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7370" windowHeight="2940" tabRatio="746" activeTab="0"/>
  </bookViews>
  <sheets>
    <sheet name="１表 " sheetId="1" r:id="rId1"/>
    <sheet name="２表 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 " sheetId="11" r:id="rId11"/>
    <sheet name="１２表 " sheetId="12" r:id="rId12"/>
    <sheet name="１３表" sheetId="13" r:id="rId13"/>
    <sheet name="１４表" sheetId="14" r:id="rId14"/>
    <sheet name="１５表" sheetId="15" r:id="rId15"/>
  </sheets>
  <definedNames>
    <definedName name="_xlfn.IFERROR" hidden="1">#NAME?</definedName>
    <definedName name="_xlnm.Print_Area" localSheetId="9">'１０表'!$A$1:$J$9</definedName>
    <definedName name="_xlnm.Print_Area" localSheetId="10">'１１表 '!$A$1:$K$39</definedName>
    <definedName name="_xlnm.Print_Area" localSheetId="11">'１２表 '!$A$1:$I$39</definedName>
    <definedName name="_xlnm.Print_Area" localSheetId="12">'１３表'!$A$1:$L$43</definedName>
    <definedName name="_xlnm.Print_Area" localSheetId="14">'１５表'!$A$1:$C$38</definedName>
    <definedName name="_xlnm.Print_Area" localSheetId="0">'１表 '!$A$1:$L$52</definedName>
    <definedName name="_xlnm.Print_Area" localSheetId="1">'２表 '!$A$1:$O$53</definedName>
    <definedName name="_xlnm.Print_Area" localSheetId="2">'３表'!$A$1:$N$34</definedName>
    <definedName name="_xlnm.Print_Area" localSheetId="3">'４表'!$A$1:$N$35</definedName>
    <definedName name="_xlnm.Print_Area" localSheetId="7">'８表'!$A$1:$Q$32</definedName>
    <definedName name="_xlnm.Print_Area" localSheetId="8">'９表'!$A$1:$Q$33</definedName>
  </definedNames>
  <calcPr fullCalcOnLoad="1"/>
</workbook>
</file>

<file path=xl/sharedStrings.xml><?xml version="1.0" encoding="utf-8"?>
<sst xmlns="http://schemas.openxmlformats.org/spreadsheetml/2006/main" count="868" uniqueCount="302">
  <si>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</si>
  <si>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</si>
  <si>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</si>
  <si>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</si>
  <si>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</si>
  <si>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</si>
  <si>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</si>
  <si>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</si>
  <si>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</si>
  <si>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</si>
  <si>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</si>
  <si>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</si>
  <si>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</si>
  <si>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</si>
  <si>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</si>
  <si>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</si>
  <si>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</si>
  <si>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</si>
  <si>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</si>
  <si>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</si>
  <si>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</si>
  <si>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</si>
  <si>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</si>
  <si>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</si>
  <si>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</si>
  <si>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</si>
  <si>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</si>
  <si>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</si>
  <si>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</si>
  <si>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</si>
  <si>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</si>
  <si>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</si>
  <si>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</si>
  <si>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</si>
  <si>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</si>
  <si>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</si>
  <si>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</si>
  <si>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</si>
  <si>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</si>
  <si>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</si>
  <si>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</si>
  <si>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</si>
  <si>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</si>
  <si>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</si>
  <si>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</si>
  <si>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</si>
  <si>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</si>
  <si>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</si>
  <si>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</si>
  <si>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</si>
  <si>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</si>
  <si>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</si>
  <si>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</si>
  <si>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</si>
  <si>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</si>
  <si>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</si>
  <si>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</si>
  <si>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</si>
  <si>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</si>
  <si>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</si>
  <si>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</si>
  <si>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</si>
  <si>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</si>
  <si>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</si>
  <si>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</si>
  <si>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</si>
  <si>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</si>
  <si>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</si>
  <si>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</si>
  <si>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</si>
  <si>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</si>
  <si>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</si>
  <si>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</si>
  <si>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</si>
  <si>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</si>
  <si>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</si>
  <si>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</si>
  <si>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</si>
  <si>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</si>
  <si>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</si>
  <si>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</si>
  <si>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</si>
  <si>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</si>
  <si>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</si>
  <si>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</si>
  <si>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</si>
  <si>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</si>
  <si>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</si>
  <si>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</si>
  <si>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</si>
  <si>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</si>
  <si>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</si>
  <si>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</si>
  <si>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</si>
  <si>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</si>
  <si>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</si>
  <si>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</si>
  <si>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</si>
  <si>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</si>
  <si>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</si>
  <si>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その他の
法人</t>
  </si>
  <si>
    <t>個人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</si>
  <si>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</si>
  <si>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</si>
  <si>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</si>
  <si>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</si>
  <si>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</si>
  <si>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</si>
  <si>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</si>
  <si>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</si>
  <si>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</si>
  <si>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</si>
  <si>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</si>
  <si>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</si>
  <si>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病床規模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</si>
  <si>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</si>
  <si>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</si>
  <si>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</si>
  <si>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</si>
  <si>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</si>
  <si>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実数</t>
  </si>
  <si>
    <t>百分率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</si>
  <si>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</si>
  <si>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</si>
  <si>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</si>
  <si>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</si>
  <si>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</si>
  <si>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</si>
  <si>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病床の種別</t>
  </si>
  <si>
    <t>精神病床</t>
  </si>
  <si>
    <t>結核病床</t>
  </si>
  <si>
    <t>年次</t>
  </si>
  <si>
    <t>…</t>
  </si>
  <si>
    <t>在院患者
延数</t>
  </si>
  <si>
    <t>新入院
患者数</t>
  </si>
  <si>
    <t>退院
患者数</t>
  </si>
  <si>
    <t>外来患者
延数</t>
  </si>
  <si>
    <t>精神病床</t>
  </si>
  <si>
    <t>結核病床</t>
  </si>
  <si>
    <t>一般病院</t>
  </si>
  <si>
    <t>総数</t>
  </si>
  <si>
    <t>昭和50年</t>
  </si>
  <si>
    <t>平成2年</t>
  </si>
  <si>
    <t>11</t>
  </si>
  <si>
    <t>平成元年</t>
  </si>
  <si>
    <t>11</t>
  </si>
  <si>
    <t>昭和50年</t>
  </si>
  <si>
    <t>再掲</t>
  </si>
  <si>
    <t>一般
病院</t>
  </si>
  <si>
    <t>年次</t>
  </si>
  <si>
    <t>精神病床</t>
  </si>
  <si>
    <t>新入院患者</t>
  </si>
  <si>
    <t>退院患者</t>
  </si>
  <si>
    <t>昭和50年</t>
  </si>
  <si>
    <t>平成元年</t>
  </si>
  <si>
    <t>12</t>
  </si>
  <si>
    <t>療養</t>
  </si>
  <si>
    <t>第２表　病床数・率（人口１０万対）、施設の種類別－都道府県別</t>
  </si>
  <si>
    <t>療養</t>
  </si>
  <si>
    <t>12</t>
  </si>
  <si>
    <t>13</t>
  </si>
  <si>
    <t>感染症病床</t>
  </si>
  <si>
    <t>13</t>
  </si>
  <si>
    <t>感染症病床
※１</t>
  </si>
  <si>
    <t>実数</t>
  </si>
  <si>
    <t>人口１０万対</t>
  </si>
  <si>
    <t>医療
生協</t>
  </si>
  <si>
    <t>療養病床等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</si>
  <si>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</si>
  <si>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</si>
  <si>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</si>
  <si>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</si>
  <si>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</si>
  <si>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</si>
  <si>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</si>
  <si>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</si>
  <si>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</si>
  <si>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</si>
  <si>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</si>
  <si>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</si>
  <si>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</si>
  <si>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</si>
  <si>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</si>
  <si>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</si>
  <si>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</si>
  <si>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</si>
  <si>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</si>
  <si>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</si>
  <si>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</si>
  <si>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</si>
  <si>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</si>
  <si>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</si>
  <si>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</si>
  <si>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</si>
  <si>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</si>
  <si>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</si>
  <si>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</si>
  <si>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</si>
  <si>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</si>
  <si>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</si>
  <si>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</si>
  <si>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</si>
  <si>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</si>
  <si>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</si>
  <si>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</si>
  <si>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</si>
  <si>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四国中央市</t>
  </si>
  <si>
    <t>愛南町</t>
  </si>
  <si>
    <t>国立病院機構</t>
  </si>
  <si>
    <t>国立大学法人</t>
  </si>
  <si>
    <t>一般病床</t>
  </si>
  <si>
    <t>療養病床</t>
  </si>
  <si>
    <r>
      <t>その他の病床等</t>
    </r>
    <r>
      <rPr>
        <sz val="9"/>
        <rFont val="HG丸ｺﾞｼｯｸM-PRO"/>
        <family val="3"/>
      </rPr>
      <t>※</t>
    </r>
  </si>
  <si>
    <t>16</t>
  </si>
  <si>
    <t>市計</t>
  </si>
  <si>
    <t>郡計</t>
  </si>
  <si>
    <t>鬼北町</t>
  </si>
  <si>
    <t>鬼北町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</si>
  <si>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</si>
  <si>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</si>
  <si>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</si>
  <si>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</si>
  <si>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</si>
  <si>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</si>
  <si>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17</t>
  </si>
  <si>
    <t>18</t>
  </si>
  <si>
    <t>感染</t>
  </si>
  <si>
    <t>介護療養病床（再掲）</t>
  </si>
  <si>
    <t>病床数
(６月末)</t>
  </si>
  <si>
    <t>介護療養病床
（再掲）</t>
  </si>
  <si>
    <t>介護療養
病床
（再掲）</t>
  </si>
  <si>
    <t>介護療養
病床(再掲)</t>
  </si>
  <si>
    <t>第４表　人口１０万対医療施設数及び病床数、施設の種類別-市町別</t>
  </si>
  <si>
    <t>平成元年</t>
  </si>
  <si>
    <t>３</t>
  </si>
  <si>
    <t>19</t>
  </si>
  <si>
    <t>結核病床</t>
  </si>
  <si>
    <t>…</t>
  </si>
  <si>
    <t>18</t>
  </si>
  <si>
    <t>19</t>
  </si>
  <si>
    <t>20-99</t>
  </si>
  <si>
    <t>精神科病院</t>
  </si>
  <si>
    <t>精神科
病院</t>
  </si>
  <si>
    <t>公益　　法人</t>
  </si>
  <si>
    <t>医療　　法人</t>
  </si>
  <si>
    <t>精神科病院</t>
  </si>
  <si>
    <t>20</t>
  </si>
  <si>
    <t>21</t>
  </si>
  <si>
    <t>　　　－</t>
  </si>
  <si>
    <t>23</t>
  </si>
  <si>
    <t>22</t>
  </si>
  <si>
    <t>平成２４年</t>
  </si>
  <si>
    <t>平成２３年</t>
  </si>
  <si>
    <t>23</t>
  </si>
  <si>
    <t>その他の法人</t>
  </si>
  <si>
    <t>会社</t>
  </si>
  <si>
    <t>25</t>
  </si>
  <si>
    <t>平成２５年</t>
  </si>
  <si>
    <t>人口１０万対</t>
  </si>
  <si>
    <t>24</t>
  </si>
  <si>
    <t>25</t>
  </si>
  <si>
    <t>平成２６年</t>
  </si>
  <si>
    <t>平成２３年</t>
  </si>
  <si>
    <t>平成２４年</t>
  </si>
  <si>
    <t>26</t>
  </si>
  <si>
    <t>26</t>
  </si>
  <si>
    <t>独立行政法人地域医療機能推進機構</t>
  </si>
  <si>
    <t>全国社会
保険協会
連合会</t>
  </si>
  <si>
    <t>平成２７年</t>
  </si>
  <si>
    <t>27</t>
  </si>
  <si>
    <t>平成２８年</t>
  </si>
  <si>
    <t>平成２８年</t>
  </si>
  <si>
    <t>平成２９年</t>
  </si>
  <si>
    <t>平成２９年</t>
  </si>
  <si>
    <t>28</t>
  </si>
  <si>
    <t>28</t>
  </si>
  <si>
    <t>28</t>
  </si>
  <si>
    <t>労働者健康安全機構</t>
  </si>
  <si>
    <t>30.10.1
推計
総人口</t>
  </si>
  <si>
    <t>30.10.1推計人口</t>
  </si>
  <si>
    <t>平成30年</t>
  </si>
  <si>
    <t>平成30年</t>
  </si>
  <si>
    <t>29</t>
  </si>
  <si>
    <t>30</t>
  </si>
  <si>
    <t>30</t>
  </si>
  <si>
    <t>30</t>
  </si>
  <si>
    <t>23</t>
  </si>
  <si>
    <t>結核
病床</t>
  </si>
  <si>
    <t>25</t>
  </si>
  <si>
    <t>30</t>
  </si>
  <si>
    <t>平成30年１０月１日現在</t>
  </si>
  <si>
    <t>平成30年</t>
  </si>
  <si>
    <t>感染症
病床
※１</t>
  </si>
  <si>
    <t>第８表 病院数・率（人口１０万対）-年次・市町別</t>
  </si>
  <si>
    <t>第９表 病院病床数・率（人口１０万対）-年次・市町別</t>
  </si>
  <si>
    <t>第１０表  病院の病床数・患者数（在院・新入院・退院・外来）、病床の種類別</t>
  </si>
  <si>
    <t>第１１表 病院の在院患者延数、病床の種類別ー年次別</t>
  </si>
  <si>
    <t>第１２表 病院の人口１０万対１日平均在院患者数、病床の種類別ー年次別</t>
  </si>
  <si>
    <t>第１３表 病院の新入院患者数、病床の種類別ー年次別</t>
  </si>
  <si>
    <t>第１４表 病院の退院患者数、病床の種類別ー年次別</t>
  </si>
  <si>
    <t>第１５表 病院の人口１０万対新入院患者数及び退院患者数ー年次別</t>
  </si>
  <si>
    <t>第６表　病院数、病院の種類・病床規模別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</si>
</sst>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 "/>
  </numFmts>
  <fonts count="66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8" borderId="1" applyNumberFormat="0" applyAlignment="0" applyProtection="0"/>
    <xf numFmtId="0" fontId="50" fillId="38" borderId="1" applyNumberFormat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52" fillId="0" borderId="3" applyNumberFormat="0" applyFill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49" fontId="5" fillId="0" borderId="0">
      <alignment horizontal="center" vertical="center"/>
      <protection/>
    </xf>
    <xf numFmtId="0" fontId="54" fillId="43" borderId="4" applyNumberFormat="0" applyAlignment="0" applyProtection="0"/>
    <xf numFmtId="0" fontId="54" fillId="43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2" fillId="43" borderId="10" applyNumberFormat="0" applyAlignment="0" applyProtection="0"/>
    <xf numFmtId="0" fontId="62" fillId="43" borderId="10" applyNumberFormat="0" applyAlignment="0" applyProtection="0"/>
    <xf numFmtId="0" fontId="63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4" fillId="44" borderId="4" applyNumberFormat="0" applyAlignment="0" applyProtection="0"/>
    <xf numFmtId="0" fontId="64" fillId="4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</cellStyleXfs>
  <cellXfs count="398">
    <xf numFmtId="0" fontId="0" fillId="0" borderId="0" xfId="0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8" xfId="0" applyNumberFormat="1" applyFont="1" applyBorder="1" applyAlignment="1">
      <alignment horizontal="center" vertical="center"/>
    </xf>
    <xf numFmtId="180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20" xfId="0" applyNumberFormat="1" applyFont="1" applyFill="1" applyBorder="1" applyAlignment="1">
      <alignment horizontal="right" vertical="center" shrinkToFit="1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16" xfId="0" applyNumberFormat="1" applyFont="1" applyFill="1" applyBorder="1" applyAlignment="1">
      <alignment horizontal="right" vertical="center" shrinkToFit="1"/>
    </xf>
    <xf numFmtId="180" fontId="13" fillId="0" borderId="17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3" fillId="0" borderId="11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left" vertical="center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1" fontId="13" fillId="0" borderId="20" xfId="0" applyNumberFormat="1" applyFont="1" applyFill="1" applyBorder="1" applyAlignment="1">
      <alignment horizontal="right" vertical="center" shrinkToFit="1"/>
    </xf>
    <xf numFmtId="181" fontId="13" fillId="0" borderId="16" xfId="0" applyNumberFormat="1" applyFont="1" applyFill="1" applyBorder="1" applyAlignment="1">
      <alignment horizontal="right" vertical="center" shrinkToFit="1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8" xfId="0" applyNumberFormat="1" applyFont="1" applyFill="1" applyBorder="1" applyAlignment="1">
      <alignment horizontal="right" vertical="center" shrinkToFit="1"/>
    </xf>
    <xf numFmtId="181" fontId="13" fillId="0" borderId="19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0" fontId="13" fillId="0" borderId="23" xfId="0" applyNumberFormat="1" applyFont="1" applyBorder="1" applyAlignment="1" applyProtection="1">
      <alignment horizontal="right" vertical="center" shrinkToFit="1"/>
      <protection locked="0"/>
    </xf>
    <xf numFmtId="180" fontId="13" fillId="0" borderId="17" xfId="0" applyNumberFormat="1" applyFont="1" applyBorder="1" applyAlignment="1" applyProtection="1">
      <alignment horizontal="right" vertical="center" shrinkToFit="1"/>
      <protection locked="0"/>
    </xf>
    <xf numFmtId="180" fontId="13" fillId="0" borderId="19" xfId="0" applyNumberFormat="1" applyFont="1" applyBorder="1" applyAlignment="1" applyProtection="1">
      <alignment horizontal="right" vertical="center" shrinkToFit="1"/>
      <protection locked="0"/>
    </xf>
    <xf numFmtId="180" fontId="13" fillId="0" borderId="17" xfId="0" applyNumberFormat="1" applyFont="1" applyBorder="1" applyAlignment="1">
      <alignment horizontal="right" vertical="center" shrinkToFit="1"/>
    </xf>
    <xf numFmtId="180" fontId="13" fillId="0" borderId="19" xfId="0" applyNumberFormat="1" applyFont="1" applyBorder="1" applyAlignment="1">
      <alignment horizontal="right" vertical="center" shrinkToFit="1"/>
    </xf>
    <xf numFmtId="180" fontId="13" fillId="0" borderId="25" xfId="0" applyNumberFormat="1" applyFont="1" applyBorder="1" applyAlignment="1">
      <alignment horizontal="right" vertical="center" shrinkToFit="1"/>
    </xf>
    <xf numFmtId="49" fontId="18" fillId="0" borderId="1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3" fontId="13" fillId="0" borderId="16" xfId="0" applyNumberFormat="1" applyFont="1" applyBorder="1" applyAlignment="1">
      <alignment horizontal="right" vertical="center" shrinkToFit="1"/>
    </xf>
    <xf numFmtId="181" fontId="13" fillId="0" borderId="16" xfId="0" applyNumberFormat="1" applyFont="1" applyBorder="1" applyAlignment="1">
      <alignment horizontal="right" vertical="center" shrinkToFit="1"/>
    </xf>
    <xf numFmtId="181" fontId="13" fillId="0" borderId="23" xfId="0" applyNumberFormat="1" applyFont="1" applyBorder="1" applyAlignment="1">
      <alignment horizontal="right" vertical="center" shrinkToFit="1"/>
    </xf>
    <xf numFmtId="49" fontId="5" fillId="0" borderId="21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3" fillId="0" borderId="20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17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17" xfId="0" applyNumberFormat="1" applyFont="1" applyBorder="1" applyAlignment="1">
      <alignment horizontal="right" vertical="center" shrinkToFit="1"/>
    </xf>
    <xf numFmtId="183" fontId="13" fillId="0" borderId="11" xfId="0" applyNumberFormat="1" applyFont="1" applyBorder="1" applyAlignment="1">
      <alignment horizontal="right" vertical="center" shrinkToFit="1"/>
    </xf>
    <xf numFmtId="183" fontId="13" fillId="0" borderId="19" xfId="0" applyNumberFormat="1" applyFont="1" applyBorder="1" applyAlignment="1">
      <alignment horizontal="right" vertical="center" shrinkToFit="1"/>
    </xf>
    <xf numFmtId="181" fontId="13" fillId="0" borderId="11" xfId="0" applyNumberFormat="1" applyFont="1" applyBorder="1" applyAlignment="1">
      <alignment horizontal="right" vertical="center" shrinkToFit="1"/>
    </xf>
    <xf numFmtId="181" fontId="13" fillId="0" borderId="19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183" fontId="13" fillId="0" borderId="18" xfId="0" applyNumberFormat="1" applyFont="1" applyBorder="1" applyAlignment="1">
      <alignment horizontal="right" vertical="center" shrinkToFit="1"/>
    </xf>
    <xf numFmtId="49" fontId="22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13" fillId="0" borderId="22" xfId="0" applyNumberFormat="1" applyFont="1" applyBorder="1" applyAlignment="1">
      <alignment horizontal="right" vertical="center" shrinkToFit="1"/>
    </xf>
    <xf numFmtId="183" fontId="13" fillId="0" borderId="20" xfId="0" applyNumberFormat="1" applyFont="1" applyBorder="1" applyAlignment="1">
      <alignment horizontal="right" shrinkToFit="1"/>
    </xf>
    <xf numFmtId="181" fontId="13" fillId="0" borderId="20" xfId="0" applyNumberFormat="1" applyFont="1" applyBorder="1" applyAlignment="1">
      <alignment horizontal="right" vertical="center" shrinkToFit="1"/>
    </xf>
    <xf numFmtId="181" fontId="13" fillId="0" borderId="18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1" fontId="13" fillId="0" borderId="16" xfId="0" applyNumberFormat="1" applyFont="1" applyFill="1" applyBorder="1" applyAlignment="1" applyProtection="1">
      <alignment horizontal="right" vertical="center" shrinkToFit="1"/>
      <protection/>
    </xf>
    <xf numFmtId="181" fontId="13" fillId="0" borderId="0" xfId="0" applyNumberFormat="1" applyFont="1" applyFill="1" applyBorder="1" applyAlignment="1" applyProtection="1">
      <alignment horizontal="right" vertical="center" shrinkToFit="1"/>
      <protection/>
    </xf>
    <xf numFmtId="181" fontId="13" fillId="0" borderId="11" xfId="0" applyNumberFormat="1" applyFont="1" applyFill="1" applyBorder="1" applyAlignment="1" applyProtection="1">
      <alignment horizontal="right" vertical="center" shrinkToFit="1"/>
      <protection/>
    </xf>
    <xf numFmtId="181" fontId="13" fillId="0" borderId="23" xfId="0" applyNumberFormat="1" applyFont="1" applyFill="1" applyBorder="1" applyAlignment="1" applyProtection="1">
      <alignment horizontal="right" vertical="center" shrinkToFit="1"/>
      <protection/>
    </xf>
    <xf numFmtId="181" fontId="13" fillId="0" borderId="17" xfId="0" applyNumberFormat="1" applyFont="1" applyFill="1" applyBorder="1" applyAlignment="1" applyProtection="1">
      <alignment horizontal="right" vertical="center" shrinkToFit="1"/>
      <protection/>
    </xf>
    <xf numFmtId="181" fontId="13" fillId="0" borderId="19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80" fontId="13" fillId="0" borderId="18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22" xfId="78" applyBorder="1">
      <alignment horizontal="center" vertical="center"/>
      <protection/>
    </xf>
    <xf numFmtId="180" fontId="13" fillId="0" borderId="22" xfId="0" applyNumberFormat="1" applyFont="1" applyBorder="1" applyAlignment="1">
      <alignment horizontal="right" vertical="center" shrinkToFit="1"/>
    </xf>
    <xf numFmtId="180" fontId="13" fillId="0" borderId="16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78" applyBorder="1">
      <alignment horizontal="center" vertical="center"/>
      <protection/>
    </xf>
    <xf numFmtId="180" fontId="13" fillId="0" borderId="20" xfId="0" applyNumberFormat="1" applyFont="1" applyBorder="1" applyAlignment="1">
      <alignment horizontal="right" vertical="center" shrinkToFit="1"/>
    </xf>
    <xf numFmtId="49" fontId="5" fillId="0" borderId="20" xfId="78" applyFont="1" applyBorder="1">
      <alignment horizontal="center" vertical="center"/>
      <protection/>
    </xf>
    <xf numFmtId="49" fontId="5" fillId="0" borderId="14" xfId="78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3" xfId="78" applyBorder="1">
      <alignment horizontal="center" vertical="center"/>
      <protection/>
    </xf>
    <xf numFmtId="49" fontId="5" fillId="0" borderId="21" xfId="78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21" xfId="78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0" fontId="0" fillId="0" borderId="0" xfId="0" applyNumberFormat="1" applyBorder="1" applyAlignment="1">
      <alignment vertical="center"/>
    </xf>
    <xf numFmtId="180" fontId="13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81" fontId="13" fillId="0" borderId="16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7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 shrinkToFit="1"/>
    </xf>
    <xf numFmtId="49" fontId="5" fillId="0" borderId="21" xfId="101" applyNumberFormat="1" applyFont="1" applyBorder="1" applyAlignment="1">
      <alignment horizontal="center" vertical="center"/>
      <protection/>
    </xf>
    <xf numFmtId="49" fontId="5" fillId="0" borderId="22" xfId="101" applyNumberFormat="1" applyFont="1" applyBorder="1" applyAlignment="1">
      <alignment horizontal="center" vertical="center"/>
      <protection/>
    </xf>
    <xf numFmtId="180" fontId="13" fillId="0" borderId="23" xfId="101" applyNumberFormat="1" applyFont="1" applyBorder="1" applyAlignment="1">
      <alignment horizontal="right" vertical="center" shrinkToFit="1"/>
      <protection/>
    </xf>
    <xf numFmtId="49" fontId="5" fillId="0" borderId="20" xfId="101" applyNumberFormat="1" applyFont="1" applyBorder="1" applyAlignment="1">
      <alignment horizontal="center" vertical="center"/>
      <protection/>
    </xf>
    <xf numFmtId="180" fontId="13" fillId="0" borderId="17" xfId="101" applyNumberFormat="1" applyFont="1" applyBorder="1" applyAlignment="1">
      <alignment horizontal="right" vertical="center" shrinkToFit="1"/>
      <protection/>
    </xf>
    <xf numFmtId="49" fontId="5" fillId="0" borderId="18" xfId="101" applyNumberFormat="1" applyFont="1" applyBorder="1" applyAlignment="1">
      <alignment horizontal="center" vertical="center"/>
      <protection/>
    </xf>
    <xf numFmtId="180" fontId="13" fillId="0" borderId="19" xfId="101" applyNumberFormat="1" applyFont="1" applyBorder="1" applyAlignment="1">
      <alignment horizontal="right" vertical="center" shrinkToFit="1"/>
      <protection/>
    </xf>
    <xf numFmtId="49" fontId="5" fillId="0" borderId="12" xfId="101" applyNumberFormat="1" applyFont="1" applyBorder="1" applyAlignment="1">
      <alignment horizontal="center" vertical="center"/>
      <protection/>
    </xf>
    <xf numFmtId="180" fontId="13" fillId="0" borderId="25" xfId="101" applyNumberFormat="1" applyFont="1" applyBorder="1" applyAlignment="1">
      <alignment horizontal="right" vertical="center" shrinkToFit="1"/>
      <protection/>
    </xf>
    <xf numFmtId="49" fontId="5" fillId="0" borderId="14" xfId="101" applyNumberFormat="1" applyFont="1" applyBorder="1" applyAlignment="1">
      <alignment horizontal="center" vertical="center"/>
      <protection/>
    </xf>
    <xf numFmtId="183" fontId="5" fillId="0" borderId="0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shrinkToFit="1"/>
    </xf>
    <xf numFmtId="181" fontId="13" fillId="0" borderId="17" xfId="0" applyNumberFormat="1" applyFont="1" applyBorder="1" applyAlignment="1">
      <alignment horizontal="right" shrinkToFit="1"/>
    </xf>
    <xf numFmtId="183" fontId="13" fillId="0" borderId="18" xfId="0" applyNumberFormat="1" applyFont="1" applyBorder="1" applyAlignment="1">
      <alignment horizontal="right" shrinkToFit="1"/>
    </xf>
    <xf numFmtId="183" fontId="13" fillId="0" borderId="11" xfId="0" applyNumberFormat="1" applyFont="1" applyBorder="1" applyAlignment="1">
      <alignment horizontal="right" shrinkToFit="1"/>
    </xf>
    <xf numFmtId="181" fontId="13" fillId="0" borderId="11" xfId="0" applyNumberFormat="1" applyFont="1" applyBorder="1" applyAlignment="1">
      <alignment horizontal="right" shrinkToFit="1"/>
    </xf>
    <xf numFmtId="181" fontId="13" fillId="0" borderId="19" xfId="0" applyNumberFormat="1" applyFont="1" applyBorder="1" applyAlignment="1">
      <alignment horizontal="right" shrinkToFit="1"/>
    </xf>
    <xf numFmtId="49" fontId="5" fillId="0" borderId="2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80" fontId="13" fillId="0" borderId="22" xfId="101" applyNumberFormat="1" applyFont="1" applyBorder="1" applyAlignment="1">
      <alignment horizontal="right" vertical="center" shrinkToFit="1"/>
      <protection/>
    </xf>
    <xf numFmtId="180" fontId="13" fillId="0" borderId="20" xfId="101" applyNumberFormat="1" applyFont="1" applyBorder="1" applyAlignment="1">
      <alignment horizontal="right" vertical="center" shrinkToFit="1"/>
      <protection/>
    </xf>
    <xf numFmtId="180" fontId="13" fillId="0" borderId="18" xfId="101" applyNumberFormat="1" applyFont="1" applyBorder="1" applyAlignment="1">
      <alignment horizontal="right" vertical="center" shrinkToFit="1"/>
      <protection/>
    </xf>
    <xf numFmtId="180" fontId="13" fillId="0" borderId="12" xfId="101" applyNumberFormat="1" applyFont="1" applyBorder="1" applyAlignment="1">
      <alignment horizontal="right" vertical="center" shrinkToFit="1"/>
      <protection/>
    </xf>
    <xf numFmtId="49" fontId="5" fillId="0" borderId="26" xfId="101" applyNumberFormat="1" applyFont="1" applyBorder="1" applyAlignment="1">
      <alignment horizontal="center" vertical="center"/>
      <protection/>
    </xf>
    <xf numFmtId="180" fontId="13" fillId="0" borderId="0" xfId="101" applyNumberFormat="1" applyFont="1" applyBorder="1" applyAlignment="1">
      <alignment horizontal="right" vertical="center" shrinkToFit="1"/>
      <protection/>
    </xf>
    <xf numFmtId="180" fontId="13" fillId="0" borderId="16" xfId="101" applyNumberFormat="1" applyFont="1" applyBorder="1" applyAlignment="1">
      <alignment horizontal="right" vertical="center" shrinkToFit="1"/>
      <protection/>
    </xf>
    <xf numFmtId="180" fontId="13" fillId="0" borderId="11" xfId="101" applyNumberFormat="1" applyFont="1" applyBorder="1" applyAlignment="1">
      <alignment horizontal="right" vertical="center" shrinkToFit="1"/>
      <protection/>
    </xf>
    <xf numFmtId="180" fontId="13" fillId="0" borderId="24" xfId="101" applyNumberFormat="1" applyFont="1" applyBorder="1" applyAlignment="1">
      <alignment horizontal="right" vertical="center" shrinkToFit="1"/>
      <protection/>
    </xf>
    <xf numFmtId="0" fontId="5" fillId="0" borderId="15" xfId="0" applyFont="1" applyFill="1" applyBorder="1" applyAlignment="1">
      <alignment horizontal="center" vertical="center"/>
    </xf>
    <xf numFmtId="181" fontId="13" fillId="0" borderId="22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27" xfId="0" applyNumberFormat="1" applyFont="1" applyFill="1" applyBorder="1" applyAlignment="1">
      <alignment horizontal="right" vertical="center" shrinkToFit="1"/>
    </xf>
    <xf numFmtId="181" fontId="13" fillId="0" borderId="28" xfId="0" applyNumberFormat="1" applyFont="1" applyFill="1" applyBorder="1" applyAlignment="1">
      <alignment horizontal="right" vertical="center" shrinkToFit="1"/>
    </xf>
    <xf numFmtId="181" fontId="13" fillId="0" borderId="29" xfId="0" applyNumberFormat="1" applyFont="1" applyFill="1" applyBorder="1" applyAlignment="1">
      <alignment horizontal="right" vertical="center" shrinkToFit="1"/>
    </xf>
    <xf numFmtId="180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2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9" xfId="0" applyNumberFormat="1" applyFont="1" applyFill="1" applyBorder="1" applyAlignment="1" applyProtection="1">
      <alignment horizontal="right" vertical="center" shrinkToFit="1"/>
      <protection/>
    </xf>
    <xf numFmtId="181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2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181" fontId="13" fillId="0" borderId="24" xfId="0" applyNumberFormat="1" applyFont="1" applyBorder="1" applyAlignment="1">
      <alignment horizontal="right" vertical="center" shrinkToFit="1"/>
    </xf>
    <xf numFmtId="183" fontId="5" fillId="0" borderId="17" xfId="0" applyNumberFormat="1" applyFont="1" applyBorder="1" applyAlignment="1">
      <alignment horizontal="right" vertical="center" shrinkToFit="1"/>
    </xf>
    <xf numFmtId="49" fontId="5" fillId="0" borderId="15" xfId="101" applyNumberFormat="1" applyFont="1" applyBorder="1" applyAlignment="1">
      <alignment horizontal="center" vertical="center"/>
      <protection/>
    </xf>
    <xf numFmtId="49" fontId="5" fillId="0" borderId="30" xfId="101" applyNumberFormat="1" applyFont="1" applyBorder="1" applyAlignment="1">
      <alignment horizontal="center" vertical="center"/>
      <protection/>
    </xf>
    <xf numFmtId="180" fontId="13" fillId="0" borderId="31" xfId="101" applyNumberFormat="1" applyFont="1" applyBorder="1" applyAlignment="1">
      <alignment horizontal="right" vertical="center" shrinkToFit="1"/>
      <protection/>
    </xf>
    <xf numFmtId="180" fontId="13" fillId="0" borderId="32" xfId="101" applyNumberFormat="1" applyFont="1" applyBorder="1" applyAlignment="1">
      <alignment horizontal="right" vertical="center" shrinkToFit="1"/>
      <protection/>
    </xf>
    <xf numFmtId="180" fontId="13" fillId="0" borderId="33" xfId="101" applyNumberFormat="1" applyFont="1" applyBorder="1" applyAlignment="1">
      <alignment horizontal="right" vertical="center" shrinkToFit="1"/>
      <protection/>
    </xf>
    <xf numFmtId="181" fontId="13" fillId="0" borderId="33" xfId="0" applyNumberFormat="1" applyFont="1" applyFill="1" applyBorder="1" applyAlignment="1">
      <alignment horizontal="right" vertical="center" shrinkToFit="1"/>
    </xf>
    <xf numFmtId="181" fontId="13" fillId="0" borderId="31" xfId="0" applyNumberFormat="1" applyFont="1" applyFill="1" applyBorder="1" applyAlignment="1">
      <alignment horizontal="right" vertical="center" shrinkToFit="1"/>
    </xf>
    <xf numFmtId="181" fontId="13" fillId="0" borderId="32" xfId="0" applyNumberFormat="1" applyFont="1" applyFill="1" applyBorder="1" applyAlignment="1">
      <alignment horizontal="right" vertical="center" shrinkToFit="1"/>
    </xf>
    <xf numFmtId="181" fontId="13" fillId="0" borderId="12" xfId="0" applyNumberFormat="1" applyFont="1" applyFill="1" applyBorder="1" applyAlignment="1">
      <alignment horizontal="right" vertical="center" shrinkToFit="1"/>
    </xf>
    <xf numFmtId="181" fontId="13" fillId="0" borderId="24" xfId="0" applyNumberFormat="1" applyFont="1" applyFill="1" applyBorder="1" applyAlignment="1">
      <alignment horizontal="right" vertical="center" shrinkToFit="1"/>
    </xf>
    <xf numFmtId="181" fontId="13" fillId="0" borderId="25" xfId="0" applyNumberFormat="1" applyFont="1" applyFill="1" applyBorder="1" applyAlignment="1">
      <alignment horizontal="right" vertical="center" shrinkToFit="1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193" fontId="0" fillId="0" borderId="16" xfId="83" applyNumberFormat="1" applyFont="1" applyBorder="1" applyAlignment="1">
      <alignment/>
    </xf>
    <xf numFmtId="193" fontId="0" fillId="0" borderId="0" xfId="83" applyNumberFormat="1" applyFont="1" applyBorder="1" applyAlignment="1">
      <alignment/>
    </xf>
    <xf numFmtId="193" fontId="0" fillId="0" borderId="11" xfId="83" applyNumberFormat="1" applyFont="1" applyBorder="1" applyAlignment="1">
      <alignment/>
    </xf>
    <xf numFmtId="41" fontId="0" fillId="0" borderId="0" xfId="0" applyNumberFormat="1" applyFont="1" applyFill="1" applyAlignment="1">
      <alignment vertical="center"/>
    </xf>
    <xf numFmtId="181" fontId="13" fillId="0" borderId="23" xfId="0" applyNumberFormat="1" applyFont="1" applyBorder="1" applyAlignment="1">
      <alignment horizontal="right" shrinkToFit="1"/>
    </xf>
    <xf numFmtId="183" fontId="13" fillId="0" borderId="23" xfId="0" applyNumberFormat="1" applyFont="1" applyBorder="1" applyAlignment="1">
      <alignment horizontal="right" shrinkToFit="1"/>
    </xf>
    <xf numFmtId="183" fontId="13" fillId="0" borderId="17" xfId="0" applyNumberFormat="1" applyFont="1" applyBorder="1" applyAlignment="1">
      <alignment horizontal="right" shrinkToFit="1"/>
    </xf>
    <xf numFmtId="183" fontId="13" fillId="0" borderId="19" xfId="0" applyNumberFormat="1" applyFont="1" applyBorder="1" applyAlignment="1">
      <alignment horizontal="right" shrinkToFit="1"/>
    </xf>
    <xf numFmtId="49" fontId="18" fillId="0" borderId="25" xfId="0" applyNumberFormat="1" applyFont="1" applyBorder="1" applyAlignment="1">
      <alignment horizontal="center" vertical="center" wrapText="1"/>
    </xf>
    <xf numFmtId="180" fontId="13" fillId="0" borderId="24" xfId="0" applyNumberFormat="1" applyFont="1" applyBorder="1" applyAlignment="1">
      <alignment horizontal="right" vertical="center" shrinkToFit="1"/>
    </xf>
    <xf numFmtId="49" fontId="18" fillId="0" borderId="15" xfId="0" applyNumberFormat="1" applyFont="1" applyBorder="1" applyAlignment="1">
      <alignment horizontal="center" vertical="center" wrapText="1"/>
    </xf>
    <xf numFmtId="49" fontId="5" fillId="0" borderId="15" xfId="100" applyNumberFormat="1" applyFont="1" applyFill="1" applyBorder="1" applyAlignment="1">
      <alignment horizontal="center" vertical="center"/>
      <protection/>
    </xf>
    <xf numFmtId="49" fontId="5" fillId="0" borderId="22" xfId="100" applyNumberFormat="1" applyFont="1" applyFill="1" applyBorder="1" applyAlignment="1">
      <alignment horizontal="center" vertical="center"/>
      <protection/>
    </xf>
    <xf numFmtId="49" fontId="5" fillId="0" borderId="16" xfId="100" applyNumberFormat="1" applyFont="1" applyFill="1" applyBorder="1" applyAlignment="1">
      <alignment horizontal="center" vertical="center"/>
      <protection/>
    </xf>
    <xf numFmtId="49" fontId="5" fillId="0" borderId="23" xfId="100" applyNumberFormat="1" applyFont="1" applyFill="1" applyBorder="1" applyAlignment="1">
      <alignment horizontal="center" vertical="center"/>
      <protection/>
    </xf>
    <xf numFmtId="49" fontId="5" fillId="0" borderId="20" xfId="100" applyNumberFormat="1" applyFont="1" applyFill="1" applyBorder="1" applyAlignment="1">
      <alignment horizontal="center" vertical="center"/>
      <protection/>
    </xf>
    <xf numFmtId="49" fontId="5" fillId="0" borderId="0" xfId="100" applyNumberFormat="1" applyFont="1" applyFill="1" applyBorder="1" applyAlignment="1">
      <alignment horizontal="center" vertical="center"/>
      <protection/>
    </xf>
    <xf numFmtId="49" fontId="5" fillId="0" borderId="13" xfId="100" applyNumberFormat="1" applyFont="1" applyFill="1" applyBorder="1" applyAlignment="1">
      <alignment horizontal="center" vertical="center"/>
      <protection/>
    </xf>
    <xf numFmtId="49" fontId="5" fillId="0" borderId="21" xfId="100" applyNumberFormat="1" applyFont="1" applyFill="1" applyBorder="1" applyAlignment="1">
      <alignment horizontal="center" vertical="center"/>
      <protection/>
    </xf>
    <xf numFmtId="49" fontId="5" fillId="0" borderId="14" xfId="100" applyNumberFormat="1" applyFont="1" applyFill="1" applyBorder="1" applyAlignment="1">
      <alignment horizontal="center" vertical="center"/>
      <protection/>
    </xf>
    <xf numFmtId="49" fontId="5" fillId="0" borderId="13" xfId="100" applyNumberFormat="1" applyFont="1" applyFill="1" applyBorder="1" applyAlignment="1">
      <alignment horizontal="center" vertical="center" wrapText="1"/>
      <protection/>
    </xf>
    <xf numFmtId="49" fontId="8" fillId="0" borderId="11" xfId="100" applyNumberFormat="1" applyFont="1" applyFill="1" applyBorder="1" applyAlignment="1">
      <alignment horizontal="left" vertical="center"/>
      <protection/>
    </xf>
    <xf numFmtId="49" fontId="5" fillId="0" borderId="12" xfId="100" applyNumberFormat="1" applyFont="1" applyFill="1" applyBorder="1" applyAlignment="1">
      <alignment horizontal="center" vertical="center"/>
      <protection/>
    </xf>
    <xf numFmtId="0" fontId="0" fillId="0" borderId="0" xfId="100" applyFill="1" applyAlignment="1">
      <alignment vertical="center"/>
      <protection/>
    </xf>
    <xf numFmtId="0" fontId="5" fillId="0" borderId="15" xfId="100" applyFont="1" applyFill="1" applyBorder="1" applyAlignment="1">
      <alignment horizontal="center" vertical="center"/>
      <protection/>
    </xf>
    <xf numFmtId="0" fontId="14" fillId="0" borderId="0" xfId="100" applyFont="1" applyFill="1" applyAlignment="1">
      <alignment vertical="center"/>
      <protection/>
    </xf>
    <xf numFmtId="41" fontId="8" fillId="0" borderId="11" xfId="100" applyNumberFormat="1" applyFont="1" applyFill="1" applyBorder="1" applyAlignment="1">
      <alignment horizontal="left" vertical="center"/>
      <protection/>
    </xf>
    <xf numFmtId="41" fontId="0" fillId="0" borderId="0" xfId="100" applyNumberFormat="1" applyFill="1" applyAlignment="1">
      <alignment vertical="center"/>
      <protection/>
    </xf>
    <xf numFmtId="49" fontId="5" fillId="0" borderId="0" xfId="100" applyNumberFormat="1" applyFont="1" applyFill="1" applyAlignment="1">
      <alignment horizontal="center" vertical="center"/>
      <protection/>
    </xf>
    <xf numFmtId="58" fontId="5" fillId="0" borderId="11" xfId="100" applyNumberFormat="1" applyFont="1" applyFill="1" applyBorder="1" applyAlignment="1">
      <alignment horizontal="right" vertical="center" shrinkToFit="1"/>
      <protection/>
    </xf>
    <xf numFmtId="0" fontId="5" fillId="0" borderId="0" xfId="100" applyFont="1" applyFill="1" applyAlignment="1">
      <alignment horizontal="distributed" vertical="center"/>
      <protection/>
    </xf>
    <xf numFmtId="49" fontId="16" fillId="0" borderId="11" xfId="100" applyNumberFormat="1" applyFont="1" applyFill="1" applyBorder="1" applyAlignment="1">
      <alignment horizontal="left" vertical="center"/>
      <protection/>
    </xf>
    <xf numFmtId="0" fontId="8" fillId="0" borderId="11" xfId="100" applyFont="1" applyFill="1" applyBorder="1" applyAlignment="1">
      <alignment horizontal="left" vertical="center"/>
      <protection/>
    </xf>
    <xf numFmtId="0" fontId="19" fillId="0" borderId="0" xfId="100" applyFont="1" applyFill="1" applyAlignment="1">
      <alignment vertical="center"/>
      <protection/>
    </xf>
    <xf numFmtId="0" fontId="20" fillId="0" borderId="0" xfId="100" applyFont="1" applyFill="1" applyAlignment="1">
      <alignment vertical="center"/>
      <protection/>
    </xf>
    <xf numFmtId="183" fontId="13" fillId="0" borderId="20" xfId="100" applyNumberFormat="1" applyFont="1" applyBorder="1" applyAlignment="1">
      <alignment horizontal="right" vertical="center" shrinkToFit="1"/>
      <protection/>
    </xf>
    <xf numFmtId="183" fontId="13" fillId="0" borderId="16" xfId="100" applyNumberFormat="1" applyFont="1" applyBorder="1" applyAlignment="1">
      <alignment horizontal="right" vertical="center" shrinkToFit="1"/>
      <protection/>
    </xf>
    <xf numFmtId="183" fontId="13" fillId="0" borderId="23" xfId="100" applyNumberFormat="1" applyFont="1" applyBorder="1" applyAlignment="1">
      <alignment horizontal="right" vertical="center" shrinkToFit="1"/>
      <protection/>
    </xf>
    <xf numFmtId="183" fontId="13" fillId="0" borderId="0" xfId="100" applyNumberFormat="1" applyFont="1" applyBorder="1" applyAlignment="1">
      <alignment horizontal="right" vertical="center" shrinkToFit="1"/>
      <protection/>
    </xf>
    <xf numFmtId="183" fontId="13" fillId="0" borderId="17" xfId="100" applyNumberFormat="1" applyFont="1" applyBorder="1" applyAlignment="1">
      <alignment horizontal="right" vertical="center" shrinkToFit="1"/>
      <protection/>
    </xf>
    <xf numFmtId="49" fontId="5" fillId="0" borderId="18" xfId="100" applyNumberFormat="1" applyFont="1" applyFill="1" applyBorder="1" applyAlignment="1">
      <alignment horizontal="center" vertical="center"/>
      <protection/>
    </xf>
    <xf numFmtId="183" fontId="13" fillId="0" borderId="18" xfId="100" applyNumberFormat="1" applyFont="1" applyBorder="1" applyAlignment="1">
      <alignment horizontal="right" vertical="center" shrinkToFit="1"/>
      <protection/>
    </xf>
    <xf numFmtId="183" fontId="13" fillId="0" borderId="11" xfId="100" applyNumberFormat="1" applyFont="1" applyBorder="1" applyAlignment="1">
      <alignment horizontal="right" vertical="center" shrinkToFit="1"/>
      <protection/>
    </xf>
    <xf numFmtId="183" fontId="13" fillId="0" borderId="19" xfId="100" applyNumberFormat="1" applyFont="1" applyBorder="1" applyAlignment="1">
      <alignment horizontal="right" vertical="center" shrinkToFit="1"/>
      <protection/>
    </xf>
    <xf numFmtId="49" fontId="21" fillId="0" borderId="11" xfId="102" applyNumberFormat="1" applyFont="1" applyFill="1" applyBorder="1" applyAlignment="1">
      <alignment horizontal="left" vertical="center"/>
      <protection/>
    </xf>
    <xf numFmtId="0" fontId="8" fillId="0" borderId="11" xfId="102" applyFont="1" applyFill="1" applyBorder="1" applyAlignment="1">
      <alignment horizontal="left" vertical="center"/>
      <protection/>
    </xf>
    <xf numFmtId="0" fontId="11" fillId="0" borderId="0" xfId="102" applyFont="1" applyFill="1" applyAlignment="1">
      <alignment vertical="center"/>
      <protection/>
    </xf>
    <xf numFmtId="49" fontId="5" fillId="0" borderId="22" xfId="102" applyNumberFormat="1" applyFont="1" applyFill="1" applyBorder="1" applyAlignment="1">
      <alignment horizontal="center" vertical="center"/>
      <protection/>
    </xf>
    <xf numFmtId="49" fontId="5" fillId="0" borderId="15" xfId="102" applyNumberFormat="1" applyFont="1" applyFill="1" applyBorder="1" applyAlignment="1">
      <alignment horizontal="center" vertical="center" wrapText="1"/>
      <protection/>
    </xf>
    <xf numFmtId="49" fontId="5" fillId="0" borderId="13" xfId="102" applyNumberFormat="1" applyFont="1" applyFill="1" applyBorder="1" applyAlignment="1">
      <alignment horizontal="center" vertical="center"/>
      <protection/>
    </xf>
    <xf numFmtId="0" fontId="0" fillId="0" borderId="0" xfId="102" applyFill="1" applyAlignment="1">
      <alignment vertical="center"/>
      <protection/>
    </xf>
    <xf numFmtId="49" fontId="5" fillId="0" borderId="15" xfId="102" applyNumberFormat="1" applyFont="1" applyFill="1" applyBorder="1" applyAlignment="1">
      <alignment horizontal="center" vertical="center" shrinkToFit="1"/>
      <protection/>
    </xf>
    <xf numFmtId="0" fontId="0" fillId="0" borderId="0" xfId="102" applyFill="1" applyAlignment="1">
      <alignment vertical="center" shrinkToFit="1"/>
      <protection/>
    </xf>
    <xf numFmtId="41" fontId="13" fillId="0" borderId="22" xfId="102" applyNumberFormat="1" applyFont="1" applyFill="1" applyBorder="1" applyAlignment="1">
      <alignment horizontal="right" vertical="center" shrinkToFit="1"/>
      <protection/>
    </xf>
    <xf numFmtId="179" fontId="13" fillId="0" borderId="23" xfId="102" applyNumberFormat="1" applyFont="1" applyFill="1" applyBorder="1" applyAlignment="1">
      <alignment horizontal="right" vertical="center" shrinkToFit="1"/>
      <protection/>
    </xf>
    <xf numFmtId="183" fontId="13" fillId="0" borderId="16" xfId="102" applyNumberFormat="1" applyFont="1" applyFill="1" applyBorder="1" applyAlignment="1">
      <alignment horizontal="right" vertical="center" shrinkToFit="1"/>
      <protection/>
    </xf>
    <xf numFmtId="183" fontId="13" fillId="0" borderId="23" xfId="102" applyNumberFormat="1" applyFont="1" applyFill="1" applyBorder="1" applyAlignment="1">
      <alignment horizontal="right" vertical="center" shrinkToFit="1"/>
      <protection/>
    </xf>
    <xf numFmtId="49" fontId="5" fillId="0" borderId="21" xfId="102" applyNumberFormat="1" applyFont="1" applyFill="1" applyBorder="1" applyAlignment="1">
      <alignment horizontal="center" vertical="center"/>
      <protection/>
    </xf>
    <xf numFmtId="41" fontId="13" fillId="0" borderId="20" xfId="102" applyNumberFormat="1" applyFont="1" applyFill="1" applyBorder="1" applyAlignment="1">
      <alignment horizontal="right" vertical="center" shrinkToFit="1"/>
      <protection/>
    </xf>
    <xf numFmtId="179" fontId="13" fillId="0" borderId="17" xfId="102" applyNumberFormat="1" applyFont="1" applyFill="1" applyBorder="1" applyAlignment="1">
      <alignment horizontal="right" vertical="center" shrinkToFit="1"/>
      <protection/>
    </xf>
    <xf numFmtId="183" fontId="13" fillId="0" borderId="0" xfId="102" applyNumberFormat="1" applyFont="1" applyBorder="1" applyAlignment="1">
      <alignment horizontal="right" vertical="center" shrinkToFit="1"/>
      <protection/>
    </xf>
    <xf numFmtId="183" fontId="13" fillId="0" borderId="17" xfId="102" applyNumberFormat="1" applyFont="1" applyBorder="1" applyAlignment="1">
      <alignment horizontal="right" vertical="center" shrinkToFit="1"/>
      <protection/>
    </xf>
    <xf numFmtId="49" fontId="5" fillId="0" borderId="14" xfId="102" applyNumberFormat="1" applyFont="1" applyFill="1" applyBorder="1" applyAlignment="1">
      <alignment horizontal="center" vertical="center"/>
      <protection/>
    </xf>
    <xf numFmtId="41" fontId="13" fillId="0" borderId="18" xfId="102" applyNumberFormat="1" applyFont="1" applyFill="1" applyBorder="1" applyAlignment="1">
      <alignment horizontal="right" vertical="center" shrinkToFit="1"/>
      <protection/>
    </xf>
    <xf numFmtId="179" fontId="13" fillId="0" borderId="19" xfId="102" applyNumberFormat="1" applyFont="1" applyFill="1" applyBorder="1" applyAlignment="1">
      <alignment horizontal="right" vertical="center" shrinkToFit="1"/>
      <protection/>
    </xf>
    <xf numFmtId="183" fontId="13" fillId="0" borderId="11" xfId="102" applyNumberFormat="1" applyFont="1" applyBorder="1" applyAlignment="1">
      <alignment horizontal="right" vertical="center" shrinkToFit="1"/>
      <protection/>
    </xf>
    <xf numFmtId="183" fontId="13" fillId="0" borderId="19" xfId="102" applyNumberFormat="1" applyFont="1" applyBorder="1" applyAlignment="1">
      <alignment horizontal="right" vertical="center" shrinkToFit="1"/>
      <protection/>
    </xf>
    <xf numFmtId="0" fontId="0" fillId="0" borderId="0" xfId="102" applyFill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181" fontId="13" fillId="0" borderId="24" xfId="0" applyNumberFormat="1" applyFont="1" applyFill="1" applyBorder="1" applyAlignment="1" applyProtection="1">
      <alignment horizontal="right" vertical="center" shrinkToFit="1"/>
      <protection/>
    </xf>
    <xf numFmtId="181" fontId="13" fillId="0" borderId="25" xfId="0" applyNumberFormat="1" applyFont="1" applyFill="1" applyBorder="1" applyAlignment="1" applyProtection="1">
      <alignment horizontal="right" vertical="center" shrinkToFit="1"/>
      <protection/>
    </xf>
    <xf numFmtId="180" fontId="13" fillId="0" borderId="24" xfId="0" applyNumberFormat="1" applyFont="1" applyFill="1" applyBorder="1" applyAlignment="1">
      <alignment horizontal="right" vertical="center" shrinkToFit="1"/>
    </xf>
    <xf numFmtId="180" fontId="13" fillId="0" borderId="31" xfId="0" applyNumberFormat="1" applyFont="1" applyFill="1" applyBorder="1" applyAlignment="1">
      <alignment horizontal="right" vertical="center" shrinkToFit="1"/>
    </xf>
    <xf numFmtId="180" fontId="13" fillId="0" borderId="31" xfId="0" applyNumberFormat="1" applyFont="1" applyBorder="1" applyAlignment="1">
      <alignment horizontal="right" vertical="center" shrinkToFit="1"/>
    </xf>
    <xf numFmtId="181" fontId="13" fillId="0" borderId="31" xfId="0" applyNumberFormat="1" applyFont="1" applyFill="1" applyBorder="1" applyAlignment="1" applyProtection="1">
      <alignment horizontal="right" vertical="center" shrinkToFit="1"/>
      <protection/>
    </xf>
    <xf numFmtId="181" fontId="13" fillId="0" borderId="32" xfId="0" applyNumberFormat="1" applyFont="1" applyFill="1" applyBorder="1" applyAlignment="1" applyProtection="1">
      <alignment horizontal="right" vertical="center" shrinkToFit="1"/>
      <protection/>
    </xf>
    <xf numFmtId="181" fontId="13" fillId="0" borderId="24" xfId="0" applyNumberFormat="1" applyFont="1" applyBorder="1" applyAlignment="1" applyProtection="1">
      <alignment horizontal="right" vertical="center" shrinkToFit="1"/>
      <protection locked="0"/>
    </xf>
    <xf numFmtId="41" fontId="0" fillId="0" borderId="25" xfId="0" applyNumberFormat="1" applyFill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181" fontId="13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1" xfId="0" applyNumberFormat="1" applyFont="1" applyBorder="1" applyAlignment="1" applyProtection="1">
      <alignment horizontal="right" vertical="center" shrinkToFit="1"/>
      <protection locked="0"/>
    </xf>
    <xf numFmtId="181" fontId="13" fillId="0" borderId="31" xfId="0" applyNumberFormat="1" applyFont="1" applyBorder="1" applyAlignment="1">
      <alignment horizontal="right" vertical="center" shrinkToFit="1"/>
    </xf>
    <xf numFmtId="49" fontId="24" fillId="0" borderId="13" xfId="100" applyNumberFormat="1" applyFont="1" applyFill="1" applyBorder="1" applyAlignment="1">
      <alignment horizontal="center" vertical="center" wrapText="1"/>
      <protection/>
    </xf>
    <xf numFmtId="181" fontId="13" fillId="0" borderId="22" xfId="0" applyNumberFormat="1" applyFont="1" applyBorder="1" applyAlignment="1" applyProtection="1">
      <alignment horizontal="right" vertical="center" shrinkToFit="1"/>
      <protection locked="0"/>
    </xf>
    <xf numFmtId="181" fontId="13" fillId="0" borderId="20" xfId="0" applyNumberFormat="1" applyFont="1" applyBorder="1" applyAlignment="1" applyProtection="1">
      <alignment horizontal="right" vertical="center" shrinkToFit="1"/>
      <protection locked="0"/>
    </xf>
    <xf numFmtId="181" fontId="13" fillId="0" borderId="18" xfId="0" applyNumberFormat="1" applyFont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Border="1" applyAlignment="1" applyProtection="1">
      <alignment horizontal="right" vertical="center" shrinkToFit="1"/>
      <protection locked="0"/>
    </xf>
    <xf numFmtId="184" fontId="13" fillId="0" borderId="11" xfId="0" applyNumberFormat="1" applyFont="1" applyBorder="1" applyAlignment="1">
      <alignment horizontal="right" vertical="center" shrinkToFit="1"/>
    </xf>
    <xf numFmtId="49" fontId="24" fillId="0" borderId="15" xfId="100" applyNumberFormat="1" applyFont="1" applyFill="1" applyBorder="1" applyAlignment="1">
      <alignment horizontal="center" vertical="center" wrapText="1"/>
      <protection/>
    </xf>
    <xf numFmtId="180" fontId="13" fillId="0" borderId="25" xfId="0" applyNumberFormat="1" applyFont="1" applyBorder="1" applyAlignment="1" applyProtection="1">
      <alignment horizontal="right" vertical="center" shrinkToFit="1"/>
      <protection locked="0"/>
    </xf>
    <xf numFmtId="180" fontId="0" fillId="0" borderId="17" xfId="0" applyNumberFormat="1" applyFill="1" applyBorder="1" applyAlignment="1">
      <alignment horizontal="right" vertical="center"/>
    </xf>
    <xf numFmtId="183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05" fontId="13" fillId="0" borderId="0" xfId="0" applyNumberFormat="1" applyFont="1" applyBorder="1" applyAlignment="1">
      <alignment horizontal="right" vertical="center" shrinkToFit="1"/>
    </xf>
    <xf numFmtId="49" fontId="24" fillId="0" borderId="15" xfId="0" applyNumberFormat="1" applyFont="1" applyBorder="1" applyAlignment="1">
      <alignment horizontal="center" vertical="center" wrapText="1"/>
    </xf>
    <xf numFmtId="181" fontId="13" fillId="0" borderId="20" xfId="0" applyNumberFormat="1" applyFont="1" applyFill="1" applyBorder="1" applyAlignment="1">
      <alignment horizontal="right" vertical="center"/>
    </xf>
    <xf numFmtId="183" fontId="13" fillId="0" borderId="23" xfId="0" applyNumberFormat="1" applyFont="1" applyBorder="1" applyAlignment="1">
      <alignment horizontal="right" vertical="center" shrinkToFit="1"/>
    </xf>
    <xf numFmtId="184" fontId="13" fillId="0" borderId="22" xfId="0" applyNumberFormat="1" applyFont="1" applyBorder="1" applyAlignment="1">
      <alignment horizontal="right" vertical="center" shrinkToFit="1"/>
    </xf>
    <xf numFmtId="184" fontId="13" fillId="0" borderId="16" xfId="0" applyNumberFormat="1" applyFont="1" applyBorder="1" applyAlignment="1">
      <alignment horizontal="right" vertical="center" shrinkToFit="1"/>
    </xf>
    <xf numFmtId="184" fontId="13" fillId="0" borderId="23" xfId="0" applyNumberFormat="1" applyFont="1" applyBorder="1" applyAlignment="1">
      <alignment horizontal="right" vertical="center" shrinkToFit="1"/>
    </xf>
    <xf numFmtId="184" fontId="13" fillId="0" borderId="20" xfId="0" applyNumberFormat="1" applyFont="1" applyBorder="1" applyAlignment="1">
      <alignment horizontal="right" shrinkToFit="1"/>
    </xf>
    <xf numFmtId="184" fontId="13" fillId="0" borderId="0" xfId="0" applyNumberFormat="1" applyFont="1" applyBorder="1" applyAlignment="1">
      <alignment horizontal="right" shrinkToFit="1"/>
    </xf>
    <xf numFmtId="184" fontId="13" fillId="0" borderId="17" xfId="0" applyNumberFormat="1" applyFont="1" applyBorder="1" applyAlignment="1">
      <alignment horizontal="right" shrinkToFit="1"/>
    </xf>
    <xf numFmtId="184" fontId="13" fillId="0" borderId="17" xfId="0" applyNumberFormat="1" applyFont="1" applyBorder="1" applyAlignment="1">
      <alignment horizontal="right" vertical="center" shrinkToFit="1"/>
    </xf>
    <xf numFmtId="184" fontId="13" fillId="0" borderId="18" xfId="0" applyNumberFormat="1" applyFont="1" applyBorder="1" applyAlignment="1">
      <alignment horizontal="right" vertical="center" shrinkToFit="1"/>
    </xf>
    <xf numFmtId="184" fontId="13" fillId="0" borderId="19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100" applyNumberFormat="1" applyFont="1" applyFill="1" applyBorder="1" applyAlignment="1">
      <alignment horizontal="center" vertical="center"/>
      <protection/>
    </xf>
    <xf numFmtId="49" fontId="5" fillId="0" borderId="24" xfId="100" applyNumberFormat="1" applyFont="1" applyFill="1" applyBorder="1" applyAlignment="1">
      <alignment horizontal="center" vertical="center"/>
      <protection/>
    </xf>
    <xf numFmtId="49" fontId="5" fillId="0" borderId="22" xfId="100" applyNumberFormat="1" applyFont="1" applyFill="1" applyBorder="1" applyAlignment="1">
      <alignment horizontal="center" vertical="center"/>
      <protection/>
    </xf>
    <xf numFmtId="49" fontId="5" fillId="0" borderId="16" xfId="100" applyNumberFormat="1" applyFont="1" applyFill="1" applyBorder="1" applyAlignment="1">
      <alignment horizontal="center" vertical="center"/>
      <protection/>
    </xf>
    <xf numFmtId="49" fontId="5" fillId="0" borderId="23" xfId="100" applyNumberFormat="1" applyFont="1" applyFill="1" applyBorder="1" applyAlignment="1">
      <alignment horizontal="center" vertical="center"/>
      <protection/>
    </xf>
    <xf numFmtId="49" fontId="5" fillId="0" borderId="20" xfId="100" applyNumberFormat="1" applyFont="1" applyFill="1" applyBorder="1" applyAlignment="1">
      <alignment horizontal="center" vertical="center"/>
      <protection/>
    </xf>
    <xf numFmtId="49" fontId="5" fillId="0" borderId="0" xfId="100" applyNumberFormat="1" applyFont="1" applyFill="1" applyBorder="1" applyAlignment="1">
      <alignment horizontal="center" vertical="center"/>
      <protection/>
    </xf>
    <xf numFmtId="49" fontId="5" fillId="0" borderId="17" xfId="100" applyNumberFormat="1" applyFont="1" applyFill="1" applyBorder="1" applyAlignment="1">
      <alignment horizontal="center" vertical="center"/>
      <protection/>
    </xf>
    <xf numFmtId="49" fontId="5" fillId="0" borderId="15" xfId="100" applyNumberFormat="1" applyFont="1" applyFill="1" applyBorder="1" applyAlignment="1">
      <alignment horizontal="center" vertical="center"/>
      <protection/>
    </xf>
    <xf numFmtId="49" fontId="5" fillId="0" borderId="13" xfId="100" applyNumberFormat="1" applyFont="1" applyFill="1" applyBorder="1" applyAlignment="1">
      <alignment horizontal="center" vertical="center"/>
      <protection/>
    </xf>
    <xf numFmtId="49" fontId="5" fillId="0" borderId="21" xfId="100" applyNumberFormat="1" applyFont="1" applyFill="1" applyBorder="1" applyAlignment="1">
      <alignment horizontal="center" vertical="center"/>
      <protection/>
    </xf>
    <xf numFmtId="49" fontId="5" fillId="0" borderId="14" xfId="100" applyNumberFormat="1" applyFont="1" applyFill="1" applyBorder="1" applyAlignment="1">
      <alignment horizontal="center" vertical="center"/>
      <protection/>
    </xf>
    <xf numFmtId="49" fontId="10" fillId="0" borderId="13" xfId="100" applyNumberFormat="1" applyFont="1" applyFill="1" applyBorder="1" applyAlignment="1" applyProtection="1">
      <alignment horizontal="center" vertical="center"/>
      <protection locked="0"/>
    </xf>
    <xf numFmtId="49" fontId="10" fillId="0" borderId="21" xfId="100" applyNumberFormat="1" applyFont="1" applyFill="1" applyBorder="1" applyAlignment="1" applyProtection="1">
      <alignment horizontal="center" vertical="center"/>
      <protection locked="0"/>
    </xf>
    <xf numFmtId="49" fontId="10" fillId="0" borderId="14" xfId="100" applyNumberFormat="1" applyFont="1" applyFill="1" applyBorder="1" applyAlignment="1" applyProtection="1">
      <alignment horizontal="center" vertical="center"/>
      <protection locked="0"/>
    </xf>
    <xf numFmtId="49" fontId="5" fillId="0" borderId="13" xfId="100" applyNumberFormat="1" applyFont="1" applyFill="1" applyBorder="1" applyAlignment="1">
      <alignment horizontal="center" vertical="center" wrapText="1"/>
      <protection/>
    </xf>
    <xf numFmtId="49" fontId="8" fillId="0" borderId="11" xfId="100" applyNumberFormat="1" applyFont="1" applyFill="1" applyBorder="1" applyAlignment="1">
      <alignment horizontal="left" vertical="center"/>
      <protection/>
    </xf>
    <xf numFmtId="58" fontId="5" fillId="0" borderId="11" xfId="100" applyNumberFormat="1" applyFont="1" applyFill="1" applyBorder="1" applyAlignment="1">
      <alignment horizontal="right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right" vertical="center"/>
    </xf>
    <xf numFmtId="0" fontId="0" fillId="0" borderId="14" xfId="100" applyBorder="1" applyAlignment="1">
      <alignment horizontal="center" vertical="center"/>
      <protection/>
    </xf>
    <xf numFmtId="49" fontId="5" fillId="0" borderId="21" xfId="100" applyNumberFormat="1" applyFont="1" applyBorder="1" applyAlignment="1">
      <alignment horizontal="center" vertical="center"/>
      <protection/>
    </xf>
    <xf numFmtId="49" fontId="5" fillId="0" borderId="13" xfId="99" applyNumberFormat="1" applyFont="1" applyFill="1" applyBorder="1" applyAlignment="1">
      <alignment horizontal="center" vertical="center" wrapText="1"/>
      <protection/>
    </xf>
    <xf numFmtId="49" fontId="5" fillId="0" borderId="14" xfId="99" applyNumberFormat="1" applyFont="1" applyFill="1" applyBorder="1" applyAlignment="1">
      <alignment horizontal="center" vertical="center" wrapText="1"/>
      <protection/>
    </xf>
    <xf numFmtId="58" fontId="5" fillId="0" borderId="11" xfId="100" applyNumberFormat="1" applyFont="1" applyFill="1" applyBorder="1" applyAlignment="1">
      <alignment horizontal="right" vertical="center" shrinkToFit="1"/>
      <protection/>
    </xf>
    <xf numFmtId="41" fontId="5" fillId="0" borderId="11" xfId="100" applyNumberFormat="1" applyFont="1" applyFill="1" applyBorder="1" applyAlignment="1">
      <alignment horizontal="right" vertical="center" shrinkToFit="1"/>
      <protection/>
    </xf>
    <xf numFmtId="49" fontId="5" fillId="0" borderId="25" xfId="100" applyNumberFormat="1" applyFont="1" applyFill="1" applyBorder="1" applyAlignment="1">
      <alignment horizontal="center" vertical="center"/>
      <protection/>
    </xf>
    <xf numFmtId="49" fontId="5" fillId="0" borderId="14" xfId="100" applyNumberFormat="1" applyFont="1" applyFill="1" applyBorder="1" applyAlignment="1">
      <alignment horizontal="center" vertical="center" wrapText="1"/>
      <protection/>
    </xf>
    <xf numFmtId="49" fontId="5" fillId="0" borderId="14" xfId="99" applyNumberFormat="1" applyFont="1" applyFill="1" applyBorder="1" applyAlignment="1">
      <alignment horizontal="center" vertical="center"/>
      <protection/>
    </xf>
    <xf numFmtId="58" fontId="5" fillId="0" borderId="11" xfId="102" applyNumberFormat="1" applyFont="1" applyFill="1" applyBorder="1" applyAlignment="1">
      <alignment horizontal="right" vertical="center"/>
      <protection/>
    </xf>
    <xf numFmtId="49" fontId="5" fillId="0" borderId="12" xfId="102" applyNumberFormat="1" applyFont="1" applyFill="1" applyBorder="1" applyAlignment="1">
      <alignment horizontal="center" vertical="center"/>
      <protection/>
    </xf>
    <xf numFmtId="49" fontId="5" fillId="0" borderId="25" xfId="102" applyNumberFormat="1" applyFont="1" applyFill="1" applyBorder="1" applyAlignment="1">
      <alignment horizontal="center" vertical="center"/>
      <protection/>
    </xf>
    <xf numFmtId="49" fontId="5" fillId="0" borderId="13" xfId="102" applyNumberFormat="1" applyFont="1" applyFill="1" applyBorder="1" applyAlignment="1">
      <alignment horizontal="center" vertical="center" shrinkToFit="1"/>
      <protection/>
    </xf>
    <xf numFmtId="49" fontId="5" fillId="0" borderId="14" xfId="102" applyNumberFormat="1" applyFont="1" applyFill="1" applyBorder="1" applyAlignment="1">
      <alignment horizontal="center" vertical="center" shrinkToFit="1"/>
      <protection/>
    </xf>
    <xf numFmtId="49" fontId="5" fillId="0" borderId="12" xfId="102" applyNumberFormat="1" applyFont="1" applyFill="1" applyBorder="1" applyAlignment="1">
      <alignment horizontal="center" vertical="center" shrinkToFit="1"/>
      <protection/>
    </xf>
    <xf numFmtId="49" fontId="5" fillId="0" borderId="24" xfId="102" applyNumberFormat="1" applyFont="1" applyFill="1" applyBorder="1" applyAlignment="1">
      <alignment horizontal="center" vertical="center" shrinkToFit="1"/>
      <protection/>
    </xf>
    <xf numFmtId="49" fontId="5" fillId="0" borderId="25" xfId="102" applyNumberFormat="1" applyFont="1" applyFill="1" applyBorder="1" applyAlignment="1">
      <alignment horizontal="center" vertical="center" shrinkToFit="1"/>
      <protection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</cellXfs>
  <cellStyles count="92">
    <cellStyle name="Normal" xfId="0"/>
    <cellStyle name="0.01" xfId="15"/>
    <cellStyle name="0.1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アクセント 1" xfId="53"/>
    <cellStyle name="アクセント 1 2" xfId="54"/>
    <cellStyle name="アクセント 2" xfId="55"/>
    <cellStyle name="アクセント 2 2" xfId="56"/>
    <cellStyle name="アクセント 3" xfId="57"/>
    <cellStyle name="アクセント 3 2" xfId="58"/>
    <cellStyle name="アクセント 4" xfId="59"/>
    <cellStyle name="アクセント 4 2" xfId="60"/>
    <cellStyle name="アクセント 5" xfId="61"/>
    <cellStyle name="アクセント 5 2" xfId="62"/>
    <cellStyle name="アクセント 6" xfId="63"/>
    <cellStyle name="アクセント 6 2" xfId="64"/>
    <cellStyle name="タイトル" xfId="65"/>
    <cellStyle name="タイトル 2" xfId="66"/>
    <cellStyle name="チェック セル" xfId="67"/>
    <cellStyle name="チェック セル 2" xfId="68"/>
    <cellStyle name="どちらでもない" xfId="69"/>
    <cellStyle name="どちらでもない 2" xfId="70"/>
    <cellStyle name="Percent" xfId="71"/>
    <cellStyle name="Hyperlink" xfId="72"/>
    <cellStyle name="メモ" xfId="73"/>
    <cellStyle name="メモ 2" xfId="74"/>
    <cellStyle name="リンク セル" xfId="75"/>
    <cellStyle name="悪い" xfId="76"/>
    <cellStyle name="悪い 2" xfId="77"/>
    <cellStyle name="丸ゴシックM-PRO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2" xfId="86"/>
    <cellStyle name="見出し 2 2" xfId="87"/>
    <cellStyle name="見出し 3" xfId="88"/>
    <cellStyle name="見出し 4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_20第４章（医療施設）" xfId="99"/>
    <cellStyle name="標準_22第４章（医療施設）" xfId="100"/>
    <cellStyle name="標準_Sec.2-2" xfId="101"/>
    <cellStyle name="標準_仕様（医療施設）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P5" sqref="P5"/>
      <selection pane="topRight" activeCell="P5" sqref="P5"/>
      <selection pane="bottomLeft" activeCell="P5" sqref="P5"/>
      <selection pane="bottomRight" activeCell="O16" sqref="O16"/>
    </sheetView>
  </sheetViews>
  <sheetFormatPr defaultColWidth="9.00390625" defaultRowHeight="13.5"/>
  <cols>
    <col min="1" max="1" width="8.50390625" style="68" customWidth="1"/>
    <col min="2" max="2" width="7.125" style="68" customWidth="1"/>
    <col min="3" max="3" width="6.625" style="68" customWidth="1"/>
    <col min="4" max="4" width="6.125" style="68" customWidth="1"/>
    <col min="5" max="5" width="7.75390625" style="68" customWidth="1"/>
    <col min="6" max="7" width="6.625" style="68" customWidth="1"/>
    <col min="8" max="12" width="7.125" style="68" customWidth="1"/>
    <col min="13" max="16384" width="9.00390625" style="68" customWidth="1"/>
  </cols>
  <sheetData>
    <row r="1" spans="1:12" ht="13.5">
      <c r="A1" s="81" t="s">
        <v>122</v>
      </c>
      <c r="B1" s="83"/>
      <c r="C1" s="83"/>
      <c r="D1" s="83"/>
      <c r="E1" s="83"/>
      <c r="F1" s="83"/>
      <c r="J1" s="320" t="s">
        <v>290</v>
      </c>
      <c r="K1" s="320"/>
      <c r="L1" s="320"/>
    </row>
    <row r="2" spans="1:12" ht="13.5">
      <c r="A2" s="311" t="s">
        <v>89</v>
      </c>
      <c r="B2" s="321" t="s">
        <v>123</v>
      </c>
      <c r="C2" s="322"/>
      <c r="D2" s="322"/>
      <c r="E2" s="322"/>
      <c r="F2" s="322"/>
      <c r="G2" s="322"/>
      <c r="H2" s="323" t="s">
        <v>124</v>
      </c>
      <c r="I2" s="324"/>
      <c r="J2" s="324"/>
      <c r="K2" s="324"/>
      <c r="L2" s="321"/>
    </row>
    <row r="3" spans="1:13" ht="13.5">
      <c r="A3" s="301"/>
      <c r="B3" s="315" t="s">
        <v>92</v>
      </c>
      <c r="C3" s="323" t="s">
        <v>125</v>
      </c>
      <c r="D3" s="321"/>
      <c r="E3" s="317" t="s">
        <v>93</v>
      </c>
      <c r="F3" s="82" t="s">
        <v>125</v>
      </c>
      <c r="G3" s="319" t="s">
        <v>126</v>
      </c>
      <c r="H3" s="313" t="s">
        <v>92</v>
      </c>
      <c r="I3" s="315" t="s">
        <v>125</v>
      </c>
      <c r="J3" s="316"/>
      <c r="K3" s="317" t="s">
        <v>93</v>
      </c>
      <c r="L3" s="319" t="s">
        <v>126</v>
      </c>
      <c r="M3" s="83"/>
    </row>
    <row r="4" spans="1:13" ht="13.5">
      <c r="A4" s="302"/>
      <c r="B4" s="325"/>
      <c r="C4" s="82" t="s">
        <v>94</v>
      </c>
      <c r="D4" s="188" t="s">
        <v>96</v>
      </c>
      <c r="E4" s="318"/>
      <c r="F4" s="82" t="s">
        <v>127</v>
      </c>
      <c r="G4" s="319"/>
      <c r="H4" s="314"/>
      <c r="I4" s="188" t="s">
        <v>94</v>
      </c>
      <c r="J4" s="82" t="s">
        <v>96</v>
      </c>
      <c r="K4" s="318"/>
      <c r="L4" s="319"/>
      <c r="M4" s="83"/>
    </row>
    <row r="5" spans="1:12" ht="14.25">
      <c r="A5" s="22" t="s">
        <v>41</v>
      </c>
      <c r="B5" s="85">
        <v>8372</v>
      </c>
      <c r="C5" s="67">
        <v>1058</v>
      </c>
      <c r="D5" s="67">
        <v>7314</v>
      </c>
      <c r="E5" s="67">
        <v>102105</v>
      </c>
      <c r="F5" s="67">
        <v>6934</v>
      </c>
      <c r="G5" s="194">
        <v>68613</v>
      </c>
      <c r="H5" s="142">
        <v>6.6</v>
      </c>
      <c r="I5" s="142">
        <v>0.8</v>
      </c>
      <c r="J5" s="142">
        <v>5.8</v>
      </c>
      <c r="K5" s="142">
        <v>80.8</v>
      </c>
      <c r="L5" s="193">
        <v>54.3</v>
      </c>
    </row>
    <row r="6" spans="1:12" ht="24.75" customHeight="1">
      <c r="A6" s="66" t="s">
        <v>42</v>
      </c>
      <c r="B6" s="85">
        <v>555</v>
      </c>
      <c r="C6" s="67">
        <v>69</v>
      </c>
      <c r="D6" s="67">
        <v>486</v>
      </c>
      <c r="E6" s="67">
        <v>3392</v>
      </c>
      <c r="F6" s="67">
        <v>417</v>
      </c>
      <c r="G6" s="195">
        <v>2905</v>
      </c>
      <c r="H6" s="142">
        <v>10.5</v>
      </c>
      <c r="I6" s="142">
        <v>1.3</v>
      </c>
      <c r="J6" s="142">
        <v>9.2</v>
      </c>
      <c r="K6" s="142">
        <v>64.2</v>
      </c>
      <c r="L6" s="143">
        <v>55</v>
      </c>
    </row>
    <row r="7" spans="1:12" ht="13.5">
      <c r="A7" s="66" t="s">
        <v>43</v>
      </c>
      <c r="B7" s="85">
        <v>95</v>
      </c>
      <c r="C7" s="67">
        <v>16</v>
      </c>
      <c r="D7" s="67">
        <v>79</v>
      </c>
      <c r="E7" s="67">
        <v>885</v>
      </c>
      <c r="F7" s="67">
        <v>142</v>
      </c>
      <c r="G7" s="195">
        <v>528</v>
      </c>
      <c r="H7" s="142">
        <v>7.5</v>
      </c>
      <c r="I7" s="142">
        <v>1.3</v>
      </c>
      <c r="J7" s="142">
        <v>6.3</v>
      </c>
      <c r="K7" s="142">
        <v>70.1</v>
      </c>
      <c r="L7" s="143">
        <v>41.8</v>
      </c>
    </row>
    <row r="8" spans="1:12" ht="13.5">
      <c r="A8" s="23" t="s">
        <v>44</v>
      </c>
      <c r="B8" s="85">
        <v>93</v>
      </c>
      <c r="C8" s="67">
        <v>15</v>
      </c>
      <c r="D8" s="67">
        <v>78</v>
      </c>
      <c r="E8" s="67">
        <v>882</v>
      </c>
      <c r="F8" s="67">
        <v>101</v>
      </c>
      <c r="G8" s="195">
        <v>583</v>
      </c>
      <c r="H8" s="142">
        <v>7.5</v>
      </c>
      <c r="I8" s="142">
        <v>1.2</v>
      </c>
      <c r="J8" s="142">
        <v>6.3</v>
      </c>
      <c r="K8" s="142">
        <v>71.1</v>
      </c>
      <c r="L8" s="143">
        <v>47</v>
      </c>
    </row>
    <row r="9" spans="1:12" ht="13.5">
      <c r="A9" s="23" t="s">
        <v>45</v>
      </c>
      <c r="B9" s="85">
        <v>139</v>
      </c>
      <c r="C9" s="67">
        <v>26</v>
      </c>
      <c r="D9" s="67">
        <v>113</v>
      </c>
      <c r="E9" s="67">
        <v>1673</v>
      </c>
      <c r="F9" s="67">
        <v>126</v>
      </c>
      <c r="G9" s="195">
        <v>1066</v>
      </c>
      <c r="H9" s="142">
        <v>6</v>
      </c>
      <c r="I9" s="142">
        <v>1.1</v>
      </c>
      <c r="J9" s="142">
        <v>4.9</v>
      </c>
      <c r="K9" s="142">
        <v>72.2</v>
      </c>
      <c r="L9" s="143">
        <v>46</v>
      </c>
    </row>
    <row r="10" spans="1:12" ht="13.5">
      <c r="A10" s="23" t="s">
        <v>46</v>
      </c>
      <c r="B10" s="85">
        <v>69</v>
      </c>
      <c r="C10" s="67">
        <v>16</v>
      </c>
      <c r="D10" s="67">
        <v>53</v>
      </c>
      <c r="E10" s="67">
        <v>814</v>
      </c>
      <c r="F10" s="67">
        <v>57</v>
      </c>
      <c r="G10" s="195">
        <v>444</v>
      </c>
      <c r="H10" s="142">
        <v>7</v>
      </c>
      <c r="I10" s="142">
        <v>1.6</v>
      </c>
      <c r="J10" s="142">
        <v>5.4</v>
      </c>
      <c r="K10" s="142">
        <v>83</v>
      </c>
      <c r="L10" s="143">
        <v>45.3</v>
      </c>
    </row>
    <row r="11" spans="1:12" ht="24.75" customHeight="1">
      <c r="A11" s="66" t="s">
        <v>47</v>
      </c>
      <c r="B11" s="85">
        <v>68</v>
      </c>
      <c r="C11" s="67">
        <v>14</v>
      </c>
      <c r="D11" s="67">
        <v>54</v>
      </c>
      <c r="E11" s="67">
        <v>919</v>
      </c>
      <c r="F11" s="67">
        <v>60</v>
      </c>
      <c r="G11" s="195">
        <v>484</v>
      </c>
      <c r="H11" s="142">
        <v>6.2</v>
      </c>
      <c r="I11" s="142">
        <v>1.3</v>
      </c>
      <c r="J11" s="142">
        <v>5</v>
      </c>
      <c r="K11" s="142">
        <v>84.3</v>
      </c>
      <c r="L11" s="143">
        <v>44.4</v>
      </c>
    </row>
    <row r="12" spans="1:12" ht="13.5">
      <c r="A12" s="66" t="s">
        <v>48</v>
      </c>
      <c r="B12" s="85">
        <v>128</v>
      </c>
      <c r="C12" s="67">
        <v>23</v>
      </c>
      <c r="D12" s="67">
        <v>105</v>
      </c>
      <c r="E12" s="67">
        <v>1351</v>
      </c>
      <c r="F12" s="67">
        <v>100</v>
      </c>
      <c r="G12" s="195">
        <v>859</v>
      </c>
      <c r="H12" s="142">
        <v>6.9</v>
      </c>
      <c r="I12" s="142">
        <v>1.2</v>
      </c>
      <c r="J12" s="142">
        <v>5.6</v>
      </c>
      <c r="K12" s="142">
        <v>72.5</v>
      </c>
      <c r="L12" s="143">
        <v>46.1</v>
      </c>
    </row>
    <row r="13" spans="1:12" ht="13.5">
      <c r="A13" s="23" t="s">
        <v>49</v>
      </c>
      <c r="B13" s="85">
        <v>173</v>
      </c>
      <c r="C13" s="67">
        <v>20</v>
      </c>
      <c r="D13" s="67">
        <v>153</v>
      </c>
      <c r="E13" s="67">
        <v>1738</v>
      </c>
      <c r="F13" s="67">
        <v>124</v>
      </c>
      <c r="G13" s="195">
        <v>1400</v>
      </c>
      <c r="H13" s="142">
        <v>6</v>
      </c>
      <c r="I13" s="142">
        <v>0.7</v>
      </c>
      <c r="J13" s="142">
        <v>5.3</v>
      </c>
      <c r="K13" s="142">
        <v>60.4</v>
      </c>
      <c r="L13" s="143">
        <v>48.7</v>
      </c>
    </row>
    <row r="14" spans="1:12" ht="13.5">
      <c r="A14" s="23" t="s">
        <v>50</v>
      </c>
      <c r="B14" s="85">
        <v>106</v>
      </c>
      <c r="C14" s="67">
        <v>18</v>
      </c>
      <c r="D14" s="67">
        <v>88</v>
      </c>
      <c r="E14" s="67">
        <v>1458</v>
      </c>
      <c r="F14" s="67">
        <v>113</v>
      </c>
      <c r="G14" s="195">
        <v>983</v>
      </c>
      <c r="H14" s="142">
        <v>5.4</v>
      </c>
      <c r="I14" s="142">
        <v>0.9</v>
      </c>
      <c r="J14" s="142">
        <v>4.5</v>
      </c>
      <c r="K14" s="142">
        <v>74.9</v>
      </c>
      <c r="L14" s="143">
        <v>50.5</v>
      </c>
    </row>
    <row r="15" spans="1:12" ht="13.5">
      <c r="A15" s="23" t="s">
        <v>51</v>
      </c>
      <c r="B15" s="85">
        <v>130</v>
      </c>
      <c r="C15" s="67">
        <v>13</v>
      </c>
      <c r="D15" s="67">
        <v>117</v>
      </c>
      <c r="E15" s="67">
        <v>1550</v>
      </c>
      <c r="F15" s="67">
        <v>83</v>
      </c>
      <c r="G15" s="195">
        <v>984</v>
      </c>
      <c r="H15" s="142">
        <v>6.7</v>
      </c>
      <c r="I15" s="142">
        <v>0.7</v>
      </c>
      <c r="J15" s="142">
        <v>6</v>
      </c>
      <c r="K15" s="142">
        <v>79.4</v>
      </c>
      <c r="L15" s="143">
        <v>50.4</v>
      </c>
    </row>
    <row r="16" spans="1:12" ht="24.75" customHeight="1">
      <c r="A16" s="66" t="s">
        <v>52</v>
      </c>
      <c r="B16" s="85">
        <v>345</v>
      </c>
      <c r="C16" s="67">
        <v>48</v>
      </c>
      <c r="D16" s="67">
        <v>297</v>
      </c>
      <c r="E16" s="67">
        <v>4328</v>
      </c>
      <c r="F16" s="67">
        <v>213</v>
      </c>
      <c r="G16" s="195">
        <v>3565</v>
      </c>
      <c r="H16" s="142">
        <v>4.7</v>
      </c>
      <c r="I16" s="142">
        <v>0.7</v>
      </c>
      <c r="J16" s="142">
        <v>4.1</v>
      </c>
      <c r="K16" s="142">
        <v>59</v>
      </c>
      <c r="L16" s="143">
        <v>48.6</v>
      </c>
    </row>
    <row r="17" spans="1:12" ht="13.5">
      <c r="A17" s="66" t="s">
        <v>53</v>
      </c>
      <c r="B17" s="85">
        <v>287</v>
      </c>
      <c r="C17" s="67">
        <v>34</v>
      </c>
      <c r="D17" s="67">
        <v>253</v>
      </c>
      <c r="E17" s="67">
        <v>3791</v>
      </c>
      <c r="F17" s="67">
        <v>178</v>
      </c>
      <c r="G17" s="195">
        <v>3269</v>
      </c>
      <c r="H17" s="142">
        <v>4.6</v>
      </c>
      <c r="I17" s="142">
        <v>0.5</v>
      </c>
      <c r="J17" s="142">
        <v>4</v>
      </c>
      <c r="K17" s="142">
        <v>60.6</v>
      </c>
      <c r="L17" s="143">
        <v>52.3</v>
      </c>
    </row>
    <row r="18" spans="1:12" ht="13.5">
      <c r="A18" s="23" t="s">
        <v>54</v>
      </c>
      <c r="B18" s="85">
        <v>647</v>
      </c>
      <c r="C18" s="67">
        <v>49</v>
      </c>
      <c r="D18" s="67">
        <v>598</v>
      </c>
      <c r="E18" s="67">
        <v>13429</v>
      </c>
      <c r="F18" s="67">
        <v>349</v>
      </c>
      <c r="G18" s="195">
        <v>10672</v>
      </c>
      <c r="H18" s="142">
        <v>4.7</v>
      </c>
      <c r="I18" s="142">
        <v>0.4</v>
      </c>
      <c r="J18" s="142">
        <v>4.3</v>
      </c>
      <c r="K18" s="142">
        <v>97.2</v>
      </c>
      <c r="L18" s="143">
        <v>77.2</v>
      </c>
    </row>
    <row r="19" spans="1:12" ht="13.5">
      <c r="A19" s="23" t="s">
        <v>55</v>
      </c>
      <c r="B19" s="85">
        <v>340</v>
      </c>
      <c r="C19" s="67">
        <v>47</v>
      </c>
      <c r="D19" s="67">
        <v>293</v>
      </c>
      <c r="E19" s="67">
        <v>6739</v>
      </c>
      <c r="F19" s="67">
        <v>201</v>
      </c>
      <c r="G19" s="195">
        <v>4933</v>
      </c>
      <c r="H19" s="142">
        <v>3.7</v>
      </c>
      <c r="I19" s="142">
        <v>0.5</v>
      </c>
      <c r="J19" s="142">
        <v>3.2</v>
      </c>
      <c r="K19" s="142">
        <v>73.4</v>
      </c>
      <c r="L19" s="143">
        <v>53.8</v>
      </c>
    </row>
    <row r="20" spans="1:12" ht="13.5">
      <c r="A20" s="23" t="s">
        <v>56</v>
      </c>
      <c r="B20" s="85">
        <v>128</v>
      </c>
      <c r="C20" s="67">
        <v>20</v>
      </c>
      <c r="D20" s="67">
        <v>108</v>
      </c>
      <c r="E20" s="67">
        <v>1671</v>
      </c>
      <c r="F20" s="67">
        <v>46</v>
      </c>
      <c r="G20" s="195">
        <v>1159</v>
      </c>
      <c r="H20" s="142">
        <v>5.7</v>
      </c>
      <c r="I20" s="142">
        <v>0.9</v>
      </c>
      <c r="J20" s="142">
        <v>4.8</v>
      </c>
      <c r="K20" s="142">
        <v>74.4</v>
      </c>
      <c r="L20" s="143">
        <v>51.6</v>
      </c>
    </row>
    <row r="21" spans="1:12" ht="24.75" customHeight="1">
      <c r="A21" s="66" t="s">
        <v>57</v>
      </c>
      <c r="B21" s="85">
        <v>107</v>
      </c>
      <c r="C21" s="67">
        <v>19</v>
      </c>
      <c r="D21" s="67">
        <v>88</v>
      </c>
      <c r="E21" s="67">
        <v>764</v>
      </c>
      <c r="F21" s="67">
        <v>40</v>
      </c>
      <c r="G21" s="195">
        <v>445</v>
      </c>
      <c r="H21" s="142">
        <v>10.2</v>
      </c>
      <c r="I21" s="142">
        <v>1.8</v>
      </c>
      <c r="J21" s="142">
        <v>8.4</v>
      </c>
      <c r="K21" s="142">
        <v>72.8</v>
      </c>
      <c r="L21" s="143">
        <v>42.4</v>
      </c>
    </row>
    <row r="22" spans="1:12" ht="13.5">
      <c r="A22" s="66" t="s">
        <v>58</v>
      </c>
      <c r="B22" s="85">
        <v>94</v>
      </c>
      <c r="C22" s="67">
        <v>13</v>
      </c>
      <c r="D22" s="67">
        <v>81</v>
      </c>
      <c r="E22" s="67">
        <v>873</v>
      </c>
      <c r="F22" s="67">
        <v>66</v>
      </c>
      <c r="G22" s="195">
        <v>483</v>
      </c>
      <c r="H22" s="142">
        <v>8.2</v>
      </c>
      <c r="I22" s="142">
        <v>1.1</v>
      </c>
      <c r="J22" s="142">
        <v>7.1</v>
      </c>
      <c r="K22" s="142">
        <v>76.4</v>
      </c>
      <c r="L22" s="143">
        <v>42.3</v>
      </c>
    </row>
    <row r="23" spans="1:12" ht="13.5">
      <c r="A23" s="23" t="s">
        <v>59</v>
      </c>
      <c r="B23" s="85">
        <v>67</v>
      </c>
      <c r="C23" s="67">
        <v>10</v>
      </c>
      <c r="D23" s="67">
        <v>57</v>
      </c>
      <c r="E23" s="67">
        <v>575</v>
      </c>
      <c r="F23" s="67">
        <v>64</v>
      </c>
      <c r="G23" s="195">
        <v>299</v>
      </c>
      <c r="H23" s="142">
        <v>8.7</v>
      </c>
      <c r="I23" s="142">
        <v>1.3</v>
      </c>
      <c r="J23" s="142">
        <v>7.4</v>
      </c>
      <c r="K23" s="142">
        <v>74.3</v>
      </c>
      <c r="L23" s="143">
        <v>38.6</v>
      </c>
    </row>
    <row r="24" spans="1:12" ht="13.5">
      <c r="A24" s="23" t="s">
        <v>60</v>
      </c>
      <c r="B24" s="85">
        <v>60</v>
      </c>
      <c r="C24" s="67">
        <v>8</v>
      </c>
      <c r="D24" s="67">
        <v>52</v>
      </c>
      <c r="E24" s="67">
        <v>695</v>
      </c>
      <c r="F24" s="67">
        <v>37</v>
      </c>
      <c r="G24" s="195">
        <v>436</v>
      </c>
      <c r="H24" s="142">
        <v>7.3</v>
      </c>
      <c r="I24" s="142">
        <v>1</v>
      </c>
      <c r="J24" s="142">
        <v>6.4</v>
      </c>
      <c r="K24" s="142">
        <v>85.1</v>
      </c>
      <c r="L24" s="143">
        <v>53.4</v>
      </c>
    </row>
    <row r="25" spans="1:12" ht="13.5">
      <c r="A25" s="23" t="s">
        <v>61</v>
      </c>
      <c r="B25" s="85">
        <v>128</v>
      </c>
      <c r="C25" s="67">
        <v>15</v>
      </c>
      <c r="D25" s="67">
        <v>113</v>
      </c>
      <c r="E25" s="67">
        <v>1574</v>
      </c>
      <c r="F25" s="67">
        <v>71</v>
      </c>
      <c r="G25" s="195">
        <v>1017</v>
      </c>
      <c r="H25" s="142">
        <v>6.2</v>
      </c>
      <c r="I25" s="142">
        <v>0.7</v>
      </c>
      <c r="J25" s="142">
        <v>5.5</v>
      </c>
      <c r="K25" s="142">
        <v>76.3</v>
      </c>
      <c r="L25" s="143">
        <v>49.3</v>
      </c>
    </row>
    <row r="26" spans="1:12" ht="24.75" customHeight="1">
      <c r="A26" s="66" t="s">
        <v>62</v>
      </c>
      <c r="B26" s="85">
        <v>100</v>
      </c>
      <c r="C26" s="67">
        <v>12</v>
      </c>
      <c r="D26" s="67">
        <v>88</v>
      </c>
      <c r="E26" s="67">
        <v>1590</v>
      </c>
      <c r="F26" s="67">
        <v>127</v>
      </c>
      <c r="G26" s="195">
        <v>962</v>
      </c>
      <c r="H26" s="142">
        <v>5</v>
      </c>
      <c r="I26" s="142">
        <v>0.6</v>
      </c>
      <c r="J26" s="142">
        <v>4.4</v>
      </c>
      <c r="K26" s="142">
        <v>79.6</v>
      </c>
      <c r="L26" s="143">
        <v>48.2</v>
      </c>
    </row>
    <row r="27" spans="1:12" ht="13.5">
      <c r="A27" s="66" t="s">
        <v>63</v>
      </c>
      <c r="B27" s="85">
        <v>178</v>
      </c>
      <c r="C27" s="67">
        <v>31</v>
      </c>
      <c r="D27" s="67">
        <v>147</v>
      </c>
      <c r="E27" s="67">
        <v>2718</v>
      </c>
      <c r="F27" s="67">
        <v>188</v>
      </c>
      <c r="G27" s="195">
        <v>1770</v>
      </c>
      <c r="H27" s="142">
        <v>4.9</v>
      </c>
      <c r="I27" s="142">
        <v>0.8</v>
      </c>
      <c r="J27" s="142">
        <v>4</v>
      </c>
      <c r="K27" s="142">
        <v>74.3</v>
      </c>
      <c r="L27" s="143">
        <v>48.4</v>
      </c>
    </row>
    <row r="28" spans="1:12" ht="13.5">
      <c r="A28" s="23" t="s">
        <v>64</v>
      </c>
      <c r="B28" s="85">
        <v>323</v>
      </c>
      <c r="C28" s="67">
        <v>37</v>
      </c>
      <c r="D28" s="67">
        <v>286</v>
      </c>
      <c r="E28" s="67">
        <v>5404</v>
      </c>
      <c r="F28" s="67">
        <v>307</v>
      </c>
      <c r="G28" s="195">
        <v>3737</v>
      </c>
      <c r="H28" s="142">
        <v>4.3</v>
      </c>
      <c r="I28" s="142">
        <v>0.5</v>
      </c>
      <c r="J28" s="142">
        <v>3.8</v>
      </c>
      <c r="K28" s="142">
        <v>71.7</v>
      </c>
      <c r="L28" s="143">
        <v>49.6</v>
      </c>
    </row>
    <row r="29" spans="1:12" ht="13.5">
      <c r="A29" s="23" t="s">
        <v>65</v>
      </c>
      <c r="B29" s="85">
        <v>94</v>
      </c>
      <c r="C29" s="67">
        <v>12</v>
      </c>
      <c r="D29" s="67">
        <v>82</v>
      </c>
      <c r="E29" s="67">
        <v>1529</v>
      </c>
      <c r="F29" s="67">
        <v>93</v>
      </c>
      <c r="G29" s="195">
        <v>829</v>
      </c>
      <c r="H29" s="142">
        <v>5.2</v>
      </c>
      <c r="I29" s="142">
        <v>0.7</v>
      </c>
      <c r="J29" s="142">
        <v>4.6</v>
      </c>
      <c r="K29" s="142">
        <v>85.4</v>
      </c>
      <c r="L29" s="143">
        <v>46.3</v>
      </c>
    </row>
    <row r="30" spans="1:12" ht="13.5">
      <c r="A30" s="23" t="s">
        <v>66</v>
      </c>
      <c r="B30" s="85">
        <v>57</v>
      </c>
      <c r="C30" s="67">
        <v>7</v>
      </c>
      <c r="D30" s="67">
        <v>50</v>
      </c>
      <c r="E30" s="67">
        <v>1089</v>
      </c>
      <c r="F30" s="67">
        <v>39</v>
      </c>
      <c r="G30" s="195">
        <v>556</v>
      </c>
      <c r="H30" s="142">
        <v>4</v>
      </c>
      <c r="I30" s="142">
        <v>0.5</v>
      </c>
      <c r="J30" s="142">
        <v>3.5</v>
      </c>
      <c r="K30" s="142">
        <v>77.1</v>
      </c>
      <c r="L30" s="143">
        <v>39.4</v>
      </c>
    </row>
    <row r="31" spans="1:12" ht="24.75" customHeight="1">
      <c r="A31" s="66" t="s">
        <v>67</v>
      </c>
      <c r="B31" s="85">
        <v>167</v>
      </c>
      <c r="C31" s="67">
        <v>10</v>
      </c>
      <c r="D31" s="67">
        <v>157</v>
      </c>
      <c r="E31" s="67">
        <v>2461</v>
      </c>
      <c r="F31" s="67">
        <v>81</v>
      </c>
      <c r="G31" s="195">
        <v>1306</v>
      </c>
      <c r="H31" s="142">
        <v>6.4</v>
      </c>
      <c r="I31" s="142">
        <v>0.4</v>
      </c>
      <c r="J31" s="142">
        <v>6.1</v>
      </c>
      <c r="K31" s="142">
        <v>95</v>
      </c>
      <c r="L31" s="143">
        <v>50.4</v>
      </c>
    </row>
    <row r="32" spans="1:12" ht="13.5">
      <c r="A32" s="66" t="s">
        <v>68</v>
      </c>
      <c r="B32" s="85">
        <v>517</v>
      </c>
      <c r="C32" s="67">
        <v>39</v>
      </c>
      <c r="D32" s="67">
        <v>478</v>
      </c>
      <c r="E32" s="67">
        <v>8481</v>
      </c>
      <c r="F32" s="67">
        <v>229</v>
      </c>
      <c r="G32" s="195">
        <v>5518</v>
      </c>
      <c r="H32" s="142">
        <v>5.9</v>
      </c>
      <c r="I32" s="142">
        <v>0.4</v>
      </c>
      <c r="J32" s="142">
        <v>5.4</v>
      </c>
      <c r="K32" s="142">
        <v>96.2</v>
      </c>
      <c r="L32" s="143">
        <v>62.6</v>
      </c>
    </row>
    <row r="33" spans="1:12" ht="13.5">
      <c r="A33" s="23" t="s">
        <v>69</v>
      </c>
      <c r="B33" s="85">
        <v>353</v>
      </c>
      <c r="C33" s="67">
        <v>32</v>
      </c>
      <c r="D33" s="67">
        <v>321</v>
      </c>
      <c r="E33" s="67">
        <v>5071</v>
      </c>
      <c r="F33" s="67">
        <v>203</v>
      </c>
      <c r="G33" s="195">
        <v>2974</v>
      </c>
      <c r="H33" s="142">
        <v>6.4</v>
      </c>
      <c r="I33" s="142">
        <v>0.6</v>
      </c>
      <c r="J33" s="142">
        <v>5.9</v>
      </c>
      <c r="K33" s="142">
        <v>92.5</v>
      </c>
      <c r="L33" s="143">
        <v>54.2</v>
      </c>
    </row>
    <row r="34" spans="1:12" ht="13.5">
      <c r="A34" s="23" t="s">
        <v>70</v>
      </c>
      <c r="B34" s="85">
        <v>79</v>
      </c>
      <c r="C34" s="67">
        <v>4</v>
      </c>
      <c r="D34" s="67">
        <v>75</v>
      </c>
      <c r="E34" s="67">
        <v>1211</v>
      </c>
      <c r="F34" s="67">
        <v>39</v>
      </c>
      <c r="G34" s="195">
        <v>690</v>
      </c>
      <c r="H34" s="142">
        <v>5.9</v>
      </c>
      <c r="I34" s="142">
        <v>0.3</v>
      </c>
      <c r="J34" s="142">
        <v>5.6</v>
      </c>
      <c r="K34" s="142">
        <v>90.4</v>
      </c>
      <c r="L34" s="143">
        <v>51.5</v>
      </c>
    </row>
    <row r="35" spans="1:12" ht="13.5">
      <c r="A35" s="23" t="s">
        <v>71</v>
      </c>
      <c r="B35" s="85">
        <v>83</v>
      </c>
      <c r="C35" s="67">
        <v>8</v>
      </c>
      <c r="D35" s="67">
        <v>75</v>
      </c>
      <c r="E35" s="67">
        <v>1034</v>
      </c>
      <c r="F35" s="67">
        <v>61</v>
      </c>
      <c r="G35" s="195">
        <v>533</v>
      </c>
      <c r="H35" s="142">
        <v>8.9</v>
      </c>
      <c r="I35" s="142">
        <v>0.9</v>
      </c>
      <c r="J35" s="142">
        <v>8</v>
      </c>
      <c r="K35" s="142">
        <v>110.6</v>
      </c>
      <c r="L35" s="143">
        <v>57</v>
      </c>
    </row>
    <row r="36" spans="1:12" ht="24.75" customHeight="1">
      <c r="A36" s="66" t="s">
        <v>72</v>
      </c>
      <c r="B36" s="85">
        <v>44</v>
      </c>
      <c r="C36" s="67">
        <v>5</v>
      </c>
      <c r="D36" s="67">
        <v>39</v>
      </c>
      <c r="E36" s="67">
        <v>502</v>
      </c>
      <c r="F36" s="67">
        <v>38</v>
      </c>
      <c r="G36" s="195">
        <v>260</v>
      </c>
      <c r="H36" s="142">
        <v>7.9</v>
      </c>
      <c r="I36" s="142">
        <v>0.9</v>
      </c>
      <c r="J36" s="142">
        <v>7</v>
      </c>
      <c r="K36" s="142">
        <v>89.6</v>
      </c>
      <c r="L36" s="143">
        <v>46.4</v>
      </c>
    </row>
    <row r="37" spans="1:12" ht="13.5">
      <c r="A37" s="66" t="s">
        <v>73</v>
      </c>
      <c r="B37" s="85">
        <v>49</v>
      </c>
      <c r="C37" s="67">
        <v>8</v>
      </c>
      <c r="D37" s="67">
        <v>41</v>
      </c>
      <c r="E37" s="67">
        <v>723</v>
      </c>
      <c r="F37" s="67">
        <v>42</v>
      </c>
      <c r="G37" s="195">
        <v>269</v>
      </c>
      <c r="H37" s="142">
        <v>7.2</v>
      </c>
      <c r="I37" s="142">
        <v>1.2</v>
      </c>
      <c r="J37" s="142">
        <v>6</v>
      </c>
      <c r="K37" s="142">
        <v>106.3</v>
      </c>
      <c r="L37" s="143">
        <v>39.6</v>
      </c>
    </row>
    <row r="38" spans="1:12" ht="13.5">
      <c r="A38" s="23" t="s">
        <v>74</v>
      </c>
      <c r="B38" s="85">
        <v>163</v>
      </c>
      <c r="C38" s="67">
        <v>17</v>
      </c>
      <c r="D38" s="67">
        <v>146</v>
      </c>
      <c r="E38" s="67">
        <v>1654</v>
      </c>
      <c r="F38" s="67">
        <v>150</v>
      </c>
      <c r="G38" s="195">
        <v>984</v>
      </c>
      <c r="H38" s="142">
        <v>8.6</v>
      </c>
      <c r="I38" s="142">
        <v>0.9</v>
      </c>
      <c r="J38" s="142">
        <v>7.7</v>
      </c>
      <c r="K38" s="142">
        <v>87.1</v>
      </c>
      <c r="L38" s="143">
        <v>51.8</v>
      </c>
    </row>
    <row r="39" spans="1:12" ht="13.5">
      <c r="A39" s="23" t="s">
        <v>75</v>
      </c>
      <c r="B39" s="85">
        <v>240</v>
      </c>
      <c r="C39" s="67">
        <v>31</v>
      </c>
      <c r="D39" s="67">
        <v>209</v>
      </c>
      <c r="E39" s="67">
        <v>2550</v>
      </c>
      <c r="F39" s="67">
        <v>193</v>
      </c>
      <c r="G39" s="195">
        <v>1548</v>
      </c>
      <c r="H39" s="142">
        <v>8.5</v>
      </c>
      <c r="I39" s="142">
        <v>1.1</v>
      </c>
      <c r="J39" s="142">
        <v>7.4</v>
      </c>
      <c r="K39" s="142">
        <v>90.5</v>
      </c>
      <c r="L39" s="143">
        <v>55</v>
      </c>
    </row>
    <row r="40" spans="1:12" ht="13.5">
      <c r="A40" s="23" t="s">
        <v>76</v>
      </c>
      <c r="B40" s="85">
        <v>145</v>
      </c>
      <c r="C40" s="67">
        <v>28</v>
      </c>
      <c r="D40" s="67">
        <v>117</v>
      </c>
      <c r="E40" s="67">
        <v>1263</v>
      </c>
      <c r="F40" s="67">
        <v>107</v>
      </c>
      <c r="G40" s="195">
        <v>661</v>
      </c>
      <c r="H40" s="142">
        <v>10.6</v>
      </c>
      <c r="I40" s="142">
        <v>2</v>
      </c>
      <c r="J40" s="142">
        <v>8.5</v>
      </c>
      <c r="K40" s="142">
        <v>92.2</v>
      </c>
      <c r="L40" s="143">
        <v>48.2</v>
      </c>
    </row>
    <row r="41" spans="1:12" ht="24.75" customHeight="1">
      <c r="A41" s="66" t="s">
        <v>77</v>
      </c>
      <c r="B41" s="85">
        <v>109</v>
      </c>
      <c r="C41" s="67">
        <v>15</v>
      </c>
      <c r="D41" s="67">
        <v>94</v>
      </c>
      <c r="E41" s="67">
        <v>730</v>
      </c>
      <c r="F41" s="67">
        <v>105</v>
      </c>
      <c r="G41" s="195">
        <v>433</v>
      </c>
      <c r="H41" s="142">
        <v>14.8</v>
      </c>
      <c r="I41" s="142">
        <v>2</v>
      </c>
      <c r="J41" s="142">
        <v>12.8</v>
      </c>
      <c r="K41" s="142">
        <v>99.2</v>
      </c>
      <c r="L41" s="143">
        <v>58.8</v>
      </c>
    </row>
    <row r="42" spans="1:12" ht="13.5">
      <c r="A42" s="66" t="s">
        <v>78</v>
      </c>
      <c r="B42" s="85">
        <v>89</v>
      </c>
      <c r="C42" s="67">
        <v>11</v>
      </c>
      <c r="D42" s="67">
        <v>78</v>
      </c>
      <c r="E42" s="67">
        <v>822</v>
      </c>
      <c r="F42" s="67">
        <v>94</v>
      </c>
      <c r="G42" s="195">
        <v>477</v>
      </c>
      <c r="H42" s="142">
        <v>9.3</v>
      </c>
      <c r="I42" s="142">
        <v>1.1</v>
      </c>
      <c r="J42" s="142">
        <v>8.1</v>
      </c>
      <c r="K42" s="142">
        <v>85.4</v>
      </c>
      <c r="L42" s="143">
        <v>49.6</v>
      </c>
    </row>
    <row r="43" spans="1:12" ht="13.5">
      <c r="A43" s="23" t="s">
        <v>79</v>
      </c>
      <c r="B43" s="85">
        <v>141</v>
      </c>
      <c r="C43" s="67">
        <v>14</v>
      </c>
      <c r="D43" s="67">
        <v>127</v>
      </c>
      <c r="E43" s="67">
        <v>1244</v>
      </c>
      <c r="F43" s="67">
        <v>161</v>
      </c>
      <c r="G43" s="195">
        <v>672</v>
      </c>
      <c r="H43" s="142">
        <v>10.4</v>
      </c>
      <c r="I43" s="142">
        <v>1</v>
      </c>
      <c r="J43" s="142">
        <v>9.4</v>
      </c>
      <c r="K43" s="142">
        <v>92</v>
      </c>
      <c r="L43" s="143">
        <v>49.7</v>
      </c>
    </row>
    <row r="44" spans="1:12" ht="13.5">
      <c r="A44" s="23" t="s">
        <v>80</v>
      </c>
      <c r="B44" s="85">
        <v>126</v>
      </c>
      <c r="C44" s="67">
        <v>11</v>
      </c>
      <c r="D44" s="67">
        <v>115</v>
      </c>
      <c r="E44" s="67">
        <v>560</v>
      </c>
      <c r="F44" s="67">
        <v>77</v>
      </c>
      <c r="G44" s="195">
        <v>369</v>
      </c>
      <c r="H44" s="142">
        <v>17.8</v>
      </c>
      <c r="I44" s="142">
        <v>1.6</v>
      </c>
      <c r="J44" s="142">
        <v>16.3</v>
      </c>
      <c r="K44" s="142">
        <v>79.3</v>
      </c>
      <c r="L44" s="143">
        <v>52.3</v>
      </c>
    </row>
    <row r="45" spans="1:12" ht="13.5">
      <c r="A45" s="23" t="s">
        <v>81</v>
      </c>
      <c r="B45" s="85">
        <v>460</v>
      </c>
      <c r="C45" s="67">
        <v>61</v>
      </c>
      <c r="D45" s="67">
        <v>399</v>
      </c>
      <c r="E45" s="67">
        <v>4699</v>
      </c>
      <c r="F45" s="67">
        <v>523</v>
      </c>
      <c r="G45" s="195">
        <v>3097</v>
      </c>
      <c r="H45" s="142">
        <v>9</v>
      </c>
      <c r="I45" s="142">
        <v>1.2</v>
      </c>
      <c r="J45" s="142">
        <v>7.8</v>
      </c>
      <c r="K45" s="142">
        <v>92</v>
      </c>
      <c r="L45" s="143">
        <v>60.6</v>
      </c>
    </row>
    <row r="46" spans="1:12" ht="24.75" customHeight="1">
      <c r="A46" s="66" t="s">
        <v>82</v>
      </c>
      <c r="B46" s="85">
        <v>103</v>
      </c>
      <c r="C46" s="67">
        <v>14</v>
      </c>
      <c r="D46" s="67">
        <v>89</v>
      </c>
      <c r="E46" s="67">
        <v>689</v>
      </c>
      <c r="F46" s="67">
        <v>153</v>
      </c>
      <c r="G46" s="195">
        <v>412</v>
      </c>
      <c r="H46" s="142">
        <v>12.6</v>
      </c>
      <c r="I46" s="142">
        <v>1.7</v>
      </c>
      <c r="J46" s="142">
        <v>10.9</v>
      </c>
      <c r="K46" s="142">
        <v>84.1</v>
      </c>
      <c r="L46" s="143">
        <v>50.3</v>
      </c>
    </row>
    <row r="47" spans="1:12" ht="13.5">
      <c r="A47" s="66" t="s">
        <v>83</v>
      </c>
      <c r="B47" s="85">
        <v>149</v>
      </c>
      <c r="C47" s="67">
        <v>28</v>
      </c>
      <c r="D47" s="67">
        <v>121</v>
      </c>
      <c r="E47" s="67">
        <v>1383</v>
      </c>
      <c r="F47" s="67">
        <v>240</v>
      </c>
      <c r="G47" s="195">
        <v>729</v>
      </c>
      <c r="H47" s="142">
        <v>11.1</v>
      </c>
      <c r="I47" s="142">
        <v>2.1</v>
      </c>
      <c r="J47" s="142">
        <v>9</v>
      </c>
      <c r="K47" s="142">
        <v>103.1</v>
      </c>
      <c r="L47" s="143">
        <v>54.4</v>
      </c>
    </row>
    <row r="48" spans="1:12" ht="13.5">
      <c r="A48" s="23" t="s">
        <v>84</v>
      </c>
      <c r="B48" s="85">
        <v>214</v>
      </c>
      <c r="C48" s="67">
        <v>38</v>
      </c>
      <c r="D48" s="67">
        <v>176</v>
      </c>
      <c r="E48" s="67">
        <v>1463</v>
      </c>
      <c r="F48" s="67">
        <v>309</v>
      </c>
      <c r="G48" s="195">
        <v>847</v>
      </c>
      <c r="H48" s="142">
        <v>12.2</v>
      </c>
      <c r="I48" s="142">
        <v>2.2</v>
      </c>
      <c r="J48" s="142">
        <v>10</v>
      </c>
      <c r="K48" s="142">
        <v>83.3</v>
      </c>
      <c r="L48" s="143">
        <v>48.2</v>
      </c>
    </row>
    <row r="49" spans="1:12" ht="13.5">
      <c r="A49" s="23" t="s">
        <v>85</v>
      </c>
      <c r="B49" s="85">
        <v>157</v>
      </c>
      <c r="C49" s="67">
        <v>25</v>
      </c>
      <c r="D49" s="67">
        <v>132</v>
      </c>
      <c r="E49" s="67">
        <v>955</v>
      </c>
      <c r="F49" s="67">
        <v>238</v>
      </c>
      <c r="G49" s="195">
        <v>541</v>
      </c>
      <c r="H49" s="142">
        <v>13.7</v>
      </c>
      <c r="I49" s="142">
        <v>2.2</v>
      </c>
      <c r="J49" s="142">
        <v>11.5</v>
      </c>
      <c r="K49" s="142">
        <v>83.5</v>
      </c>
      <c r="L49" s="143">
        <v>47.3</v>
      </c>
    </row>
    <row r="50" spans="1:12" ht="13.5">
      <c r="A50" s="23" t="s">
        <v>86</v>
      </c>
      <c r="B50" s="85">
        <v>139</v>
      </c>
      <c r="C50" s="67">
        <v>17</v>
      </c>
      <c r="D50" s="67">
        <v>122</v>
      </c>
      <c r="E50" s="67">
        <v>888</v>
      </c>
      <c r="F50" s="67">
        <v>158</v>
      </c>
      <c r="G50" s="195">
        <v>503</v>
      </c>
      <c r="H50" s="142">
        <v>12.9</v>
      </c>
      <c r="I50" s="142">
        <v>1.6</v>
      </c>
      <c r="J50" s="142">
        <v>11.3</v>
      </c>
      <c r="K50" s="142">
        <v>82.1</v>
      </c>
      <c r="L50" s="143">
        <v>46.5</v>
      </c>
    </row>
    <row r="51" spans="1:12" ht="24.75" customHeight="1">
      <c r="A51" s="66" t="s">
        <v>87</v>
      </c>
      <c r="B51" s="85">
        <v>241</v>
      </c>
      <c r="C51" s="67">
        <v>37</v>
      </c>
      <c r="D51" s="67">
        <v>204</v>
      </c>
      <c r="E51" s="67">
        <v>1397</v>
      </c>
      <c r="F51" s="67">
        <v>319</v>
      </c>
      <c r="G51" s="195">
        <v>809</v>
      </c>
      <c r="H51" s="142">
        <v>14.9</v>
      </c>
      <c r="I51" s="142">
        <v>2.3</v>
      </c>
      <c r="J51" s="142">
        <v>12.6</v>
      </c>
      <c r="K51" s="142">
        <v>86.6</v>
      </c>
      <c r="L51" s="143">
        <v>50.1</v>
      </c>
    </row>
    <row r="52" spans="1:12" ht="13.5">
      <c r="A52" s="24" t="s">
        <v>88</v>
      </c>
      <c r="B52" s="144">
        <v>93</v>
      </c>
      <c r="C52" s="145">
        <v>13</v>
      </c>
      <c r="D52" s="145">
        <v>80</v>
      </c>
      <c r="E52" s="145">
        <v>894</v>
      </c>
      <c r="F52" s="145">
        <v>72</v>
      </c>
      <c r="G52" s="196">
        <v>613</v>
      </c>
      <c r="H52" s="146">
        <v>6.4</v>
      </c>
      <c r="I52" s="146">
        <v>0.9</v>
      </c>
      <c r="J52" s="146">
        <v>5.5</v>
      </c>
      <c r="K52" s="146">
        <v>61.7</v>
      </c>
      <c r="L52" s="147">
        <v>42.3</v>
      </c>
    </row>
    <row r="53" spans="4:11" ht="3.75" customHeight="1">
      <c r="D53" s="68" t="s">
        <v>218</v>
      </c>
      <c r="K53" s="68" t="s">
        <v>218</v>
      </c>
    </row>
  </sheetData>
  <sheetProtection/>
  <mergeCells count="12">
    <mergeCell ref="E3:E4"/>
    <mergeCell ref="G3:G4"/>
    <mergeCell ref="H3:H4"/>
    <mergeCell ref="I3:J3"/>
    <mergeCell ref="K3:K4"/>
    <mergeCell ref="L3:L4"/>
    <mergeCell ref="J1:L1"/>
    <mergeCell ref="A2:A4"/>
    <mergeCell ref="B2:G2"/>
    <mergeCell ref="H2:L2"/>
    <mergeCell ref="B3:B4"/>
    <mergeCell ref="C3:D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view="pageBreakPreview" zoomScale="84" zoomScaleSheetLayoutView="84" zoomScalePageLayoutView="0" workbookViewId="0" topLeftCell="A1">
      <selection activeCell="M17" sqref="M17"/>
    </sheetView>
  </sheetViews>
  <sheetFormatPr defaultColWidth="6.50390625" defaultRowHeight="13.5"/>
  <cols>
    <col min="1" max="2" width="1.75390625" style="283" customWidth="1"/>
    <col min="3" max="3" width="20.25390625" style="283" customWidth="1"/>
    <col min="4" max="8" width="10.50390625" style="283" customWidth="1"/>
    <col min="9" max="9" width="13.00390625" style="283" customWidth="1"/>
    <col min="10" max="255" width="6.50390625" style="68" customWidth="1"/>
    <col min="256" max="16384" width="6.50390625" style="68" customWidth="1"/>
  </cols>
  <sheetData>
    <row r="1" spans="1:9" ht="13.5">
      <c r="A1" s="95" t="s">
        <v>295</v>
      </c>
      <c r="B1" s="96"/>
      <c r="C1" s="96"/>
      <c r="D1" s="96"/>
      <c r="E1" s="96"/>
      <c r="F1" s="96"/>
      <c r="G1" s="96"/>
      <c r="H1" s="96"/>
      <c r="I1" s="97" t="s">
        <v>291</v>
      </c>
    </row>
    <row r="2" spans="1:9" ht="45" customHeight="1">
      <c r="A2" s="303" t="s">
        <v>128</v>
      </c>
      <c r="B2" s="304"/>
      <c r="C2" s="305"/>
      <c r="D2" s="50" t="s">
        <v>228</v>
      </c>
      <c r="E2" s="50" t="s">
        <v>133</v>
      </c>
      <c r="F2" s="50" t="s">
        <v>169</v>
      </c>
      <c r="G2" s="50" t="s">
        <v>134</v>
      </c>
      <c r="H2" s="52" t="s">
        <v>135</v>
      </c>
      <c r="I2" s="98" t="s">
        <v>136</v>
      </c>
    </row>
    <row r="3" spans="1:9" ht="19.5" customHeight="1">
      <c r="A3" s="99" t="s">
        <v>37</v>
      </c>
      <c r="B3" s="100"/>
      <c r="C3" s="100"/>
      <c r="D3" s="171">
        <v>21794</v>
      </c>
      <c r="E3" s="171">
        <v>6148690</v>
      </c>
      <c r="F3" s="171">
        <v>16845.72602739726</v>
      </c>
      <c r="G3" s="171">
        <v>201622</v>
      </c>
      <c r="H3" s="171">
        <v>202007</v>
      </c>
      <c r="I3" s="172">
        <v>6729374</v>
      </c>
    </row>
    <row r="4" spans="1:9" ht="19.5" customHeight="1">
      <c r="A4" s="102"/>
      <c r="B4" s="99" t="s">
        <v>129</v>
      </c>
      <c r="C4" s="100"/>
      <c r="D4" s="101">
        <v>4671</v>
      </c>
      <c r="E4" s="51">
        <v>1348966</v>
      </c>
      <c r="F4" s="198">
        <v>3695.797260273973</v>
      </c>
      <c r="G4" s="51">
        <v>4643</v>
      </c>
      <c r="H4" s="59">
        <v>4778</v>
      </c>
      <c r="I4" s="281"/>
    </row>
    <row r="5" spans="1:9" ht="19.5" customHeight="1">
      <c r="A5" s="102"/>
      <c r="B5" s="99" t="s">
        <v>161</v>
      </c>
      <c r="C5" s="100"/>
      <c r="D5" s="101">
        <v>28</v>
      </c>
      <c r="E5" s="51">
        <v>221</v>
      </c>
      <c r="F5" s="198">
        <v>0.6054794520547945</v>
      </c>
      <c r="G5" s="51">
        <v>27</v>
      </c>
      <c r="H5" s="58">
        <v>14</v>
      </c>
      <c r="I5" s="281"/>
    </row>
    <row r="6" spans="1:9" ht="19.5" customHeight="1">
      <c r="A6" s="102"/>
      <c r="B6" s="99" t="s">
        <v>130</v>
      </c>
      <c r="C6" s="100"/>
      <c r="D6" s="101">
        <v>54</v>
      </c>
      <c r="E6" s="51">
        <v>3712</v>
      </c>
      <c r="F6" s="198">
        <v>10.169863013698631</v>
      </c>
      <c r="G6" s="51">
        <v>50</v>
      </c>
      <c r="H6" s="58">
        <v>58</v>
      </c>
      <c r="I6" s="281"/>
    </row>
    <row r="7" spans="1:9" ht="19.5" customHeight="1">
      <c r="A7" s="102"/>
      <c r="B7" s="390" t="s">
        <v>211</v>
      </c>
      <c r="C7" s="391"/>
      <c r="D7" s="101">
        <v>4971</v>
      </c>
      <c r="E7" s="51">
        <v>1566767</v>
      </c>
      <c r="F7" s="198">
        <v>4292.512328767123</v>
      </c>
      <c r="G7" s="51">
        <v>8941</v>
      </c>
      <c r="H7" s="58">
        <v>12871</v>
      </c>
      <c r="I7" s="281"/>
    </row>
    <row r="8" spans="1:9" ht="19.5" customHeight="1">
      <c r="A8" s="102"/>
      <c r="B8" s="392" t="s">
        <v>210</v>
      </c>
      <c r="C8" s="393"/>
      <c r="D8" s="101">
        <v>12070</v>
      </c>
      <c r="E8" s="51">
        <v>3229024</v>
      </c>
      <c r="F8" s="198">
        <v>8846.64109589041</v>
      </c>
      <c r="G8" s="51">
        <v>187961</v>
      </c>
      <c r="H8" s="58">
        <v>184286</v>
      </c>
      <c r="I8" s="281"/>
    </row>
    <row r="9" spans="1:9" ht="19.5" customHeight="1">
      <c r="A9" s="149"/>
      <c r="B9" s="392" t="s">
        <v>227</v>
      </c>
      <c r="C9" s="393"/>
      <c r="D9" s="101">
        <v>560</v>
      </c>
      <c r="E9" s="51">
        <v>194055</v>
      </c>
      <c r="F9" s="198">
        <v>531.6575342465753</v>
      </c>
      <c r="G9" s="51">
        <v>400</v>
      </c>
      <c r="H9" s="58">
        <v>524</v>
      </c>
      <c r="I9" s="281"/>
    </row>
    <row r="10" ht="30" customHeight="1"/>
    <row r="32" ht="38.25" customHeight="1"/>
    <row r="57" ht="13.5">
      <c r="A57" s="284"/>
    </row>
    <row r="58" ht="13.5">
      <c r="A58" s="284"/>
    </row>
    <row r="59" ht="13.5">
      <c r="A59" s="284"/>
    </row>
    <row r="60" ht="13.5">
      <c r="A60" s="284"/>
    </row>
  </sheetData>
  <sheetProtection/>
  <mergeCells count="4">
    <mergeCell ref="A2:C2"/>
    <mergeCell ref="B7:C7"/>
    <mergeCell ref="B8:C8"/>
    <mergeCell ref="B9:C9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9"/>
  <sheetViews>
    <sheetView view="pageBreakPreview" zoomScale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J22" sqref="J22"/>
    </sheetView>
  </sheetViews>
  <sheetFormatPr defaultColWidth="6.50390625" defaultRowHeight="13.5"/>
  <cols>
    <col min="1" max="1" width="10.00390625" style="283" customWidth="1"/>
    <col min="2" max="4" width="10.375" style="283" customWidth="1"/>
    <col min="5" max="5" width="8.75390625" style="283" customWidth="1"/>
    <col min="6" max="6" width="8.375" style="283" customWidth="1"/>
    <col min="7" max="7" width="6.75390625" style="283" customWidth="1"/>
    <col min="8" max="8" width="10.00390625" style="283" customWidth="1"/>
    <col min="9" max="11" width="9.875" style="283" customWidth="1"/>
    <col min="12" max="16384" width="6.50390625" style="68" customWidth="1"/>
  </cols>
  <sheetData>
    <row r="1" spans="1:11" ht="13.5">
      <c r="A1" s="95" t="s">
        <v>296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42" customHeight="1">
      <c r="A2" s="300" t="s">
        <v>131</v>
      </c>
      <c r="B2" s="300" t="s">
        <v>37</v>
      </c>
      <c r="C2" s="303" t="s">
        <v>129</v>
      </c>
      <c r="D2" s="304"/>
      <c r="E2" s="305"/>
      <c r="F2" s="50" t="s">
        <v>287</v>
      </c>
      <c r="G2" s="288" t="s">
        <v>292</v>
      </c>
      <c r="H2" s="394" t="s">
        <v>212</v>
      </c>
      <c r="I2" s="395"/>
      <c r="J2" s="395"/>
      <c r="K2" s="396"/>
    </row>
    <row r="3" spans="1:11" ht="28.5" customHeight="1">
      <c r="A3" s="302"/>
      <c r="B3" s="302"/>
      <c r="C3" s="24" t="s">
        <v>37</v>
      </c>
      <c r="D3" s="24" t="s">
        <v>241</v>
      </c>
      <c r="E3" s="10" t="s">
        <v>139</v>
      </c>
      <c r="F3" s="10" t="s">
        <v>140</v>
      </c>
      <c r="G3" s="48" t="s">
        <v>140</v>
      </c>
      <c r="H3" s="48" t="s">
        <v>140</v>
      </c>
      <c r="I3" s="48" t="s">
        <v>168</v>
      </c>
      <c r="J3" s="48" t="s">
        <v>167</v>
      </c>
      <c r="K3" s="199" t="s">
        <v>231</v>
      </c>
    </row>
    <row r="4" spans="1:11" ht="23.25" customHeight="1">
      <c r="A4" s="104" t="s">
        <v>146</v>
      </c>
      <c r="B4" s="105">
        <v>5437451</v>
      </c>
      <c r="C4" s="106">
        <v>1749837</v>
      </c>
      <c r="D4" s="106">
        <v>1565636</v>
      </c>
      <c r="E4" s="106">
        <v>184201</v>
      </c>
      <c r="F4" s="106">
        <v>352030</v>
      </c>
      <c r="G4" s="106">
        <v>1435</v>
      </c>
      <c r="H4" s="106">
        <v>3334149</v>
      </c>
      <c r="I4" s="128" t="s">
        <v>132</v>
      </c>
      <c r="J4" s="128" t="s">
        <v>132</v>
      </c>
      <c r="K4" s="148" t="s">
        <v>132</v>
      </c>
    </row>
    <row r="5" spans="1:11" ht="13.5" customHeight="1">
      <c r="A5" s="108">
        <v>55</v>
      </c>
      <c r="B5" s="109">
        <v>6486428</v>
      </c>
      <c r="C5" s="49">
        <v>1913564</v>
      </c>
      <c r="D5" s="49">
        <v>1739999</v>
      </c>
      <c r="E5" s="49">
        <v>173565</v>
      </c>
      <c r="F5" s="49">
        <v>220607</v>
      </c>
      <c r="G5" s="49">
        <v>292</v>
      </c>
      <c r="H5" s="49">
        <v>4164946</v>
      </c>
      <c r="I5" s="120" t="s">
        <v>132</v>
      </c>
      <c r="J5" s="120" t="s">
        <v>132</v>
      </c>
      <c r="K5" s="107" t="s">
        <v>132</v>
      </c>
    </row>
    <row r="6" spans="1:11" ht="13.5" customHeight="1">
      <c r="A6" s="108">
        <v>60</v>
      </c>
      <c r="B6" s="109">
        <v>7536267</v>
      </c>
      <c r="C6" s="49">
        <v>1873808</v>
      </c>
      <c r="D6" s="49">
        <v>1406932</v>
      </c>
      <c r="E6" s="49">
        <v>466876</v>
      </c>
      <c r="F6" s="49">
        <v>153143</v>
      </c>
      <c r="G6" s="49">
        <v>135</v>
      </c>
      <c r="H6" s="49">
        <v>5509181</v>
      </c>
      <c r="I6" s="120" t="s">
        <v>132</v>
      </c>
      <c r="J6" s="120" t="s">
        <v>132</v>
      </c>
      <c r="K6" s="107" t="s">
        <v>132</v>
      </c>
    </row>
    <row r="7" spans="1:11" ht="13.5" customHeight="1">
      <c r="A7" s="110" t="s">
        <v>142</v>
      </c>
      <c r="B7" s="109">
        <v>7863372</v>
      </c>
      <c r="C7" s="49">
        <v>1816142</v>
      </c>
      <c r="D7" s="49">
        <v>1349829</v>
      </c>
      <c r="E7" s="49">
        <v>466313</v>
      </c>
      <c r="F7" s="49">
        <v>103567</v>
      </c>
      <c r="G7" s="49">
        <v>22</v>
      </c>
      <c r="H7" s="49">
        <v>5943641</v>
      </c>
      <c r="I7" s="120" t="s">
        <v>132</v>
      </c>
      <c r="J7" s="120" t="s">
        <v>132</v>
      </c>
      <c r="K7" s="107" t="s">
        <v>132</v>
      </c>
    </row>
    <row r="8" spans="1:11" ht="13.5" customHeight="1" hidden="1">
      <c r="A8" s="108">
        <v>3</v>
      </c>
      <c r="B8" s="109">
        <v>7871016</v>
      </c>
      <c r="C8" s="49">
        <v>1832477</v>
      </c>
      <c r="D8" s="49">
        <v>1293470</v>
      </c>
      <c r="E8" s="49">
        <v>539007</v>
      </c>
      <c r="F8" s="49">
        <v>96116</v>
      </c>
      <c r="G8" s="49">
        <v>146</v>
      </c>
      <c r="H8" s="49">
        <v>5942277</v>
      </c>
      <c r="I8" s="120" t="s">
        <v>132</v>
      </c>
      <c r="J8" s="120" t="s">
        <v>132</v>
      </c>
      <c r="K8" s="107" t="s">
        <v>132</v>
      </c>
    </row>
    <row r="9" spans="1:11" ht="13.5" customHeight="1" hidden="1">
      <c r="A9" s="108">
        <v>4</v>
      </c>
      <c r="B9" s="109">
        <v>7845015</v>
      </c>
      <c r="C9" s="49">
        <v>1842751</v>
      </c>
      <c r="D9" s="49">
        <v>1194701</v>
      </c>
      <c r="E9" s="49">
        <v>648050</v>
      </c>
      <c r="F9" s="49">
        <v>86087</v>
      </c>
      <c r="G9" s="49">
        <v>48</v>
      </c>
      <c r="H9" s="49">
        <v>5916129</v>
      </c>
      <c r="I9" s="120" t="s">
        <v>132</v>
      </c>
      <c r="J9" s="120" t="s">
        <v>132</v>
      </c>
      <c r="K9" s="107" t="s">
        <v>132</v>
      </c>
    </row>
    <row r="10" spans="1:11" ht="13.5" customHeight="1" hidden="1">
      <c r="A10" s="108">
        <v>5</v>
      </c>
      <c r="B10" s="109">
        <v>7815330</v>
      </c>
      <c r="C10" s="49">
        <v>1828208</v>
      </c>
      <c r="D10" s="49">
        <v>1283607</v>
      </c>
      <c r="E10" s="49">
        <v>544601</v>
      </c>
      <c r="F10" s="49">
        <v>81308</v>
      </c>
      <c r="G10" s="49">
        <v>98</v>
      </c>
      <c r="H10" s="49">
        <v>5905716</v>
      </c>
      <c r="I10" s="120" t="s">
        <v>132</v>
      </c>
      <c r="J10" s="120" t="s">
        <v>132</v>
      </c>
      <c r="K10" s="107" t="s">
        <v>132</v>
      </c>
    </row>
    <row r="11" spans="1:11" ht="13.5" customHeight="1" hidden="1">
      <c r="A11" s="108">
        <v>6</v>
      </c>
      <c r="B11" s="109">
        <v>7822361</v>
      </c>
      <c r="C11" s="49">
        <v>1806689</v>
      </c>
      <c r="D11" s="49">
        <v>1256355</v>
      </c>
      <c r="E11" s="49">
        <v>550334</v>
      </c>
      <c r="F11" s="49">
        <v>72500</v>
      </c>
      <c r="G11" s="49">
        <v>169</v>
      </c>
      <c r="H11" s="49">
        <v>5943003</v>
      </c>
      <c r="I11" s="120" t="s">
        <v>132</v>
      </c>
      <c r="J11" s="120" t="s">
        <v>132</v>
      </c>
      <c r="K11" s="107" t="s">
        <v>132</v>
      </c>
    </row>
    <row r="12" spans="1:11" ht="13.5" customHeight="1">
      <c r="A12" s="108">
        <v>7</v>
      </c>
      <c r="B12" s="109">
        <v>7793872</v>
      </c>
      <c r="C12" s="49">
        <v>1762909</v>
      </c>
      <c r="D12" s="49">
        <v>1231932</v>
      </c>
      <c r="E12" s="49">
        <v>530977</v>
      </c>
      <c r="F12" s="49">
        <v>71519</v>
      </c>
      <c r="G12" s="49">
        <v>60</v>
      </c>
      <c r="H12" s="49">
        <v>5959384</v>
      </c>
      <c r="I12" s="120" t="s">
        <v>132</v>
      </c>
      <c r="J12" s="120" t="s">
        <v>132</v>
      </c>
      <c r="K12" s="107" t="s">
        <v>132</v>
      </c>
    </row>
    <row r="13" spans="1:11" ht="13.5" customHeight="1">
      <c r="A13" s="108">
        <v>8</v>
      </c>
      <c r="B13" s="109">
        <v>7865119</v>
      </c>
      <c r="C13" s="49">
        <v>1758426</v>
      </c>
      <c r="D13" s="49">
        <v>1227984</v>
      </c>
      <c r="E13" s="49">
        <v>530442</v>
      </c>
      <c r="F13" s="49">
        <v>61983</v>
      </c>
      <c r="G13" s="49">
        <v>163</v>
      </c>
      <c r="H13" s="49">
        <v>6044547</v>
      </c>
      <c r="I13" s="120" t="s">
        <v>132</v>
      </c>
      <c r="J13" s="120" t="s">
        <v>132</v>
      </c>
      <c r="K13" s="107" t="s">
        <v>132</v>
      </c>
    </row>
    <row r="14" spans="1:11" ht="13.5" customHeight="1">
      <c r="A14" s="108">
        <v>9</v>
      </c>
      <c r="B14" s="109">
        <v>7764920</v>
      </c>
      <c r="C14" s="49">
        <v>1726951</v>
      </c>
      <c r="D14" s="49">
        <v>1215899</v>
      </c>
      <c r="E14" s="49">
        <v>511052</v>
      </c>
      <c r="F14" s="49">
        <v>54048</v>
      </c>
      <c r="G14" s="49">
        <v>100</v>
      </c>
      <c r="H14" s="49">
        <v>5983821</v>
      </c>
      <c r="I14" s="120" t="s">
        <v>132</v>
      </c>
      <c r="J14" s="120" t="s">
        <v>132</v>
      </c>
      <c r="K14" s="107" t="s">
        <v>132</v>
      </c>
    </row>
    <row r="15" spans="1:11" ht="13.5" customHeight="1">
      <c r="A15" s="108">
        <v>10</v>
      </c>
      <c r="B15" s="109">
        <v>7680726</v>
      </c>
      <c r="C15" s="49">
        <v>1697292</v>
      </c>
      <c r="D15" s="49">
        <v>1192937</v>
      </c>
      <c r="E15" s="49">
        <v>504355</v>
      </c>
      <c r="F15" s="49">
        <v>46505</v>
      </c>
      <c r="G15" s="49">
        <v>281</v>
      </c>
      <c r="H15" s="49">
        <v>5936648</v>
      </c>
      <c r="I15" s="120" t="s">
        <v>132</v>
      </c>
      <c r="J15" s="120" t="s">
        <v>132</v>
      </c>
      <c r="K15" s="107" t="s">
        <v>132</v>
      </c>
    </row>
    <row r="16" spans="1:11" ht="13.5" customHeight="1">
      <c r="A16" s="116" t="s">
        <v>145</v>
      </c>
      <c r="B16" s="49">
        <v>7650295</v>
      </c>
      <c r="C16" s="49">
        <v>1702366</v>
      </c>
      <c r="D16" s="49">
        <v>1178959</v>
      </c>
      <c r="E16" s="49">
        <v>523407</v>
      </c>
      <c r="F16" s="49">
        <v>44662</v>
      </c>
      <c r="G16" s="49">
        <v>0</v>
      </c>
      <c r="H16" s="49">
        <v>5903267</v>
      </c>
      <c r="I16" s="120" t="s">
        <v>132</v>
      </c>
      <c r="J16" s="120" t="s">
        <v>132</v>
      </c>
      <c r="K16" s="107" t="s">
        <v>132</v>
      </c>
    </row>
    <row r="17" spans="1:11" ht="13.5" customHeight="1">
      <c r="A17" s="116" t="s">
        <v>159</v>
      </c>
      <c r="B17" s="49">
        <v>7645340</v>
      </c>
      <c r="C17" s="49">
        <v>1699421</v>
      </c>
      <c r="D17" s="49">
        <v>1172308</v>
      </c>
      <c r="E17" s="49">
        <v>527113</v>
      </c>
      <c r="F17" s="49">
        <v>36892</v>
      </c>
      <c r="G17" s="49">
        <v>361</v>
      </c>
      <c r="H17" s="49">
        <v>5908666</v>
      </c>
      <c r="I17" s="120" t="s">
        <v>132</v>
      </c>
      <c r="J17" s="120" t="s">
        <v>132</v>
      </c>
      <c r="K17" s="107" t="s">
        <v>132</v>
      </c>
    </row>
    <row r="18" spans="1:11" ht="13.5" customHeight="1">
      <c r="A18" s="116" t="s">
        <v>162</v>
      </c>
      <c r="B18" s="49">
        <v>7627386</v>
      </c>
      <c r="C18" s="49">
        <v>1704786</v>
      </c>
      <c r="D18" s="49">
        <v>1175351</v>
      </c>
      <c r="E18" s="49">
        <v>529435</v>
      </c>
      <c r="F18" s="49">
        <v>29835</v>
      </c>
      <c r="G18" s="49">
        <v>352</v>
      </c>
      <c r="H18" s="49">
        <v>5892413</v>
      </c>
      <c r="I18" s="49">
        <v>4071704</v>
      </c>
      <c r="J18" s="49">
        <v>1820709</v>
      </c>
      <c r="K18" s="107" t="s">
        <v>132</v>
      </c>
    </row>
    <row r="19" spans="1:11" ht="13.5" customHeight="1">
      <c r="A19" s="116" t="s">
        <v>177</v>
      </c>
      <c r="B19" s="49">
        <v>7518365</v>
      </c>
      <c r="C19" s="49">
        <v>1689464</v>
      </c>
      <c r="D19" s="49">
        <v>1166252</v>
      </c>
      <c r="E19" s="49">
        <v>523212</v>
      </c>
      <c r="F19" s="49">
        <v>27198</v>
      </c>
      <c r="G19" s="49">
        <v>555</v>
      </c>
      <c r="H19" s="49">
        <v>5801148</v>
      </c>
      <c r="I19" s="49">
        <v>3950071</v>
      </c>
      <c r="J19" s="49">
        <v>1851077</v>
      </c>
      <c r="K19" s="107" t="s">
        <v>132</v>
      </c>
    </row>
    <row r="20" spans="1:11" ht="13.5" customHeight="1">
      <c r="A20" s="116" t="s">
        <v>205</v>
      </c>
      <c r="B20" s="49">
        <v>7472224</v>
      </c>
      <c r="C20" s="49">
        <v>1708826</v>
      </c>
      <c r="D20" s="49">
        <v>1393629</v>
      </c>
      <c r="E20" s="49">
        <v>315197</v>
      </c>
      <c r="F20" s="49">
        <v>21469</v>
      </c>
      <c r="G20" s="49">
        <v>1008</v>
      </c>
      <c r="H20" s="49">
        <v>5740921</v>
      </c>
      <c r="I20" s="49">
        <v>3855510</v>
      </c>
      <c r="J20" s="49">
        <v>1885411</v>
      </c>
      <c r="K20" s="107" t="s">
        <v>132</v>
      </c>
    </row>
    <row r="21" spans="1:11" ht="13.5" customHeight="1">
      <c r="A21" s="116" t="s">
        <v>213</v>
      </c>
      <c r="B21" s="49">
        <v>7490915</v>
      </c>
      <c r="C21" s="49">
        <v>1699104</v>
      </c>
      <c r="D21" s="49">
        <v>1406922</v>
      </c>
      <c r="E21" s="49">
        <v>292182</v>
      </c>
      <c r="F21" s="49">
        <v>17606</v>
      </c>
      <c r="G21" s="49">
        <v>712</v>
      </c>
      <c r="H21" s="49">
        <v>5773493</v>
      </c>
      <c r="I21" s="49">
        <v>3797452</v>
      </c>
      <c r="J21" s="49">
        <v>1976041</v>
      </c>
      <c r="K21" s="107" t="s">
        <v>132</v>
      </c>
    </row>
    <row r="22" spans="1:11" ht="13.5" customHeight="1">
      <c r="A22" s="116" t="s">
        <v>224</v>
      </c>
      <c r="B22" s="49">
        <v>7427827</v>
      </c>
      <c r="C22" s="49">
        <v>1695612</v>
      </c>
      <c r="D22" s="49">
        <v>1396307</v>
      </c>
      <c r="E22" s="49">
        <v>299305</v>
      </c>
      <c r="F22" s="49">
        <v>16830</v>
      </c>
      <c r="G22" s="49">
        <v>483</v>
      </c>
      <c r="H22" s="49">
        <v>5714902</v>
      </c>
      <c r="I22" s="49">
        <v>3736510</v>
      </c>
      <c r="J22" s="49">
        <v>1978392</v>
      </c>
      <c r="K22" s="107" t="s">
        <v>132</v>
      </c>
    </row>
    <row r="23" spans="1:11" ht="13.5">
      <c r="A23" s="116" t="s">
        <v>225</v>
      </c>
      <c r="B23" s="49">
        <v>7291569</v>
      </c>
      <c r="C23" s="49">
        <v>1699308</v>
      </c>
      <c r="D23" s="49">
        <v>1387300</v>
      </c>
      <c r="E23" s="49">
        <v>312008</v>
      </c>
      <c r="F23" s="49">
        <v>13650</v>
      </c>
      <c r="G23" s="49">
        <v>248</v>
      </c>
      <c r="H23" s="49">
        <v>5578363</v>
      </c>
      <c r="I23" s="49">
        <v>3654359</v>
      </c>
      <c r="J23" s="49">
        <v>1924004</v>
      </c>
      <c r="K23" s="57">
        <v>733556</v>
      </c>
    </row>
    <row r="24" spans="1:11" ht="13.5">
      <c r="A24" s="116" t="s">
        <v>235</v>
      </c>
      <c r="B24" s="49">
        <v>7083219</v>
      </c>
      <c r="C24" s="49">
        <v>1652369</v>
      </c>
      <c r="D24" s="49">
        <v>1373459</v>
      </c>
      <c r="E24" s="49">
        <v>278910</v>
      </c>
      <c r="F24" s="49">
        <v>12036</v>
      </c>
      <c r="G24" s="49">
        <v>123</v>
      </c>
      <c r="H24" s="49">
        <v>5418691</v>
      </c>
      <c r="I24" s="49">
        <v>3576893</v>
      </c>
      <c r="J24" s="49">
        <v>1841798</v>
      </c>
      <c r="K24" s="57">
        <v>670087</v>
      </c>
    </row>
    <row r="25" spans="1:11" ht="13.5">
      <c r="A25" s="116" t="s">
        <v>246</v>
      </c>
      <c r="B25" s="49">
        <v>6959839</v>
      </c>
      <c r="C25" s="49">
        <v>1655253</v>
      </c>
      <c r="D25" s="49">
        <v>1380744</v>
      </c>
      <c r="E25" s="49">
        <v>274509</v>
      </c>
      <c r="F25" s="49">
        <v>9224</v>
      </c>
      <c r="G25" s="49">
        <v>75</v>
      </c>
      <c r="H25" s="49">
        <v>5295287</v>
      </c>
      <c r="I25" s="49">
        <v>3462361</v>
      </c>
      <c r="J25" s="49">
        <v>1832926</v>
      </c>
      <c r="K25" s="57">
        <v>628978</v>
      </c>
    </row>
    <row r="26" spans="1:11" ht="13.5">
      <c r="A26" s="116" t="s">
        <v>247</v>
      </c>
      <c r="B26" s="49">
        <v>6825341</v>
      </c>
      <c r="C26" s="49">
        <v>1626950</v>
      </c>
      <c r="D26" s="49">
        <v>1370029</v>
      </c>
      <c r="E26" s="49">
        <v>256921</v>
      </c>
      <c r="F26" s="49">
        <v>10516</v>
      </c>
      <c r="G26" s="49">
        <v>0</v>
      </c>
      <c r="H26" s="49">
        <v>5187875</v>
      </c>
      <c r="I26" s="49">
        <v>3404125</v>
      </c>
      <c r="J26" s="49">
        <v>1783750</v>
      </c>
      <c r="K26" s="57">
        <v>566885</v>
      </c>
    </row>
    <row r="27" spans="1:11" ht="13.5">
      <c r="A27" s="116" t="s">
        <v>250</v>
      </c>
      <c r="B27" s="49">
        <v>6839434</v>
      </c>
      <c r="C27" s="49">
        <v>1604908</v>
      </c>
      <c r="D27" s="49">
        <v>1358930</v>
      </c>
      <c r="E27" s="49">
        <v>245978</v>
      </c>
      <c r="F27" s="49">
        <v>11729</v>
      </c>
      <c r="G27" s="49">
        <v>96</v>
      </c>
      <c r="H27" s="49">
        <v>5222701</v>
      </c>
      <c r="I27" s="49">
        <v>3464041</v>
      </c>
      <c r="J27" s="49">
        <v>1758660</v>
      </c>
      <c r="K27" s="57">
        <v>515153</v>
      </c>
    </row>
    <row r="28" spans="1:11" ht="13.5">
      <c r="A28" s="116" t="s">
        <v>286</v>
      </c>
      <c r="B28" s="49">
        <v>6726354</v>
      </c>
      <c r="C28" s="49">
        <v>1572429</v>
      </c>
      <c r="D28" s="49">
        <v>1334683</v>
      </c>
      <c r="E28" s="49">
        <v>237746</v>
      </c>
      <c r="F28" s="49">
        <v>11008</v>
      </c>
      <c r="G28" s="49">
        <v>165</v>
      </c>
      <c r="H28" s="49">
        <v>5142752</v>
      </c>
      <c r="I28" s="49">
        <v>3436878</v>
      </c>
      <c r="J28" s="49">
        <v>1705874</v>
      </c>
      <c r="K28" s="57">
        <v>461792</v>
      </c>
    </row>
    <row r="29" spans="1:11" ht="13.5">
      <c r="A29" s="116" t="s">
        <v>259</v>
      </c>
      <c r="B29" s="49">
        <v>6638811</v>
      </c>
      <c r="C29" s="49">
        <v>1549061</v>
      </c>
      <c r="D29" s="49">
        <v>1315243</v>
      </c>
      <c r="E29" s="49">
        <v>233818</v>
      </c>
      <c r="F29" s="49">
        <v>8571</v>
      </c>
      <c r="G29" s="49">
        <v>67</v>
      </c>
      <c r="H29" s="49">
        <v>5081112</v>
      </c>
      <c r="I29" s="49">
        <v>3383974</v>
      </c>
      <c r="J29" s="49">
        <v>1697138</v>
      </c>
      <c r="K29" s="57">
        <v>430743</v>
      </c>
    </row>
    <row r="30" spans="1:11" ht="13.5">
      <c r="A30" s="116" t="s">
        <v>288</v>
      </c>
      <c r="B30" s="109">
        <v>6507891</v>
      </c>
      <c r="C30" s="49">
        <v>1516629</v>
      </c>
      <c r="D30" s="49">
        <v>1288772</v>
      </c>
      <c r="E30" s="49">
        <v>227857</v>
      </c>
      <c r="F30" s="49">
        <v>7170</v>
      </c>
      <c r="G30" s="49">
        <v>358</v>
      </c>
      <c r="H30" s="49">
        <v>4983734</v>
      </c>
      <c r="I30" s="49">
        <v>3321222</v>
      </c>
      <c r="J30" s="49">
        <v>1662512</v>
      </c>
      <c r="K30" s="57">
        <v>404433</v>
      </c>
    </row>
    <row r="31" spans="1:11" ht="13.5">
      <c r="A31" s="116" t="s">
        <v>265</v>
      </c>
      <c r="B31" s="49">
        <v>6411196</v>
      </c>
      <c r="C31" s="49">
        <v>1481280</v>
      </c>
      <c r="D31" s="49">
        <v>1252334</v>
      </c>
      <c r="E31" s="49">
        <v>228964</v>
      </c>
      <c r="F31" s="49">
        <v>6008</v>
      </c>
      <c r="G31" s="49">
        <v>69</v>
      </c>
      <c r="H31" s="49">
        <v>4923839</v>
      </c>
      <c r="I31" s="49">
        <v>3258172</v>
      </c>
      <c r="J31" s="49">
        <v>1665667</v>
      </c>
      <c r="K31" s="57">
        <v>372940</v>
      </c>
    </row>
    <row r="32" spans="1:11" ht="13.5">
      <c r="A32" s="116" t="s">
        <v>269</v>
      </c>
      <c r="B32" s="49">
        <v>6323008</v>
      </c>
      <c r="C32" s="49">
        <v>1446986</v>
      </c>
      <c r="D32" s="49">
        <v>1221860</v>
      </c>
      <c r="E32" s="49">
        <v>225126</v>
      </c>
      <c r="F32" s="49">
        <v>5072</v>
      </c>
      <c r="G32" s="49">
        <v>184</v>
      </c>
      <c r="H32" s="49">
        <v>4870766</v>
      </c>
      <c r="I32" s="49">
        <v>3225149</v>
      </c>
      <c r="J32" s="49">
        <v>1645617</v>
      </c>
      <c r="K32" s="57">
        <v>336907</v>
      </c>
    </row>
    <row r="33" spans="1:11" ht="13.5">
      <c r="A33" s="116" t="s">
        <v>275</v>
      </c>
      <c r="B33" s="49">
        <v>6255437</v>
      </c>
      <c r="C33" s="49">
        <v>1423922</v>
      </c>
      <c r="D33" s="49">
        <v>1203013</v>
      </c>
      <c r="E33" s="49">
        <v>220909</v>
      </c>
      <c r="F33" s="49">
        <v>4190</v>
      </c>
      <c r="G33" s="49">
        <v>91</v>
      </c>
      <c r="H33" s="49">
        <v>4827234</v>
      </c>
      <c r="I33" s="49">
        <v>3193541</v>
      </c>
      <c r="J33" s="49">
        <v>1633693</v>
      </c>
      <c r="K33" s="57">
        <v>271135</v>
      </c>
    </row>
    <row r="34" spans="1:11" ht="13.5">
      <c r="A34" s="116" t="s">
        <v>282</v>
      </c>
      <c r="B34" s="14">
        <v>6194672</v>
      </c>
      <c r="C34" s="14">
        <v>1384180</v>
      </c>
      <c r="D34" s="14">
        <v>1166903</v>
      </c>
      <c r="E34" s="14">
        <v>217277</v>
      </c>
      <c r="F34" s="14">
        <v>4595</v>
      </c>
      <c r="G34" s="14">
        <v>106</v>
      </c>
      <c r="H34" s="14">
        <v>4805791</v>
      </c>
      <c r="I34" s="14">
        <v>3229269</v>
      </c>
      <c r="J34" s="14">
        <v>1576522</v>
      </c>
      <c r="K34" s="16">
        <v>222864</v>
      </c>
    </row>
    <row r="35" spans="1:11" ht="13.5">
      <c r="A35" s="111" t="s">
        <v>289</v>
      </c>
      <c r="B35" s="19">
        <v>6148690</v>
      </c>
      <c r="C35" s="19">
        <v>1348966</v>
      </c>
      <c r="D35" s="19">
        <v>1128162</v>
      </c>
      <c r="E35" s="19">
        <v>220804</v>
      </c>
      <c r="F35" s="19">
        <v>3712</v>
      </c>
      <c r="G35" s="19">
        <v>221</v>
      </c>
      <c r="H35" s="19">
        <v>4795791</v>
      </c>
      <c r="I35" s="19">
        <v>3229024</v>
      </c>
      <c r="J35" s="19">
        <v>1566767</v>
      </c>
      <c r="K35" s="21">
        <v>194055</v>
      </c>
    </row>
    <row r="36" spans="1:11" ht="13.5">
      <c r="A36" s="284" t="s">
        <v>171</v>
      </c>
      <c r="I36" s="68"/>
      <c r="J36" s="68"/>
      <c r="K36" s="68"/>
    </row>
    <row r="37" spans="1:11" ht="13.5">
      <c r="A37" s="284" t="s">
        <v>172</v>
      </c>
      <c r="I37" s="68"/>
      <c r="J37" s="68"/>
      <c r="K37" s="68"/>
    </row>
    <row r="38" spans="1:11" ht="13.5">
      <c r="A38" s="284" t="s">
        <v>173</v>
      </c>
      <c r="I38" s="68"/>
      <c r="J38" s="68"/>
      <c r="K38" s="68"/>
    </row>
    <row r="39" spans="1:11" ht="13.5">
      <c r="A39" s="284" t="s">
        <v>220</v>
      </c>
      <c r="I39" s="68"/>
      <c r="J39" s="68"/>
      <c r="K39" s="68"/>
    </row>
  </sheetData>
  <sheetProtection/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75" zoomScaleNormal="87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R55" sqref="R55"/>
    </sheetView>
  </sheetViews>
  <sheetFormatPr defaultColWidth="6.50390625" defaultRowHeight="13.5"/>
  <cols>
    <col min="1" max="3" width="10.875" style="283" customWidth="1"/>
    <col min="4" max="4" width="11.25390625" style="283" customWidth="1"/>
    <col min="5" max="9" width="10.875" style="283" customWidth="1"/>
    <col min="10" max="254" width="6.50390625" style="68" customWidth="1"/>
    <col min="255" max="16384" width="6.50390625" style="68" customWidth="1"/>
  </cols>
  <sheetData>
    <row r="1" spans="1:9" ht="13.5">
      <c r="A1" s="95" t="s">
        <v>297</v>
      </c>
      <c r="B1" s="96"/>
      <c r="C1" s="96"/>
      <c r="D1" s="96"/>
      <c r="E1" s="96"/>
      <c r="F1" s="96"/>
      <c r="G1" s="96"/>
      <c r="H1" s="96"/>
      <c r="I1" s="96"/>
    </row>
    <row r="2" spans="1:9" s="285" customFormat="1" ht="27" customHeight="1">
      <c r="A2" s="300" t="s">
        <v>131</v>
      </c>
      <c r="B2" s="300" t="s">
        <v>37</v>
      </c>
      <c r="C2" s="300" t="s">
        <v>129</v>
      </c>
      <c r="D2" s="311" t="s">
        <v>163</v>
      </c>
      <c r="E2" s="300" t="s">
        <v>130</v>
      </c>
      <c r="F2" s="300" t="s">
        <v>170</v>
      </c>
      <c r="G2" s="306"/>
      <c r="H2" s="306"/>
      <c r="I2" s="306"/>
    </row>
    <row r="3" spans="1:9" s="285" customFormat="1" ht="21.75" customHeight="1">
      <c r="A3" s="302"/>
      <c r="B3" s="302"/>
      <c r="C3" s="302"/>
      <c r="D3" s="312"/>
      <c r="E3" s="302"/>
      <c r="F3" s="23"/>
      <c r="G3" s="20" t="s">
        <v>168</v>
      </c>
      <c r="H3" s="17" t="s">
        <v>167</v>
      </c>
      <c r="I3" s="197" t="s">
        <v>229</v>
      </c>
    </row>
    <row r="4" spans="1:9" s="285" customFormat="1" ht="13.5">
      <c r="A4" s="113" t="s">
        <v>146</v>
      </c>
      <c r="B4" s="84">
        <v>1016.7</v>
      </c>
      <c r="C4" s="64">
        <v>372.2</v>
      </c>
      <c r="D4" s="64">
        <v>0.3</v>
      </c>
      <c r="E4" s="64">
        <v>65.8</v>
      </c>
      <c r="F4" s="64">
        <v>623.4</v>
      </c>
      <c r="G4" s="120" t="s">
        <v>132</v>
      </c>
      <c r="H4" s="120" t="s">
        <v>132</v>
      </c>
      <c r="I4" s="107" t="s">
        <v>132</v>
      </c>
    </row>
    <row r="5" spans="1:9" ht="13.5" customHeight="1">
      <c r="A5" s="114">
        <v>55</v>
      </c>
      <c r="B5" s="86">
        <v>1176.3</v>
      </c>
      <c r="C5" s="72">
        <v>347</v>
      </c>
      <c r="D5" s="72">
        <v>0.1</v>
      </c>
      <c r="E5" s="72">
        <v>40</v>
      </c>
      <c r="F5" s="72">
        <v>789.2</v>
      </c>
      <c r="G5" s="120" t="s">
        <v>132</v>
      </c>
      <c r="H5" s="120" t="s">
        <v>132</v>
      </c>
      <c r="I5" s="107" t="s">
        <v>132</v>
      </c>
    </row>
    <row r="6" spans="1:9" ht="13.5" customHeight="1">
      <c r="A6" s="114">
        <v>60</v>
      </c>
      <c r="B6" s="86">
        <v>1349.5</v>
      </c>
      <c r="C6" s="72">
        <v>335.5</v>
      </c>
      <c r="D6" s="115">
        <v>0</v>
      </c>
      <c r="E6" s="72">
        <v>27.4</v>
      </c>
      <c r="F6" s="72">
        <v>986.5</v>
      </c>
      <c r="G6" s="120" t="s">
        <v>132</v>
      </c>
      <c r="H6" s="120" t="s">
        <v>132</v>
      </c>
      <c r="I6" s="107" t="s">
        <v>132</v>
      </c>
    </row>
    <row r="7" spans="1:9" ht="13.5" customHeight="1">
      <c r="A7" s="116" t="s">
        <v>142</v>
      </c>
      <c r="B7" s="86">
        <v>1422</v>
      </c>
      <c r="C7" s="72">
        <v>328.4</v>
      </c>
      <c r="D7" s="115">
        <v>0</v>
      </c>
      <c r="E7" s="72">
        <v>18.7</v>
      </c>
      <c r="F7" s="72">
        <v>1074.8</v>
      </c>
      <c r="G7" s="120" t="s">
        <v>132</v>
      </c>
      <c r="H7" s="120" t="s">
        <v>132</v>
      </c>
      <c r="I7" s="107" t="s">
        <v>132</v>
      </c>
    </row>
    <row r="8" spans="1:9" ht="13.5" customHeight="1" hidden="1">
      <c r="A8" s="114">
        <v>3</v>
      </c>
      <c r="B8" s="86">
        <v>1424.3</v>
      </c>
      <c r="C8" s="72">
        <v>332</v>
      </c>
      <c r="D8" s="115">
        <v>0</v>
      </c>
      <c r="E8" s="72">
        <v>17.4</v>
      </c>
      <c r="F8" s="72">
        <v>1076.7</v>
      </c>
      <c r="G8" s="120" t="s">
        <v>132</v>
      </c>
      <c r="H8" s="120" t="s">
        <v>132</v>
      </c>
      <c r="I8" s="107" t="s">
        <v>132</v>
      </c>
    </row>
    <row r="9" spans="1:9" ht="13.5" customHeight="1" hidden="1">
      <c r="A9" s="114">
        <v>4</v>
      </c>
      <c r="B9" s="86">
        <v>1423.4</v>
      </c>
      <c r="C9" s="72">
        <v>334.3</v>
      </c>
      <c r="D9" s="115">
        <v>0</v>
      </c>
      <c r="E9" s="72">
        <v>15.6</v>
      </c>
      <c r="F9" s="72">
        <v>1073.4</v>
      </c>
      <c r="G9" s="120" t="s">
        <v>132</v>
      </c>
      <c r="H9" s="120" t="s">
        <v>132</v>
      </c>
      <c r="I9" s="107" t="s">
        <v>132</v>
      </c>
    </row>
    <row r="10" spans="1:9" ht="13.5" customHeight="1" hidden="1">
      <c r="A10" s="114">
        <v>5</v>
      </c>
      <c r="B10" s="86">
        <v>1418.9</v>
      </c>
      <c r="C10" s="72">
        <v>331.9</v>
      </c>
      <c r="D10" s="115">
        <v>0</v>
      </c>
      <c r="E10" s="72">
        <v>14.7</v>
      </c>
      <c r="F10" s="72">
        <v>1072.3</v>
      </c>
      <c r="G10" s="120" t="s">
        <v>132</v>
      </c>
      <c r="H10" s="120" t="s">
        <v>132</v>
      </c>
      <c r="I10" s="107" t="s">
        <v>132</v>
      </c>
    </row>
    <row r="11" spans="1:9" ht="13.5" customHeight="1" hidden="1">
      <c r="A11" s="114">
        <v>6</v>
      </c>
      <c r="B11" s="86">
        <v>1421.2</v>
      </c>
      <c r="C11" s="72">
        <v>328.2</v>
      </c>
      <c r="D11" s="115">
        <v>0</v>
      </c>
      <c r="E11" s="72">
        <v>13.2</v>
      </c>
      <c r="F11" s="72">
        <v>1079.7</v>
      </c>
      <c r="G11" s="120" t="s">
        <v>132</v>
      </c>
      <c r="H11" s="120" t="s">
        <v>132</v>
      </c>
      <c r="I11" s="107" t="s">
        <v>132</v>
      </c>
    </row>
    <row r="12" spans="1:9" ht="13.5" customHeight="1">
      <c r="A12" s="114">
        <v>7</v>
      </c>
      <c r="B12" s="86">
        <v>1417.3</v>
      </c>
      <c r="C12" s="72">
        <v>320.6</v>
      </c>
      <c r="D12" s="115">
        <v>0</v>
      </c>
      <c r="E12" s="72">
        <v>13</v>
      </c>
      <c r="F12" s="72">
        <v>1083.7</v>
      </c>
      <c r="G12" s="120" t="s">
        <v>132</v>
      </c>
      <c r="H12" s="120" t="s">
        <v>132</v>
      </c>
      <c r="I12" s="107" t="s">
        <v>132</v>
      </c>
    </row>
    <row r="13" spans="1:9" ht="13.5" customHeight="1">
      <c r="A13" s="114">
        <v>8</v>
      </c>
      <c r="B13" s="86">
        <v>1427.9</v>
      </c>
      <c r="C13" s="72">
        <v>319.2</v>
      </c>
      <c r="D13" s="115">
        <v>0</v>
      </c>
      <c r="E13" s="72">
        <v>11.3</v>
      </c>
      <c r="F13" s="72">
        <v>1097.4</v>
      </c>
      <c r="G13" s="120" t="s">
        <v>132</v>
      </c>
      <c r="H13" s="120" t="s">
        <v>132</v>
      </c>
      <c r="I13" s="107" t="s">
        <v>132</v>
      </c>
    </row>
    <row r="14" spans="1:10" ht="13.5" customHeight="1">
      <c r="A14" s="114">
        <v>9</v>
      </c>
      <c r="B14" s="86">
        <v>1414.5</v>
      </c>
      <c r="C14" s="72">
        <v>314.6</v>
      </c>
      <c r="D14" s="115">
        <v>0</v>
      </c>
      <c r="E14" s="72">
        <v>9.8</v>
      </c>
      <c r="F14" s="72">
        <v>1090</v>
      </c>
      <c r="G14" s="120" t="s">
        <v>132</v>
      </c>
      <c r="H14" s="120" t="s">
        <v>132</v>
      </c>
      <c r="I14" s="107" t="s">
        <v>132</v>
      </c>
      <c r="J14" s="286"/>
    </row>
    <row r="15" spans="1:10" ht="13.5" customHeight="1">
      <c r="A15" s="114">
        <v>10</v>
      </c>
      <c r="B15" s="86">
        <v>1401</v>
      </c>
      <c r="C15" s="72">
        <v>309.6</v>
      </c>
      <c r="D15" s="115">
        <v>0.1</v>
      </c>
      <c r="E15" s="72">
        <v>8.5</v>
      </c>
      <c r="F15" s="72">
        <v>1082.9</v>
      </c>
      <c r="G15" s="120" t="s">
        <v>132</v>
      </c>
      <c r="H15" s="120" t="s">
        <v>132</v>
      </c>
      <c r="I15" s="107" t="s">
        <v>132</v>
      </c>
      <c r="J15" s="286"/>
    </row>
    <row r="16" spans="1:10" ht="13.5" customHeight="1">
      <c r="A16" s="114" t="s">
        <v>145</v>
      </c>
      <c r="B16" s="86">
        <v>1400.11438401918</v>
      </c>
      <c r="C16" s="72">
        <v>311.55754431236903</v>
      </c>
      <c r="D16" s="115">
        <v>0</v>
      </c>
      <c r="E16" s="72">
        <v>8.173790503381191</v>
      </c>
      <c r="F16" s="72">
        <v>1080.3830492034297</v>
      </c>
      <c r="G16" s="120" t="s">
        <v>132</v>
      </c>
      <c r="H16" s="120" t="s">
        <v>132</v>
      </c>
      <c r="I16" s="107" t="s">
        <v>132</v>
      </c>
      <c r="J16" s="286"/>
    </row>
    <row r="17" spans="1:10" ht="13.5" customHeight="1">
      <c r="A17" s="116" t="s">
        <v>159</v>
      </c>
      <c r="B17" s="86">
        <v>1399</v>
      </c>
      <c r="C17" s="72">
        <v>311</v>
      </c>
      <c r="D17" s="115">
        <v>0.1</v>
      </c>
      <c r="E17" s="72">
        <v>6.8</v>
      </c>
      <c r="F17" s="72">
        <v>1081.2</v>
      </c>
      <c r="G17" s="120" t="s">
        <v>132</v>
      </c>
      <c r="H17" s="120" t="s">
        <v>132</v>
      </c>
      <c r="I17" s="107" t="s">
        <v>132</v>
      </c>
      <c r="J17" s="286"/>
    </row>
    <row r="18" spans="1:10" ht="13.5">
      <c r="A18" s="114" t="s">
        <v>162</v>
      </c>
      <c r="B18" s="86">
        <v>1401.5390975992946</v>
      </c>
      <c r="C18" s="72">
        <v>313.2559742013726</v>
      </c>
      <c r="D18" s="72">
        <v>0.06468031935907684</v>
      </c>
      <c r="E18" s="72">
        <v>5.482208318403571</v>
      </c>
      <c r="F18" s="72">
        <v>1082.7</v>
      </c>
      <c r="G18" s="72">
        <v>748.2</v>
      </c>
      <c r="H18" s="72">
        <v>334.5</v>
      </c>
      <c r="I18" s="107" t="s">
        <v>132</v>
      </c>
      <c r="J18" s="286"/>
    </row>
    <row r="19" spans="1:10" ht="13.5">
      <c r="A19" s="114" t="s">
        <v>177</v>
      </c>
      <c r="B19" s="86">
        <v>1386.2</v>
      </c>
      <c r="C19" s="72">
        <v>311.5</v>
      </c>
      <c r="D19" s="72">
        <v>0.1</v>
      </c>
      <c r="E19" s="72">
        <v>5</v>
      </c>
      <c r="F19" s="72">
        <v>1069.6</v>
      </c>
      <c r="G19" s="72">
        <v>728.3</v>
      </c>
      <c r="H19" s="72">
        <v>341.3</v>
      </c>
      <c r="I19" s="107" t="s">
        <v>132</v>
      </c>
      <c r="J19" s="286"/>
    </row>
    <row r="20" spans="1:10" ht="13.5">
      <c r="A20" s="114" t="s">
        <v>205</v>
      </c>
      <c r="B20" s="86">
        <v>1380.4</v>
      </c>
      <c r="C20" s="72">
        <v>315.7</v>
      </c>
      <c r="D20" s="72">
        <v>0.2</v>
      </c>
      <c r="E20" s="72">
        <v>4</v>
      </c>
      <c r="F20" s="72">
        <v>1060.6</v>
      </c>
      <c r="G20" s="72">
        <v>712.3</v>
      </c>
      <c r="H20" s="72">
        <v>348.3</v>
      </c>
      <c r="I20" s="107" t="s">
        <v>132</v>
      </c>
      <c r="J20" s="286"/>
    </row>
    <row r="21" spans="1:10" ht="13.5">
      <c r="A21" s="114" t="s">
        <v>213</v>
      </c>
      <c r="B21" s="86">
        <v>1385.7</v>
      </c>
      <c r="C21" s="72">
        <v>314.3</v>
      </c>
      <c r="D21" s="72">
        <v>0.1</v>
      </c>
      <c r="E21" s="72">
        <v>3.3</v>
      </c>
      <c r="F21" s="72">
        <v>1068</v>
      </c>
      <c r="G21" s="72">
        <v>702.5</v>
      </c>
      <c r="H21" s="72">
        <v>365.5</v>
      </c>
      <c r="I21" s="107" t="s">
        <v>132</v>
      </c>
      <c r="J21" s="286"/>
    </row>
    <row r="22" spans="1:10" ht="13.5">
      <c r="A22" s="114" t="s">
        <v>224</v>
      </c>
      <c r="B22" s="86">
        <v>1386.4</v>
      </c>
      <c r="C22" s="72">
        <v>316.5</v>
      </c>
      <c r="D22" s="72">
        <v>0.1</v>
      </c>
      <c r="E22" s="72">
        <v>3.1</v>
      </c>
      <c r="F22" s="72">
        <v>1066.7</v>
      </c>
      <c r="G22" s="72">
        <v>697.4</v>
      </c>
      <c r="H22" s="72">
        <v>369.3</v>
      </c>
      <c r="I22" s="107" t="s">
        <v>132</v>
      </c>
      <c r="J22" s="286"/>
    </row>
    <row r="23" spans="1:10" ht="13.5">
      <c r="A23" s="114" t="s">
        <v>225</v>
      </c>
      <c r="B23" s="86">
        <v>1368.3</v>
      </c>
      <c r="C23" s="72">
        <v>318.9</v>
      </c>
      <c r="D23" s="115">
        <v>0</v>
      </c>
      <c r="E23" s="72">
        <v>2.6</v>
      </c>
      <c r="F23" s="72">
        <f>G23+H23</f>
        <v>1046.7</v>
      </c>
      <c r="G23" s="72">
        <v>685.7</v>
      </c>
      <c r="H23" s="72">
        <v>361</v>
      </c>
      <c r="I23" s="73">
        <v>137.7</v>
      </c>
      <c r="J23" s="286"/>
    </row>
    <row r="24" spans="1:10" ht="13.5">
      <c r="A24" s="116">
        <v>19</v>
      </c>
      <c r="B24" s="86">
        <v>1336.5</v>
      </c>
      <c r="C24" s="72">
        <v>311.8</v>
      </c>
      <c r="D24" s="115">
        <v>0</v>
      </c>
      <c r="E24" s="72">
        <v>2.3</v>
      </c>
      <c r="F24" s="72">
        <v>1022.4</v>
      </c>
      <c r="G24" s="72">
        <v>674.9</v>
      </c>
      <c r="H24" s="72">
        <v>347.5</v>
      </c>
      <c r="I24" s="73">
        <v>126.4</v>
      </c>
      <c r="J24" s="286"/>
    </row>
    <row r="25" spans="1:10" ht="13.5">
      <c r="A25" s="116" t="s">
        <v>246</v>
      </c>
      <c r="B25" s="86">
        <v>1316.9</v>
      </c>
      <c r="C25" s="72">
        <v>313.2</v>
      </c>
      <c r="D25" s="115">
        <v>0</v>
      </c>
      <c r="E25" s="72">
        <v>1.7</v>
      </c>
      <c r="F25" s="72">
        <v>1001.9</v>
      </c>
      <c r="G25" s="72">
        <v>655.1</v>
      </c>
      <c r="H25" s="72">
        <v>346.8</v>
      </c>
      <c r="I25" s="73">
        <v>119</v>
      </c>
      <c r="J25" s="286"/>
    </row>
    <row r="26" spans="1:10" ht="13.5">
      <c r="A26" s="116" t="s">
        <v>247</v>
      </c>
      <c r="B26" s="86">
        <v>1302.2</v>
      </c>
      <c r="C26" s="72">
        <v>310.4</v>
      </c>
      <c r="D26" s="115" t="s">
        <v>248</v>
      </c>
      <c r="E26" s="72">
        <v>2</v>
      </c>
      <c r="F26" s="72">
        <v>989.8</v>
      </c>
      <c r="G26" s="72">
        <v>649.5</v>
      </c>
      <c r="H26" s="72">
        <v>340.3</v>
      </c>
      <c r="I26" s="73">
        <v>108.2</v>
      </c>
      <c r="J26" s="286"/>
    </row>
    <row r="27" spans="1:10" ht="13.5">
      <c r="A27" s="116" t="s">
        <v>250</v>
      </c>
      <c r="B27" s="86">
        <v>1309</v>
      </c>
      <c r="C27" s="72">
        <v>307.2</v>
      </c>
      <c r="D27" s="115">
        <v>0</v>
      </c>
      <c r="E27" s="72">
        <v>2.2</v>
      </c>
      <c r="F27" s="72">
        <v>999.6</v>
      </c>
      <c r="G27" s="72">
        <v>663</v>
      </c>
      <c r="H27" s="72">
        <v>336.6</v>
      </c>
      <c r="I27" s="73">
        <v>98.6</v>
      </c>
      <c r="J27" s="286"/>
    </row>
    <row r="28" spans="1:10" ht="13.5">
      <c r="A28" s="116" t="s">
        <v>286</v>
      </c>
      <c r="B28" s="86">
        <v>1295</v>
      </c>
      <c r="C28" s="72">
        <v>302.7</v>
      </c>
      <c r="D28" s="115">
        <v>0</v>
      </c>
      <c r="E28" s="72">
        <v>2.1</v>
      </c>
      <c r="F28" s="72">
        <v>990.1</v>
      </c>
      <c r="G28" s="72">
        <v>661.7</v>
      </c>
      <c r="H28" s="72">
        <v>328.4</v>
      </c>
      <c r="I28" s="73">
        <v>88.9</v>
      </c>
      <c r="J28" s="286"/>
    </row>
    <row r="29" spans="1:10" ht="13.5">
      <c r="A29" s="116" t="s">
        <v>259</v>
      </c>
      <c r="B29" s="86">
        <v>1281.9</v>
      </c>
      <c r="C29" s="72">
        <v>299.1</v>
      </c>
      <c r="D29" s="115">
        <v>0</v>
      </c>
      <c r="E29" s="72">
        <v>1.7</v>
      </c>
      <c r="F29" s="72">
        <v>981.1</v>
      </c>
      <c r="G29" s="72">
        <v>653.4</v>
      </c>
      <c r="H29" s="72">
        <v>327.7</v>
      </c>
      <c r="I29" s="73">
        <v>83.2</v>
      </c>
      <c r="J29" s="286"/>
    </row>
    <row r="30" spans="1:10" ht="13.5">
      <c r="A30" s="116" t="s">
        <v>288</v>
      </c>
      <c r="B30" s="86">
        <v>1269</v>
      </c>
      <c r="C30" s="72">
        <v>295.7</v>
      </c>
      <c r="D30" s="115">
        <v>0.1</v>
      </c>
      <c r="E30" s="72">
        <v>1.4</v>
      </c>
      <c r="F30" s="72">
        <v>971.8</v>
      </c>
      <c r="G30" s="72">
        <v>647.6</v>
      </c>
      <c r="H30" s="72">
        <v>324.2</v>
      </c>
      <c r="I30" s="73">
        <v>78.9</v>
      </c>
      <c r="J30" s="286"/>
    </row>
    <row r="31" spans="1:10" ht="13.5">
      <c r="A31" s="116" t="s">
        <v>264</v>
      </c>
      <c r="B31" s="86">
        <v>1250.5</v>
      </c>
      <c r="C31" s="72">
        <v>241.7</v>
      </c>
      <c r="D31" s="115">
        <v>0</v>
      </c>
      <c r="E31" s="72">
        <v>1</v>
      </c>
      <c r="F31" s="72">
        <v>963.4</v>
      </c>
      <c r="G31" s="72">
        <v>637.9</v>
      </c>
      <c r="H31" s="72">
        <v>325.5</v>
      </c>
      <c r="I31" s="73">
        <v>66.6</v>
      </c>
      <c r="J31" s="286"/>
    </row>
    <row r="32" spans="1:10" ht="13.5">
      <c r="A32" s="116" t="s">
        <v>269</v>
      </c>
      <c r="B32" s="86">
        <v>1250.5</v>
      </c>
      <c r="C32" s="72">
        <v>241.7</v>
      </c>
      <c r="D32" s="115">
        <v>0</v>
      </c>
      <c r="E32" s="72">
        <v>1</v>
      </c>
      <c r="F32" s="72">
        <v>963.4</v>
      </c>
      <c r="G32" s="72">
        <v>637.9</v>
      </c>
      <c r="H32" s="72">
        <v>325.5</v>
      </c>
      <c r="I32" s="73">
        <v>66.6</v>
      </c>
      <c r="J32" s="286"/>
    </row>
    <row r="33" spans="1:9" ht="13.5">
      <c r="A33" s="116" t="s">
        <v>275</v>
      </c>
      <c r="B33" s="86">
        <v>1243</v>
      </c>
      <c r="C33" s="72">
        <v>239</v>
      </c>
      <c r="D33" s="115">
        <v>0</v>
      </c>
      <c r="E33" s="72">
        <v>0.8</v>
      </c>
      <c r="F33" s="72">
        <v>959.2</v>
      </c>
      <c r="G33" s="72">
        <v>634.6</v>
      </c>
      <c r="H33" s="72">
        <v>324.6</v>
      </c>
      <c r="I33" s="73">
        <v>53.9</v>
      </c>
    </row>
    <row r="34" spans="1:9" ht="13.5">
      <c r="A34" s="116" t="s">
        <v>282</v>
      </c>
      <c r="B34" s="86">
        <v>1244.3</v>
      </c>
      <c r="C34" s="72">
        <v>234.4</v>
      </c>
      <c r="D34" s="115">
        <v>0</v>
      </c>
      <c r="E34" s="72">
        <v>0.9</v>
      </c>
      <c r="F34" s="72">
        <v>965.3</v>
      </c>
      <c r="G34" s="72">
        <v>648.6</v>
      </c>
      <c r="H34" s="72">
        <v>316.7</v>
      </c>
      <c r="I34" s="73">
        <v>44.8</v>
      </c>
    </row>
    <row r="35" spans="1:9" ht="13.5">
      <c r="A35" s="111" t="s">
        <v>289</v>
      </c>
      <c r="B35" s="87">
        <v>1246</v>
      </c>
      <c r="C35" s="76">
        <v>273.4</v>
      </c>
      <c r="D35" s="276">
        <v>0</v>
      </c>
      <c r="E35" s="76">
        <v>0.8</v>
      </c>
      <c r="F35" s="76">
        <v>971.8</v>
      </c>
      <c r="G35" s="76">
        <v>654.3</v>
      </c>
      <c r="H35" s="76">
        <v>317.5</v>
      </c>
      <c r="I35" s="77">
        <v>39.3</v>
      </c>
    </row>
    <row r="36" ht="13.5">
      <c r="A36" s="284" t="s">
        <v>171</v>
      </c>
    </row>
    <row r="37" ht="13.5">
      <c r="A37" s="284" t="s">
        <v>172</v>
      </c>
    </row>
    <row r="38" ht="13.5">
      <c r="A38" s="284" t="s">
        <v>173</v>
      </c>
    </row>
    <row r="39" ht="13.5">
      <c r="A39" s="284" t="s">
        <v>220</v>
      </c>
    </row>
    <row r="40" ht="13.5">
      <c r="A40" s="284"/>
    </row>
    <row r="41" ht="13.5">
      <c r="A41" s="284"/>
    </row>
  </sheetData>
  <sheetProtection/>
  <mergeCells count="6">
    <mergeCell ref="A2:A3"/>
    <mergeCell ref="B2:B3"/>
    <mergeCell ref="C2:C3"/>
    <mergeCell ref="D2:D3"/>
    <mergeCell ref="E2:E3"/>
    <mergeCell ref="F2:I2"/>
  </mergeCells>
  <printOptions/>
  <pageMargins left="0.7874015748031497" right="0.7874015748031497" top="0.5905511811023623" bottom="0.5905511811023623" header="0" footer="0"/>
  <pageSetup blackAndWhite="1" fitToWidth="40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2"/>
  <sheetViews>
    <sheetView view="pageBreakPreview" zoomScale="90" zoomScaleSheetLayoutView="90" zoomScalePageLayoutView="0" workbookViewId="0" topLeftCell="A1">
      <selection activeCell="J26" sqref="J26"/>
    </sheetView>
  </sheetViews>
  <sheetFormatPr defaultColWidth="6.50390625" defaultRowHeight="13.5"/>
  <cols>
    <col min="1" max="1" width="10.50390625" style="103" customWidth="1"/>
    <col min="2" max="2" width="10.50390625" style="103" bestFit="1" customWidth="1"/>
    <col min="3" max="7" width="8.625" style="103" customWidth="1"/>
    <col min="8" max="8" width="9.875" style="103" customWidth="1"/>
    <col min="9" max="12" width="8.625" style="103" customWidth="1"/>
    <col min="13" max="13" width="4.625" style="0" customWidth="1"/>
  </cols>
  <sheetData>
    <row r="1" spans="1:12" ht="13.5">
      <c r="A1" s="95" t="s">
        <v>298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12" customFormat="1" ht="15" customHeight="1">
      <c r="A2" s="306" t="s">
        <v>131</v>
      </c>
      <c r="B2" s="306" t="s">
        <v>37</v>
      </c>
      <c r="C2" s="306" t="s">
        <v>137</v>
      </c>
      <c r="D2" s="306"/>
      <c r="E2" s="306"/>
      <c r="F2" s="311" t="s">
        <v>174</v>
      </c>
      <c r="G2" s="300" t="s">
        <v>138</v>
      </c>
      <c r="H2" s="397" t="s">
        <v>170</v>
      </c>
      <c r="I2" s="394" t="s">
        <v>147</v>
      </c>
      <c r="J2" s="395"/>
      <c r="K2" s="395"/>
      <c r="L2" s="396"/>
    </row>
    <row r="3" spans="1:12" s="112" customFormat="1" ht="58.5" customHeight="1">
      <c r="A3" s="306"/>
      <c r="B3" s="306"/>
      <c r="C3" s="20" t="s">
        <v>37</v>
      </c>
      <c r="D3" s="52" t="s">
        <v>242</v>
      </c>
      <c r="E3" s="52" t="s">
        <v>148</v>
      </c>
      <c r="F3" s="312"/>
      <c r="G3" s="302"/>
      <c r="H3" s="310"/>
      <c r="I3" s="48" t="s">
        <v>168</v>
      </c>
      <c r="J3" s="53" t="s">
        <v>167</v>
      </c>
      <c r="K3" s="52" t="s">
        <v>178</v>
      </c>
      <c r="L3" s="197" t="s">
        <v>230</v>
      </c>
    </row>
    <row r="4" spans="1:12" ht="15" customHeight="1">
      <c r="A4" s="113" t="s">
        <v>141</v>
      </c>
      <c r="B4" s="69">
        <v>86373</v>
      </c>
      <c r="C4" s="70">
        <v>3691</v>
      </c>
      <c r="D4" s="70">
        <v>3330</v>
      </c>
      <c r="E4" s="70">
        <v>361</v>
      </c>
      <c r="F4" s="70">
        <v>78</v>
      </c>
      <c r="G4" s="70">
        <v>986</v>
      </c>
      <c r="H4" s="70">
        <v>81650</v>
      </c>
      <c r="I4" s="141" t="s">
        <v>237</v>
      </c>
      <c r="J4" s="141" t="s">
        <v>132</v>
      </c>
      <c r="K4" s="141" t="s">
        <v>132</v>
      </c>
      <c r="L4" s="174" t="s">
        <v>132</v>
      </c>
    </row>
    <row r="5" spans="1:12" ht="15" customHeight="1">
      <c r="A5" s="114">
        <v>55</v>
      </c>
      <c r="B5" s="69">
        <v>95849</v>
      </c>
      <c r="C5" s="70">
        <v>3668</v>
      </c>
      <c r="D5" s="70">
        <v>3320</v>
      </c>
      <c r="E5" s="70">
        <v>348</v>
      </c>
      <c r="F5" s="70">
        <v>17</v>
      </c>
      <c r="G5" s="70">
        <v>772</v>
      </c>
      <c r="H5" s="70">
        <v>91392</v>
      </c>
      <c r="I5" s="141" t="s">
        <v>132</v>
      </c>
      <c r="J5" s="141" t="s">
        <v>132</v>
      </c>
      <c r="K5" s="141" t="s">
        <v>132</v>
      </c>
      <c r="L5" s="174" t="s">
        <v>132</v>
      </c>
    </row>
    <row r="6" spans="1:12" ht="15" customHeight="1">
      <c r="A6" s="114">
        <v>60</v>
      </c>
      <c r="B6" s="69">
        <v>116140</v>
      </c>
      <c r="C6" s="70">
        <v>3109</v>
      </c>
      <c r="D6" s="70">
        <v>2195</v>
      </c>
      <c r="E6" s="70">
        <v>914</v>
      </c>
      <c r="F6" s="70">
        <v>6</v>
      </c>
      <c r="G6" s="70">
        <v>578</v>
      </c>
      <c r="H6" s="70">
        <v>112447</v>
      </c>
      <c r="I6" s="141" t="s">
        <v>132</v>
      </c>
      <c r="J6" s="141" t="s">
        <v>132</v>
      </c>
      <c r="K6" s="141" t="s">
        <v>132</v>
      </c>
      <c r="L6" s="174" t="s">
        <v>132</v>
      </c>
    </row>
    <row r="7" spans="1:12" ht="13.5" customHeight="1" hidden="1">
      <c r="A7" s="114">
        <v>61</v>
      </c>
      <c r="B7" s="69">
        <v>119082</v>
      </c>
      <c r="C7" s="70">
        <v>3200</v>
      </c>
      <c r="D7" s="70">
        <v>2243</v>
      </c>
      <c r="E7" s="70">
        <v>957</v>
      </c>
      <c r="F7" s="70">
        <v>5</v>
      </c>
      <c r="G7" s="70">
        <v>564</v>
      </c>
      <c r="H7" s="70">
        <v>115313</v>
      </c>
      <c r="I7" s="141" t="s">
        <v>132</v>
      </c>
      <c r="J7" s="141" t="s">
        <v>132</v>
      </c>
      <c r="K7" s="141" t="s">
        <v>132</v>
      </c>
      <c r="L7" s="174" t="s">
        <v>132</v>
      </c>
    </row>
    <row r="8" spans="1:12" ht="13.5" customHeight="1" hidden="1">
      <c r="A8" s="114">
        <v>62</v>
      </c>
      <c r="B8" s="69">
        <v>122026</v>
      </c>
      <c r="C8" s="70">
        <v>3129</v>
      </c>
      <c r="D8" s="70">
        <v>2177</v>
      </c>
      <c r="E8" s="70">
        <v>952</v>
      </c>
      <c r="F8" s="70">
        <v>5</v>
      </c>
      <c r="G8" s="70">
        <v>593</v>
      </c>
      <c r="H8" s="70">
        <v>118299</v>
      </c>
      <c r="I8" s="141" t="s">
        <v>132</v>
      </c>
      <c r="J8" s="141" t="s">
        <v>132</v>
      </c>
      <c r="K8" s="141" t="s">
        <v>132</v>
      </c>
      <c r="L8" s="174" t="s">
        <v>132</v>
      </c>
    </row>
    <row r="9" spans="1:12" ht="13.5" customHeight="1" hidden="1">
      <c r="A9" s="114">
        <v>63</v>
      </c>
      <c r="B9" s="69">
        <v>124030</v>
      </c>
      <c r="C9" s="70">
        <v>3239</v>
      </c>
      <c r="D9" s="70">
        <v>2218</v>
      </c>
      <c r="E9" s="70">
        <v>1021</v>
      </c>
      <c r="F9" s="70">
        <v>2</v>
      </c>
      <c r="G9" s="70">
        <v>584</v>
      </c>
      <c r="H9" s="70">
        <v>120205</v>
      </c>
      <c r="I9" s="141" t="s">
        <v>132</v>
      </c>
      <c r="J9" s="141" t="s">
        <v>132</v>
      </c>
      <c r="K9" s="141" t="s">
        <v>132</v>
      </c>
      <c r="L9" s="174" t="s">
        <v>132</v>
      </c>
    </row>
    <row r="10" spans="1:12" ht="13.5" customHeight="1" hidden="1">
      <c r="A10" s="114" t="s">
        <v>154</v>
      </c>
      <c r="B10" s="69">
        <v>125832</v>
      </c>
      <c r="C10" s="70">
        <v>3257</v>
      </c>
      <c r="D10" s="70">
        <v>2307</v>
      </c>
      <c r="E10" s="70">
        <v>950</v>
      </c>
      <c r="F10" s="70">
        <v>21</v>
      </c>
      <c r="G10" s="70">
        <v>664</v>
      </c>
      <c r="H10" s="70">
        <v>121890</v>
      </c>
      <c r="I10" s="141" t="s">
        <v>132</v>
      </c>
      <c r="J10" s="141" t="s">
        <v>132</v>
      </c>
      <c r="K10" s="141" t="s">
        <v>132</v>
      </c>
      <c r="L10" s="174" t="s">
        <v>132</v>
      </c>
    </row>
    <row r="11" spans="1:12" ht="15" customHeight="1">
      <c r="A11" s="116" t="s">
        <v>142</v>
      </c>
      <c r="B11" s="69">
        <v>128063</v>
      </c>
      <c r="C11" s="70">
        <v>3333</v>
      </c>
      <c r="D11" s="70">
        <v>2386</v>
      </c>
      <c r="E11" s="70">
        <v>947</v>
      </c>
      <c r="F11" s="70">
        <v>2</v>
      </c>
      <c r="G11" s="70">
        <v>667</v>
      </c>
      <c r="H11" s="70">
        <v>124061</v>
      </c>
      <c r="I11" s="141" t="s">
        <v>132</v>
      </c>
      <c r="J11" s="141" t="s">
        <v>132</v>
      </c>
      <c r="K11" s="141" t="s">
        <v>132</v>
      </c>
      <c r="L11" s="174" t="s">
        <v>132</v>
      </c>
    </row>
    <row r="12" spans="1:12" ht="13.5" customHeight="1" hidden="1">
      <c r="A12" s="114">
        <v>3</v>
      </c>
      <c r="B12" s="69">
        <v>129684</v>
      </c>
      <c r="C12" s="70">
        <v>3508</v>
      </c>
      <c r="D12" s="70">
        <v>2353</v>
      </c>
      <c r="E12" s="70">
        <v>1155</v>
      </c>
      <c r="F12" s="70">
        <v>5</v>
      </c>
      <c r="G12" s="70">
        <v>716</v>
      </c>
      <c r="H12" s="70">
        <v>125455</v>
      </c>
      <c r="I12" s="141" t="s">
        <v>132</v>
      </c>
      <c r="J12" s="141" t="s">
        <v>132</v>
      </c>
      <c r="K12" s="141" t="s">
        <v>132</v>
      </c>
      <c r="L12" s="174" t="s">
        <v>132</v>
      </c>
    </row>
    <row r="13" spans="1:12" ht="13.5" customHeight="1" hidden="1">
      <c r="A13" s="114">
        <v>4</v>
      </c>
      <c r="B13" s="69">
        <v>133800</v>
      </c>
      <c r="C13" s="70">
        <v>3440</v>
      </c>
      <c r="D13" s="70">
        <v>2165</v>
      </c>
      <c r="E13" s="70">
        <v>1275</v>
      </c>
      <c r="F13" s="70">
        <v>2</v>
      </c>
      <c r="G13" s="70">
        <v>615</v>
      </c>
      <c r="H13" s="70">
        <v>129743</v>
      </c>
      <c r="I13" s="141" t="s">
        <v>132</v>
      </c>
      <c r="J13" s="141" t="s">
        <v>132</v>
      </c>
      <c r="K13" s="141" t="s">
        <v>132</v>
      </c>
      <c r="L13" s="174" t="s">
        <v>132</v>
      </c>
    </row>
    <row r="14" spans="1:12" ht="13.5" customHeight="1" hidden="1">
      <c r="A14" s="114">
        <v>5</v>
      </c>
      <c r="B14" s="69">
        <v>137694</v>
      </c>
      <c r="C14" s="70">
        <v>3576</v>
      </c>
      <c r="D14" s="70">
        <v>2363</v>
      </c>
      <c r="E14" s="70">
        <v>1213</v>
      </c>
      <c r="F14" s="70">
        <v>6</v>
      </c>
      <c r="G14" s="70">
        <v>683</v>
      </c>
      <c r="H14" s="70">
        <v>133429</v>
      </c>
      <c r="I14" s="141" t="s">
        <v>132</v>
      </c>
      <c r="J14" s="141" t="s">
        <v>132</v>
      </c>
      <c r="K14" s="141" t="s">
        <v>132</v>
      </c>
      <c r="L14" s="174" t="s">
        <v>132</v>
      </c>
    </row>
    <row r="15" spans="1:12" ht="13.5" customHeight="1" hidden="1">
      <c r="A15" s="114">
        <v>6</v>
      </c>
      <c r="B15" s="69">
        <v>138827</v>
      </c>
      <c r="C15" s="70">
        <v>3646</v>
      </c>
      <c r="D15" s="70">
        <v>2415</v>
      </c>
      <c r="E15" s="70">
        <v>1231</v>
      </c>
      <c r="F15" s="70">
        <v>10</v>
      </c>
      <c r="G15" s="70">
        <v>564</v>
      </c>
      <c r="H15" s="70">
        <v>134607</v>
      </c>
      <c r="I15" s="141" t="s">
        <v>132</v>
      </c>
      <c r="J15" s="141" t="s">
        <v>132</v>
      </c>
      <c r="K15" s="141" t="s">
        <v>132</v>
      </c>
      <c r="L15" s="174" t="s">
        <v>132</v>
      </c>
    </row>
    <row r="16" spans="1:12" ht="15" customHeight="1">
      <c r="A16" s="114">
        <v>7</v>
      </c>
      <c r="B16" s="69">
        <v>144497</v>
      </c>
      <c r="C16" s="70">
        <v>3578</v>
      </c>
      <c r="D16" s="70">
        <v>2407</v>
      </c>
      <c r="E16" s="70">
        <v>1171</v>
      </c>
      <c r="F16" s="70">
        <v>4</v>
      </c>
      <c r="G16" s="70">
        <v>566</v>
      </c>
      <c r="H16" s="70">
        <v>140349</v>
      </c>
      <c r="I16" s="141" t="s">
        <v>132</v>
      </c>
      <c r="J16" s="141" t="s">
        <v>132</v>
      </c>
      <c r="K16" s="141" t="s">
        <v>132</v>
      </c>
      <c r="L16" s="174" t="s">
        <v>132</v>
      </c>
    </row>
    <row r="17" spans="1:12" ht="15" customHeight="1">
      <c r="A17" s="114">
        <v>8</v>
      </c>
      <c r="B17" s="69">
        <v>149486</v>
      </c>
      <c r="C17" s="70">
        <v>3706</v>
      </c>
      <c r="D17" s="70">
        <v>2433</v>
      </c>
      <c r="E17" s="70">
        <v>1273</v>
      </c>
      <c r="F17" s="70">
        <v>10</v>
      </c>
      <c r="G17" s="70">
        <v>537</v>
      </c>
      <c r="H17" s="70">
        <v>145233</v>
      </c>
      <c r="I17" s="141" t="s">
        <v>132</v>
      </c>
      <c r="J17" s="141" t="s">
        <v>132</v>
      </c>
      <c r="K17" s="141" t="s">
        <v>132</v>
      </c>
      <c r="L17" s="174" t="s">
        <v>132</v>
      </c>
    </row>
    <row r="18" spans="1:12" ht="15" customHeight="1">
      <c r="A18" s="114">
        <v>9</v>
      </c>
      <c r="B18" s="69">
        <v>152411</v>
      </c>
      <c r="C18" s="70">
        <v>3680</v>
      </c>
      <c r="D18" s="70">
        <v>2399</v>
      </c>
      <c r="E18" s="70">
        <v>1281</v>
      </c>
      <c r="F18" s="70">
        <v>7</v>
      </c>
      <c r="G18" s="70">
        <v>457</v>
      </c>
      <c r="H18" s="70">
        <v>148267</v>
      </c>
      <c r="I18" s="141" t="s">
        <v>132</v>
      </c>
      <c r="J18" s="141" t="s">
        <v>132</v>
      </c>
      <c r="K18" s="141" t="s">
        <v>132</v>
      </c>
      <c r="L18" s="174" t="s">
        <v>132</v>
      </c>
    </row>
    <row r="19" spans="1:12" ht="15" customHeight="1">
      <c r="A19" s="114">
        <v>10</v>
      </c>
      <c r="B19" s="69">
        <v>160657</v>
      </c>
      <c r="C19" s="70">
        <v>3879</v>
      </c>
      <c r="D19" s="70">
        <v>2312</v>
      </c>
      <c r="E19" s="70">
        <v>1567</v>
      </c>
      <c r="F19" s="70">
        <v>21</v>
      </c>
      <c r="G19" s="70">
        <v>444</v>
      </c>
      <c r="H19" s="70">
        <v>156313</v>
      </c>
      <c r="I19" s="141" t="s">
        <v>132</v>
      </c>
      <c r="J19" s="70">
        <v>2709</v>
      </c>
      <c r="K19" s="70">
        <v>2701</v>
      </c>
      <c r="L19" s="174" t="s">
        <v>132</v>
      </c>
    </row>
    <row r="20" spans="1:12" ht="15" customHeight="1">
      <c r="A20" s="116" t="s">
        <v>143</v>
      </c>
      <c r="B20" s="69">
        <v>164213</v>
      </c>
      <c r="C20" s="70">
        <v>4039</v>
      </c>
      <c r="D20" s="70">
        <v>2325</v>
      </c>
      <c r="E20" s="70">
        <v>1714</v>
      </c>
      <c r="F20" s="70">
        <v>0</v>
      </c>
      <c r="G20" s="70">
        <v>513</v>
      </c>
      <c r="H20" s="70">
        <v>159661</v>
      </c>
      <c r="I20" s="141" t="s">
        <v>132</v>
      </c>
      <c r="J20" s="70">
        <v>3761</v>
      </c>
      <c r="K20" s="70">
        <v>4679</v>
      </c>
      <c r="L20" s="174" t="s">
        <v>132</v>
      </c>
    </row>
    <row r="21" spans="1:12" ht="15" customHeight="1">
      <c r="A21" s="116" t="s">
        <v>155</v>
      </c>
      <c r="B21" s="69">
        <v>169030</v>
      </c>
      <c r="C21" s="70">
        <v>4149</v>
      </c>
      <c r="D21" s="70">
        <v>2441</v>
      </c>
      <c r="E21" s="70">
        <v>1708</v>
      </c>
      <c r="F21" s="70">
        <v>42</v>
      </c>
      <c r="G21" s="70">
        <v>426</v>
      </c>
      <c r="H21" s="70">
        <v>164413</v>
      </c>
      <c r="I21" s="141" t="s">
        <v>132</v>
      </c>
      <c r="J21" s="70">
        <v>4764</v>
      </c>
      <c r="K21" s="70">
        <v>5481</v>
      </c>
      <c r="L21" s="174" t="s">
        <v>132</v>
      </c>
    </row>
    <row r="22" spans="1:12" ht="15" customHeight="1">
      <c r="A22" s="116" t="s">
        <v>160</v>
      </c>
      <c r="B22" s="69">
        <v>172423</v>
      </c>
      <c r="C22" s="70">
        <v>4097</v>
      </c>
      <c r="D22" s="70">
        <v>2281</v>
      </c>
      <c r="E22" s="70">
        <v>1816</v>
      </c>
      <c r="F22" s="70">
        <v>47</v>
      </c>
      <c r="G22" s="70">
        <v>364</v>
      </c>
      <c r="H22" s="70">
        <v>167915</v>
      </c>
      <c r="I22" s="70">
        <v>12070</v>
      </c>
      <c r="J22" s="70">
        <v>5585</v>
      </c>
      <c r="K22" s="70">
        <v>4692</v>
      </c>
      <c r="L22" s="174" t="s">
        <v>132</v>
      </c>
    </row>
    <row r="23" spans="1:12" ht="15" customHeight="1">
      <c r="A23" s="116" t="s">
        <v>177</v>
      </c>
      <c r="B23" s="69">
        <v>176541</v>
      </c>
      <c r="C23" s="70">
        <v>4201</v>
      </c>
      <c r="D23" s="70">
        <v>2372</v>
      </c>
      <c r="E23" s="70">
        <v>1829</v>
      </c>
      <c r="F23" s="70">
        <v>64</v>
      </c>
      <c r="G23" s="70">
        <v>342</v>
      </c>
      <c r="H23" s="70">
        <v>171934</v>
      </c>
      <c r="I23" s="70">
        <v>44281</v>
      </c>
      <c r="J23" s="70">
        <v>5963</v>
      </c>
      <c r="K23" s="70">
        <v>5010</v>
      </c>
      <c r="L23" s="174" t="s">
        <v>132</v>
      </c>
    </row>
    <row r="24" spans="1:12" ht="15" customHeight="1">
      <c r="A24" s="116" t="s">
        <v>176</v>
      </c>
      <c r="B24" s="69">
        <v>181607</v>
      </c>
      <c r="C24" s="70">
        <v>4465</v>
      </c>
      <c r="D24" s="70">
        <v>3316</v>
      </c>
      <c r="E24" s="70">
        <v>1149</v>
      </c>
      <c r="F24" s="70">
        <v>86</v>
      </c>
      <c r="G24" s="70">
        <v>297</v>
      </c>
      <c r="H24" s="70">
        <v>176759</v>
      </c>
      <c r="I24" s="70">
        <v>120122</v>
      </c>
      <c r="J24" s="70">
        <v>6352</v>
      </c>
      <c r="K24" s="70">
        <v>5183</v>
      </c>
      <c r="L24" s="174" t="s">
        <v>132</v>
      </c>
    </row>
    <row r="25" spans="1:12" ht="15" customHeight="1">
      <c r="A25" s="116" t="s">
        <v>213</v>
      </c>
      <c r="B25" s="69">
        <v>183040</v>
      </c>
      <c r="C25" s="70">
        <v>4627</v>
      </c>
      <c r="D25" s="70">
        <v>3503</v>
      </c>
      <c r="E25" s="70">
        <v>1124</v>
      </c>
      <c r="F25" s="70">
        <v>47</v>
      </c>
      <c r="G25" s="70">
        <v>260</v>
      </c>
      <c r="H25" s="70">
        <v>178106</v>
      </c>
      <c r="I25" s="70">
        <v>171083</v>
      </c>
      <c r="J25" s="70">
        <v>7023</v>
      </c>
      <c r="K25" s="70">
        <v>5357</v>
      </c>
      <c r="L25" s="174" t="s">
        <v>132</v>
      </c>
    </row>
    <row r="26" spans="1:12" ht="15" customHeight="1">
      <c r="A26" s="116" t="s">
        <v>224</v>
      </c>
      <c r="B26" s="69">
        <v>184171</v>
      </c>
      <c r="C26" s="70">
        <v>4715</v>
      </c>
      <c r="D26" s="70">
        <v>3591</v>
      </c>
      <c r="E26" s="70">
        <f>C26-D26</f>
        <v>1124</v>
      </c>
      <c r="F26" s="70">
        <v>41</v>
      </c>
      <c r="G26" s="70">
        <v>254</v>
      </c>
      <c r="H26" s="70">
        <v>179161</v>
      </c>
      <c r="I26" s="70">
        <v>171586</v>
      </c>
      <c r="J26" s="70">
        <v>7575</v>
      </c>
      <c r="K26" s="70">
        <v>5007</v>
      </c>
      <c r="L26" s="174" t="s">
        <v>132</v>
      </c>
    </row>
    <row r="27" spans="1:12" ht="15" customHeight="1">
      <c r="A27" s="116" t="s">
        <v>238</v>
      </c>
      <c r="B27" s="69">
        <v>184096</v>
      </c>
      <c r="C27" s="70">
        <v>4841</v>
      </c>
      <c r="D27" s="70">
        <v>3725</v>
      </c>
      <c r="E27" s="70">
        <f>C27-D27</f>
        <v>1116</v>
      </c>
      <c r="F27" s="70">
        <v>39</v>
      </c>
      <c r="G27" s="70">
        <v>244</v>
      </c>
      <c r="H27" s="70">
        <v>178972</v>
      </c>
      <c r="I27" s="70">
        <v>171663</v>
      </c>
      <c r="J27" s="70">
        <v>7309</v>
      </c>
      <c r="K27" s="70">
        <v>4939</v>
      </c>
      <c r="L27" s="71">
        <v>1466</v>
      </c>
    </row>
    <row r="28" spans="1:12" ht="15" customHeight="1">
      <c r="A28" s="116" t="s">
        <v>235</v>
      </c>
      <c r="B28" s="69">
        <v>180023</v>
      </c>
      <c r="C28" s="70">
        <v>4620</v>
      </c>
      <c r="D28" s="70">
        <v>3622</v>
      </c>
      <c r="E28" s="70">
        <f>C28-D28</f>
        <v>998</v>
      </c>
      <c r="F28" s="70">
        <v>6</v>
      </c>
      <c r="G28" s="70">
        <v>230</v>
      </c>
      <c r="H28" s="70">
        <v>175167</v>
      </c>
      <c r="I28" s="70">
        <v>167841</v>
      </c>
      <c r="J28" s="70">
        <v>7326</v>
      </c>
      <c r="K28" s="70">
        <v>4561</v>
      </c>
      <c r="L28" s="71">
        <v>1365</v>
      </c>
    </row>
    <row r="29" spans="1:12" ht="15" customHeight="1">
      <c r="A29" s="116" t="s">
        <v>246</v>
      </c>
      <c r="B29" s="69">
        <v>177372</v>
      </c>
      <c r="C29" s="70">
        <v>4631</v>
      </c>
      <c r="D29" s="70">
        <v>3701</v>
      </c>
      <c r="E29" s="70">
        <v>930</v>
      </c>
      <c r="F29" s="70">
        <v>1</v>
      </c>
      <c r="G29" s="70">
        <v>215</v>
      </c>
      <c r="H29" s="70">
        <v>172525</v>
      </c>
      <c r="I29" s="70">
        <v>165245</v>
      </c>
      <c r="J29" s="70">
        <v>7280</v>
      </c>
      <c r="K29" s="70">
        <v>4926</v>
      </c>
      <c r="L29" s="71">
        <v>1246</v>
      </c>
    </row>
    <row r="30" spans="1:12" ht="15" customHeight="1">
      <c r="A30" s="116" t="s">
        <v>247</v>
      </c>
      <c r="B30" s="69">
        <v>177427</v>
      </c>
      <c r="C30" s="70">
        <v>4396</v>
      </c>
      <c r="D30" s="70">
        <v>3596</v>
      </c>
      <c r="E30" s="70">
        <v>800</v>
      </c>
      <c r="F30" s="70">
        <v>0</v>
      </c>
      <c r="G30" s="70">
        <v>225</v>
      </c>
      <c r="H30" s="70">
        <v>172806</v>
      </c>
      <c r="I30" s="70">
        <v>165685</v>
      </c>
      <c r="J30" s="70">
        <v>7121</v>
      </c>
      <c r="K30" s="70">
        <v>4729</v>
      </c>
      <c r="L30" s="71">
        <v>1221</v>
      </c>
    </row>
    <row r="31" spans="1:12" ht="15" customHeight="1">
      <c r="A31" s="116" t="s">
        <v>250</v>
      </c>
      <c r="B31" s="69">
        <v>184332</v>
      </c>
      <c r="C31" s="70">
        <v>4585</v>
      </c>
      <c r="D31" s="70">
        <v>3773</v>
      </c>
      <c r="E31" s="70">
        <v>812</v>
      </c>
      <c r="F31" s="70">
        <v>4</v>
      </c>
      <c r="G31" s="70">
        <v>243</v>
      </c>
      <c r="H31" s="70">
        <v>179500</v>
      </c>
      <c r="I31" s="70">
        <v>172584</v>
      </c>
      <c r="J31" s="70">
        <v>6916</v>
      </c>
      <c r="K31" s="70">
        <v>4787</v>
      </c>
      <c r="L31" s="71">
        <v>1092</v>
      </c>
    </row>
    <row r="32" spans="1:12" ht="15" customHeight="1">
      <c r="A32" s="116" t="s">
        <v>249</v>
      </c>
      <c r="B32" s="69">
        <v>186470</v>
      </c>
      <c r="C32" s="70">
        <v>4547</v>
      </c>
      <c r="D32" s="70">
        <v>3702</v>
      </c>
      <c r="E32" s="70">
        <v>845</v>
      </c>
      <c r="F32" s="70">
        <v>6</v>
      </c>
      <c r="G32" s="70">
        <v>232</v>
      </c>
      <c r="H32" s="70">
        <v>181685</v>
      </c>
      <c r="I32" s="70">
        <v>174606</v>
      </c>
      <c r="J32" s="70">
        <v>7079</v>
      </c>
      <c r="K32" s="70">
        <v>4562</v>
      </c>
      <c r="L32" s="71">
        <v>1003</v>
      </c>
    </row>
    <row r="33" spans="1:12" ht="15" customHeight="1">
      <c r="A33" s="116" t="s">
        <v>259</v>
      </c>
      <c r="B33" s="69">
        <v>188874</v>
      </c>
      <c r="C33" s="70">
        <v>4780</v>
      </c>
      <c r="D33" s="70">
        <v>3911</v>
      </c>
      <c r="E33" s="70">
        <v>869</v>
      </c>
      <c r="F33" s="70">
        <v>4</v>
      </c>
      <c r="G33" s="70">
        <v>213</v>
      </c>
      <c r="H33" s="70">
        <v>183877</v>
      </c>
      <c r="I33" s="70">
        <v>176960</v>
      </c>
      <c r="J33" s="70">
        <v>6917</v>
      </c>
      <c r="K33" s="70">
        <v>4485</v>
      </c>
      <c r="L33" s="71">
        <v>850</v>
      </c>
    </row>
    <row r="34" spans="1:12" ht="15" customHeight="1">
      <c r="A34" s="116" t="s">
        <v>256</v>
      </c>
      <c r="B34" s="69">
        <v>188421</v>
      </c>
      <c r="C34" s="70">
        <v>4799</v>
      </c>
      <c r="D34" s="70">
        <v>3928</v>
      </c>
      <c r="E34" s="70">
        <v>871</v>
      </c>
      <c r="F34" s="70">
        <v>4</v>
      </c>
      <c r="G34" s="70">
        <v>170</v>
      </c>
      <c r="H34" s="70">
        <v>183448</v>
      </c>
      <c r="I34" s="70">
        <v>176374</v>
      </c>
      <c r="J34" s="70">
        <v>7074</v>
      </c>
      <c r="K34" s="70">
        <v>4468</v>
      </c>
      <c r="L34" s="71">
        <v>713</v>
      </c>
    </row>
    <row r="35" spans="1:12" ht="15" customHeight="1">
      <c r="A35" s="116" t="s">
        <v>265</v>
      </c>
      <c r="B35" s="69">
        <v>190851</v>
      </c>
      <c r="C35" s="70">
        <v>4495</v>
      </c>
      <c r="D35" s="70">
        <v>3610</v>
      </c>
      <c r="E35" s="70">
        <v>885</v>
      </c>
      <c r="F35" s="70">
        <v>4</v>
      </c>
      <c r="G35" s="70">
        <v>94</v>
      </c>
      <c r="H35" s="70">
        <v>186258</v>
      </c>
      <c r="I35" s="70">
        <v>178454</v>
      </c>
      <c r="J35" s="70">
        <v>7804</v>
      </c>
      <c r="K35" s="70">
        <v>4367</v>
      </c>
      <c r="L35" s="71">
        <v>699</v>
      </c>
    </row>
    <row r="36" spans="1:12" ht="15" customHeight="1">
      <c r="A36" s="116" t="s">
        <v>269</v>
      </c>
      <c r="B36" s="69">
        <v>194371</v>
      </c>
      <c r="C36" s="70">
        <v>4626</v>
      </c>
      <c r="D36" s="70">
        <v>3775</v>
      </c>
      <c r="E36" s="70">
        <v>851</v>
      </c>
      <c r="F36" s="70">
        <v>19</v>
      </c>
      <c r="G36" s="70">
        <v>71</v>
      </c>
      <c r="H36" s="70">
        <v>189655</v>
      </c>
      <c r="I36" s="70">
        <v>181609</v>
      </c>
      <c r="J36" s="70">
        <v>8046</v>
      </c>
      <c r="K36" s="70">
        <v>4783</v>
      </c>
      <c r="L36" s="71">
        <v>689</v>
      </c>
    </row>
    <row r="37" spans="1:12" ht="15" customHeight="1">
      <c r="A37" s="116" t="s">
        <v>275</v>
      </c>
      <c r="B37" s="69">
        <v>199616</v>
      </c>
      <c r="C37" s="70">
        <v>4511</v>
      </c>
      <c r="D37" s="70">
        <v>3636</v>
      </c>
      <c r="E37" s="70">
        <v>875</v>
      </c>
      <c r="F37" s="70">
        <v>20</v>
      </c>
      <c r="G37" s="70">
        <v>63</v>
      </c>
      <c r="H37" s="70">
        <v>195022</v>
      </c>
      <c r="I37" s="70">
        <v>186345</v>
      </c>
      <c r="J37" s="70">
        <v>8677</v>
      </c>
      <c r="K37" s="70">
        <v>4804</v>
      </c>
      <c r="L37" s="71">
        <v>419</v>
      </c>
    </row>
    <row r="38" spans="1:12" ht="15" customHeight="1">
      <c r="A38" s="116" t="s">
        <v>282</v>
      </c>
      <c r="B38" s="69">
        <v>200991</v>
      </c>
      <c r="C38" s="70">
        <v>4614</v>
      </c>
      <c r="D38" s="70">
        <v>3613</v>
      </c>
      <c r="E38" s="70">
        <v>1001</v>
      </c>
      <c r="F38" s="70">
        <v>15</v>
      </c>
      <c r="G38" s="70">
        <v>46</v>
      </c>
      <c r="H38" s="70">
        <v>196316</v>
      </c>
      <c r="I38" s="70">
        <v>187648</v>
      </c>
      <c r="J38" s="70">
        <v>8668</v>
      </c>
      <c r="K38" s="70">
        <v>4624</v>
      </c>
      <c r="L38" s="71">
        <v>466</v>
      </c>
    </row>
    <row r="39" spans="1:12" ht="15" customHeight="1">
      <c r="A39" s="111" t="s">
        <v>283</v>
      </c>
      <c r="B39" s="80">
        <v>201622</v>
      </c>
      <c r="C39" s="74">
        <v>4643</v>
      </c>
      <c r="D39" s="74">
        <v>3593</v>
      </c>
      <c r="E39" s="74">
        <v>1050</v>
      </c>
      <c r="F39" s="74">
        <v>27</v>
      </c>
      <c r="G39" s="74">
        <v>50</v>
      </c>
      <c r="H39" s="74">
        <v>196902</v>
      </c>
      <c r="I39" s="74">
        <v>187961</v>
      </c>
      <c r="J39" s="74">
        <v>8941</v>
      </c>
      <c r="K39" s="74">
        <v>4812</v>
      </c>
      <c r="L39" s="75">
        <v>400</v>
      </c>
    </row>
    <row r="40" spans="1:12" ht="13.5" customHeight="1">
      <c r="A40" s="117" t="s">
        <v>171</v>
      </c>
      <c r="J40" s="70"/>
      <c r="K40" s="70"/>
      <c r="L40" s="70"/>
    </row>
    <row r="41" ht="13.5">
      <c r="A41" s="117" t="s">
        <v>172</v>
      </c>
    </row>
    <row r="42" ht="13.5">
      <c r="A42" s="117" t="s">
        <v>173</v>
      </c>
    </row>
  </sheetData>
  <sheetProtection/>
  <mergeCells count="7">
    <mergeCell ref="I2:L2"/>
    <mergeCell ref="A2:A3"/>
    <mergeCell ref="B2:B3"/>
    <mergeCell ref="C2:E2"/>
    <mergeCell ref="F2:F3"/>
    <mergeCell ref="G2:G3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2"/>
  <sheetViews>
    <sheetView view="pageBreakPreview" zoomScale="90" zoomScaleSheetLayoutView="90" zoomScalePageLayoutView="0" workbookViewId="0" topLeftCell="A1">
      <selection activeCell="D19" sqref="D19"/>
    </sheetView>
  </sheetViews>
  <sheetFormatPr defaultColWidth="6.50390625" defaultRowHeight="13.5"/>
  <cols>
    <col min="1" max="1" width="10.50390625" style="103" customWidth="1"/>
    <col min="2" max="2" width="10.50390625" style="103" bestFit="1" customWidth="1"/>
    <col min="3" max="7" width="8.625" style="103" customWidth="1"/>
    <col min="8" max="8" width="9.875" style="103" customWidth="1"/>
    <col min="9" max="12" width="8.625" style="103" customWidth="1"/>
    <col min="13" max="13" width="4.625" style="0" customWidth="1"/>
  </cols>
  <sheetData>
    <row r="1" spans="1:12" ht="13.5">
      <c r="A1" s="95" t="s">
        <v>299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3.5" customHeight="1">
      <c r="A2" s="306" t="s">
        <v>149</v>
      </c>
      <c r="B2" s="306" t="s">
        <v>37</v>
      </c>
      <c r="C2" s="306" t="s">
        <v>150</v>
      </c>
      <c r="D2" s="306"/>
      <c r="E2" s="306"/>
      <c r="F2" s="311" t="s">
        <v>174</v>
      </c>
      <c r="G2" s="300" t="s">
        <v>236</v>
      </c>
      <c r="H2" s="397" t="s">
        <v>170</v>
      </c>
      <c r="I2" s="394" t="s">
        <v>147</v>
      </c>
      <c r="J2" s="395"/>
      <c r="K2" s="395"/>
      <c r="L2" s="396"/>
    </row>
    <row r="3" spans="1:12" ht="55.5" customHeight="1">
      <c r="A3" s="306"/>
      <c r="B3" s="306"/>
      <c r="C3" s="20" t="s">
        <v>37</v>
      </c>
      <c r="D3" s="52" t="s">
        <v>242</v>
      </c>
      <c r="E3" s="52" t="s">
        <v>148</v>
      </c>
      <c r="F3" s="312"/>
      <c r="G3" s="302"/>
      <c r="H3" s="310"/>
      <c r="I3" s="48" t="s">
        <v>168</v>
      </c>
      <c r="J3" s="53" t="s">
        <v>167</v>
      </c>
      <c r="K3" s="52" t="s">
        <v>179</v>
      </c>
      <c r="L3" s="197" t="s">
        <v>230</v>
      </c>
    </row>
    <row r="4" spans="1:12" ht="15" customHeight="1">
      <c r="A4" s="108" t="s">
        <v>146</v>
      </c>
      <c r="B4" s="69">
        <v>85605</v>
      </c>
      <c r="C4" s="70">
        <v>3423</v>
      </c>
      <c r="D4" s="70">
        <v>3092</v>
      </c>
      <c r="E4" s="70">
        <v>331</v>
      </c>
      <c r="F4" s="70">
        <v>78</v>
      </c>
      <c r="G4" s="70">
        <v>1065</v>
      </c>
      <c r="H4" s="70">
        <v>81039</v>
      </c>
      <c r="I4" s="141" t="s">
        <v>132</v>
      </c>
      <c r="J4" s="141" t="s">
        <v>132</v>
      </c>
      <c r="K4" s="141" t="s">
        <v>132</v>
      </c>
      <c r="L4" s="174" t="s">
        <v>132</v>
      </c>
    </row>
    <row r="5" spans="1:12" ht="15" customHeight="1">
      <c r="A5" s="108">
        <v>55</v>
      </c>
      <c r="B5" s="69">
        <v>95695</v>
      </c>
      <c r="C5" s="70">
        <v>3673</v>
      </c>
      <c r="D5" s="70">
        <v>3314</v>
      </c>
      <c r="E5" s="70">
        <v>359</v>
      </c>
      <c r="F5" s="70">
        <v>17</v>
      </c>
      <c r="G5" s="70">
        <v>868</v>
      </c>
      <c r="H5" s="70">
        <v>91137</v>
      </c>
      <c r="I5" s="141" t="s">
        <v>132</v>
      </c>
      <c r="J5" s="141" t="s">
        <v>132</v>
      </c>
      <c r="K5" s="141" t="s">
        <v>132</v>
      </c>
      <c r="L5" s="174" t="s">
        <v>132</v>
      </c>
    </row>
    <row r="6" spans="1:12" ht="15" customHeight="1">
      <c r="A6" s="108">
        <v>60</v>
      </c>
      <c r="B6" s="69">
        <v>115948</v>
      </c>
      <c r="C6" s="70">
        <v>3231</v>
      </c>
      <c r="D6" s="70">
        <v>2255</v>
      </c>
      <c r="E6" s="70">
        <v>976</v>
      </c>
      <c r="F6" s="70">
        <v>6</v>
      </c>
      <c r="G6" s="70">
        <v>619</v>
      </c>
      <c r="H6" s="70">
        <v>112092</v>
      </c>
      <c r="I6" s="141" t="s">
        <v>132</v>
      </c>
      <c r="J6" s="141" t="s">
        <v>132</v>
      </c>
      <c r="K6" s="141" t="s">
        <v>132</v>
      </c>
      <c r="L6" s="174" t="s">
        <v>132</v>
      </c>
    </row>
    <row r="7" spans="1:12" ht="13.5" hidden="1">
      <c r="A7" s="108">
        <v>61</v>
      </c>
      <c r="B7" s="69">
        <v>118955</v>
      </c>
      <c r="C7" s="70">
        <v>3231</v>
      </c>
      <c r="D7" s="70">
        <v>2322</v>
      </c>
      <c r="E7" s="70">
        <v>909</v>
      </c>
      <c r="F7" s="70">
        <v>5</v>
      </c>
      <c r="G7" s="70">
        <v>654</v>
      </c>
      <c r="H7" s="70">
        <v>115065</v>
      </c>
      <c r="I7" s="141" t="s">
        <v>132</v>
      </c>
      <c r="J7" s="141" t="s">
        <v>132</v>
      </c>
      <c r="K7" s="141" t="s">
        <v>132</v>
      </c>
      <c r="L7" s="174" t="s">
        <v>132</v>
      </c>
    </row>
    <row r="8" spans="1:12" ht="13.5" hidden="1">
      <c r="A8" s="108">
        <v>62</v>
      </c>
      <c r="B8" s="69">
        <v>121895</v>
      </c>
      <c r="C8" s="70">
        <v>3141</v>
      </c>
      <c r="D8" s="70">
        <v>2208</v>
      </c>
      <c r="E8" s="70">
        <v>933</v>
      </c>
      <c r="F8" s="70">
        <v>5</v>
      </c>
      <c r="G8" s="70">
        <v>616</v>
      </c>
      <c r="H8" s="70">
        <v>118133</v>
      </c>
      <c r="I8" s="141" t="s">
        <v>132</v>
      </c>
      <c r="J8" s="141" t="s">
        <v>132</v>
      </c>
      <c r="K8" s="141" t="s">
        <v>132</v>
      </c>
      <c r="L8" s="174" t="s">
        <v>132</v>
      </c>
    </row>
    <row r="9" spans="1:12" ht="13.5" hidden="1">
      <c r="A9" s="108">
        <v>63</v>
      </c>
      <c r="B9" s="69">
        <v>124106</v>
      </c>
      <c r="C9" s="70">
        <v>3245</v>
      </c>
      <c r="D9" s="70">
        <v>2269</v>
      </c>
      <c r="E9" s="70">
        <v>976</v>
      </c>
      <c r="F9" s="70">
        <v>2</v>
      </c>
      <c r="G9" s="70">
        <v>639</v>
      </c>
      <c r="H9" s="70">
        <v>120220</v>
      </c>
      <c r="I9" s="141" t="s">
        <v>132</v>
      </c>
      <c r="J9" s="141" t="s">
        <v>132</v>
      </c>
      <c r="K9" s="141" t="s">
        <v>132</v>
      </c>
      <c r="L9" s="174" t="s">
        <v>132</v>
      </c>
    </row>
    <row r="10" spans="1:12" ht="13.5" hidden="1">
      <c r="A10" s="108" t="s">
        <v>144</v>
      </c>
      <c r="B10" s="69">
        <v>125929</v>
      </c>
      <c r="C10" s="70">
        <v>3239</v>
      </c>
      <c r="D10" s="70">
        <v>2282</v>
      </c>
      <c r="E10" s="70">
        <v>957</v>
      </c>
      <c r="F10" s="70">
        <v>21</v>
      </c>
      <c r="G10" s="70">
        <v>673</v>
      </c>
      <c r="H10" s="70">
        <v>121996</v>
      </c>
      <c r="I10" s="141" t="s">
        <v>132</v>
      </c>
      <c r="J10" s="141" t="s">
        <v>132</v>
      </c>
      <c r="K10" s="141" t="s">
        <v>132</v>
      </c>
      <c r="L10" s="174" t="s">
        <v>132</v>
      </c>
    </row>
    <row r="11" spans="1:12" ht="15" customHeight="1">
      <c r="A11" s="116" t="s">
        <v>142</v>
      </c>
      <c r="B11" s="69">
        <v>127797</v>
      </c>
      <c r="C11" s="70">
        <v>3268</v>
      </c>
      <c r="D11" s="70">
        <v>2298</v>
      </c>
      <c r="E11" s="70">
        <v>970</v>
      </c>
      <c r="F11" s="70">
        <v>1</v>
      </c>
      <c r="G11" s="70">
        <v>707</v>
      </c>
      <c r="H11" s="70">
        <v>123821</v>
      </c>
      <c r="I11" s="141" t="s">
        <v>132</v>
      </c>
      <c r="J11" s="141" t="s">
        <v>132</v>
      </c>
      <c r="K11" s="141" t="s">
        <v>132</v>
      </c>
      <c r="L11" s="174" t="s">
        <v>132</v>
      </c>
    </row>
    <row r="12" spans="1:12" ht="13.5" hidden="1">
      <c r="A12" s="108">
        <v>3</v>
      </c>
      <c r="B12" s="69">
        <v>129826</v>
      </c>
      <c r="C12" s="70">
        <v>3477</v>
      </c>
      <c r="D12" s="70">
        <v>2333</v>
      </c>
      <c r="E12" s="70">
        <v>1144</v>
      </c>
      <c r="F12" s="70">
        <v>6</v>
      </c>
      <c r="G12" s="70">
        <v>733</v>
      </c>
      <c r="H12" s="70">
        <v>125610</v>
      </c>
      <c r="I12" s="141" t="s">
        <v>132</v>
      </c>
      <c r="J12" s="141" t="s">
        <v>132</v>
      </c>
      <c r="K12" s="141" t="s">
        <v>132</v>
      </c>
      <c r="L12" s="174" t="s">
        <v>132</v>
      </c>
    </row>
    <row r="13" spans="1:12" ht="13.5" hidden="1">
      <c r="A13" s="108">
        <v>4</v>
      </c>
      <c r="B13" s="69">
        <v>133966</v>
      </c>
      <c r="C13" s="70">
        <v>3451</v>
      </c>
      <c r="D13" s="70">
        <v>2124</v>
      </c>
      <c r="E13" s="70">
        <v>1327</v>
      </c>
      <c r="F13" s="70">
        <v>3</v>
      </c>
      <c r="G13" s="70">
        <v>603</v>
      </c>
      <c r="H13" s="70">
        <v>129909</v>
      </c>
      <c r="I13" s="141" t="s">
        <v>132</v>
      </c>
      <c r="J13" s="141" t="s">
        <v>132</v>
      </c>
      <c r="K13" s="141" t="s">
        <v>132</v>
      </c>
      <c r="L13" s="174" t="s">
        <v>132</v>
      </c>
    </row>
    <row r="14" spans="1:12" ht="13.5" hidden="1">
      <c r="A14" s="108">
        <v>5</v>
      </c>
      <c r="B14" s="69">
        <v>137648</v>
      </c>
      <c r="C14" s="70">
        <v>3570</v>
      </c>
      <c r="D14" s="70">
        <v>2375</v>
      </c>
      <c r="E14" s="70">
        <v>1195</v>
      </c>
      <c r="F14" s="70">
        <v>6</v>
      </c>
      <c r="G14" s="70">
        <v>711</v>
      </c>
      <c r="H14" s="70">
        <v>133361</v>
      </c>
      <c r="I14" s="141" t="s">
        <v>132</v>
      </c>
      <c r="J14" s="141" t="s">
        <v>132</v>
      </c>
      <c r="K14" s="141" t="s">
        <v>132</v>
      </c>
      <c r="L14" s="174" t="s">
        <v>132</v>
      </c>
    </row>
    <row r="15" spans="1:12" ht="13.5" hidden="1">
      <c r="A15" s="108">
        <v>6</v>
      </c>
      <c r="B15" s="69">
        <v>139035</v>
      </c>
      <c r="C15" s="70">
        <v>3736</v>
      </c>
      <c r="D15" s="70">
        <v>2495</v>
      </c>
      <c r="E15" s="70">
        <v>1241</v>
      </c>
      <c r="F15" s="70">
        <v>10</v>
      </c>
      <c r="G15" s="70">
        <v>588</v>
      </c>
      <c r="H15" s="70">
        <v>134701</v>
      </c>
      <c r="I15" s="141" t="s">
        <v>132</v>
      </c>
      <c r="J15" s="141" t="s">
        <v>132</v>
      </c>
      <c r="K15" s="141" t="s">
        <v>132</v>
      </c>
      <c r="L15" s="174" t="s">
        <v>132</v>
      </c>
    </row>
    <row r="16" spans="1:12" ht="15" customHeight="1">
      <c r="A16" s="108">
        <v>7</v>
      </c>
      <c r="B16" s="69">
        <v>144475</v>
      </c>
      <c r="C16" s="70">
        <v>3645</v>
      </c>
      <c r="D16" s="70">
        <v>2456</v>
      </c>
      <c r="E16" s="70">
        <v>1189</v>
      </c>
      <c r="F16" s="70">
        <v>4</v>
      </c>
      <c r="G16" s="70">
        <v>581</v>
      </c>
      <c r="H16" s="70">
        <v>140245</v>
      </c>
      <c r="I16" s="141" t="s">
        <v>132</v>
      </c>
      <c r="J16" s="141" t="s">
        <v>132</v>
      </c>
      <c r="K16" s="141" t="s">
        <v>132</v>
      </c>
      <c r="L16" s="174" t="s">
        <v>132</v>
      </c>
    </row>
    <row r="17" spans="1:12" ht="15" customHeight="1">
      <c r="A17" s="108">
        <v>8</v>
      </c>
      <c r="B17" s="69">
        <v>149302</v>
      </c>
      <c r="C17" s="70">
        <v>3742</v>
      </c>
      <c r="D17" s="70">
        <v>2457</v>
      </c>
      <c r="E17" s="70">
        <v>1285</v>
      </c>
      <c r="F17" s="70">
        <v>10</v>
      </c>
      <c r="G17" s="70">
        <v>545</v>
      </c>
      <c r="H17" s="70">
        <v>145005</v>
      </c>
      <c r="I17" s="141" t="s">
        <v>132</v>
      </c>
      <c r="J17" s="141" t="s">
        <v>132</v>
      </c>
      <c r="K17" s="141" t="s">
        <v>132</v>
      </c>
      <c r="L17" s="174" t="s">
        <v>132</v>
      </c>
    </row>
    <row r="18" spans="1:12" ht="15" customHeight="1">
      <c r="A18" s="108">
        <v>9</v>
      </c>
      <c r="B18" s="69">
        <v>152984</v>
      </c>
      <c r="C18" s="70">
        <v>3774</v>
      </c>
      <c r="D18" s="70">
        <v>2442</v>
      </c>
      <c r="E18" s="70">
        <v>1332</v>
      </c>
      <c r="F18" s="70">
        <v>7</v>
      </c>
      <c r="G18" s="70">
        <v>505</v>
      </c>
      <c r="H18" s="70">
        <v>148698</v>
      </c>
      <c r="I18" s="141" t="s">
        <v>132</v>
      </c>
      <c r="J18" s="141" t="s">
        <v>132</v>
      </c>
      <c r="K18" s="141" t="s">
        <v>132</v>
      </c>
      <c r="L18" s="174" t="s">
        <v>132</v>
      </c>
    </row>
    <row r="19" spans="1:12" ht="15" customHeight="1">
      <c r="A19" s="108">
        <v>10</v>
      </c>
      <c r="B19" s="69">
        <v>160763</v>
      </c>
      <c r="C19" s="70">
        <v>3907</v>
      </c>
      <c r="D19" s="70">
        <v>2384</v>
      </c>
      <c r="E19" s="70">
        <v>1523</v>
      </c>
      <c r="F19" s="70">
        <v>21</v>
      </c>
      <c r="G19" s="70">
        <v>437</v>
      </c>
      <c r="H19" s="70">
        <v>156398</v>
      </c>
      <c r="I19" s="141" t="s">
        <v>132</v>
      </c>
      <c r="J19" s="70">
        <v>4289</v>
      </c>
      <c r="K19" s="70">
        <v>537</v>
      </c>
      <c r="L19" s="174" t="s">
        <v>132</v>
      </c>
    </row>
    <row r="20" spans="1:12" ht="15" customHeight="1">
      <c r="A20" s="110" t="s">
        <v>143</v>
      </c>
      <c r="B20" s="69">
        <v>164243</v>
      </c>
      <c r="C20" s="70">
        <v>4007</v>
      </c>
      <c r="D20" s="70">
        <v>2310</v>
      </c>
      <c r="E20" s="70">
        <v>1697</v>
      </c>
      <c r="F20" s="70">
        <v>0</v>
      </c>
      <c r="G20" s="70">
        <v>524</v>
      </c>
      <c r="H20" s="70">
        <v>159712</v>
      </c>
      <c r="I20" s="141" t="s">
        <v>132</v>
      </c>
      <c r="J20" s="70">
        <v>6604</v>
      </c>
      <c r="K20" s="70">
        <v>993</v>
      </c>
      <c r="L20" s="174" t="s">
        <v>132</v>
      </c>
    </row>
    <row r="21" spans="1:12" ht="15" customHeight="1">
      <c r="A21" s="110" t="s">
        <v>155</v>
      </c>
      <c r="B21" s="69">
        <v>168993</v>
      </c>
      <c r="C21" s="70">
        <v>4170</v>
      </c>
      <c r="D21" s="70">
        <v>2476</v>
      </c>
      <c r="E21" s="70">
        <v>1694</v>
      </c>
      <c r="F21" s="70">
        <v>41</v>
      </c>
      <c r="G21" s="70">
        <v>431</v>
      </c>
      <c r="H21" s="70">
        <v>164351</v>
      </c>
      <c r="I21" s="141" t="s">
        <v>132</v>
      </c>
      <c r="J21" s="70">
        <v>8278</v>
      </c>
      <c r="K21" s="70">
        <v>1262</v>
      </c>
      <c r="L21" s="174" t="s">
        <v>132</v>
      </c>
    </row>
    <row r="22" spans="1:12" ht="15" customHeight="1">
      <c r="A22" s="116" t="s">
        <v>160</v>
      </c>
      <c r="B22" s="69">
        <v>172427</v>
      </c>
      <c r="C22" s="70">
        <v>4103</v>
      </c>
      <c r="D22" s="70">
        <v>2265</v>
      </c>
      <c r="E22" s="70">
        <v>1838</v>
      </c>
      <c r="F22" s="70">
        <v>48</v>
      </c>
      <c r="G22" s="70">
        <v>374</v>
      </c>
      <c r="H22" s="70">
        <v>167902</v>
      </c>
      <c r="I22" s="70">
        <v>12231</v>
      </c>
      <c r="J22" s="70">
        <v>8821</v>
      </c>
      <c r="K22" s="70">
        <v>1265</v>
      </c>
      <c r="L22" s="174" t="s">
        <v>132</v>
      </c>
    </row>
    <row r="23" spans="1:12" ht="15" customHeight="1">
      <c r="A23" s="116" t="s">
        <v>177</v>
      </c>
      <c r="B23" s="69">
        <v>176840</v>
      </c>
      <c r="C23" s="70">
        <v>4233</v>
      </c>
      <c r="D23" s="70">
        <v>2401</v>
      </c>
      <c r="E23" s="70">
        <v>1832</v>
      </c>
      <c r="F23" s="70">
        <v>59</v>
      </c>
      <c r="G23" s="70">
        <v>363</v>
      </c>
      <c r="H23" s="70">
        <v>172175</v>
      </c>
      <c r="I23" s="70">
        <v>43954</v>
      </c>
      <c r="J23" s="70">
        <v>9581</v>
      </c>
      <c r="K23" s="70">
        <v>1392</v>
      </c>
      <c r="L23" s="174" t="s">
        <v>132</v>
      </c>
    </row>
    <row r="24" spans="1:12" ht="15" customHeight="1">
      <c r="A24" s="116" t="s">
        <v>176</v>
      </c>
      <c r="B24" s="69">
        <v>181847</v>
      </c>
      <c r="C24" s="70">
        <v>4433</v>
      </c>
      <c r="D24" s="70">
        <v>3299</v>
      </c>
      <c r="E24" s="70">
        <v>1134</v>
      </c>
      <c r="F24" s="70">
        <v>87</v>
      </c>
      <c r="G24" s="70">
        <v>301</v>
      </c>
      <c r="H24" s="70">
        <v>177026</v>
      </c>
      <c r="I24" s="70">
        <v>118528</v>
      </c>
      <c r="J24" s="70">
        <v>10168</v>
      </c>
      <c r="K24" s="70">
        <v>714</v>
      </c>
      <c r="L24" s="174" t="s">
        <v>132</v>
      </c>
    </row>
    <row r="25" spans="1:12" ht="15" customHeight="1">
      <c r="A25" s="116" t="s">
        <v>213</v>
      </c>
      <c r="B25" s="69">
        <v>183038</v>
      </c>
      <c r="C25" s="70">
        <v>4685</v>
      </c>
      <c r="D25" s="70">
        <v>3557</v>
      </c>
      <c r="E25" s="70">
        <v>1128</v>
      </c>
      <c r="F25" s="70">
        <v>49</v>
      </c>
      <c r="G25" s="70">
        <v>257</v>
      </c>
      <c r="H25" s="70">
        <v>178047</v>
      </c>
      <c r="I25" s="70">
        <v>167309</v>
      </c>
      <c r="J25" s="70">
        <v>10738</v>
      </c>
      <c r="K25" s="70">
        <v>1498</v>
      </c>
      <c r="L25" s="174" t="s">
        <v>132</v>
      </c>
    </row>
    <row r="26" spans="1:12" ht="15" customHeight="1">
      <c r="A26" s="116" t="s">
        <v>224</v>
      </c>
      <c r="B26" s="69">
        <v>183909</v>
      </c>
      <c r="C26" s="70">
        <v>4654</v>
      </c>
      <c r="D26" s="70">
        <v>3581</v>
      </c>
      <c r="E26" s="70">
        <v>1073</v>
      </c>
      <c r="F26" s="70">
        <v>42</v>
      </c>
      <c r="G26" s="70">
        <v>258</v>
      </c>
      <c r="H26" s="70">
        <v>178955</v>
      </c>
      <c r="I26" s="70">
        <v>167852</v>
      </c>
      <c r="J26" s="70">
        <v>11103</v>
      </c>
      <c r="K26" s="70">
        <v>1444</v>
      </c>
      <c r="L26" s="174" t="s">
        <v>132</v>
      </c>
    </row>
    <row r="27" spans="1:12" ht="15" customHeight="1">
      <c r="A27" s="116" t="s">
        <v>238</v>
      </c>
      <c r="B27" s="69">
        <v>184760</v>
      </c>
      <c r="C27" s="70">
        <v>4982</v>
      </c>
      <c r="D27" s="70">
        <v>3778</v>
      </c>
      <c r="E27" s="70">
        <f>C27-D27</f>
        <v>1204</v>
      </c>
      <c r="F27" s="70">
        <v>39</v>
      </c>
      <c r="G27" s="70">
        <v>229</v>
      </c>
      <c r="H27" s="70">
        <v>179510</v>
      </c>
      <c r="I27" s="70">
        <v>168677</v>
      </c>
      <c r="J27" s="70">
        <v>10833</v>
      </c>
      <c r="K27" s="70">
        <v>1669</v>
      </c>
      <c r="L27" s="71">
        <v>1909</v>
      </c>
    </row>
    <row r="28" spans="1:12" ht="15" customHeight="1">
      <c r="A28" s="116" t="s">
        <v>239</v>
      </c>
      <c r="B28" s="69">
        <v>180502</v>
      </c>
      <c r="C28" s="70">
        <f>D28+E28</f>
        <v>4655</v>
      </c>
      <c r="D28" s="70">
        <v>3653</v>
      </c>
      <c r="E28" s="70">
        <v>1002</v>
      </c>
      <c r="F28" s="70">
        <v>5</v>
      </c>
      <c r="G28" s="70">
        <v>211</v>
      </c>
      <c r="H28" s="70">
        <f>B28-G28-F28-C28</f>
        <v>175631</v>
      </c>
      <c r="I28" s="70">
        <v>165082</v>
      </c>
      <c r="J28" s="70">
        <v>10549</v>
      </c>
      <c r="K28" s="70">
        <v>1359</v>
      </c>
      <c r="L28" s="71">
        <v>1711</v>
      </c>
    </row>
    <row r="29" spans="1:12" ht="15" customHeight="1">
      <c r="A29" s="116" t="s">
        <v>246</v>
      </c>
      <c r="B29" s="69">
        <v>177814</v>
      </c>
      <c r="C29" s="70">
        <v>4682</v>
      </c>
      <c r="D29" s="70">
        <v>3685</v>
      </c>
      <c r="E29" s="70">
        <v>997</v>
      </c>
      <c r="F29" s="70">
        <v>2</v>
      </c>
      <c r="G29" s="70">
        <v>167</v>
      </c>
      <c r="H29" s="70">
        <v>172963</v>
      </c>
      <c r="I29" s="70">
        <v>162252</v>
      </c>
      <c r="J29" s="70">
        <v>10711</v>
      </c>
      <c r="K29" s="70">
        <v>1538</v>
      </c>
      <c r="L29" s="71">
        <v>1589</v>
      </c>
    </row>
    <row r="30" spans="1:12" ht="15" customHeight="1">
      <c r="A30" s="116" t="s">
        <v>247</v>
      </c>
      <c r="B30" s="69">
        <v>177635</v>
      </c>
      <c r="C30" s="70">
        <v>4482</v>
      </c>
      <c r="D30" s="70">
        <v>3654</v>
      </c>
      <c r="E30" s="70">
        <v>828</v>
      </c>
      <c r="F30" s="70">
        <v>0</v>
      </c>
      <c r="G30" s="70">
        <v>183</v>
      </c>
      <c r="H30" s="70">
        <v>172970</v>
      </c>
      <c r="I30" s="70">
        <v>162564</v>
      </c>
      <c r="J30" s="70">
        <v>10406</v>
      </c>
      <c r="K30" s="70">
        <v>1550</v>
      </c>
      <c r="L30" s="71">
        <v>1560</v>
      </c>
    </row>
    <row r="31" spans="1:12" ht="15" customHeight="1">
      <c r="A31" s="116" t="s">
        <v>250</v>
      </c>
      <c r="B31" s="69">
        <v>184446</v>
      </c>
      <c r="C31" s="70">
        <v>4656</v>
      </c>
      <c r="D31" s="70">
        <v>3778</v>
      </c>
      <c r="E31" s="70">
        <v>878</v>
      </c>
      <c r="F31" s="70">
        <v>4</v>
      </c>
      <c r="G31" s="70">
        <v>201</v>
      </c>
      <c r="H31" s="70">
        <v>179585</v>
      </c>
      <c r="I31" s="70">
        <v>169030</v>
      </c>
      <c r="J31" s="70">
        <v>10555</v>
      </c>
      <c r="K31" s="70">
        <v>1324</v>
      </c>
      <c r="L31" s="71">
        <v>1471</v>
      </c>
    </row>
    <row r="32" spans="1:12" ht="15" customHeight="1">
      <c r="A32" s="116" t="s">
        <v>253</v>
      </c>
      <c r="B32" s="69">
        <v>186591</v>
      </c>
      <c r="C32" s="70">
        <v>4640</v>
      </c>
      <c r="D32" s="70">
        <v>3757</v>
      </c>
      <c r="E32" s="70">
        <v>883</v>
      </c>
      <c r="F32" s="70">
        <v>5</v>
      </c>
      <c r="G32" s="70">
        <v>184</v>
      </c>
      <c r="H32" s="70">
        <v>181762</v>
      </c>
      <c r="I32" s="70">
        <v>171133</v>
      </c>
      <c r="J32" s="70">
        <v>10629</v>
      </c>
      <c r="K32" s="70">
        <v>1045</v>
      </c>
      <c r="L32" s="71">
        <v>1312</v>
      </c>
    </row>
    <row r="33" spans="1:12" ht="15" customHeight="1">
      <c r="A33" s="116" t="s">
        <v>259</v>
      </c>
      <c r="B33" s="69">
        <v>189178</v>
      </c>
      <c r="C33" s="70">
        <v>4911</v>
      </c>
      <c r="D33" s="70">
        <v>4014</v>
      </c>
      <c r="E33" s="70">
        <v>897</v>
      </c>
      <c r="F33" s="70">
        <v>5</v>
      </c>
      <c r="G33" s="70">
        <v>174</v>
      </c>
      <c r="H33" s="70">
        <v>184088</v>
      </c>
      <c r="I33" s="70">
        <v>173673</v>
      </c>
      <c r="J33" s="70">
        <v>10415</v>
      </c>
      <c r="K33" s="70">
        <v>1017</v>
      </c>
      <c r="L33" s="71">
        <v>1158</v>
      </c>
    </row>
    <row r="34" spans="1:12" ht="13.5">
      <c r="A34" s="116" t="s">
        <v>256</v>
      </c>
      <c r="B34" s="69">
        <v>188774</v>
      </c>
      <c r="C34" s="70">
        <v>4859</v>
      </c>
      <c r="D34" s="70">
        <v>3956</v>
      </c>
      <c r="E34" s="70">
        <v>903</v>
      </c>
      <c r="F34" s="70">
        <v>4</v>
      </c>
      <c r="G34" s="70">
        <v>136</v>
      </c>
      <c r="H34" s="70">
        <v>183775</v>
      </c>
      <c r="I34" s="70">
        <v>173245</v>
      </c>
      <c r="J34" s="70">
        <v>10530</v>
      </c>
      <c r="K34" s="70">
        <v>1092</v>
      </c>
      <c r="L34" s="71">
        <v>1127</v>
      </c>
    </row>
    <row r="35" spans="1:12" ht="13.5">
      <c r="A35" s="116" t="s">
        <v>265</v>
      </c>
      <c r="B35" s="69">
        <v>191052</v>
      </c>
      <c r="C35" s="70">
        <v>4661</v>
      </c>
      <c r="D35" s="70">
        <v>3771</v>
      </c>
      <c r="E35" s="70">
        <v>890</v>
      </c>
      <c r="F35" s="70">
        <v>0</v>
      </c>
      <c r="G35" s="70">
        <v>92</v>
      </c>
      <c r="H35" s="70">
        <v>186299</v>
      </c>
      <c r="I35" s="70">
        <v>175180</v>
      </c>
      <c r="J35" s="70">
        <v>11119</v>
      </c>
      <c r="K35" s="70">
        <v>1054</v>
      </c>
      <c r="L35" s="71">
        <v>1079</v>
      </c>
    </row>
    <row r="36" spans="1:12" ht="13.5">
      <c r="A36" s="116" t="s">
        <v>269</v>
      </c>
      <c r="B36" s="69">
        <v>194824</v>
      </c>
      <c r="C36" s="70">
        <v>4710</v>
      </c>
      <c r="D36" s="70">
        <v>3828</v>
      </c>
      <c r="E36" s="70">
        <v>882</v>
      </c>
      <c r="F36" s="70">
        <v>15</v>
      </c>
      <c r="G36" s="70">
        <v>83</v>
      </c>
      <c r="H36" s="70">
        <v>190016</v>
      </c>
      <c r="I36" s="70">
        <v>178276</v>
      </c>
      <c r="J36" s="70">
        <v>11740</v>
      </c>
      <c r="K36" s="70">
        <v>1124</v>
      </c>
      <c r="L36" s="71">
        <v>1146</v>
      </c>
    </row>
    <row r="37" spans="1:12" ht="13.5">
      <c r="A37" s="116" t="s">
        <v>276</v>
      </c>
      <c r="B37" s="69">
        <v>199752</v>
      </c>
      <c r="C37" s="70">
        <v>4575</v>
      </c>
      <c r="D37" s="70">
        <v>3683</v>
      </c>
      <c r="E37" s="70">
        <v>892</v>
      </c>
      <c r="F37" s="70">
        <v>14</v>
      </c>
      <c r="G37" s="70">
        <v>67</v>
      </c>
      <c r="H37" s="70">
        <v>195096</v>
      </c>
      <c r="I37" s="70">
        <v>182555</v>
      </c>
      <c r="J37" s="70">
        <v>12541</v>
      </c>
      <c r="K37" s="70">
        <v>1095</v>
      </c>
      <c r="L37" s="71">
        <v>757</v>
      </c>
    </row>
    <row r="38" spans="1:12" ht="13.5">
      <c r="A38" s="116" t="s">
        <v>282</v>
      </c>
      <c r="B38" s="69">
        <v>200896</v>
      </c>
      <c r="C38" s="70">
        <v>4723</v>
      </c>
      <c r="D38" s="70">
        <v>3703</v>
      </c>
      <c r="E38" s="70">
        <v>1020</v>
      </c>
      <c r="F38" s="70">
        <v>10</v>
      </c>
      <c r="G38" s="70">
        <v>59</v>
      </c>
      <c r="H38" s="70">
        <v>196104</v>
      </c>
      <c r="I38" s="70">
        <v>183740</v>
      </c>
      <c r="J38" s="70">
        <v>12364</v>
      </c>
      <c r="K38" s="70">
        <v>949</v>
      </c>
      <c r="L38" s="71">
        <v>657</v>
      </c>
    </row>
    <row r="39" spans="1:12" ht="13.5">
      <c r="A39" s="111" t="s">
        <v>284</v>
      </c>
      <c r="B39" s="80">
        <v>202007</v>
      </c>
      <c r="C39" s="74">
        <v>4778</v>
      </c>
      <c r="D39" s="74">
        <v>3645</v>
      </c>
      <c r="E39" s="74">
        <v>1133</v>
      </c>
      <c r="F39" s="74">
        <v>14</v>
      </c>
      <c r="G39" s="74">
        <v>58</v>
      </c>
      <c r="H39" s="74">
        <v>197157</v>
      </c>
      <c r="I39" s="74">
        <v>184286</v>
      </c>
      <c r="J39" s="74">
        <v>12871</v>
      </c>
      <c r="K39" s="74">
        <v>955</v>
      </c>
      <c r="L39" s="75">
        <v>524</v>
      </c>
    </row>
    <row r="40" spans="1:12" ht="13.5">
      <c r="A40" s="117" t="s">
        <v>171</v>
      </c>
      <c r="J40"/>
      <c r="K40"/>
      <c r="L40"/>
    </row>
    <row r="41" spans="1:12" ht="13.5">
      <c r="A41" s="117" t="s">
        <v>172</v>
      </c>
      <c r="J41"/>
      <c r="K41"/>
      <c r="L41"/>
    </row>
    <row r="42" spans="1:12" ht="13.5">
      <c r="A42" s="117" t="s">
        <v>173</v>
      </c>
      <c r="J42"/>
      <c r="K42"/>
      <c r="L42"/>
    </row>
  </sheetData>
  <sheetProtection/>
  <mergeCells count="7">
    <mergeCell ref="A2:A3"/>
    <mergeCell ref="B2:B3"/>
    <mergeCell ref="C2:E2"/>
    <mergeCell ref="I2:L2"/>
    <mergeCell ref="F2:F3"/>
    <mergeCell ref="G2:G3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1"/>
  <sheetViews>
    <sheetView view="pageBreakPreview" zoomScaleSheetLayoutView="100" zoomScalePageLayoutView="0" workbookViewId="0" topLeftCell="A1">
      <selection activeCell="F20" sqref="F20"/>
    </sheetView>
  </sheetViews>
  <sheetFormatPr defaultColWidth="6.50390625" defaultRowHeight="13.5"/>
  <cols>
    <col min="1" max="1" width="13.625" style="103" customWidth="1"/>
    <col min="2" max="2" width="31.50390625" style="103" customWidth="1"/>
    <col min="3" max="3" width="37.50390625" style="103" customWidth="1"/>
    <col min="4" max="4" width="5.375" style="103" customWidth="1"/>
    <col min="5" max="7" width="13.625" style="103" customWidth="1"/>
  </cols>
  <sheetData>
    <row r="1" spans="1:7" ht="13.5">
      <c r="A1" s="95" t="s">
        <v>300</v>
      </c>
      <c r="B1" s="118"/>
      <c r="C1" s="118"/>
      <c r="E1" s="118"/>
      <c r="F1" s="118"/>
      <c r="G1" s="118"/>
    </row>
    <row r="2" spans="1:8" s="112" customFormat="1" ht="12" customHeight="1">
      <c r="A2" s="124" t="s">
        <v>149</v>
      </c>
      <c r="B2" s="17" t="s">
        <v>151</v>
      </c>
      <c r="C2" s="20" t="s">
        <v>152</v>
      </c>
      <c r="D2"/>
      <c r="E2"/>
      <c r="F2"/>
      <c r="G2"/>
      <c r="H2"/>
    </row>
    <row r="3" spans="1:8" s="112" customFormat="1" ht="12" customHeight="1">
      <c r="A3" s="108" t="s">
        <v>153</v>
      </c>
      <c r="B3" s="84">
        <v>5894.9</v>
      </c>
      <c r="C3" s="65">
        <v>5842.5</v>
      </c>
      <c r="D3"/>
      <c r="E3"/>
      <c r="F3"/>
      <c r="G3"/>
      <c r="H3"/>
    </row>
    <row r="4" spans="1:7" ht="12" customHeight="1">
      <c r="A4" s="108">
        <v>55</v>
      </c>
      <c r="B4" s="86">
        <v>6361.8</v>
      </c>
      <c r="C4" s="73">
        <v>6361.8</v>
      </c>
      <c r="D4"/>
      <c r="E4" s="125"/>
      <c r="F4" s="126"/>
      <c r="G4" s="127"/>
    </row>
    <row r="5" spans="1:7" ht="12" customHeight="1">
      <c r="A5" s="108">
        <v>60</v>
      </c>
      <c r="B5" s="86">
        <v>7590.9</v>
      </c>
      <c r="C5" s="73">
        <v>7578.4</v>
      </c>
      <c r="D5"/>
      <c r="E5" s="125"/>
      <c r="F5" s="126"/>
      <c r="G5" s="127"/>
    </row>
    <row r="6" spans="1:7" ht="12" customHeight="1" hidden="1">
      <c r="A6" s="108">
        <v>61</v>
      </c>
      <c r="B6" s="86">
        <v>7788.2</v>
      </c>
      <c r="C6" s="73">
        <v>7779.9</v>
      </c>
      <c r="D6"/>
      <c r="E6" s="125"/>
      <c r="F6" s="126"/>
      <c r="G6" s="127"/>
    </row>
    <row r="7" spans="1:7" ht="12" customHeight="1" hidden="1">
      <c r="A7" s="108">
        <v>62</v>
      </c>
      <c r="B7" s="86">
        <v>7986</v>
      </c>
      <c r="C7" s="73">
        <v>7977.4</v>
      </c>
      <c r="D7"/>
      <c r="E7" s="49"/>
      <c r="F7" s="49"/>
      <c r="G7" s="127"/>
    </row>
    <row r="8" spans="1:7" ht="12" customHeight="1" hidden="1">
      <c r="A8" s="108">
        <v>63</v>
      </c>
      <c r="B8" s="86">
        <v>8122.5</v>
      </c>
      <c r="C8" s="73">
        <v>8127.4</v>
      </c>
      <c r="D8"/>
      <c r="E8" s="127"/>
      <c r="F8" s="127"/>
      <c r="G8" s="127"/>
    </row>
    <row r="9" spans="1:7" ht="12" customHeight="1" hidden="1">
      <c r="A9" s="108" t="s">
        <v>233</v>
      </c>
      <c r="B9" s="86">
        <v>8251.3</v>
      </c>
      <c r="C9" s="73">
        <v>8257.6</v>
      </c>
      <c r="D9"/>
      <c r="E9" s="127"/>
      <c r="F9" s="127"/>
      <c r="G9" s="127"/>
    </row>
    <row r="10" spans="1:7" ht="12" customHeight="1">
      <c r="A10" s="116" t="s">
        <v>142</v>
      </c>
      <c r="B10" s="86">
        <v>8452.9</v>
      </c>
      <c r="C10" s="73">
        <v>8435.3</v>
      </c>
      <c r="D10"/>
      <c r="E10"/>
      <c r="F10"/>
      <c r="G10"/>
    </row>
    <row r="11" spans="1:6" ht="13.5" hidden="1">
      <c r="A11" s="110" t="s">
        <v>234</v>
      </c>
      <c r="B11" s="86">
        <v>8297.2</v>
      </c>
      <c r="C11" s="73">
        <v>8307.4</v>
      </c>
      <c r="D11" s="119"/>
      <c r="E11" s="119"/>
      <c r="F11" s="119"/>
    </row>
    <row r="12" spans="1:6" ht="13.5" hidden="1">
      <c r="A12" s="108">
        <v>4</v>
      </c>
      <c r="B12" s="86">
        <v>8860.9</v>
      </c>
      <c r="C12" s="73">
        <v>8871.9</v>
      </c>
      <c r="D12" s="119"/>
      <c r="E12" s="119"/>
      <c r="F12" s="119"/>
    </row>
    <row r="13" spans="1:6" ht="13.5" hidden="1">
      <c r="A13" s="108">
        <v>5</v>
      </c>
      <c r="B13" s="86">
        <v>9125</v>
      </c>
      <c r="C13" s="73">
        <v>9125</v>
      </c>
      <c r="D13" s="119"/>
      <c r="E13" s="119"/>
      <c r="F13" s="119"/>
    </row>
    <row r="14" spans="1:6" ht="13.5" hidden="1">
      <c r="A14" s="108">
        <v>6</v>
      </c>
      <c r="B14" s="86">
        <v>9198</v>
      </c>
      <c r="C14" s="73">
        <v>9234.5</v>
      </c>
      <c r="D14" s="119"/>
      <c r="E14" s="119"/>
      <c r="F14" s="119"/>
    </row>
    <row r="15" spans="1:3" ht="13.5">
      <c r="A15" s="108">
        <v>7</v>
      </c>
      <c r="B15" s="86">
        <v>9699.5</v>
      </c>
      <c r="C15" s="73">
        <v>9599.5</v>
      </c>
    </row>
    <row r="16" spans="1:3" ht="13.5">
      <c r="A16" s="108">
        <v>8</v>
      </c>
      <c r="B16" s="86">
        <v>9932.6</v>
      </c>
      <c r="C16" s="73">
        <v>9920.4</v>
      </c>
    </row>
    <row r="17" spans="1:3" ht="13.5">
      <c r="A17" s="108">
        <v>9</v>
      </c>
      <c r="B17" s="86">
        <v>10133.7</v>
      </c>
      <c r="C17" s="73">
        <v>10171.8</v>
      </c>
    </row>
    <row r="18" spans="1:3" ht="13.5">
      <c r="A18" s="108">
        <v>10</v>
      </c>
      <c r="B18" s="86">
        <v>10696.2</v>
      </c>
      <c r="C18" s="73">
        <v>10703.3</v>
      </c>
    </row>
    <row r="19" spans="1:3" ht="13.5">
      <c r="A19" s="108" t="s">
        <v>143</v>
      </c>
      <c r="B19" s="86">
        <v>10969.472277889112</v>
      </c>
      <c r="C19" s="73">
        <v>10971.476285905144</v>
      </c>
    </row>
    <row r="20" spans="1:3" ht="13.5">
      <c r="A20" s="108" t="s">
        <v>155</v>
      </c>
      <c r="B20" s="86">
        <v>11320.8</v>
      </c>
      <c r="C20" s="73">
        <v>11318.3</v>
      </c>
    </row>
    <row r="21" spans="1:3" ht="13.5">
      <c r="A21" s="108" t="s">
        <v>162</v>
      </c>
      <c r="B21" s="86">
        <v>11564.2</v>
      </c>
      <c r="C21" s="73">
        <v>11564.5</v>
      </c>
    </row>
    <row r="22" spans="1:3" ht="13.5">
      <c r="A22" s="108" t="s">
        <v>177</v>
      </c>
      <c r="B22" s="86">
        <v>11880.2</v>
      </c>
      <c r="C22" s="73">
        <v>11900.4</v>
      </c>
    </row>
    <row r="23" spans="1:3" ht="13.5">
      <c r="A23" s="108" t="s">
        <v>205</v>
      </c>
      <c r="B23" s="86">
        <f>181607/1483000*100000</f>
        <v>12245.920431557654</v>
      </c>
      <c r="C23" s="73">
        <f>181847/1483000*100000</f>
        <v>12262.103843560351</v>
      </c>
    </row>
    <row r="24" spans="1:3" ht="13.5">
      <c r="A24" s="108" t="s">
        <v>213</v>
      </c>
      <c r="B24" s="86">
        <v>12392.68788083954</v>
      </c>
      <c r="C24" s="73">
        <v>12392.552471225457</v>
      </c>
    </row>
    <row r="25" spans="1:3" ht="13.5">
      <c r="A25" s="108" t="s">
        <v>224</v>
      </c>
      <c r="B25" s="86">
        <v>12547.289678876425</v>
      </c>
      <c r="C25" s="73">
        <v>12529.440017985919</v>
      </c>
    </row>
    <row r="26" spans="1:3" ht="13.5">
      <c r="A26" s="108" t="s">
        <v>225</v>
      </c>
      <c r="B26" s="86">
        <v>12609.315068493152</v>
      </c>
      <c r="C26" s="73">
        <v>12654.794520547946</v>
      </c>
    </row>
    <row r="27" spans="1:3" ht="13.5">
      <c r="A27" s="108" t="s">
        <v>235</v>
      </c>
      <c r="B27" s="86">
        <f>180023/1452*100</f>
        <v>12398.2782369146</v>
      </c>
      <c r="C27" s="73">
        <f>180502/1452*100</f>
        <v>12431.267217630853</v>
      </c>
    </row>
    <row r="28" spans="1:3" ht="13.5">
      <c r="A28" s="108" t="s">
        <v>246</v>
      </c>
      <c r="B28" s="86">
        <v>12283.4</v>
      </c>
      <c r="C28" s="73">
        <v>12314</v>
      </c>
    </row>
    <row r="29" spans="1:3" ht="13.5">
      <c r="A29" s="116" t="s">
        <v>247</v>
      </c>
      <c r="B29" s="86">
        <v>12355.6</v>
      </c>
      <c r="C29" s="73">
        <v>12370.1</v>
      </c>
    </row>
    <row r="30" spans="1:3" ht="13.5">
      <c r="A30" s="116" t="s">
        <v>250</v>
      </c>
      <c r="B30" s="86">
        <v>12876.9</v>
      </c>
      <c r="C30" s="73">
        <v>12884.9</v>
      </c>
    </row>
    <row r="31" spans="1:3" ht="13.5">
      <c r="A31" s="116" t="s">
        <v>253</v>
      </c>
      <c r="B31" s="86">
        <v>13104</v>
      </c>
      <c r="C31" s="73">
        <v>13112.5</v>
      </c>
    </row>
    <row r="32" spans="1:3" ht="13.5">
      <c r="A32" s="116" t="s">
        <v>259</v>
      </c>
      <c r="B32" s="86">
        <v>13348</v>
      </c>
      <c r="C32" s="73">
        <v>13369.5</v>
      </c>
    </row>
    <row r="33" spans="1:3" ht="13.5">
      <c r="A33" s="116" t="s">
        <v>260</v>
      </c>
      <c r="B33" s="86">
        <v>13410.3</v>
      </c>
      <c r="C33" s="73">
        <v>13435.4</v>
      </c>
    </row>
    <row r="34" spans="1:3" ht="13.5">
      <c r="A34" s="116" t="s">
        <v>265</v>
      </c>
      <c r="B34" s="86">
        <v>13681.075268817205</v>
      </c>
      <c r="C34" s="73">
        <v>13695.483870967742</v>
      </c>
    </row>
    <row r="35" spans="1:3" ht="13.5">
      <c r="A35" s="116" t="s">
        <v>269</v>
      </c>
      <c r="B35" s="86">
        <v>14034.007220216607</v>
      </c>
      <c r="C35" s="73">
        <v>14066.714801444044</v>
      </c>
    </row>
    <row r="36" spans="1:3" ht="13.5">
      <c r="A36" s="116" t="s">
        <v>274</v>
      </c>
      <c r="B36" s="86">
        <v>14517.527272727273</v>
      </c>
      <c r="C36" s="73">
        <v>14527.418181818182</v>
      </c>
    </row>
    <row r="37" spans="1:3" ht="13.5">
      <c r="A37" s="116" t="s">
        <v>282</v>
      </c>
      <c r="B37" s="86">
        <v>14735.41055718475</v>
      </c>
      <c r="C37" s="73">
        <v>14728.445747800586</v>
      </c>
    </row>
    <row r="38" spans="1:3" ht="12.75" customHeight="1">
      <c r="A38" s="111" t="s">
        <v>285</v>
      </c>
      <c r="B38" s="87">
        <v>14912.869822485207</v>
      </c>
      <c r="C38" s="77">
        <v>14941.346153846154</v>
      </c>
    </row>
    <row r="39" ht="13.5">
      <c r="A39" s="117"/>
    </row>
    <row r="40" ht="13.5">
      <c r="A40" s="117"/>
    </row>
    <row r="41" ht="13.5">
      <c r="A41" s="117"/>
    </row>
    <row r="56" ht="44.25" customHeight="1"/>
    <row r="82" ht="39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5" topLeftCell="B42" activePane="bottomRight" state="frozen"/>
      <selection pane="topLeft" activeCell="P5" sqref="P5"/>
      <selection pane="topRight" activeCell="P5" sqref="P5"/>
      <selection pane="bottomLeft" activeCell="P5" sqref="P5"/>
      <selection pane="bottomRight" activeCell="O47" sqref="O47"/>
    </sheetView>
  </sheetViews>
  <sheetFormatPr defaultColWidth="9.00390625" defaultRowHeight="13.5"/>
  <cols>
    <col min="1" max="1" width="7.875" style="68" customWidth="1"/>
    <col min="2" max="2" width="9.00390625" style="68" customWidth="1"/>
    <col min="3" max="8" width="8.125" style="68" customWidth="1"/>
    <col min="9" max="9" width="7.50390625" style="68" bestFit="1" customWidth="1"/>
    <col min="10" max="15" width="6.625" style="68" customWidth="1"/>
    <col min="16" max="16" width="7.125" style="68" customWidth="1"/>
    <col min="17" max="17" width="10.75390625" style="68" customWidth="1"/>
    <col min="18" max="16384" width="9.00390625" style="68" customWidth="1"/>
  </cols>
  <sheetData>
    <row r="1" spans="1:15" ht="18.75" customHeight="1">
      <c r="A1" s="61" t="s">
        <v>157</v>
      </c>
      <c r="B1" s="83"/>
      <c r="C1" s="83"/>
      <c r="D1" s="83"/>
      <c r="E1" s="83"/>
      <c r="F1" s="83"/>
      <c r="G1" s="83"/>
      <c r="H1" s="83"/>
      <c r="J1" s="83"/>
      <c r="K1" s="83"/>
      <c r="L1" s="83"/>
      <c r="M1" s="83"/>
      <c r="N1" s="83"/>
      <c r="O1" s="60" t="s">
        <v>290</v>
      </c>
    </row>
    <row r="2" spans="1:15" ht="13.5">
      <c r="A2" s="311" t="s">
        <v>89</v>
      </c>
      <c r="B2" s="303" t="s">
        <v>90</v>
      </c>
      <c r="C2" s="304"/>
      <c r="D2" s="304"/>
      <c r="E2" s="304"/>
      <c r="F2" s="304"/>
      <c r="G2" s="304"/>
      <c r="H2" s="305"/>
      <c r="I2" s="17"/>
      <c r="J2" s="304" t="s">
        <v>91</v>
      </c>
      <c r="K2" s="304"/>
      <c r="L2" s="304"/>
      <c r="M2" s="304"/>
      <c r="N2" s="304"/>
      <c r="O2" s="305"/>
    </row>
    <row r="3" spans="1:16" ht="13.5">
      <c r="A3" s="301"/>
      <c r="B3" s="307" t="s">
        <v>92</v>
      </c>
      <c r="C3" s="62"/>
      <c r="D3" s="62"/>
      <c r="E3" s="62"/>
      <c r="F3" s="62"/>
      <c r="G3" s="62"/>
      <c r="H3" s="326" t="s">
        <v>93</v>
      </c>
      <c r="I3" s="307" t="s">
        <v>92</v>
      </c>
      <c r="J3" s="62"/>
      <c r="K3" s="62"/>
      <c r="L3" s="62"/>
      <c r="M3" s="62"/>
      <c r="N3" s="62"/>
      <c r="O3" s="326" t="s">
        <v>93</v>
      </c>
      <c r="P3" s="83"/>
    </row>
    <row r="4" spans="1:16" ht="24" customHeight="1">
      <c r="A4" s="301"/>
      <c r="B4" s="308"/>
      <c r="C4" s="306" t="s">
        <v>94</v>
      </c>
      <c r="D4" s="329" t="s">
        <v>226</v>
      </c>
      <c r="E4" s="329" t="s">
        <v>95</v>
      </c>
      <c r="F4" s="306" t="s">
        <v>158</v>
      </c>
      <c r="G4" s="306" t="s">
        <v>96</v>
      </c>
      <c r="H4" s="327"/>
      <c r="I4" s="308"/>
      <c r="J4" s="306" t="s">
        <v>94</v>
      </c>
      <c r="K4" s="329" t="s">
        <v>226</v>
      </c>
      <c r="L4" s="329" t="s">
        <v>95</v>
      </c>
      <c r="M4" s="306" t="s">
        <v>158</v>
      </c>
      <c r="N4" s="306" t="s">
        <v>96</v>
      </c>
      <c r="O4" s="327"/>
      <c r="P4" s="83"/>
    </row>
    <row r="5" spans="1:16" ht="55.5" customHeight="1">
      <c r="A5" s="302"/>
      <c r="B5" s="309"/>
      <c r="C5" s="306"/>
      <c r="D5" s="329"/>
      <c r="E5" s="329"/>
      <c r="F5" s="306"/>
      <c r="G5" s="306"/>
      <c r="H5" s="328"/>
      <c r="I5" s="308"/>
      <c r="J5" s="306"/>
      <c r="K5" s="329"/>
      <c r="L5" s="329"/>
      <c r="M5" s="306"/>
      <c r="N5" s="306"/>
      <c r="O5" s="327"/>
      <c r="P5" s="83"/>
    </row>
    <row r="6" spans="1:17" ht="13.5">
      <c r="A6" s="22" t="s">
        <v>41</v>
      </c>
      <c r="B6" s="63">
        <v>1546554</v>
      </c>
      <c r="C6" s="63">
        <v>329692</v>
      </c>
      <c r="D6" s="63">
        <v>1882</v>
      </c>
      <c r="E6" s="63">
        <v>4762</v>
      </c>
      <c r="F6" s="63">
        <v>319506</v>
      </c>
      <c r="G6" s="63">
        <v>890712</v>
      </c>
      <c r="H6" s="290">
        <v>94853</v>
      </c>
      <c r="I6" s="291">
        <v>1223.1</v>
      </c>
      <c r="J6" s="292">
        <v>260.7</v>
      </c>
      <c r="K6" s="292">
        <v>1.5</v>
      </c>
      <c r="L6" s="292">
        <v>3.8</v>
      </c>
      <c r="M6" s="292">
        <v>252.7</v>
      </c>
      <c r="N6" s="292">
        <v>704.4</v>
      </c>
      <c r="O6" s="293">
        <v>75</v>
      </c>
      <c r="Q6" s="280"/>
    </row>
    <row r="7" spans="1:15" ht="24.75" customHeight="1">
      <c r="A7" s="66" t="s">
        <v>42</v>
      </c>
      <c r="B7" s="67">
        <v>93871</v>
      </c>
      <c r="C7" s="67">
        <v>19848</v>
      </c>
      <c r="D7" s="67">
        <v>94</v>
      </c>
      <c r="E7" s="67">
        <v>200</v>
      </c>
      <c r="F7" s="67">
        <v>21277</v>
      </c>
      <c r="G7" s="67">
        <v>52452</v>
      </c>
      <c r="H7" s="195">
        <v>6136</v>
      </c>
      <c r="I7" s="294">
        <v>1775.8</v>
      </c>
      <c r="J7" s="295">
        <v>375.5</v>
      </c>
      <c r="K7" s="295">
        <v>1.8</v>
      </c>
      <c r="L7" s="295">
        <v>3.8</v>
      </c>
      <c r="M7" s="295">
        <v>402.5</v>
      </c>
      <c r="N7" s="295">
        <v>992.3</v>
      </c>
      <c r="O7" s="296">
        <v>116.1</v>
      </c>
    </row>
    <row r="8" spans="1:16" ht="13.5">
      <c r="A8" s="23" t="s">
        <v>43</v>
      </c>
      <c r="B8" s="69">
        <v>17255</v>
      </c>
      <c r="C8" s="70">
        <v>4342</v>
      </c>
      <c r="D8" s="70">
        <v>29</v>
      </c>
      <c r="E8" s="70">
        <v>33</v>
      </c>
      <c r="F8" s="70">
        <v>2739</v>
      </c>
      <c r="G8" s="70">
        <v>10112</v>
      </c>
      <c r="H8" s="71">
        <v>2029</v>
      </c>
      <c r="I8" s="130">
        <v>1366.2</v>
      </c>
      <c r="J8" s="115">
        <v>343.8</v>
      </c>
      <c r="K8" s="115">
        <v>2.3</v>
      </c>
      <c r="L8" s="115">
        <v>2.6</v>
      </c>
      <c r="M8" s="115">
        <v>216.9</v>
      </c>
      <c r="N8" s="115">
        <v>800.6</v>
      </c>
      <c r="O8" s="297">
        <v>160.6</v>
      </c>
      <c r="P8" s="281"/>
    </row>
    <row r="9" spans="1:15" ht="13.5">
      <c r="A9" s="23" t="s">
        <v>44</v>
      </c>
      <c r="B9" s="70">
        <v>17081</v>
      </c>
      <c r="C9" s="70">
        <v>4261</v>
      </c>
      <c r="D9" s="70">
        <v>38</v>
      </c>
      <c r="E9" s="70">
        <v>96</v>
      </c>
      <c r="F9" s="70">
        <v>2314</v>
      </c>
      <c r="G9" s="70">
        <v>10372</v>
      </c>
      <c r="H9" s="71">
        <v>1343</v>
      </c>
      <c r="I9" s="130">
        <v>1376.4</v>
      </c>
      <c r="J9" s="115">
        <v>343.4</v>
      </c>
      <c r="K9" s="115">
        <v>3.1</v>
      </c>
      <c r="L9" s="115">
        <v>7.7</v>
      </c>
      <c r="M9" s="115">
        <v>186.5</v>
      </c>
      <c r="N9" s="115">
        <v>835.8</v>
      </c>
      <c r="O9" s="297">
        <v>108.2</v>
      </c>
    </row>
    <row r="10" spans="1:15" ht="13.5">
      <c r="A10" s="23" t="s">
        <v>45</v>
      </c>
      <c r="B10" s="70">
        <v>25463</v>
      </c>
      <c r="C10" s="70">
        <v>6158</v>
      </c>
      <c r="D10" s="70">
        <v>26</v>
      </c>
      <c r="E10" s="70">
        <v>62</v>
      </c>
      <c r="F10" s="70">
        <v>3429</v>
      </c>
      <c r="G10" s="70">
        <v>15788</v>
      </c>
      <c r="H10" s="71">
        <v>1587</v>
      </c>
      <c r="I10" s="130">
        <v>1099.4</v>
      </c>
      <c r="J10" s="115">
        <v>265.9</v>
      </c>
      <c r="K10" s="115">
        <v>1.1</v>
      </c>
      <c r="L10" s="115">
        <v>2.7</v>
      </c>
      <c r="M10" s="115">
        <v>148.1</v>
      </c>
      <c r="N10" s="115">
        <v>681.7</v>
      </c>
      <c r="O10" s="297">
        <v>68.5</v>
      </c>
    </row>
    <row r="11" spans="1:15" ht="13.5">
      <c r="A11" s="23" t="s">
        <v>46</v>
      </c>
      <c r="B11" s="70">
        <v>14874</v>
      </c>
      <c r="C11" s="70">
        <v>3971</v>
      </c>
      <c r="D11" s="70">
        <v>32</v>
      </c>
      <c r="E11" s="70">
        <v>44</v>
      </c>
      <c r="F11" s="70">
        <v>2155</v>
      </c>
      <c r="G11" s="70">
        <v>8672</v>
      </c>
      <c r="H11" s="71">
        <v>755</v>
      </c>
      <c r="I11" s="130">
        <v>1516.2</v>
      </c>
      <c r="J11" s="115">
        <v>404.8</v>
      </c>
      <c r="K11" s="115">
        <v>3.3</v>
      </c>
      <c r="L11" s="115">
        <v>4.5</v>
      </c>
      <c r="M11" s="115">
        <v>219.7</v>
      </c>
      <c r="N11" s="115">
        <v>884</v>
      </c>
      <c r="O11" s="297">
        <v>77</v>
      </c>
    </row>
    <row r="12" spans="1:15" ht="24.75" customHeight="1">
      <c r="A12" s="66" t="s">
        <v>47</v>
      </c>
      <c r="B12" s="67">
        <v>14342</v>
      </c>
      <c r="C12" s="67">
        <v>3481</v>
      </c>
      <c r="D12" s="67">
        <v>18</v>
      </c>
      <c r="E12" s="67">
        <v>30</v>
      </c>
      <c r="F12" s="67">
        <v>2057</v>
      </c>
      <c r="G12" s="67">
        <v>8756</v>
      </c>
      <c r="H12" s="195">
        <v>647</v>
      </c>
      <c r="I12" s="294">
        <v>1315.8</v>
      </c>
      <c r="J12" s="295">
        <v>319.4</v>
      </c>
      <c r="K12" s="295">
        <v>1.7</v>
      </c>
      <c r="L12" s="295">
        <v>2.8</v>
      </c>
      <c r="M12" s="295">
        <v>188.7</v>
      </c>
      <c r="N12" s="295">
        <v>803.3</v>
      </c>
      <c r="O12" s="296">
        <v>59.4</v>
      </c>
    </row>
    <row r="13" spans="1:15" ht="13.5">
      <c r="A13" s="23" t="s">
        <v>48</v>
      </c>
      <c r="B13" s="70">
        <v>25122</v>
      </c>
      <c r="C13" s="70">
        <v>6335</v>
      </c>
      <c r="D13" s="70">
        <v>32</v>
      </c>
      <c r="E13" s="70">
        <v>98</v>
      </c>
      <c r="F13" s="70">
        <v>3555</v>
      </c>
      <c r="G13" s="70">
        <v>15102</v>
      </c>
      <c r="H13" s="71">
        <v>1351</v>
      </c>
      <c r="I13" s="130">
        <v>1347.7</v>
      </c>
      <c r="J13" s="115">
        <v>339.9</v>
      </c>
      <c r="K13" s="115">
        <v>1.7</v>
      </c>
      <c r="L13" s="115">
        <v>5.3</v>
      </c>
      <c r="M13" s="115">
        <v>190.7</v>
      </c>
      <c r="N13" s="115">
        <v>810.2</v>
      </c>
      <c r="O13" s="297">
        <v>72.5</v>
      </c>
    </row>
    <row r="14" spans="1:15" ht="13.5">
      <c r="A14" s="23" t="s">
        <v>49</v>
      </c>
      <c r="B14" s="70">
        <v>30855</v>
      </c>
      <c r="C14" s="70">
        <v>7292</v>
      </c>
      <c r="D14" s="70">
        <v>48</v>
      </c>
      <c r="E14" s="70">
        <v>80</v>
      </c>
      <c r="F14" s="70">
        <v>5510</v>
      </c>
      <c r="G14" s="70">
        <v>17925</v>
      </c>
      <c r="H14" s="71">
        <v>1649</v>
      </c>
      <c r="I14" s="130">
        <v>1072.5</v>
      </c>
      <c r="J14" s="115">
        <v>253.5</v>
      </c>
      <c r="K14" s="115">
        <v>1.7</v>
      </c>
      <c r="L14" s="115">
        <v>2.8</v>
      </c>
      <c r="M14" s="115">
        <v>191.5</v>
      </c>
      <c r="N14" s="115">
        <v>623</v>
      </c>
      <c r="O14" s="297">
        <v>57.3</v>
      </c>
    </row>
    <row r="15" spans="1:15" ht="13.5">
      <c r="A15" s="23" t="s">
        <v>50</v>
      </c>
      <c r="B15" s="70">
        <v>20964</v>
      </c>
      <c r="C15" s="70">
        <v>4975</v>
      </c>
      <c r="D15" s="70">
        <v>28</v>
      </c>
      <c r="E15" s="70">
        <v>45</v>
      </c>
      <c r="F15" s="70">
        <v>4135</v>
      </c>
      <c r="G15" s="70">
        <v>11781</v>
      </c>
      <c r="H15" s="71">
        <v>1641</v>
      </c>
      <c r="I15" s="130">
        <v>1077.3</v>
      </c>
      <c r="J15" s="115">
        <v>255.7</v>
      </c>
      <c r="K15" s="115">
        <v>1.4</v>
      </c>
      <c r="L15" s="115">
        <v>2.3</v>
      </c>
      <c r="M15" s="115">
        <v>212.5</v>
      </c>
      <c r="N15" s="115">
        <v>605.4</v>
      </c>
      <c r="O15" s="297">
        <v>84.3</v>
      </c>
    </row>
    <row r="16" spans="1:15" ht="13.5">
      <c r="A16" s="23" t="s">
        <v>51</v>
      </c>
      <c r="B16" s="70">
        <v>24056</v>
      </c>
      <c r="C16" s="70">
        <v>5045</v>
      </c>
      <c r="D16" s="70">
        <v>52</v>
      </c>
      <c r="E16" s="70">
        <v>65</v>
      </c>
      <c r="F16" s="70">
        <v>4488</v>
      </c>
      <c r="G16" s="70">
        <v>14406</v>
      </c>
      <c r="H16" s="71">
        <v>1124</v>
      </c>
      <c r="I16" s="130">
        <v>1232.4</v>
      </c>
      <c r="J16" s="115">
        <v>258.5</v>
      </c>
      <c r="K16" s="115">
        <v>2.7</v>
      </c>
      <c r="L16" s="115">
        <v>3.3</v>
      </c>
      <c r="M16" s="115">
        <v>229.9</v>
      </c>
      <c r="N16" s="115">
        <v>738</v>
      </c>
      <c r="O16" s="297">
        <v>57.6</v>
      </c>
    </row>
    <row r="17" spans="1:15" ht="24.75" customHeight="1">
      <c r="A17" s="66" t="s">
        <v>52</v>
      </c>
      <c r="B17" s="67">
        <v>62804</v>
      </c>
      <c r="C17" s="67">
        <v>14103</v>
      </c>
      <c r="D17" s="67">
        <v>74</v>
      </c>
      <c r="E17" s="67">
        <v>130</v>
      </c>
      <c r="F17" s="67">
        <v>11666</v>
      </c>
      <c r="G17" s="67">
        <v>36831</v>
      </c>
      <c r="H17" s="195">
        <v>2717</v>
      </c>
      <c r="I17" s="294">
        <v>856.8</v>
      </c>
      <c r="J17" s="295">
        <v>192.4</v>
      </c>
      <c r="K17" s="295">
        <v>1</v>
      </c>
      <c r="L17" s="295">
        <v>1.8</v>
      </c>
      <c r="M17" s="295">
        <v>159.2</v>
      </c>
      <c r="N17" s="295">
        <v>502.5</v>
      </c>
      <c r="O17" s="296">
        <v>37.1</v>
      </c>
    </row>
    <row r="18" spans="1:15" ht="13.5">
      <c r="A18" s="23" t="s">
        <v>53</v>
      </c>
      <c r="B18" s="70">
        <v>59700</v>
      </c>
      <c r="C18" s="70">
        <v>12518</v>
      </c>
      <c r="D18" s="70">
        <v>58</v>
      </c>
      <c r="E18" s="70">
        <v>124</v>
      </c>
      <c r="F18" s="70">
        <v>10803</v>
      </c>
      <c r="G18" s="70">
        <v>36197</v>
      </c>
      <c r="H18" s="71">
        <v>2295</v>
      </c>
      <c r="I18" s="130">
        <v>954.4</v>
      </c>
      <c r="J18" s="115">
        <v>200.1</v>
      </c>
      <c r="K18" s="115">
        <v>0.9</v>
      </c>
      <c r="L18" s="115">
        <v>2</v>
      </c>
      <c r="M18" s="115">
        <v>172.7</v>
      </c>
      <c r="N18" s="115">
        <v>578.7</v>
      </c>
      <c r="O18" s="297">
        <v>36.7</v>
      </c>
    </row>
    <row r="19" spans="1:15" ht="13.5">
      <c r="A19" s="23" t="s">
        <v>54</v>
      </c>
      <c r="B19" s="70">
        <v>128189</v>
      </c>
      <c r="C19" s="70">
        <v>22231</v>
      </c>
      <c r="D19" s="70">
        <v>145</v>
      </c>
      <c r="E19" s="70">
        <v>501</v>
      </c>
      <c r="F19" s="70">
        <v>23965</v>
      </c>
      <c r="G19" s="70">
        <v>81347</v>
      </c>
      <c r="H19" s="71">
        <v>3788</v>
      </c>
      <c r="I19" s="130">
        <v>927.4</v>
      </c>
      <c r="J19" s="115">
        <v>160.8</v>
      </c>
      <c r="K19" s="115">
        <v>1</v>
      </c>
      <c r="L19" s="115">
        <v>3.6</v>
      </c>
      <c r="M19" s="115">
        <v>173.4</v>
      </c>
      <c r="N19" s="115">
        <v>588.5</v>
      </c>
      <c r="O19" s="297">
        <v>27.4</v>
      </c>
    </row>
    <row r="20" spans="1:15" ht="13.5">
      <c r="A20" s="23" t="s">
        <v>55</v>
      </c>
      <c r="B20" s="70">
        <v>74461</v>
      </c>
      <c r="C20" s="70">
        <v>13819</v>
      </c>
      <c r="D20" s="70">
        <v>74</v>
      </c>
      <c r="E20" s="70">
        <v>166</v>
      </c>
      <c r="F20" s="70">
        <v>13757</v>
      </c>
      <c r="G20" s="70">
        <v>46645</v>
      </c>
      <c r="H20" s="71">
        <v>2382</v>
      </c>
      <c r="I20" s="130">
        <v>811.4</v>
      </c>
      <c r="J20" s="115">
        <v>150.6</v>
      </c>
      <c r="K20" s="115">
        <v>0.8</v>
      </c>
      <c r="L20" s="115">
        <v>1.8</v>
      </c>
      <c r="M20" s="115">
        <v>149.9</v>
      </c>
      <c r="N20" s="115">
        <v>508.3</v>
      </c>
      <c r="O20" s="297">
        <v>26</v>
      </c>
    </row>
    <row r="21" spans="1:15" ht="13.5">
      <c r="A21" s="23" t="s">
        <v>56</v>
      </c>
      <c r="B21" s="70">
        <v>28285</v>
      </c>
      <c r="C21" s="70">
        <v>6508</v>
      </c>
      <c r="D21" s="70">
        <v>36</v>
      </c>
      <c r="E21" s="70">
        <v>30</v>
      </c>
      <c r="F21" s="70">
        <v>4858</v>
      </c>
      <c r="G21" s="70">
        <v>16853</v>
      </c>
      <c r="H21" s="71">
        <v>568</v>
      </c>
      <c r="I21" s="130">
        <v>1259.3</v>
      </c>
      <c r="J21" s="115">
        <v>289.8</v>
      </c>
      <c r="K21" s="115">
        <v>1.6</v>
      </c>
      <c r="L21" s="115">
        <v>1.3</v>
      </c>
      <c r="M21" s="115">
        <v>216.3</v>
      </c>
      <c r="N21" s="115">
        <v>750.4</v>
      </c>
      <c r="O21" s="297">
        <v>25.3</v>
      </c>
    </row>
    <row r="22" spans="1:15" ht="24.75" customHeight="1">
      <c r="A22" s="66" t="s">
        <v>57</v>
      </c>
      <c r="B22" s="67">
        <v>16389</v>
      </c>
      <c r="C22" s="67">
        <v>3194</v>
      </c>
      <c r="D22" s="67">
        <v>22</v>
      </c>
      <c r="E22" s="67">
        <v>82</v>
      </c>
      <c r="F22" s="67">
        <v>4773</v>
      </c>
      <c r="G22" s="67">
        <v>8318</v>
      </c>
      <c r="H22" s="195">
        <v>553</v>
      </c>
      <c r="I22" s="294">
        <v>1560.9</v>
      </c>
      <c r="J22" s="295">
        <v>304.2</v>
      </c>
      <c r="K22" s="295">
        <v>2.1</v>
      </c>
      <c r="L22" s="295">
        <v>7.8</v>
      </c>
      <c r="M22" s="295">
        <v>454.6</v>
      </c>
      <c r="N22" s="295">
        <v>792.2</v>
      </c>
      <c r="O22" s="296">
        <v>52.7</v>
      </c>
    </row>
    <row r="23" spans="1:15" ht="13.5">
      <c r="A23" s="23" t="s">
        <v>58</v>
      </c>
      <c r="B23" s="70">
        <v>17785</v>
      </c>
      <c r="C23" s="70">
        <v>3726</v>
      </c>
      <c r="D23" s="70">
        <v>18</v>
      </c>
      <c r="E23" s="70">
        <v>82</v>
      </c>
      <c r="F23" s="70">
        <v>4044</v>
      </c>
      <c r="G23" s="70">
        <v>9915</v>
      </c>
      <c r="H23" s="71">
        <v>870</v>
      </c>
      <c r="I23" s="130">
        <v>1556</v>
      </c>
      <c r="J23" s="115">
        <v>326</v>
      </c>
      <c r="K23" s="115">
        <v>1.6</v>
      </c>
      <c r="L23" s="115">
        <v>7.2</v>
      </c>
      <c r="M23" s="115">
        <v>353.8</v>
      </c>
      <c r="N23" s="115">
        <v>867.5</v>
      </c>
      <c r="O23" s="297">
        <v>76.1</v>
      </c>
    </row>
    <row r="24" spans="1:15" ht="13.5">
      <c r="A24" s="23" t="s">
        <v>59</v>
      </c>
      <c r="B24" s="70">
        <v>10723</v>
      </c>
      <c r="C24" s="70">
        <v>2206</v>
      </c>
      <c r="D24" s="70">
        <v>16</v>
      </c>
      <c r="E24" s="70">
        <v>47</v>
      </c>
      <c r="F24" s="70">
        <v>2004</v>
      </c>
      <c r="G24" s="70">
        <v>6450</v>
      </c>
      <c r="H24" s="71">
        <v>1045</v>
      </c>
      <c r="I24" s="130">
        <v>1385.4</v>
      </c>
      <c r="J24" s="115">
        <v>285</v>
      </c>
      <c r="K24" s="115">
        <v>2.1</v>
      </c>
      <c r="L24" s="115">
        <v>6.1</v>
      </c>
      <c r="M24" s="115">
        <v>258.9</v>
      </c>
      <c r="N24" s="115">
        <v>833.3</v>
      </c>
      <c r="O24" s="297">
        <v>135</v>
      </c>
    </row>
    <row r="25" spans="1:15" ht="13.5">
      <c r="A25" s="23" t="s">
        <v>60</v>
      </c>
      <c r="B25" s="70">
        <v>10840</v>
      </c>
      <c r="C25" s="70">
        <v>2314</v>
      </c>
      <c r="D25" s="70">
        <v>28</v>
      </c>
      <c r="E25" s="70">
        <v>22</v>
      </c>
      <c r="F25" s="70">
        <v>2146</v>
      </c>
      <c r="G25" s="70">
        <v>6330</v>
      </c>
      <c r="H25" s="71">
        <v>472</v>
      </c>
      <c r="I25" s="130">
        <v>1326.8</v>
      </c>
      <c r="J25" s="115">
        <v>283.2</v>
      </c>
      <c r="K25" s="115">
        <v>3.4</v>
      </c>
      <c r="L25" s="115">
        <v>2.7</v>
      </c>
      <c r="M25" s="115">
        <v>262.7</v>
      </c>
      <c r="N25" s="115">
        <v>774.8</v>
      </c>
      <c r="O25" s="297">
        <v>57.8</v>
      </c>
    </row>
    <row r="26" spans="1:15" ht="13.5">
      <c r="A26" s="23" t="s">
        <v>61</v>
      </c>
      <c r="B26" s="70">
        <v>23730</v>
      </c>
      <c r="C26" s="70">
        <v>4770</v>
      </c>
      <c r="D26" s="70">
        <v>46</v>
      </c>
      <c r="E26" s="70">
        <v>45</v>
      </c>
      <c r="F26" s="70">
        <v>3898</v>
      </c>
      <c r="G26" s="70">
        <v>14971</v>
      </c>
      <c r="H26" s="71">
        <v>871</v>
      </c>
      <c r="I26" s="130">
        <v>1150.3</v>
      </c>
      <c r="J26" s="115">
        <v>231.2</v>
      </c>
      <c r="K26" s="115">
        <v>2.2</v>
      </c>
      <c r="L26" s="115">
        <v>2.2</v>
      </c>
      <c r="M26" s="115">
        <v>188.9</v>
      </c>
      <c r="N26" s="115">
        <v>725.7</v>
      </c>
      <c r="O26" s="297">
        <v>42.2</v>
      </c>
    </row>
    <row r="27" spans="1:15" ht="24.75" customHeight="1">
      <c r="A27" s="66" t="s">
        <v>62</v>
      </c>
      <c r="B27" s="67">
        <v>20320</v>
      </c>
      <c r="C27" s="67">
        <v>3922</v>
      </c>
      <c r="D27" s="67">
        <v>30</v>
      </c>
      <c r="E27" s="67">
        <v>127</v>
      </c>
      <c r="F27" s="67">
        <v>3191</v>
      </c>
      <c r="G27" s="67">
        <v>13050</v>
      </c>
      <c r="H27" s="195">
        <v>1602</v>
      </c>
      <c r="I27" s="294">
        <v>1017.5</v>
      </c>
      <c r="J27" s="295">
        <v>196.4</v>
      </c>
      <c r="K27" s="295">
        <v>1.5</v>
      </c>
      <c r="L27" s="295">
        <v>6.4</v>
      </c>
      <c r="M27" s="295">
        <v>159.8</v>
      </c>
      <c r="N27" s="295">
        <v>653.5</v>
      </c>
      <c r="O27" s="296">
        <v>80.2</v>
      </c>
    </row>
    <row r="28" spans="1:15" ht="13.5">
      <c r="A28" s="23" t="s">
        <v>63</v>
      </c>
      <c r="B28" s="70">
        <v>38392</v>
      </c>
      <c r="C28" s="70">
        <v>6625</v>
      </c>
      <c r="D28" s="70">
        <v>48</v>
      </c>
      <c r="E28" s="70">
        <v>110</v>
      </c>
      <c r="F28" s="70">
        <v>10680</v>
      </c>
      <c r="G28" s="70">
        <v>20929</v>
      </c>
      <c r="H28" s="71">
        <v>2072</v>
      </c>
      <c r="I28" s="130">
        <v>1049.2</v>
      </c>
      <c r="J28" s="115">
        <v>181.1</v>
      </c>
      <c r="K28" s="115">
        <v>1.3</v>
      </c>
      <c r="L28" s="115">
        <v>3</v>
      </c>
      <c r="M28" s="115">
        <v>291.9</v>
      </c>
      <c r="N28" s="115">
        <v>572</v>
      </c>
      <c r="O28" s="297">
        <v>56.6</v>
      </c>
    </row>
    <row r="29" spans="1:15" ht="13.5">
      <c r="A29" s="23" t="s">
        <v>64</v>
      </c>
      <c r="B29" s="70">
        <v>67507</v>
      </c>
      <c r="C29" s="70">
        <v>12535</v>
      </c>
      <c r="D29" s="70">
        <v>72</v>
      </c>
      <c r="E29" s="70">
        <v>180</v>
      </c>
      <c r="F29" s="70">
        <v>14787</v>
      </c>
      <c r="G29" s="70">
        <v>39933</v>
      </c>
      <c r="H29" s="71">
        <v>3831</v>
      </c>
      <c r="I29" s="130">
        <v>895.7</v>
      </c>
      <c r="J29" s="115">
        <v>166.3</v>
      </c>
      <c r="K29" s="115">
        <v>1</v>
      </c>
      <c r="L29" s="115">
        <v>2.4</v>
      </c>
      <c r="M29" s="115">
        <v>196.2</v>
      </c>
      <c r="N29" s="115">
        <v>529.8</v>
      </c>
      <c r="O29" s="297">
        <v>50.8</v>
      </c>
    </row>
    <row r="30" spans="1:15" ht="13.5">
      <c r="A30" s="23" t="s">
        <v>65</v>
      </c>
      <c r="B30" s="70">
        <v>19720</v>
      </c>
      <c r="C30" s="70">
        <v>4658</v>
      </c>
      <c r="D30" s="70">
        <v>24</v>
      </c>
      <c r="E30" s="70">
        <v>30</v>
      </c>
      <c r="F30" s="70">
        <v>4001</v>
      </c>
      <c r="G30" s="70">
        <v>11007</v>
      </c>
      <c r="H30" s="71">
        <v>1175</v>
      </c>
      <c r="I30" s="130">
        <v>1101.1</v>
      </c>
      <c r="J30" s="115">
        <v>260.1</v>
      </c>
      <c r="K30" s="115">
        <v>1.3</v>
      </c>
      <c r="L30" s="115">
        <v>1.7</v>
      </c>
      <c r="M30" s="115">
        <v>223.4</v>
      </c>
      <c r="N30" s="115">
        <v>614.6</v>
      </c>
      <c r="O30" s="297">
        <v>65.6</v>
      </c>
    </row>
    <row r="31" spans="1:15" ht="13.5">
      <c r="A31" s="23" t="s">
        <v>66</v>
      </c>
      <c r="B31" s="70">
        <v>14337</v>
      </c>
      <c r="C31" s="70">
        <v>2317</v>
      </c>
      <c r="D31" s="70">
        <v>34</v>
      </c>
      <c r="E31" s="70">
        <v>63</v>
      </c>
      <c r="F31" s="70">
        <v>2796</v>
      </c>
      <c r="G31" s="70">
        <v>9127</v>
      </c>
      <c r="H31" s="71">
        <v>499</v>
      </c>
      <c r="I31" s="130">
        <v>1015.4</v>
      </c>
      <c r="J31" s="115">
        <v>164.1</v>
      </c>
      <c r="K31" s="115">
        <v>2.4</v>
      </c>
      <c r="L31" s="115">
        <v>4.5</v>
      </c>
      <c r="M31" s="115">
        <v>198</v>
      </c>
      <c r="N31" s="115">
        <v>646.4</v>
      </c>
      <c r="O31" s="297">
        <v>35.3</v>
      </c>
    </row>
    <row r="32" spans="1:15" ht="24.75" customHeight="1">
      <c r="A32" s="66" t="s">
        <v>67</v>
      </c>
      <c r="B32" s="67">
        <v>35100</v>
      </c>
      <c r="C32" s="67">
        <v>6019</v>
      </c>
      <c r="D32" s="67">
        <v>36</v>
      </c>
      <c r="E32" s="67">
        <v>300</v>
      </c>
      <c r="F32" s="67">
        <v>6114</v>
      </c>
      <c r="G32" s="67">
        <v>22631</v>
      </c>
      <c r="H32" s="195">
        <v>706</v>
      </c>
      <c r="I32" s="294">
        <v>1354.7</v>
      </c>
      <c r="J32" s="295">
        <v>232.3</v>
      </c>
      <c r="K32" s="295">
        <v>1.4</v>
      </c>
      <c r="L32" s="295">
        <v>11.6</v>
      </c>
      <c r="M32" s="295">
        <v>236</v>
      </c>
      <c r="N32" s="295">
        <v>873.4</v>
      </c>
      <c r="O32" s="296">
        <v>27.2</v>
      </c>
    </row>
    <row r="33" spans="1:15" ht="13.5">
      <c r="A33" s="23" t="s">
        <v>68</v>
      </c>
      <c r="B33" s="70">
        <v>105994</v>
      </c>
      <c r="C33" s="70">
        <v>18487</v>
      </c>
      <c r="D33" s="70">
        <v>78</v>
      </c>
      <c r="E33" s="70">
        <v>432</v>
      </c>
      <c r="F33" s="70">
        <v>21791</v>
      </c>
      <c r="G33" s="70">
        <v>65206</v>
      </c>
      <c r="H33" s="71">
        <v>2296</v>
      </c>
      <c r="I33" s="130">
        <v>1202.7</v>
      </c>
      <c r="J33" s="115">
        <v>209.8</v>
      </c>
      <c r="K33" s="115">
        <v>0.9</v>
      </c>
      <c r="L33" s="115">
        <v>4.9</v>
      </c>
      <c r="M33" s="115">
        <v>247.3</v>
      </c>
      <c r="N33" s="115">
        <v>739.9</v>
      </c>
      <c r="O33" s="297">
        <v>26.1</v>
      </c>
    </row>
    <row r="34" spans="1:15" ht="13.5">
      <c r="A34" s="23" t="s">
        <v>69</v>
      </c>
      <c r="B34" s="70">
        <v>65212</v>
      </c>
      <c r="C34" s="70">
        <v>11604</v>
      </c>
      <c r="D34" s="70">
        <v>54</v>
      </c>
      <c r="E34" s="70">
        <v>150</v>
      </c>
      <c r="F34" s="70">
        <v>13931</v>
      </c>
      <c r="G34" s="70">
        <v>39473</v>
      </c>
      <c r="H34" s="71">
        <v>2651</v>
      </c>
      <c r="I34" s="130">
        <v>1189.1</v>
      </c>
      <c r="J34" s="115">
        <v>211.6</v>
      </c>
      <c r="K34" s="115">
        <v>1</v>
      </c>
      <c r="L34" s="115">
        <v>2.7</v>
      </c>
      <c r="M34" s="115">
        <v>254</v>
      </c>
      <c r="N34" s="115">
        <v>719.8</v>
      </c>
      <c r="O34" s="297">
        <v>48.3</v>
      </c>
    </row>
    <row r="35" spans="1:15" ht="13.5">
      <c r="A35" s="23" t="s">
        <v>70</v>
      </c>
      <c r="B35" s="70">
        <v>16899</v>
      </c>
      <c r="C35" s="70">
        <v>2887</v>
      </c>
      <c r="D35" s="70">
        <v>24</v>
      </c>
      <c r="E35" s="70">
        <v>30</v>
      </c>
      <c r="F35" s="70">
        <v>3238</v>
      </c>
      <c r="G35" s="70">
        <v>10720</v>
      </c>
      <c r="H35" s="71">
        <v>486</v>
      </c>
      <c r="I35" s="130">
        <v>1262.1</v>
      </c>
      <c r="J35" s="115">
        <v>215.6</v>
      </c>
      <c r="K35" s="115">
        <v>1.8</v>
      </c>
      <c r="L35" s="115">
        <v>2.2</v>
      </c>
      <c r="M35" s="115">
        <v>241.8</v>
      </c>
      <c r="N35" s="115">
        <v>800.6</v>
      </c>
      <c r="O35" s="297">
        <v>36.3</v>
      </c>
    </row>
    <row r="36" spans="1:15" ht="13.5">
      <c r="A36" s="23" t="s">
        <v>71</v>
      </c>
      <c r="B36" s="70">
        <v>13406</v>
      </c>
      <c r="C36" s="70">
        <v>2096</v>
      </c>
      <c r="D36" s="70">
        <v>32</v>
      </c>
      <c r="E36" s="70">
        <v>15</v>
      </c>
      <c r="F36" s="70">
        <v>2628</v>
      </c>
      <c r="G36" s="70">
        <v>8635</v>
      </c>
      <c r="H36" s="71">
        <v>936</v>
      </c>
      <c r="I36" s="130">
        <v>1433.8</v>
      </c>
      <c r="J36" s="115">
        <v>224.2</v>
      </c>
      <c r="K36" s="115">
        <v>3.4</v>
      </c>
      <c r="L36" s="115">
        <v>1.6</v>
      </c>
      <c r="M36" s="115">
        <v>281.1</v>
      </c>
      <c r="N36" s="115">
        <v>923.5</v>
      </c>
      <c r="O36" s="297">
        <v>100.1</v>
      </c>
    </row>
    <row r="37" spans="1:15" ht="24.75" customHeight="1">
      <c r="A37" s="66" t="s">
        <v>72</v>
      </c>
      <c r="B37" s="67">
        <v>8491</v>
      </c>
      <c r="C37" s="67">
        <v>1860</v>
      </c>
      <c r="D37" s="67">
        <v>12</v>
      </c>
      <c r="E37" s="67">
        <v>16</v>
      </c>
      <c r="F37" s="67">
        <v>1814</v>
      </c>
      <c r="G37" s="67">
        <v>4789</v>
      </c>
      <c r="H37" s="195">
        <v>455</v>
      </c>
      <c r="I37" s="294">
        <v>1516.3</v>
      </c>
      <c r="J37" s="295">
        <v>332.1</v>
      </c>
      <c r="K37" s="295">
        <v>2.1</v>
      </c>
      <c r="L37" s="295">
        <v>2.9</v>
      </c>
      <c r="M37" s="295">
        <v>323.9</v>
      </c>
      <c r="N37" s="295">
        <v>855.2</v>
      </c>
      <c r="O37" s="296">
        <v>81.3</v>
      </c>
    </row>
    <row r="38" spans="1:15" ht="13.5">
      <c r="A38" s="23" t="s">
        <v>73</v>
      </c>
      <c r="B38" s="70">
        <v>10450</v>
      </c>
      <c r="C38" s="70">
        <v>2277</v>
      </c>
      <c r="D38" s="70">
        <v>30</v>
      </c>
      <c r="E38" s="70">
        <v>16</v>
      </c>
      <c r="F38" s="70">
        <v>2050</v>
      </c>
      <c r="G38" s="70">
        <v>6077</v>
      </c>
      <c r="H38" s="71">
        <v>500</v>
      </c>
      <c r="I38" s="130">
        <v>1536.8</v>
      </c>
      <c r="J38" s="115">
        <v>334.9</v>
      </c>
      <c r="K38" s="115">
        <v>4.4</v>
      </c>
      <c r="L38" s="115">
        <v>2.4</v>
      </c>
      <c r="M38" s="115">
        <v>301.5</v>
      </c>
      <c r="N38" s="115">
        <v>893.7</v>
      </c>
      <c r="O38" s="297">
        <v>73.5</v>
      </c>
    </row>
    <row r="39" spans="1:15" ht="13.5">
      <c r="A39" s="23" t="s">
        <v>74</v>
      </c>
      <c r="B39" s="70">
        <v>28002</v>
      </c>
      <c r="C39" s="70">
        <v>5437</v>
      </c>
      <c r="D39" s="70">
        <v>26</v>
      </c>
      <c r="E39" s="70">
        <v>135</v>
      </c>
      <c r="F39" s="70">
        <v>4464</v>
      </c>
      <c r="G39" s="70">
        <v>17940</v>
      </c>
      <c r="H39" s="71">
        <v>2162</v>
      </c>
      <c r="I39" s="130">
        <v>1475.3</v>
      </c>
      <c r="J39" s="115">
        <v>286.5</v>
      </c>
      <c r="K39" s="115">
        <v>1.4</v>
      </c>
      <c r="L39" s="115">
        <v>7.1</v>
      </c>
      <c r="M39" s="115">
        <v>235.2</v>
      </c>
      <c r="N39" s="115">
        <v>945.2</v>
      </c>
      <c r="O39" s="297">
        <v>113.9</v>
      </c>
    </row>
    <row r="40" spans="1:15" ht="13.5">
      <c r="A40" s="23" t="s">
        <v>75</v>
      </c>
      <c r="B40" s="70">
        <v>39405</v>
      </c>
      <c r="C40" s="70">
        <v>8905</v>
      </c>
      <c r="D40" s="70">
        <v>30</v>
      </c>
      <c r="E40" s="70">
        <v>137</v>
      </c>
      <c r="F40" s="70">
        <v>9355</v>
      </c>
      <c r="G40" s="70">
        <v>20978</v>
      </c>
      <c r="H40" s="71">
        <v>2836</v>
      </c>
      <c r="I40" s="130">
        <v>1398.8</v>
      </c>
      <c r="J40" s="115">
        <v>316.1</v>
      </c>
      <c r="K40" s="115">
        <v>1.1</v>
      </c>
      <c r="L40" s="115">
        <v>4.9</v>
      </c>
      <c r="M40" s="115">
        <v>332.1</v>
      </c>
      <c r="N40" s="115">
        <v>744.7</v>
      </c>
      <c r="O40" s="297">
        <v>100.7</v>
      </c>
    </row>
    <row r="41" spans="1:15" ht="13.5">
      <c r="A41" s="23" t="s">
        <v>76</v>
      </c>
      <c r="B41" s="70">
        <v>26235</v>
      </c>
      <c r="C41" s="70">
        <v>5888</v>
      </c>
      <c r="D41" s="70">
        <v>40</v>
      </c>
      <c r="E41" s="70">
        <v>60</v>
      </c>
      <c r="F41" s="70">
        <v>9003</v>
      </c>
      <c r="G41" s="70">
        <v>11244</v>
      </c>
      <c r="H41" s="71">
        <v>1516</v>
      </c>
      <c r="I41" s="130">
        <v>1915</v>
      </c>
      <c r="J41" s="115">
        <v>429.8</v>
      </c>
      <c r="K41" s="115">
        <v>2.9</v>
      </c>
      <c r="L41" s="115">
        <v>4.4</v>
      </c>
      <c r="M41" s="115">
        <v>657.2</v>
      </c>
      <c r="N41" s="115">
        <v>820.7</v>
      </c>
      <c r="O41" s="297">
        <v>110.7</v>
      </c>
    </row>
    <row r="42" spans="1:15" ht="24.75" customHeight="1">
      <c r="A42" s="66" t="s">
        <v>77</v>
      </c>
      <c r="B42" s="67">
        <v>14359</v>
      </c>
      <c r="C42" s="67">
        <v>3595</v>
      </c>
      <c r="D42" s="67">
        <v>23</v>
      </c>
      <c r="E42" s="67">
        <v>37</v>
      </c>
      <c r="F42" s="67">
        <v>4220</v>
      </c>
      <c r="G42" s="67">
        <v>6484</v>
      </c>
      <c r="H42" s="195">
        <v>1768</v>
      </c>
      <c r="I42" s="294">
        <v>1951</v>
      </c>
      <c r="J42" s="295">
        <v>488.5</v>
      </c>
      <c r="K42" s="295">
        <v>3.1</v>
      </c>
      <c r="L42" s="295">
        <v>5</v>
      </c>
      <c r="M42" s="295">
        <v>573.4</v>
      </c>
      <c r="N42" s="295">
        <v>881</v>
      </c>
      <c r="O42" s="296">
        <v>240.2</v>
      </c>
    </row>
    <row r="43" spans="1:15" ht="13.5">
      <c r="A43" s="23" t="s">
        <v>78</v>
      </c>
      <c r="B43" s="70">
        <v>14459</v>
      </c>
      <c r="C43" s="70">
        <v>3279</v>
      </c>
      <c r="D43" s="70">
        <v>20</v>
      </c>
      <c r="E43" s="70">
        <v>38</v>
      </c>
      <c r="F43" s="70">
        <v>2377</v>
      </c>
      <c r="G43" s="70">
        <v>8745</v>
      </c>
      <c r="H43" s="71">
        <v>1506</v>
      </c>
      <c r="I43" s="130">
        <v>1503</v>
      </c>
      <c r="J43" s="115">
        <v>340.9</v>
      </c>
      <c r="K43" s="115">
        <v>2.1</v>
      </c>
      <c r="L43" s="115">
        <v>4</v>
      </c>
      <c r="M43" s="115">
        <v>247.1</v>
      </c>
      <c r="N43" s="115">
        <v>909</v>
      </c>
      <c r="O43" s="297">
        <v>156.5</v>
      </c>
    </row>
    <row r="44" spans="1:15" ht="13.5">
      <c r="A44" s="23" t="s">
        <v>79</v>
      </c>
      <c r="B44" s="70">
        <v>21794</v>
      </c>
      <c r="C44" s="70">
        <v>4671</v>
      </c>
      <c r="D44" s="70">
        <v>28</v>
      </c>
      <c r="E44" s="70">
        <v>54</v>
      </c>
      <c r="F44" s="70">
        <v>4948</v>
      </c>
      <c r="G44" s="70">
        <v>12093</v>
      </c>
      <c r="H44" s="71">
        <v>2484</v>
      </c>
      <c r="I44" s="130">
        <v>1612</v>
      </c>
      <c r="J44" s="115">
        <v>345.5</v>
      </c>
      <c r="K44" s="115">
        <v>2.1</v>
      </c>
      <c r="L44" s="115">
        <v>4</v>
      </c>
      <c r="M44" s="115">
        <v>366</v>
      </c>
      <c r="N44" s="115">
        <v>894.5</v>
      </c>
      <c r="O44" s="297">
        <v>183.7</v>
      </c>
    </row>
    <row r="45" spans="1:15" ht="13.5">
      <c r="A45" s="23" t="s">
        <v>80</v>
      </c>
      <c r="B45" s="70">
        <v>18014</v>
      </c>
      <c r="C45" s="70">
        <v>3622</v>
      </c>
      <c r="D45" s="70">
        <v>11</v>
      </c>
      <c r="E45" s="70">
        <v>87</v>
      </c>
      <c r="F45" s="70">
        <v>6388</v>
      </c>
      <c r="G45" s="70">
        <v>7906</v>
      </c>
      <c r="H45" s="71">
        <v>1258</v>
      </c>
      <c r="I45" s="130">
        <v>2551.6</v>
      </c>
      <c r="J45" s="115">
        <v>513</v>
      </c>
      <c r="K45" s="115">
        <v>1.6</v>
      </c>
      <c r="L45" s="115">
        <v>12.3</v>
      </c>
      <c r="M45" s="115">
        <v>904.8</v>
      </c>
      <c r="N45" s="115">
        <v>1119.8</v>
      </c>
      <c r="O45" s="297">
        <v>178.2</v>
      </c>
    </row>
    <row r="46" spans="1:15" ht="13.5">
      <c r="A46" s="23" t="s">
        <v>81</v>
      </c>
      <c r="B46" s="70">
        <v>85122</v>
      </c>
      <c r="C46" s="70">
        <v>21044</v>
      </c>
      <c r="D46" s="70">
        <v>66</v>
      </c>
      <c r="E46" s="70">
        <v>222</v>
      </c>
      <c r="F46" s="70">
        <v>20512</v>
      </c>
      <c r="G46" s="70">
        <v>43278</v>
      </c>
      <c r="H46" s="71">
        <v>7354</v>
      </c>
      <c r="I46" s="130">
        <v>1666.8</v>
      </c>
      <c r="J46" s="115">
        <v>412.1</v>
      </c>
      <c r="K46" s="115">
        <v>1.3</v>
      </c>
      <c r="L46" s="115">
        <v>4.3</v>
      </c>
      <c r="M46" s="115">
        <v>401.6</v>
      </c>
      <c r="N46" s="115">
        <v>847.4</v>
      </c>
      <c r="O46" s="297">
        <v>144</v>
      </c>
    </row>
    <row r="47" spans="1:15" ht="24.75" customHeight="1">
      <c r="A47" s="66" t="s">
        <v>82</v>
      </c>
      <c r="B47" s="67">
        <v>14743</v>
      </c>
      <c r="C47" s="67">
        <v>4220</v>
      </c>
      <c r="D47" s="67">
        <v>24</v>
      </c>
      <c r="E47" s="67">
        <v>30</v>
      </c>
      <c r="F47" s="67">
        <v>4137</v>
      </c>
      <c r="G47" s="67">
        <v>6332</v>
      </c>
      <c r="H47" s="195">
        <v>2262</v>
      </c>
      <c r="I47" s="294">
        <v>1800.1</v>
      </c>
      <c r="J47" s="295">
        <v>515.3</v>
      </c>
      <c r="K47" s="295">
        <v>2.9</v>
      </c>
      <c r="L47" s="295">
        <v>3.7</v>
      </c>
      <c r="M47" s="295">
        <v>505.1</v>
      </c>
      <c r="N47" s="295">
        <v>773.1</v>
      </c>
      <c r="O47" s="296">
        <v>276.2</v>
      </c>
    </row>
    <row r="48" spans="1:15" ht="13.5">
      <c r="A48" s="23" t="s">
        <v>83</v>
      </c>
      <c r="B48" s="70">
        <v>26037</v>
      </c>
      <c r="C48" s="70">
        <v>7881</v>
      </c>
      <c r="D48" s="70">
        <v>38</v>
      </c>
      <c r="E48" s="70">
        <v>92</v>
      </c>
      <c r="F48" s="70">
        <v>6125</v>
      </c>
      <c r="G48" s="70">
        <v>11901</v>
      </c>
      <c r="H48" s="71">
        <v>3539</v>
      </c>
      <c r="I48" s="130">
        <v>1941.6</v>
      </c>
      <c r="J48" s="115">
        <v>587.7</v>
      </c>
      <c r="K48" s="115">
        <v>2.8</v>
      </c>
      <c r="L48" s="115">
        <v>6.9</v>
      </c>
      <c r="M48" s="115">
        <v>456.7</v>
      </c>
      <c r="N48" s="115">
        <v>887.5</v>
      </c>
      <c r="O48" s="297">
        <v>263.9</v>
      </c>
    </row>
    <row r="49" spans="1:15" ht="13.5">
      <c r="A49" s="23" t="s">
        <v>84</v>
      </c>
      <c r="B49" s="70">
        <v>34540</v>
      </c>
      <c r="C49" s="70">
        <v>8810</v>
      </c>
      <c r="D49" s="70">
        <v>48</v>
      </c>
      <c r="E49" s="70">
        <v>125</v>
      </c>
      <c r="F49" s="70">
        <v>8916</v>
      </c>
      <c r="G49" s="70">
        <v>16641</v>
      </c>
      <c r="H49" s="71">
        <v>4860</v>
      </c>
      <c r="I49" s="130">
        <v>1965.9</v>
      </c>
      <c r="J49" s="115">
        <v>501.4</v>
      </c>
      <c r="K49" s="115">
        <v>2.7</v>
      </c>
      <c r="L49" s="115">
        <v>7.1</v>
      </c>
      <c r="M49" s="115">
        <v>507.5</v>
      </c>
      <c r="N49" s="115">
        <v>947.1</v>
      </c>
      <c r="O49" s="297">
        <v>276.6</v>
      </c>
    </row>
    <row r="50" spans="1:15" ht="13.5">
      <c r="A50" s="23" t="s">
        <v>85</v>
      </c>
      <c r="B50" s="70">
        <v>20030</v>
      </c>
      <c r="C50" s="70">
        <v>5244</v>
      </c>
      <c r="D50" s="70">
        <v>40</v>
      </c>
      <c r="E50" s="70">
        <v>50</v>
      </c>
      <c r="F50" s="70">
        <v>2759</v>
      </c>
      <c r="G50" s="70">
        <v>11937</v>
      </c>
      <c r="H50" s="71">
        <v>3674</v>
      </c>
      <c r="I50" s="130">
        <v>1750.9</v>
      </c>
      <c r="J50" s="115">
        <v>458.4</v>
      </c>
      <c r="K50" s="115">
        <v>3.5</v>
      </c>
      <c r="L50" s="115">
        <v>4.4</v>
      </c>
      <c r="M50" s="115">
        <v>241.2</v>
      </c>
      <c r="N50" s="115">
        <v>1043.4</v>
      </c>
      <c r="O50" s="297">
        <v>321.2</v>
      </c>
    </row>
    <row r="51" spans="1:15" ht="13.5">
      <c r="A51" s="23" t="s">
        <v>86</v>
      </c>
      <c r="B51" s="70">
        <v>19029</v>
      </c>
      <c r="C51" s="70">
        <v>5867</v>
      </c>
      <c r="D51" s="70">
        <v>31</v>
      </c>
      <c r="E51" s="70">
        <v>71</v>
      </c>
      <c r="F51" s="70">
        <v>3708</v>
      </c>
      <c r="G51" s="70">
        <v>9352</v>
      </c>
      <c r="H51" s="71">
        <v>2564</v>
      </c>
      <c r="I51" s="130">
        <v>1760.3</v>
      </c>
      <c r="J51" s="115">
        <v>542.7</v>
      </c>
      <c r="K51" s="115">
        <v>2.9</v>
      </c>
      <c r="L51" s="115">
        <v>6.6</v>
      </c>
      <c r="M51" s="115">
        <v>343</v>
      </c>
      <c r="N51" s="115">
        <v>865.1</v>
      </c>
      <c r="O51" s="297">
        <v>237.2</v>
      </c>
    </row>
    <row r="52" spans="1:15" ht="24.75" customHeight="1">
      <c r="A52" s="66" t="s">
        <v>87</v>
      </c>
      <c r="B52" s="67">
        <v>33306</v>
      </c>
      <c r="C52" s="67">
        <v>9459</v>
      </c>
      <c r="D52" s="67">
        <v>45</v>
      </c>
      <c r="E52" s="67">
        <v>111</v>
      </c>
      <c r="F52" s="67">
        <v>8231</v>
      </c>
      <c r="G52" s="67">
        <v>15460</v>
      </c>
      <c r="H52" s="195">
        <v>5086</v>
      </c>
      <c r="I52" s="294">
        <v>2063.6</v>
      </c>
      <c r="J52" s="295">
        <v>586.1</v>
      </c>
      <c r="K52" s="295">
        <v>2.8</v>
      </c>
      <c r="L52" s="295">
        <v>6.9</v>
      </c>
      <c r="M52" s="295">
        <v>510</v>
      </c>
      <c r="N52" s="295">
        <v>957.9</v>
      </c>
      <c r="O52" s="296">
        <v>315.1</v>
      </c>
    </row>
    <row r="53" spans="1:15" ht="13.5">
      <c r="A53" s="24" t="s">
        <v>88</v>
      </c>
      <c r="B53" s="74">
        <v>18862</v>
      </c>
      <c r="C53" s="74">
        <v>5386</v>
      </c>
      <c r="D53" s="74">
        <v>24</v>
      </c>
      <c r="E53" s="74">
        <v>62</v>
      </c>
      <c r="F53" s="74">
        <v>3769</v>
      </c>
      <c r="G53" s="74">
        <v>9621</v>
      </c>
      <c r="H53" s="75">
        <v>952</v>
      </c>
      <c r="I53" s="298">
        <v>1302.6</v>
      </c>
      <c r="J53" s="276">
        <v>372</v>
      </c>
      <c r="K53" s="276">
        <v>1.7</v>
      </c>
      <c r="L53" s="276">
        <v>4.3</v>
      </c>
      <c r="M53" s="276">
        <v>260.3</v>
      </c>
      <c r="N53" s="276">
        <v>664.4</v>
      </c>
      <c r="O53" s="299">
        <v>65.7</v>
      </c>
    </row>
    <row r="54" spans="8:15" ht="12.75" customHeight="1">
      <c r="H54" s="282"/>
      <c r="I54" s="64"/>
      <c r="J54" s="64"/>
      <c r="K54" s="64"/>
      <c r="L54" s="64"/>
      <c r="M54" s="64"/>
      <c r="N54" s="64"/>
      <c r="O54" s="64"/>
    </row>
  </sheetData>
  <sheetProtection/>
  <mergeCells count="17">
    <mergeCell ref="N4:N5"/>
    <mergeCell ref="F4:F5"/>
    <mergeCell ref="G4:G5"/>
    <mergeCell ref="J4:J5"/>
    <mergeCell ref="K4:K5"/>
    <mergeCell ref="L4:L5"/>
    <mergeCell ref="M4:M5"/>
    <mergeCell ref="A2:A5"/>
    <mergeCell ref="B2:H2"/>
    <mergeCell ref="J2:O2"/>
    <mergeCell ref="B3:B5"/>
    <mergeCell ref="H3:H5"/>
    <mergeCell ref="I3:I5"/>
    <mergeCell ref="O3:O5"/>
    <mergeCell ref="C4:C5"/>
    <mergeCell ref="D4:D5"/>
    <mergeCell ref="E4:E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G10" sqref="G10"/>
    </sheetView>
  </sheetViews>
  <sheetFormatPr defaultColWidth="9.125" defaultRowHeight="13.5"/>
  <cols>
    <col min="1" max="1" width="11.875" style="212" customWidth="1"/>
    <col min="2" max="14" width="9.625" style="212" customWidth="1"/>
    <col min="15" max="16384" width="9.125" style="212" customWidth="1"/>
  </cols>
  <sheetData>
    <row r="1" spans="1:14" ht="21">
      <c r="A1" s="346" t="s">
        <v>222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>
        <v>43374</v>
      </c>
      <c r="M1" s="347"/>
      <c r="N1" s="347"/>
    </row>
    <row r="2" spans="1:14" ht="19.5" customHeight="1">
      <c r="A2" s="342" t="s">
        <v>221</v>
      </c>
      <c r="B2" s="330" t="s">
        <v>2</v>
      </c>
      <c r="C2" s="331"/>
      <c r="D2" s="331"/>
      <c r="E2" s="331"/>
      <c r="F2" s="331"/>
      <c r="G2" s="331"/>
      <c r="H2" s="331"/>
      <c r="I2" s="330" t="s">
        <v>3</v>
      </c>
      <c r="J2" s="331"/>
      <c r="K2" s="331"/>
      <c r="L2" s="331"/>
      <c r="M2" s="202"/>
      <c r="N2" s="345" t="s">
        <v>4</v>
      </c>
    </row>
    <row r="3" spans="1:14" ht="19.5" customHeight="1">
      <c r="A3" s="343"/>
      <c r="B3" s="339" t="s">
        <v>5</v>
      </c>
      <c r="C3" s="330" t="s">
        <v>6</v>
      </c>
      <c r="D3" s="331"/>
      <c r="E3" s="331"/>
      <c r="F3" s="331"/>
      <c r="G3" s="331"/>
      <c r="H3" s="331"/>
      <c r="I3" s="332" t="s">
        <v>5</v>
      </c>
      <c r="J3" s="333"/>
      <c r="K3" s="334"/>
      <c r="L3" s="339" t="s">
        <v>0</v>
      </c>
      <c r="M3" s="206" t="s">
        <v>38</v>
      </c>
      <c r="N3" s="340"/>
    </row>
    <row r="4" spans="1:14" ht="14.25" customHeight="1">
      <c r="A4" s="343"/>
      <c r="B4" s="340"/>
      <c r="C4" s="338" t="s">
        <v>8</v>
      </c>
      <c r="D4" s="338" t="s">
        <v>9</v>
      </c>
      <c r="E4" s="338" t="s">
        <v>10</v>
      </c>
      <c r="F4" s="338" t="s">
        <v>11</v>
      </c>
      <c r="G4" s="338" t="s">
        <v>156</v>
      </c>
      <c r="H4" s="338" t="s">
        <v>12</v>
      </c>
      <c r="I4" s="335"/>
      <c r="J4" s="336"/>
      <c r="K4" s="337"/>
      <c r="L4" s="340"/>
      <c r="M4" s="207"/>
      <c r="N4" s="340"/>
    </row>
    <row r="5" spans="1:14" ht="52.5" customHeight="1">
      <c r="A5" s="344"/>
      <c r="B5" s="341"/>
      <c r="C5" s="338"/>
      <c r="D5" s="338"/>
      <c r="E5" s="338"/>
      <c r="F5" s="338"/>
      <c r="G5" s="338"/>
      <c r="H5" s="338"/>
      <c r="I5" s="213" t="s">
        <v>181</v>
      </c>
      <c r="J5" s="200" t="s">
        <v>13</v>
      </c>
      <c r="K5" s="211" t="s">
        <v>14</v>
      </c>
      <c r="L5" s="341"/>
      <c r="M5" s="208" t="s">
        <v>156</v>
      </c>
      <c r="N5" s="341"/>
    </row>
    <row r="6" spans="1:14" ht="39.75" customHeight="1">
      <c r="A6" s="132" t="s">
        <v>37</v>
      </c>
      <c r="B6" s="151">
        <f aca="true" t="shared" si="0" ref="B6:N6">SUM(B7:B8)</f>
        <v>141</v>
      </c>
      <c r="C6" s="157">
        <f t="shared" si="0"/>
        <v>21794</v>
      </c>
      <c r="D6" s="157">
        <f t="shared" si="0"/>
        <v>4671</v>
      </c>
      <c r="E6" s="157">
        <f t="shared" si="0"/>
        <v>28</v>
      </c>
      <c r="F6" s="157">
        <f t="shared" si="0"/>
        <v>54</v>
      </c>
      <c r="G6" s="157">
        <f t="shared" si="0"/>
        <v>4948</v>
      </c>
      <c r="H6" s="157">
        <f t="shared" si="0"/>
        <v>12093</v>
      </c>
      <c r="I6" s="157">
        <f t="shared" si="0"/>
        <v>1244</v>
      </c>
      <c r="J6" s="157">
        <f t="shared" si="0"/>
        <v>161</v>
      </c>
      <c r="K6" s="157">
        <f t="shared" si="0"/>
        <v>1083</v>
      </c>
      <c r="L6" s="157">
        <f t="shared" si="0"/>
        <v>2484</v>
      </c>
      <c r="M6" s="157">
        <f t="shared" si="0"/>
        <v>274</v>
      </c>
      <c r="N6" s="133">
        <f t="shared" si="0"/>
        <v>672</v>
      </c>
    </row>
    <row r="7" spans="1:14" ht="39.75" customHeight="1">
      <c r="A7" s="134" t="s">
        <v>214</v>
      </c>
      <c r="B7" s="152">
        <f>SUM(B9:B19)</f>
        <v>131</v>
      </c>
      <c r="C7" s="156">
        <f aca="true" t="shared" si="1" ref="C7:N7">SUM(C9:C19)</f>
        <v>20674</v>
      </c>
      <c r="D7" s="156">
        <f t="shared" si="1"/>
        <v>4405</v>
      </c>
      <c r="E7" s="156">
        <f t="shared" si="1"/>
        <v>28</v>
      </c>
      <c r="F7" s="156">
        <f t="shared" si="1"/>
        <v>54</v>
      </c>
      <c r="G7" s="156">
        <f t="shared" si="1"/>
        <v>4617</v>
      </c>
      <c r="H7" s="156">
        <f t="shared" si="1"/>
        <v>11570</v>
      </c>
      <c r="I7" s="156">
        <f t="shared" si="1"/>
        <v>1122</v>
      </c>
      <c r="J7" s="156">
        <f t="shared" si="1"/>
        <v>148</v>
      </c>
      <c r="K7" s="156">
        <f t="shared" si="1"/>
        <v>974</v>
      </c>
      <c r="L7" s="156">
        <f t="shared" si="1"/>
        <v>2268</v>
      </c>
      <c r="M7" s="156">
        <f t="shared" si="1"/>
        <v>230</v>
      </c>
      <c r="N7" s="135">
        <f t="shared" si="1"/>
        <v>611</v>
      </c>
    </row>
    <row r="8" spans="1:14" ht="39.75" customHeight="1">
      <c r="A8" s="136" t="s">
        <v>215</v>
      </c>
      <c r="B8" s="153">
        <f>SUM(B20:B28)</f>
        <v>10</v>
      </c>
      <c r="C8" s="158">
        <f aca="true" t="shared" si="2" ref="C8:N8">SUM(C20:C28)</f>
        <v>1120</v>
      </c>
      <c r="D8" s="158">
        <f t="shared" si="2"/>
        <v>266</v>
      </c>
      <c r="E8" s="158">
        <f t="shared" si="2"/>
        <v>0</v>
      </c>
      <c r="F8" s="158">
        <f t="shared" si="2"/>
        <v>0</v>
      </c>
      <c r="G8" s="158">
        <f t="shared" si="2"/>
        <v>331</v>
      </c>
      <c r="H8" s="158">
        <f t="shared" si="2"/>
        <v>523</v>
      </c>
      <c r="I8" s="158">
        <f t="shared" si="2"/>
        <v>122</v>
      </c>
      <c r="J8" s="158">
        <f t="shared" si="2"/>
        <v>13</v>
      </c>
      <c r="K8" s="158">
        <f t="shared" si="2"/>
        <v>109</v>
      </c>
      <c r="L8" s="158">
        <f t="shared" si="2"/>
        <v>216</v>
      </c>
      <c r="M8" s="158">
        <f t="shared" si="2"/>
        <v>44</v>
      </c>
      <c r="N8" s="137">
        <f t="shared" si="2"/>
        <v>61</v>
      </c>
    </row>
    <row r="9" spans="1:14" ht="39.75" customHeight="1">
      <c r="A9" s="134" t="s">
        <v>186</v>
      </c>
      <c r="B9" s="152">
        <v>43</v>
      </c>
      <c r="C9" s="156">
        <v>7557</v>
      </c>
      <c r="D9" s="156">
        <v>1642</v>
      </c>
      <c r="E9" s="156">
        <v>6</v>
      </c>
      <c r="F9" s="156">
        <v>0</v>
      </c>
      <c r="G9" s="156">
        <v>1647</v>
      </c>
      <c r="H9" s="156">
        <v>4262</v>
      </c>
      <c r="I9" s="156">
        <v>493</v>
      </c>
      <c r="J9" s="156">
        <v>79</v>
      </c>
      <c r="K9" s="156">
        <v>414</v>
      </c>
      <c r="L9" s="156">
        <v>1218</v>
      </c>
      <c r="M9" s="156">
        <v>82</v>
      </c>
      <c r="N9" s="135">
        <v>253</v>
      </c>
    </row>
    <row r="10" spans="1:14" ht="39.75" customHeight="1">
      <c r="A10" s="134" t="s">
        <v>187</v>
      </c>
      <c r="B10" s="152">
        <v>30</v>
      </c>
      <c r="C10" s="156">
        <v>2424</v>
      </c>
      <c r="D10" s="156">
        <v>343</v>
      </c>
      <c r="E10" s="156">
        <v>4</v>
      </c>
      <c r="F10" s="156">
        <v>0</v>
      </c>
      <c r="G10" s="156">
        <v>808</v>
      </c>
      <c r="H10" s="156">
        <v>1269</v>
      </c>
      <c r="I10" s="156">
        <v>114</v>
      </c>
      <c r="J10" s="156">
        <v>20</v>
      </c>
      <c r="K10" s="156">
        <v>94</v>
      </c>
      <c r="L10" s="156">
        <v>253</v>
      </c>
      <c r="M10" s="156">
        <v>0</v>
      </c>
      <c r="N10" s="135">
        <v>87</v>
      </c>
    </row>
    <row r="11" spans="1:14" ht="39.75" customHeight="1">
      <c r="A11" s="134" t="s">
        <v>188</v>
      </c>
      <c r="B11" s="152">
        <v>7</v>
      </c>
      <c r="C11" s="156">
        <v>1525</v>
      </c>
      <c r="D11" s="156">
        <v>278</v>
      </c>
      <c r="E11" s="156">
        <v>4</v>
      </c>
      <c r="F11" s="156">
        <v>5</v>
      </c>
      <c r="G11" s="156">
        <v>183</v>
      </c>
      <c r="H11" s="156">
        <v>1055</v>
      </c>
      <c r="I11" s="156">
        <v>78</v>
      </c>
      <c r="J11" s="156">
        <v>11</v>
      </c>
      <c r="K11" s="156">
        <v>67</v>
      </c>
      <c r="L11" s="156">
        <v>189</v>
      </c>
      <c r="M11" s="156">
        <v>48</v>
      </c>
      <c r="N11" s="135">
        <v>42</v>
      </c>
    </row>
    <row r="12" spans="1:14" ht="39.75" customHeight="1">
      <c r="A12" s="134" t="s">
        <v>189</v>
      </c>
      <c r="B12" s="152">
        <v>6</v>
      </c>
      <c r="C12" s="156">
        <v>825</v>
      </c>
      <c r="D12" s="156">
        <v>284</v>
      </c>
      <c r="E12" s="156">
        <v>2</v>
      </c>
      <c r="F12" s="156">
        <v>0</v>
      </c>
      <c r="G12" s="156">
        <v>254</v>
      </c>
      <c r="H12" s="156">
        <v>285</v>
      </c>
      <c r="I12" s="156">
        <v>42</v>
      </c>
      <c r="J12" s="156">
        <v>2</v>
      </c>
      <c r="K12" s="156">
        <v>40</v>
      </c>
      <c r="L12" s="156">
        <v>38</v>
      </c>
      <c r="M12" s="156">
        <v>9</v>
      </c>
      <c r="N12" s="135">
        <v>18</v>
      </c>
    </row>
    <row r="13" spans="1:14" ht="39.75" customHeight="1">
      <c r="A13" s="134" t="s">
        <v>190</v>
      </c>
      <c r="B13" s="152">
        <v>12</v>
      </c>
      <c r="C13" s="156">
        <v>2421</v>
      </c>
      <c r="D13" s="156">
        <v>721</v>
      </c>
      <c r="E13" s="156">
        <v>2</v>
      </c>
      <c r="F13" s="156">
        <v>21</v>
      </c>
      <c r="G13" s="156">
        <v>343</v>
      </c>
      <c r="H13" s="156">
        <v>1334</v>
      </c>
      <c r="I13" s="156">
        <v>92</v>
      </c>
      <c r="J13" s="156">
        <v>11</v>
      </c>
      <c r="K13" s="156">
        <v>81</v>
      </c>
      <c r="L13" s="156">
        <v>178</v>
      </c>
      <c r="M13" s="156">
        <v>22</v>
      </c>
      <c r="N13" s="135">
        <v>53</v>
      </c>
    </row>
    <row r="14" spans="1:14" ht="39.75" customHeight="1">
      <c r="A14" s="134" t="s">
        <v>191</v>
      </c>
      <c r="B14" s="152">
        <v>10</v>
      </c>
      <c r="C14" s="156">
        <v>1706</v>
      </c>
      <c r="D14" s="156">
        <v>475</v>
      </c>
      <c r="E14" s="156">
        <v>2</v>
      </c>
      <c r="F14" s="156">
        <v>0</v>
      </c>
      <c r="G14" s="156">
        <v>412</v>
      </c>
      <c r="H14" s="156">
        <v>817</v>
      </c>
      <c r="I14" s="156">
        <v>87</v>
      </c>
      <c r="J14" s="156">
        <v>3</v>
      </c>
      <c r="K14" s="156">
        <v>84</v>
      </c>
      <c r="L14" s="156">
        <v>49</v>
      </c>
      <c r="M14" s="156">
        <v>0</v>
      </c>
      <c r="N14" s="135">
        <v>53</v>
      </c>
    </row>
    <row r="15" spans="1:14" ht="39.75" customHeight="1">
      <c r="A15" s="134" t="s">
        <v>192</v>
      </c>
      <c r="B15" s="152">
        <v>6</v>
      </c>
      <c r="C15" s="156">
        <v>985</v>
      </c>
      <c r="D15" s="156">
        <v>260</v>
      </c>
      <c r="E15" s="156">
        <v>0</v>
      </c>
      <c r="F15" s="156">
        <v>8</v>
      </c>
      <c r="G15" s="156">
        <v>250</v>
      </c>
      <c r="H15" s="156">
        <v>467</v>
      </c>
      <c r="I15" s="156">
        <v>59</v>
      </c>
      <c r="J15" s="156">
        <v>6</v>
      </c>
      <c r="K15" s="156">
        <v>53</v>
      </c>
      <c r="L15" s="156">
        <v>84</v>
      </c>
      <c r="M15" s="156">
        <v>15</v>
      </c>
      <c r="N15" s="135">
        <v>25</v>
      </c>
    </row>
    <row r="16" spans="1:14" ht="39.75" customHeight="1">
      <c r="A16" s="134" t="s">
        <v>193</v>
      </c>
      <c r="B16" s="152">
        <v>1</v>
      </c>
      <c r="C16" s="156">
        <v>290</v>
      </c>
      <c r="D16" s="156">
        <v>0</v>
      </c>
      <c r="E16" s="156">
        <v>0</v>
      </c>
      <c r="F16" s="156">
        <v>0</v>
      </c>
      <c r="G16" s="156">
        <v>218</v>
      </c>
      <c r="H16" s="156">
        <v>72</v>
      </c>
      <c r="I16" s="156">
        <v>31</v>
      </c>
      <c r="J16" s="156">
        <v>3</v>
      </c>
      <c r="K16" s="156">
        <v>28</v>
      </c>
      <c r="L16" s="156">
        <v>42</v>
      </c>
      <c r="M16" s="156">
        <v>24</v>
      </c>
      <c r="N16" s="135">
        <v>15</v>
      </c>
    </row>
    <row r="17" spans="1:14" ht="39.75" customHeight="1">
      <c r="A17" s="134" t="s">
        <v>194</v>
      </c>
      <c r="B17" s="152">
        <v>9</v>
      </c>
      <c r="C17" s="156">
        <v>1365</v>
      </c>
      <c r="D17" s="156">
        <v>362</v>
      </c>
      <c r="E17" s="156">
        <v>4</v>
      </c>
      <c r="F17" s="156">
        <v>0</v>
      </c>
      <c r="G17" s="156">
        <v>405</v>
      </c>
      <c r="H17" s="156">
        <v>594</v>
      </c>
      <c r="I17" s="156">
        <v>55</v>
      </c>
      <c r="J17" s="156">
        <v>4</v>
      </c>
      <c r="K17" s="156">
        <v>51</v>
      </c>
      <c r="L17" s="156">
        <v>74</v>
      </c>
      <c r="M17" s="156">
        <v>12</v>
      </c>
      <c r="N17" s="135">
        <v>35</v>
      </c>
    </row>
    <row r="18" spans="1:14" ht="39.75" customHeight="1">
      <c r="A18" s="134" t="s">
        <v>195</v>
      </c>
      <c r="B18" s="152">
        <v>3</v>
      </c>
      <c r="C18" s="156">
        <v>305</v>
      </c>
      <c r="D18" s="156">
        <v>0</v>
      </c>
      <c r="E18" s="156">
        <v>2</v>
      </c>
      <c r="F18" s="156">
        <v>0</v>
      </c>
      <c r="G18" s="156">
        <v>97</v>
      </c>
      <c r="H18" s="156">
        <v>206</v>
      </c>
      <c r="I18" s="156">
        <v>42</v>
      </c>
      <c r="J18" s="156">
        <v>2</v>
      </c>
      <c r="K18" s="156">
        <v>40</v>
      </c>
      <c r="L18" s="156">
        <v>38</v>
      </c>
      <c r="M18" s="156">
        <v>0</v>
      </c>
      <c r="N18" s="135">
        <v>17</v>
      </c>
    </row>
    <row r="19" spans="1:14" ht="39.75" customHeight="1">
      <c r="A19" s="134" t="s">
        <v>196</v>
      </c>
      <c r="B19" s="153">
        <v>4</v>
      </c>
      <c r="C19" s="156">
        <v>1271</v>
      </c>
      <c r="D19" s="156">
        <v>40</v>
      </c>
      <c r="E19" s="156">
        <v>2</v>
      </c>
      <c r="F19" s="156">
        <v>20</v>
      </c>
      <c r="G19" s="156">
        <v>0</v>
      </c>
      <c r="H19" s="156">
        <v>1209</v>
      </c>
      <c r="I19" s="156">
        <v>29</v>
      </c>
      <c r="J19" s="156">
        <v>7</v>
      </c>
      <c r="K19" s="156">
        <v>22</v>
      </c>
      <c r="L19" s="156">
        <v>105</v>
      </c>
      <c r="M19" s="156">
        <v>18</v>
      </c>
      <c r="N19" s="135">
        <v>13</v>
      </c>
    </row>
    <row r="20" spans="1:14" ht="39.75" customHeight="1">
      <c r="A20" s="138" t="s">
        <v>197</v>
      </c>
      <c r="B20" s="154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5</v>
      </c>
      <c r="J20" s="159">
        <v>0</v>
      </c>
      <c r="K20" s="159">
        <v>5</v>
      </c>
      <c r="L20" s="159">
        <v>0</v>
      </c>
      <c r="M20" s="159">
        <v>0</v>
      </c>
      <c r="N20" s="139">
        <v>2</v>
      </c>
    </row>
    <row r="21" spans="1:14" ht="39.75" customHeight="1">
      <c r="A21" s="175" t="s">
        <v>198</v>
      </c>
      <c r="B21" s="152">
        <v>1</v>
      </c>
      <c r="C21" s="159">
        <v>77</v>
      </c>
      <c r="D21" s="159">
        <v>0</v>
      </c>
      <c r="E21" s="159">
        <v>0</v>
      </c>
      <c r="F21" s="159">
        <v>0</v>
      </c>
      <c r="G21" s="159">
        <v>30</v>
      </c>
      <c r="H21" s="159">
        <v>47</v>
      </c>
      <c r="I21" s="159">
        <v>11</v>
      </c>
      <c r="J21" s="159">
        <v>3</v>
      </c>
      <c r="K21" s="159">
        <v>8</v>
      </c>
      <c r="L21" s="159">
        <v>47</v>
      </c>
      <c r="M21" s="159">
        <v>14</v>
      </c>
      <c r="N21" s="139">
        <v>4</v>
      </c>
    </row>
    <row r="22" spans="1:14" ht="39.75" customHeight="1">
      <c r="A22" s="131" t="s">
        <v>199</v>
      </c>
      <c r="B22" s="151">
        <v>2</v>
      </c>
      <c r="C22" s="157">
        <v>209</v>
      </c>
      <c r="D22" s="157">
        <v>153</v>
      </c>
      <c r="E22" s="157">
        <v>0</v>
      </c>
      <c r="F22" s="157">
        <v>0</v>
      </c>
      <c r="G22" s="157">
        <v>56</v>
      </c>
      <c r="H22" s="157">
        <v>0</v>
      </c>
      <c r="I22" s="157">
        <v>25</v>
      </c>
      <c r="J22" s="157">
        <v>2</v>
      </c>
      <c r="K22" s="157">
        <v>23</v>
      </c>
      <c r="L22" s="157">
        <v>38</v>
      </c>
      <c r="M22" s="157">
        <v>0</v>
      </c>
      <c r="N22" s="133">
        <v>16</v>
      </c>
    </row>
    <row r="23" spans="1:14" ht="39.75" customHeight="1">
      <c r="A23" s="131" t="s">
        <v>200</v>
      </c>
      <c r="B23" s="153">
        <v>1</v>
      </c>
      <c r="C23" s="158">
        <v>213</v>
      </c>
      <c r="D23" s="158">
        <v>113</v>
      </c>
      <c r="E23" s="158">
        <v>0</v>
      </c>
      <c r="F23" s="158">
        <v>0</v>
      </c>
      <c r="G23" s="158">
        <v>100</v>
      </c>
      <c r="H23" s="158">
        <v>0</v>
      </c>
      <c r="I23" s="158">
        <v>17</v>
      </c>
      <c r="J23" s="158">
        <v>3</v>
      </c>
      <c r="K23" s="158">
        <v>14</v>
      </c>
      <c r="L23" s="158">
        <v>44</v>
      </c>
      <c r="M23" s="158">
        <v>19</v>
      </c>
      <c r="N23" s="137">
        <v>8</v>
      </c>
    </row>
    <row r="24" spans="1:14" s="214" customFormat="1" ht="39.75" customHeight="1">
      <c r="A24" s="175" t="s">
        <v>201</v>
      </c>
      <c r="B24" s="159">
        <v>1</v>
      </c>
      <c r="C24" s="159">
        <v>92</v>
      </c>
      <c r="D24" s="159">
        <v>0</v>
      </c>
      <c r="E24" s="159">
        <v>0</v>
      </c>
      <c r="F24" s="159">
        <v>0</v>
      </c>
      <c r="G24" s="159">
        <v>40</v>
      </c>
      <c r="H24" s="159">
        <v>52</v>
      </c>
      <c r="I24" s="159">
        <v>14</v>
      </c>
      <c r="J24" s="159">
        <v>1</v>
      </c>
      <c r="K24" s="159">
        <v>13</v>
      </c>
      <c r="L24" s="159">
        <v>19</v>
      </c>
      <c r="M24" s="159">
        <v>0</v>
      </c>
      <c r="N24" s="139">
        <v>9</v>
      </c>
    </row>
    <row r="25" spans="1:14" ht="39.75" customHeight="1">
      <c r="A25" s="175" t="s">
        <v>202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10</v>
      </c>
      <c r="J25" s="159">
        <v>1</v>
      </c>
      <c r="K25" s="159">
        <v>9</v>
      </c>
      <c r="L25" s="159">
        <v>19</v>
      </c>
      <c r="M25" s="159">
        <v>4</v>
      </c>
      <c r="N25" s="139">
        <v>4</v>
      </c>
    </row>
    <row r="26" spans="1:14" ht="39.75" customHeight="1">
      <c r="A26" s="131" t="s">
        <v>203</v>
      </c>
      <c r="B26" s="152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6</v>
      </c>
      <c r="J26" s="156">
        <v>1</v>
      </c>
      <c r="K26" s="156">
        <v>5</v>
      </c>
      <c r="L26" s="156">
        <v>19</v>
      </c>
      <c r="M26" s="156">
        <v>4</v>
      </c>
      <c r="N26" s="135">
        <v>2</v>
      </c>
    </row>
    <row r="27" spans="1:14" ht="39.75" customHeight="1">
      <c r="A27" s="131" t="s">
        <v>216</v>
      </c>
      <c r="B27" s="152">
        <v>2</v>
      </c>
      <c r="C27" s="156">
        <v>232</v>
      </c>
      <c r="D27" s="156">
        <v>0</v>
      </c>
      <c r="E27" s="156">
        <v>0</v>
      </c>
      <c r="F27" s="156">
        <v>0</v>
      </c>
      <c r="G27" s="156">
        <v>45</v>
      </c>
      <c r="H27" s="156">
        <v>187</v>
      </c>
      <c r="I27" s="156">
        <v>12</v>
      </c>
      <c r="J27" s="156">
        <v>1</v>
      </c>
      <c r="K27" s="156">
        <v>11</v>
      </c>
      <c r="L27" s="156">
        <v>17</v>
      </c>
      <c r="M27" s="156">
        <v>3</v>
      </c>
      <c r="N27" s="135">
        <v>5</v>
      </c>
    </row>
    <row r="28" spans="1:14" ht="39.75" customHeight="1" thickBot="1">
      <c r="A28" s="176" t="s">
        <v>204</v>
      </c>
      <c r="B28" s="179">
        <v>3</v>
      </c>
      <c r="C28" s="177">
        <v>297</v>
      </c>
      <c r="D28" s="177">
        <v>0</v>
      </c>
      <c r="E28" s="177">
        <v>0</v>
      </c>
      <c r="F28" s="177">
        <v>0</v>
      </c>
      <c r="G28" s="177">
        <v>60</v>
      </c>
      <c r="H28" s="177">
        <v>237</v>
      </c>
      <c r="I28" s="177">
        <v>22</v>
      </c>
      <c r="J28" s="177">
        <v>1</v>
      </c>
      <c r="K28" s="177">
        <v>21</v>
      </c>
      <c r="L28" s="177">
        <v>13</v>
      </c>
      <c r="M28" s="177">
        <v>0</v>
      </c>
      <c r="N28" s="178">
        <v>11</v>
      </c>
    </row>
    <row r="29" spans="1:14" ht="39.75" customHeight="1" thickTop="1">
      <c r="A29" s="155" t="s">
        <v>31</v>
      </c>
      <c r="B29" s="152">
        <f aca="true" t="shared" si="3" ref="B29:N29">B17</f>
        <v>9</v>
      </c>
      <c r="C29" s="156">
        <f t="shared" si="3"/>
        <v>1365</v>
      </c>
      <c r="D29" s="156">
        <f t="shared" si="3"/>
        <v>362</v>
      </c>
      <c r="E29" s="156">
        <f>E17</f>
        <v>4</v>
      </c>
      <c r="F29" s="156">
        <f t="shared" si="3"/>
        <v>0</v>
      </c>
      <c r="G29" s="156">
        <f t="shared" si="3"/>
        <v>405</v>
      </c>
      <c r="H29" s="156">
        <f t="shared" si="3"/>
        <v>594</v>
      </c>
      <c r="I29" s="156">
        <f t="shared" si="3"/>
        <v>55</v>
      </c>
      <c r="J29" s="156">
        <f t="shared" si="3"/>
        <v>4</v>
      </c>
      <c r="K29" s="156">
        <f t="shared" si="3"/>
        <v>51</v>
      </c>
      <c r="L29" s="156">
        <f t="shared" si="3"/>
        <v>74</v>
      </c>
      <c r="M29" s="156">
        <f t="shared" si="3"/>
        <v>12</v>
      </c>
      <c r="N29" s="135">
        <f t="shared" si="3"/>
        <v>35</v>
      </c>
    </row>
    <row r="30" spans="1:14" ht="39.75" customHeight="1">
      <c r="A30" s="131" t="s">
        <v>32</v>
      </c>
      <c r="B30" s="152">
        <f aca="true" t="shared" si="4" ref="B30:N30">B13+B14</f>
        <v>22</v>
      </c>
      <c r="C30" s="156">
        <f t="shared" si="4"/>
        <v>4127</v>
      </c>
      <c r="D30" s="156">
        <f t="shared" si="4"/>
        <v>1196</v>
      </c>
      <c r="E30" s="156">
        <f t="shared" si="4"/>
        <v>4</v>
      </c>
      <c r="F30" s="156">
        <f t="shared" si="4"/>
        <v>21</v>
      </c>
      <c r="G30" s="156">
        <f t="shared" si="4"/>
        <v>755</v>
      </c>
      <c r="H30" s="156">
        <f t="shared" si="4"/>
        <v>2151</v>
      </c>
      <c r="I30" s="156">
        <f t="shared" si="4"/>
        <v>179</v>
      </c>
      <c r="J30" s="156">
        <f t="shared" si="4"/>
        <v>14</v>
      </c>
      <c r="K30" s="156">
        <f t="shared" si="4"/>
        <v>165</v>
      </c>
      <c r="L30" s="156">
        <f t="shared" si="4"/>
        <v>227</v>
      </c>
      <c r="M30" s="156">
        <f t="shared" si="4"/>
        <v>22</v>
      </c>
      <c r="N30" s="135">
        <f t="shared" si="4"/>
        <v>106</v>
      </c>
    </row>
    <row r="31" spans="1:14" ht="39.75" customHeight="1">
      <c r="A31" s="131" t="s">
        <v>33</v>
      </c>
      <c r="B31" s="152">
        <f aca="true" t="shared" si="5" ref="B31:N31">B10+B20</f>
        <v>30</v>
      </c>
      <c r="C31" s="156">
        <f t="shared" si="5"/>
        <v>2424</v>
      </c>
      <c r="D31" s="156">
        <f t="shared" si="5"/>
        <v>343</v>
      </c>
      <c r="E31" s="156">
        <f t="shared" si="5"/>
        <v>4</v>
      </c>
      <c r="F31" s="156">
        <f t="shared" si="5"/>
        <v>0</v>
      </c>
      <c r="G31" s="156">
        <f t="shared" si="5"/>
        <v>808</v>
      </c>
      <c r="H31" s="156">
        <f t="shared" si="5"/>
        <v>1269</v>
      </c>
      <c r="I31" s="156">
        <f t="shared" si="5"/>
        <v>119</v>
      </c>
      <c r="J31" s="156">
        <f t="shared" si="5"/>
        <v>20</v>
      </c>
      <c r="K31" s="156">
        <f t="shared" si="5"/>
        <v>99</v>
      </c>
      <c r="L31" s="156">
        <f t="shared" si="5"/>
        <v>253</v>
      </c>
      <c r="M31" s="156">
        <f t="shared" si="5"/>
        <v>0</v>
      </c>
      <c r="N31" s="135">
        <f t="shared" si="5"/>
        <v>89</v>
      </c>
    </row>
    <row r="32" spans="1:14" ht="39.75" customHeight="1">
      <c r="A32" s="131" t="s">
        <v>34</v>
      </c>
      <c r="B32" s="152">
        <f aca="true" t="shared" si="6" ref="B32:N32">B9+B16+B19+B21+B22+B23</f>
        <v>52</v>
      </c>
      <c r="C32" s="156">
        <f t="shared" si="6"/>
        <v>9617</v>
      </c>
      <c r="D32" s="156">
        <f t="shared" si="6"/>
        <v>1948</v>
      </c>
      <c r="E32" s="156">
        <f t="shared" si="6"/>
        <v>8</v>
      </c>
      <c r="F32" s="156">
        <f t="shared" si="6"/>
        <v>20</v>
      </c>
      <c r="G32" s="156">
        <f t="shared" si="6"/>
        <v>2051</v>
      </c>
      <c r="H32" s="156">
        <f t="shared" si="6"/>
        <v>5590</v>
      </c>
      <c r="I32" s="156">
        <f t="shared" si="6"/>
        <v>606</v>
      </c>
      <c r="J32" s="156">
        <f t="shared" si="6"/>
        <v>97</v>
      </c>
      <c r="K32" s="156">
        <f t="shared" si="6"/>
        <v>509</v>
      </c>
      <c r="L32" s="156">
        <f t="shared" si="6"/>
        <v>1494</v>
      </c>
      <c r="M32" s="156">
        <f t="shared" si="6"/>
        <v>157</v>
      </c>
      <c r="N32" s="135">
        <f t="shared" si="6"/>
        <v>309</v>
      </c>
    </row>
    <row r="33" spans="1:14" ht="39.75" customHeight="1">
      <c r="A33" s="131" t="s">
        <v>35</v>
      </c>
      <c r="B33" s="152">
        <f aca="true" t="shared" si="7" ref="B33:N33">B12+B15+B18+B24+B25</f>
        <v>16</v>
      </c>
      <c r="C33" s="156">
        <f t="shared" si="7"/>
        <v>2207</v>
      </c>
      <c r="D33" s="156">
        <f t="shared" si="7"/>
        <v>544</v>
      </c>
      <c r="E33" s="156">
        <f t="shared" si="7"/>
        <v>4</v>
      </c>
      <c r="F33" s="156">
        <f t="shared" si="7"/>
        <v>8</v>
      </c>
      <c r="G33" s="156">
        <f t="shared" si="7"/>
        <v>641</v>
      </c>
      <c r="H33" s="156">
        <f t="shared" si="7"/>
        <v>1010</v>
      </c>
      <c r="I33" s="156">
        <f t="shared" si="7"/>
        <v>167</v>
      </c>
      <c r="J33" s="156">
        <f t="shared" si="7"/>
        <v>12</v>
      </c>
      <c r="K33" s="156">
        <f t="shared" si="7"/>
        <v>155</v>
      </c>
      <c r="L33" s="156">
        <f t="shared" si="7"/>
        <v>198</v>
      </c>
      <c r="M33" s="156">
        <f t="shared" si="7"/>
        <v>28</v>
      </c>
      <c r="N33" s="135">
        <f t="shared" si="7"/>
        <v>73</v>
      </c>
    </row>
    <row r="34" spans="1:14" ht="39.75" customHeight="1">
      <c r="A34" s="140" t="s">
        <v>36</v>
      </c>
      <c r="B34" s="153">
        <f aca="true" t="shared" si="8" ref="B34:N34">B11+B26+B27+B28</f>
        <v>12</v>
      </c>
      <c r="C34" s="158">
        <f t="shared" si="8"/>
        <v>2054</v>
      </c>
      <c r="D34" s="158">
        <f t="shared" si="8"/>
        <v>278</v>
      </c>
      <c r="E34" s="158">
        <f t="shared" si="8"/>
        <v>4</v>
      </c>
      <c r="F34" s="158">
        <f t="shared" si="8"/>
        <v>5</v>
      </c>
      <c r="G34" s="158">
        <f t="shared" si="8"/>
        <v>288</v>
      </c>
      <c r="H34" s="158">
        <f t="shared" si="8"/>
        <v>1479</v>
      </c>
      <c r="I34" s="158">
        <f t="shared" si="8"/>
        <v>118</v>
      </c>
      <c r="J34" s="158">
        <f t="shared" si="8"/>
        <v>14</v>
      </c>
      <c r="K34" s="158">
        <f t="shared" si="8"/>
        <v>104</v>
      </c>
      <c r="L34" s="158">
        <f t="shared" si="8"/>
        <v>238</v>
      </c>
      <c r="M34" s="158">
        <f t="shared" si="8"/>
        <v>55</v>
      </c>
      <c r="N34" s="137">
        <f t="shared" si="8"/>
        <v>60</v>
      </c>
    </row>
  </sheetData>
  <sheetProtection/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75" zoomScaleNormal="75" zoomScaleSheetLayoutView="75" zoomScalePageLayoutView="0" workbookViewId="0" topLeftCell="A1">
      <selection activeCell="U12" sqref="U12"/>
    </sheetView>
  </sheetViews>
  <sheetFormatPr defaultColWidth="9.1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.00390625" style="2" bestFit="1" customWidth="1"/>
    <col min="17" max="16384" width="9.125" style="2" customWidth="1"/>
  </cols>
  <sheetData>
    <row r="1" spans="1:14" ht="21">
      <c r="A1" s="355" t="s">
        <v>232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64">
        <v>43374</v>
      </c>
      <c r="M1" s="364"/>
      <c r="N1" s="364"/>
    </row>
    <row r="2" spans="1:14" ht="14.25" customHeight="1">
      <c r="A2" s="351" t="s">
        <v>221</v>
      </c>
      <c r="B2" s="356" t="s">
        <v>2</v>
      </c>
      <c r="C2" s="357"/>
      <c r="D2" s="357"/>
      <c r="E2" s="357"/>
      <c r="F2" s="357"/>
      <c r="G2" s="357"/>
      <c r="H2" s="357"/>
      <c r="I2" s="356" t="s">
        <v>3</v>
      </c>
      <c r="J2" s="357"/>
      <c r="K2" s="357"/>
      <c r="L2" s="357"/>
      <c r="M2" s="40"/>
      <c r="N2" s="354" t="s">
        <v>4</v>
      </c>
    </row>
    <row r="3" spans="1:14" ht="14.25" customHeight="1">
      <c r="A3" s="352"/>
      <c r="B3" s="348" t="s">
        <v>5</v>
      </c>
      <c r="C3" s="356" t="s">
        <v>6</v>
      </c>
      <c r="D3" s="357"/>
      <c r="E3" s="357"/>
      <c r="F3" s="357"/>
      <c r="G3" s="357"/>
      <c r="H3" s="357"/>
      <c r="I3" s="358" t="s">
        <v>5</v>
      </c>
      <c r="J3" s="359"/>
      <c r="K3" s="360"/>
      <c r="L3" s="348" t="s">
        <v>0</v>
      </c>
      <c r="M3" s="4" t="s">
        <v>38</v>
      </c>
      <c r="N3" s="349"/>
    </row>
    <row r="4" spans="1:14" ht="14.25" customHeight="1">
      <c r="A4" s="352"/>
      <c r="B4" s="349"/>
      <c r="C4" s="329" t="s">
        <v>8</v>
      </c>
      <c r="D4" s="329" t="s">
        <v>9</v>
      </c>
      <c r="E4" s="329" t="s">
        <v>10</v>
      </c>
      <c r="F4" s="329" t="s">
        <v>11</v>
      </c>
      <c r="G4" s="329" t="s">
        <v>156</v>
      </c>
      <c r="H4" s="329" t="s">
        <v>12</v>
      </c>
      <c r="I4" s="361"/>
      <c r="J4" s="362"/>
      <c r="K4" s="363"/>
      <c r="L4" s="349"/>
      <c r="M4" s="41"/>
      <c r="N4" s="349"/>
    </row>
    <row r="5" spans="1:16" ht="52.5" customHeight="1">
      <c r="A5" s="353"/>
      <c r="B5" s="350"/>
      <c r="C5" s="329"/>
      <c r="D5" s="329"/>
      <c r="E5" s="329"/>
      <c r="F5" s="329"/>
      <c r="G5" s="329"/>
      <c r="H5" s="329"/>
      <c r="I5" s="160" t="s">
        <v>181</v>
      </c>
      <c r="J5" s="6" t="s">
        <v>13</v>
      </c>
      <c r="K5" s="3" t="s">
        <v>14</v>
      </c>
      <c r="L5" s="350"/>
      <c r="M5" s="5" t="s">
        <v>156</v>
      </c>
      <c r="N5" s="350"/>
      <c r="P5" s="150" t="s">
        <v>278</v>
      </c>
    </row>
    <row r="6" spans="1:16" ht="39.75" customHeight="1">
      <c r="A6" s="132" t="s">
        <v>37</v>
      </c>
      <c r="B6" s="26">
        <f>ROUND('３表'!B6/'４表'!$P6*100000,1)</f>
        <v>10.4</v>
      </c>
      <c r="C6" s="27">
        <f>ROUND('３表'!C6/'４表'!$P6*100000,1)</f>
        <v>1612</v>
      </c>
      <c r="D6" s="27">
        <f>ROUND('３表'!D6/'４表'!$P6*100000,1)</f>
        <v>345.5</v>
      </c>
      <c r="E6" s="27">
        <f>ROUND('３表'!E6/'４表'!$P6*100000,1)</f>
        <v>2.1</v>
      </c>
      <c r="F6" s="27">
        <f>ROUND('３表'!F6/'４表'!$P6*100000,1)</f>
        <v>4</v>
      </c>
      <c r="G6" s="27">
        <f>ROUND('３表'!G6/'４表'!$P6*100000,1)</f>
        <v>366</v>
      </c>
      <c r="H6" s="27">
        <f>ROUND('３表'!H6/'４表'!$P6*100000,1)</f>
        <v>894.5</v>
      </c>
      <c r="I6" s="27">
        <f>ROUND('３表'!I6/'４表'!$P6*100000,1)</f>
        <v>92</v>
      </c>
      <c r="J6" s="27">
        <f>ROUND('３表'!J6/'４表'!$P6*100000,1)</f>
        <v>11.9</v>
      </c>
      <c r="K6" s="27">
        <f>ROUND('３表'!K6/'４表'!$P6*100000,1)</f>
        <v>80.1</v>
      </c>
      <c r="L6" s="27">
        <f>ROUND('３表'!L6/'４表'!$P6*100000,1)</f>
        <v>183.7</v>
      </c>
      <c r="M6" s="30">
        <f>ROUND('３表'!M6/'４表'!$P6*100000,1)</f>
        <v>20.3</v>
      </c>
      <c r="N6" s="28">
        <f>ROUND('３表'!N6/'４表'!$P6*100000,1)</f>
        <v>49.7</v>
      </c>
      <c r="P6" s="189">
        <v>1352000</v>
      </c>
    </row>
    <row r="7" spans="1:16" ht="39.75" customHeight="1">
      <c r="A7" s="134" t="s">
        <v>214</v>
      </c>
      <c r="B7" s="29">
        <f>ROUND('３表'!B7/'４表'!$P7*100000,1)</f>
        <v>10.7</v>
      </c>
      <c r="C7" s="30">
        <f>ROUND('３表'!C7/'４表'!$P7*100000,1)</f>
        <v>1684.6</v>
      </c>
      <c r="D7" s="30">
        <f>ROUND('３表'!D7/'４表'!$P7*100000,1)</f>
        <v>358.9</v>
      </c>
      <c r="E7" s="30">
        <f>ROUND('３表'!E7/'４表'!$P7*100000,1)</f>
        <v>2.3</v>
      </c>
      <c r="F7" s="30">
        <f>ROUND('３表'!F7/'４表'!$P7*100000,1)</f>
        <v>4.4</v>
      </c>
      <c r="G7" s="30">
        <f>ROUND('３表'!G7/'４表'!$P7*100000,1)</f>
        <v>376.2</v>
      </c>
      <c r="H7" s="30">
        <f>ROUND('３表'!H7/'４表'!$P7*100000,1)</f>
        <v>942.8</v>
      </c>
      <c r="I7" s="30">
        <f>ROUND('３表'!I7/'４表'!$P7*100000,1)</f>
        <v>91.4</v>
      </c>
      <c r="J7" s="30">
        <f>ROUND('３表'!J7/'４表'!$P7*100000,1)</f>
        <v>12.1</v>
      </c>
      <c r="K7" s="30">
        <f>ROUND('３表'!K7/'４表'!$P7*100000,1)</f>
        <v>79.4</v>
      </c>
      <c r="L7" s="30">
        <f>ROUND('３表'!L7/'４表'!$P7*100000,1)</f>
        <v>184.8</v>
      </c>
      <c r="M7" s="30">
        <f>ROUND('３表'!M7/'４表'!$P7*100000,1)</f>
        <v>18.7</v>
      </c>
      <c r="N7" s="31">
        <f>ROUND('３表'!N7/'４表'!$P7*100000,1)</f>
        <v>49.8</v>
      </c>
      <c r="P7" s="190">
        <v>1227210</v>
      </c>
    </row>
    <row r="8" spans="1:16" ht="39.75" customHeight="1">
      <c r="A8" s="136" t="s">
        <v>215</v>
      </c>
      <c r="B8" s="32">
        <f>ROUND('３表'!B8/'４表'!$P8*100000,1)</f>
        <v>8</v>
      </c>
      <c r="C8" s="33">
        <f>ROUND('３表'!C8/'４表'!$P8*100000,1)</f>
        <v>901</v>
      </c>
      <c r="D8" s="33">
        <f>ROUND('３表'!D8/'４表'!$P8*100000,1)</f>
        <v>214</v>
      </c>
      <c r="E8" s="33">
        <f>ROUND('３表'!E8/'４表'!$P8*100000,1)</f>
        <v>0</v>
      </c>
      <c r="F8" s="33">
        <f>ROUND('３表'!F8/'４表'!$P8*100000,1)</f>
        <v>0</v>
      </c>
      <c r="G8" s="33">
        <f>ROUND('３表'!G8/'４表'!$P8*100000,1)</f>
        <v>266.3</v>
      </c>
      <c r="H8" s="33">
        <f>ROUND('３表'!H8/'４表'!$P8*100000,1)</f>
        <v>420.8</v>
      </c>
      <c r="I8" s="33">
        <f>ROUND('３表'!I8/'４表'!$P8*100000,1)</f>
        <v>98.1</v>
      </c>
      <c r="J8" s="33">
        <f>ROUND('３表'!J8/'４表'!$P8*100000,1)</f>
        <v>10.5</v>
      </c>
      <c r="K8" s="33">
        <f>ROUND('３表'!K8/'４表'!$P8*100000,1)</f>
        <v>87.7</v>
      </c>
      <c r="L8" s="33">
        <f>ROUND('３表'!L8/'４表'!$P8*100000,1)</f>
        <v>173.8</v>
      </c>
      <c r="M8" s="33">
        <f>ROUND('３表'!M8/'４表'!$P8*100000,1)</f>
        <v>35.4</v>
      </c>
      <c r="N8" s="34">
        <f>ROUND('３表'!N8/'４表'!$P8*100000,1)</f>
        <v>49.1</v>
      </c>
      <c r="P8" s="191">
        <v>124300</v>
      </c>
    </row>
    <row r="9" spans="1:16" ht="39.75" customHeight="1">
      <c r="A9" s="134" t="s">
        <v>186</v>
      </c>
      <c r="B9" s="42">
        <f>ROUND('３表'!B9/'４表'!$P9*100000,1)</f>
        <v>8.4</v>
      </c>
      <c r="C9" s="35">
        <f>ROUND('３表'!C9/'４表'!$P9*100000,1)</f>
        <v>1479</v>
      </c>
      <c r="D9" s="35">
        <f>ROUND('３表'!D9/'４表'!$P9*100000,1)</f>
        <v>321.4</v>
      </c>
      <c r="E9" s="35">
        <f>ROUND('３表'!E9/'４表'!$P9*100000,1)</f>
        <v>1.2</v>
      </c>
      <c r="F9" s="35">
        <f>ROUND('３表'!F9/'４表'!$P9*100000,1)</f>
        <v>0</v>
      </c>
      <c r="G9" s="35">
        <f>ROUND('３表'!G9/'４表'!$P9*100000,1)</f>
        <v>322.3</v>
      </c>
      <c r="H9" s="35">
        <f>ROUND('３表'!H9/'４表'!$P9*100000,1)</f>
        <v>834.1</v>
      </c>
      <c r="I9" s="35">
        <f>ROUND('３表'!I9/'４表'!$P9*100000,1)</f>
        <v>96.5</v>
      </c>
      <c r="J9" s="35">
        <f>ROUND('３表'!J9/'４表'!$P9*100000,1)</f>
        <v>15.5</v>
      </c>
      <c r="K9" s="35">
        <f>ROUND('３表'!K9/'４表'!$P9*100000,1)</f>
        <v>81</v>
      </c>
      <c r="L9" s="43">
        <f>ROUND('３表'!L9/'４表'!$P9*100000,1)</f>
        <v>238.4</v>
      </c>
      <c r="M9" s="35">
        <f>ROUND('３表'!M9/'４表'!$P9*100000,1)</f>
        <v>16</v>
      </c>
      <c r="N9" s="44">
        <f>ROUND('３表'!N9/'４表'!$P9*100000,1)</f>
        <v>49.5</v>
      </c>
      <c r="P9" s="189">
        <v>510963</v>
      </c>
    </row>
    <row r="10" spans="1:16" ht="39.75" customHeight="1">
      <c r="A10" s="134" t="s">
        <v>187</v>
      </c>
      <c r="B10" s="42">
        <f>ROUND('３表'!B10/'４表'!$P10*100000,1)</f>
        <v>19.5</v>
      </c>
      <c r="C10" s="35">
        <f>ROUND('３表'!C10/'４表'!$P10*100000,1)</f>
        <v>1575.2</v>
      </c>
      <c r="D10" s="35">
        <f>ROUND('３表'!D10/'４表'!$P10*100000,1)</f>
        <v>222.9</v>
      </c>
      <c r="E10" s="35">
        <f>ROUND('３表'!E10/'４表'!$P10*100000,1)</f>
        <v>2.6</v>
      </c>
      <c r="F10" s="35">
        <f>ROUND('３表'!F10/'４表'!$P10*100000,1)</f>
        <v>0</v>
      </c>
      <c r="G10" s="35">
        <f>ROUND('３表'!G10/'４表'!$P10*100000,1)</f>
        <v>525.1</v>
      </c>
      <c r="H10" s="35">
        <f>ROUND('３表'!H10/'４表'!$P10*100000,1)</f>
        <v>824.6</v>
      </c>
      <c r="I10" s="35">
        <f>ROUND('３表'!I10/'４表'!$P10*100000,1)</f>
        <v>74.1</v>
      </c>
      <c r="J10" s="35">
        <f>ROUND('３表'!J10/'４表'!$P10*100000,1)</f>
        <v>13</v>
      </c>
      <c r="K10" s="35">
        <f>ROUND('３表'!K10/'４表'!$P10*100000,1)</f>
        <v>61.1</v>
      </c>
      <c r="L10" s="35">
        <f>ROUND('３表'!L10/'４表'!$P10*100000,1)</f>
        <v>164.4</v>
      </c>
      <c r="M10" s="35">
        <f>ROUND('３表'!M10/'４表'!$P10*100000,1)</f>
        <v>0</v>
      </c>
      <c r="N10" s="44">
        <f>ROUND('３表'!N10/'４表'!$P10*100000,1)</f>
        <v>56.5</v>
      </c>
      <c r="P10" s="190">
        <v>153886</v>
      </c>
    </row>
    <row r="11" spans="1:16" ht="39.75" customHeight="1">
      <c r="A11" s="134" t="s">
        <v>188</v>
      </c>
      <c r="B11" s="42">
        <f>ROUND('３表'!B11/'４表'!$P11*100000,1)</f>
        <v>9.6</v>
      </c>
      <c r="C11" s="35">
        <f>ROUND('３表'!C11/'４表'!$P11*100000,1)</f>
        <v>2091.5</v>
      </c>
      <c r="D11" s="35">
        <f>ROUND('３表'!D11/'４表'!$P11*100000,1)</f>
        <v>381.3</v>
      </c>
      <c r="E11" s="35">
        <f>ROUND('３表'!E11/'４表'!$P11*100000,1)</f>
        <v>5.5</v>
      </c>
      <c r="F11" s="35">
        <f>ROUND('３表'!F11/'４表'!$P11*100000,1)</f>
        <v>6.9</v>
      </c>
      <c r="G11" s="35">
        <f>ROUND('３表'!G11/'４表'!$P11*100000,1)</f>
        <v>251</v>
      </c>
      <c r="H11" s="35">
        <f>ROUND('３表'!H11/'４表'!$P11*100000,1)</f>
        <v>1446.9</v>
      </c>
      <c r="I11" s="35">
        <f>ROUND('３表'!I11/'４表'!$P11*100000,1)</f>
        <v>107</v>
      </c>
      <c r="J11" s="35">
        <f>ROUND('３表'!J11/'４表'!$P11*100000,1)</f>
        <v>15.1</v>
      </c>
      <c r="K11" s="35">
        <f>ROUND('３表'!K11/'４表'!$P11*100000,1)</f>
        <v>91.9</v>
      </c>
      <c r="L11" s="35">
        <f>ROUND('３表'!L11/'４表'!$P11*100000,1)</f>
        <v>259.2</v>
      </c>
      <c r="M11" s="35">
        <f>ROUND('３表'!M11/'４表'!$P11*100000,1)</f>
        <v>65.8</v>
      </c>
      <c r="N11" s="44">
        <f>ROUND('３表'!N11/'４表'!$P11*100000,1)</f>
        <v>57.6</v>
      </c>
      <c r="P11" s="190">
        <v>72915</v>
      </c>
    </row>
    <row r="12" spans="1:16" ht="39.75" customHeight="1">
      <c r="A12" s="134" t="s">
        <v>189</v>
      </c>
      <c r="B12" s="42">
        <f>ROUND('３表'!B12/'４表'!$P12*100000,1)</f>
        <v>18.3</v>
      </c>
      <c r="C12" s="35">
        <f>ROUND('３表'!C12/'４表'!$P12*100000,1)</f>
        <v>2513.5</v>
      </c>
      <c r="D12" s="35">
        <f>ROUND('３表'!D12/'４表'!$P12*100000,1)</f>
        <v>865.2</v>
      </c>
      <c r="E12" s="35">
        <f>ROUND('３表'!E12/'４表'!$P12*100000,1)</f>
        <v>6.1</v>
      </c>
      <c r="F12" s="35">
        <f>ROUND('３表'!F12/'４表'!$P12*100000,1)</f>
        <v>0</v>
      </c>
      <c r="G12" s="35">
        <f>ROUND('３表'!G12/'４表'!$P12*100000,1)</f>
        <v>773.8</v>
      </c>
      <c r="H12" s="35">
        <f>ROUND('３表'!H12/'４表'!$P12*100000,1)</f>
        <v>868.3</v>
      </c>
      <c r="I12" s="35">
        <f>ROUND('３表'!I12/'４表'!$P12*100000,1)</f>
        <v>128</v>
      </c>
      <c r="J12" s="35">
        <f>ROUND('３表'!J12/'４表'!$P12*100000,1)</f>
        <v>6.1</v>
      </c>
      <c r="K12" s="35">
        <f>ROUND('３表'!K12/'４表'!$P12*100000,1)</f>
        <v>121.9</v>
      </c>
      <c r="L12" s="35">
        <f>ROUND('３表'!L12/'４表'!$P12*100000,1)</f>
        <v>115.8</v>
      </c>
      <c r="M12" s="35">
        <f>ROUND('３表'!M12/'４表'!$P12*100000,1)</f>
        <v>27.4</v>
      </c>
      <c r="N12" s="44">
        <f>ROUND('３表'!N12/'４表'!$P12*100000,1)</f>
        <v>54.8</v>
      </c>
      <c r="P12" s="190">
        <v>32823</v>
      </c>
    </row>
    <row r="13" spans="1:16" ht="39.75" customHeight="1">
      <c r="A13" s="134" t="s">
        <v>190</v>
      </c>
      <c r="B13" s="42">
        <f>ROUND('３表'!B13/'４表'!$P13*100000,1)</f>
        <v>10.2</v>
      </c>
      <c r="C13" s="35">
        <f>ROUND('３表'!C13/'４表'!$P13*100000,1)</f>
        <v>2063.1</v>
      </c>
      <c r="D13" s="35">
        <f>ROUND('３表'!D13/'４表'!$P13*100000,1)</f>
        <v>614.4</v>
      </c>
      <c r="E13" s="35">
        <f>ROUND('３表'!E13/'４表'!$P13*100000,1)</f>
        <v>1.7</v>
      </c>
      <c r="F13" s="35">
        <f>ROUND('３表'!F13/'４表'!$P13*100000,1)</f>
        <v>17.9</v>
      </c>
      <c r="G13" s="35">
        <f>ROUND('３表'!G13/'４表'!$P13*100000,1)</f>
        <v>292.3</v>
      </c>
      <c r="H13" s="35">
        <f>ROUND('３表'!H13/'４表'!$P13*100000,1)</f>
        <v>1136.8</v>
      </c>
      <c r="I13" s="35">
        <f>ROUND('３表'!I13/'４表'!$P13*100000,1)</f>
        <v>78.4</v>
      </c>
      <c r="J13" s="35">
        <f>ROUND('３表'!J13/'４表'!$P13*100000,1)</f>
        <v>9.4</v>
      </c>
      <c r="K13" s="35">
        <f>ROUND('３表'!K13/'４表'!$P13*100000,1)</f>
        <v>69</v>
      </c>
      <c r="L13" s="35">
        <f>ROUND('３表'!L13/'４表'!$P13*100000,1)</f>
        <v>151.7</v>
      </c>
      <c r="M13" s="35">
        <f>ROUND('３表'!M13/'４表'!$P13*100000,1)</f>
        <v>18.7</v>
      </c>
      <c r="N13" s="44">
        <f>ROUND('３表'!N13/'４表'!$P13*100000,1)</f>
        <v>45.2</v>
      </c>
      <c r="P13" s="190">
        <v>117349</v>
      </c>
    </row>
    <row r="14" spans="1:16" ht="39.75" customHeight="1">
      <c r="A14" s="134" t="s">
        <v>191</v>
      </c>
      <c r="B14" s="42">
        <f>ROUND('３表'!B14/'４表'!$P14*100000,1)</f>
        <v>9.5</v>
      </c>
      <c r="C14" s="35">
        <f>ROUND('３表'!C14/'４表'!$P14*100000,1)</f>
        <v>1613.7</v>
      </c>
      <c r="D14" s="35">
        <f>ROUND('３表'!D14/'４表'!$P14*100000,1)</f>
        <v>449.3</v>
      </c>
      <c r="E14" s="35">
        <f>ROUND('３表'!E14/'４表'!$P14*100000,1)</f>
        <v>1.9</v>
      </c>
      <c r="F14" s="35">
        <f>ROUND('３表'!F14/'４表'!$P14*100000,1)</f>
        <v>0</v>
      </c>
      <c r="G14" s="35">
        <f>ROUND('３表'!G14/'４表'!$P14*100000,1)</f>
        <v>389.7</v>
      </c>
      <c r="H14" s="35">
        <f>ROUND('３表'!H14/'４表'!$P14*100000,1)</f>
        <v>772.8</v>
      </c>
      <c r="I14" s="35">
        <f>ROUND('３表'!I14/'４表'!$P14*100000,1)</f>
        <v>82.3</v>
      </c>
      <c r="J14" s="35">
        <f>ROUND('３表'!J14/'４表'!$P14*100000,1)</f>
        <v>2.8</v>
      </c>
      <c r="K14" s="35">
        <f>ROUND('３表'!K14/'４表'!$P14*100000,1)</f>
        <v>79.5</v>
      </c>
      <c r="L14" s="35">
        <f>ROUND('３表'!L14/'４表'!$P14*100000,1)</f>
        <v>46.4</v>
      </c>
      <c r="M14" s="35">
        <f>ROUND('３表'!M14/'４表'!$P14*100000,1)</f>
        <v>0</v>
      </c>
      <c r="N14" s="44">
        <f>ROUND('３表'!N14/'４表'!$P14*100000,1)</f>
        <v>50.1</v>
      </c>
      <c r="P14" s="190">
        <v>105717</v>
      </c>
    </row>
    <row r="15" spans="1:16" ht="39.75" customHeight="1">
      <c r="A15" s="134" t="s">
        <v>192</v>
      </c>
      <c r="B15" s="42">
        <f>ROUND('３表'!B15/'４表'!$P15*100000,1)</f>
        <v>14.3</v>
      </c>
      <c r="C15" s="35">
        <f>ROUND('３表'!C15/'４表'!$P15*100000,1)</f>
        <v>2348.8</v>
      </c>
      <c r="D15" s="35">
        <f>ROUND('３表'!D15/'４表'!$P15*100000,1)</f>
        <v>620</v>
      </c>
      <c r="E15" s="35">
        <f>ROUND('３表'!E15/'４表'!$P15*100000,1)</f>
        <v>0</v>
      </c>
      <c r="F15" s="35">
        <f>ROUND('３表'!F15/'４表'!$P15*100000,1)</f>
        <v>19.1</v>
      </c>
      <c r="G15" s="35">
        <f>ROUND('３表'!G15/'４表'!$P15*100000,1)</f>
        <v>596.1</v>
      </c>
      <c r="H15" s="35">
        <f>ROUND('３表'!H15/'４表'!$P15*100000,1)</f>
        <v>1113.6</v>
      </c>
      <c r="I15" s="35">
        <f>ROUND('３表'!I15/'４表'!$P15*100000,1)</f>
        <v>140.7</v>
      </c>
      <c r="J15" s="35">
        <f>ROUND('３表'!J15/'４表'!$P15*100000,1)</f>
        <v>14.3</v>
      </c>
      <c r="K15" s="35">
        <f>ROUND('３表'!K15/'４表'!$P15*100000,1)</f>
        <v>126.4</v>
      </c>
      <c r="L15" s="35">
        <f>ROUND('３表'!L15/'４表'!$P15*100000,1)</f>
        <v>200.3</v>
      </c>
      <c r="M15" s="35">
        <f>ROUND('３表'!M15/'４表'!$P15*100000,1)</f>
        <v>35.8</v>
      </c>
      <c r="N15" s="44">
        <f>ROUND('３表'!N15/'４表'!$P15*100000,1)</f>
        <v>59.6</v>
      </c>
      <c r="P15" s="190">
        <v>41937</v>
      </c>
    </row>
    <row r="16" spans="1:16" ht="39.75" customHeight="1">
      <c r="A16" s="134" t="s">
        <v>193</v>
      </c>
      <c r="B16" s="42">
        <f>ROUND('３表'!B16/'４表'!$P16*100000,1)</f>
        <v>2.8</v>
      </c>
      <c r="C16" s="35">
        <f>ROUND('３表'!C16/'４表'!$P16*100000,1)</f>
        <v>809.3</v>
      </c>
      <c r="D16" s="35">
        <f>ROUND('３表'!D16/'４表'!$P16*100000,1)</f>
        <v>0</v>
      </c>
      <c r="E16" s="35">
        <f>ROUND('３表'!E16/'４表'!$P16*100000,1)</f>
        <v>0</v>
      </c>
      <c r="F16" s="35">
        <f>ROUND('３表'!F16/'４表'!$P16*100000,1)</f>
        <v>0</v>
      </c>
      <c r="G16" s="35">
        <f>ROUND('３表'!G16/'４表'!$P16*100000,1)</f>
        <v>608.3</v>
      </c>
      <c r="H16" s="35">
        <f>ROUND('３表'!H16/'４表'!$P16*100000,1)</f>
        <v>200.9</v>
      </c>
      <c r="I16" s="35">
        <f>ROUND('３表'!I16/'４表'!$P16*100000,1)</f>
        <v>86.5</v>
      </c>
      <c r="J16" s="35">
        <f>ROUND('３表'!J16/'４表'!$P16*100000,1)</f>
        <v>8.4</v>
      </c>
      <c r="K16" s="35">
        <f>ROUND('３表'!K16/'４表'!$P16*100000,1)</f>
        <v>78.1</v>
      </c>
      <c r="L16" s="35">
        <f>ROUND('３表'!L16/'４表'!$P16*100000,1)</f>
        <v>117.2</v>
      </c>
      <c r="M16" s="35">
        <f>ROUND('３表'!M16/'４表'!$P16*100000,1)</f>
        <v>67</v>
      </c>
      <c r="N16" s="44">
        <f>ROUND('３表'!N16/'４表'!$P16*100000,1)</f>
        <v>41.9</v>
      </c>
      <c r="P16" s="190">
        <v>35835</v>
      </c>
    </row>
    <row r="17" spans="1:16" ht="39.75" customHeight="1">
      <c r="A17" s="134" t="s">
        <v>194</v>
      </c>
      <c r="B17" s="42">
        <f>ROUND('３表'!B17/'４表'!$P17*100000,1)</f>
        <v>10.6</v>
      </c>
      <c r="C17" s="35">
        <f>ROUND('３表'!C17/'４表'!$P17*100000,1)</f>
        <v>1610</v>
      </c>
      <c r="D17" s="35">
        <f>ROUND('３表'!D17/'４表'!$P17*100000,1)</f>
        <v>427</v>
      </c>
      <c r="E17" s="35">
        <f>ROUND('３表'!E17/'４表'!$P17*100000,1)</f>
        <v>4.7</v>
      </c>
      <c r="F17" s="35">
        <f>ROUND('３表'!F17/'４表'!$P17*100000,1)</f>
        <v>0</v>
      </c>
      <c r="G17" s="35">
        <f>ROUND('３表'!G17/'４表'!$P17*100000,1)</f>
        <v>477.7</v>
      </c>
      <c r="H17" s="35">
        <f>ROUND('３表'!H17/'４表'!$P17*100000,1)</f>
        <v>700.6</v>
      </c>
      <c r="I17" s="35">
        <f>ROUND('３表'!I17/'４表'!$P17*100000,1)</f>
        <v>64.9</v>
      </c>
      <c r="J17" s="35">
        <f>ROUND('３表'!J17/'４表'!$P17*100000,1)</f>
        <v>4.7</v>
      </c>
      <c r="K17" s="35">
        <f>ROUND('３表'!K17/'４表'!$P17*100000,1)</f>
        <v>60.2</v>
      </c>
      <c r="L17" s="35">
        <f>ROUND('３表'!L17/'４表'!$P17*100000,1)</f>
        <v>87.3</v>
      </c>
      <c r="M17" s="35">
        <f>ROUND('３表'!M17/'４表'!$P17*100000,1)</f>
        <v>14.2</v>
      </c>
      <c r="N17" s="44">
        <f>ROUND('３表'!N17/'４表'!$P17*100000,1)</f>
        <v>41.3</v>
      </c>
      <c r="P17" s="190">
        <v>84781</v>
      </c>
    </row>
    <row r="18" spans="1:16" ht="39.75" customHeight="1">
      <c r="A18" s="134" t="s">
        <v>195</v>
      </c>
      <c r="B18" s="42">
        <f>ROUND('３表'!B18/'４表'!$P18*100000,1)</f>
        <v>8.2</v>
      </c>
      <c r="C18" s="35">
        <f>ROUND('３表'!C18/'４表'!$P18*100000,1)</f>
        <v>834</v>
      </c>
      <c r="D18" s="35">
        <f>ROUND('３表'!D18/'４表'!$P18*100000,1)</f>
        <v>0</v>
      </c>
      <c r="E18" s="35">
        <f>ROUND('３表'!E18/'４表'!$P18*100000,1)</f>
        <v>5.5</v>
      </c>
      <c r="F18" s="35">
        <f>ROUND('３表'!F18/'４表'!$P18*100000,1)</f>
        <v>0</v>
      </c>
      <c r="G18" s="35">
        <f>ROUND('３表'!G18/'４表'!$P18*100000,1)</f>
        <v>265.2</v>
      </c>
      <c r="H18" s="35">
        <f>ROUND('３表'!H18/'４表'!$P18*100000,1)</f>
        <v>563.3</v>
      </c>
      <c r="I18" s="35">
        <f>ROUND('３表'!I18/'４表'!$P18*100000,1)</f>
        <v>114.8</v>
      </c>
      <c r="J18" s="35">
        <f>ROUND('３表'!J18/'４表'!$P18*100000,1)</f>
        <v>5.5</v>
      </c>
      <c r="K18" s="35">
        <f>ROUND('３表'!K18/'４表'!$P18*100000,1)</f>
        <v>109.4</v>
      </c>
      <c r="L18" s="35">
        <f>ROUND('３表'!L18/'４表'!$P18*100000,1)</f>
        <v>103.9</v>
      </c>
      <c r="M18" s="35">
        <f>ROUND('３表'!M18/'４表'!$P18*100000,1)</f>
        <v>0</v>
      </c>
      <c r="N18" s="44">
        <f>ROUND('３表'!N18/'４表'!$P18*100000,1)</f>
        <v>46.5</v>
      </c>
      <c r="P18" s="190">
        <v>36570</v>
      </c>
    </row>
    <row r="19" spans="1:16" ht="39.75" customHeight="1">
      <c r="A19" s="134" t="s">
        <v>196</v>
      </c>
      <c r="B19" s="42">
        <f>ROUND('３表'!B19/'４表'!$P19*100000,1)</f>
        <v>11.6</v>
      </c>
      <c r="C19" s="35">
        <f>ROUND('３表'!C19/'４表'!$P19*100000,1)</f>
        <v>3691.1</v>
      </c>
      <c r="D19" s="35">
        <f>ROUND('３表'!D19/'４表'!$P19*100000,1)</f>
        <v>116.2</v>
      </c>
      <c r="E19" s="35">
        <f>ROUND('３表'!E19/'４表'!$P19*100000,1)</f>
        <v>5.8</v>
      </c>
      <c r="F19" s="35">
        <f>ROUND('３表'!F19/'４表'!$P19*100000,1)</f>
        <v>58.1</v>
      </c>
      <c r="G19" s="35">
        <f>ROUND('３表'!G19/'４表'!$P19*100000,1)</f>
        <v>0</v>
      </c>
      <c r="H19" s="35">
        <f>ROUND('３表'!H19/'４表'!$P19*100000,1)</f>
        <v>3511.1</v>
      </c>
      <c r="I19" s="35">
        <f>ROUND('３表'!I19/'４表'!$P19*100000,1)</f>
        <v>84.2</v>
      </c>
      <c r="J19" s="35">
        <f>ROUND('３表'!J19/'４表'!$P19*100000,1)</f>
        <v>20.3</v>
      </c>
      <c r="K19" s="35">
        <f>ROUND('３表'!K19/'４表'!$P19*100000,1)</f>
        <v>63.9</v>
      </c>
      <c r="L19" s="35">
        <f>ROUND('３表'!L19/'４表'!$P19*100000,1)</f>
        <v>304.9</v>
      </c>
      <c r="M19" s="35">
        <f>ROUND('３表'!M19/'４表'!$P19*100000,1)</f>
        <v>52.3</v>
      </c>
      <c r="N19" s="44">
        <f>ROUND('３表'!N19/'４表'!$P19*100000,1)</f>
        <v>37.8</v>
      </c>
      <c r="P19" s="190">
        <v>34434</v>
      </c>
    </row>
    <row r="20" spans="1:16" ht="39.75" customHeight="1">
      <c r="A20" s="138" t="s">
        <v>197</v>
      </c>
      <c r="B20" s="183">
        <f>ROUND('３表'!B20/'４表'!$P20*100000,1)</f>
        <v>0</v>
      </c>
      <c r="C20" s="184">
        <f>ROUND('３表'!C20/'４表'!$P20*100000,1)</f>
        <v>0</v>
      </c>
      <c r="D20" s="184">
        <f>ROUND('３表'!D20/'４表'!$P20*100000,1)</f>
        <v>0</v>
      </c>
      <c r="E20" s="184">
        <f>ROUND('３表'!E20/'４表'!$P20*100000,1)</f>
        <v>0</v>
      </c>
      <c r="F20" s="184">
        <f>ROUND('３表'!F20/'４表'!$P20*100000,1)</f>
        <v>0</v>
      </c>
      <c r="G20" s="184">
        <f>ROUND('３表'!G20/'４表'!$P20*100000,1)</f>
        <v>0</v>
      </c>
      <c r="H20" s="184">
        <f>ROUND('３表'!H20/'４表'!$P20*100000,1)</f>
        <v>0</v>
      </c>
      <c r="I20" s="184">
        <f>ROUND('３表'!I20/'４表'!$P20*100000,1)</f>
        <v>74</v>
      </c>
      <c r="J20" s="184">
        <f>ROUND('３表'!J20/'４表'!$P20*100000,1)</f>
        <v>0</v>
      </c>
      <c r="K20" s="184">
        <f>ROUND('３表'!K20/'４表'!$P20*100000,1)</f>
        <v>74</v>
      </c>
      <c r="L20" s="184">
        <f>ROUND('３表'!L20/'４表'!$P20*100000,1)</f>
        <v>0</v>
      </c>
      <c r="M20" s="184">
        <f>ROUND('３表'!M20/'４表'!$P20*100000,1)</f>
        <v>0</v>
      </c>
      <c r="N20" s="185">
        <f>ROUND('３表'!N20/'４表'!$P20*100000,1)</f>
        <v>29.6</v>
      </c>
      <c r="P20" s="190">
        <v>6759</v>
      </c>
    </row>
    <row r="21" spans="1:16" s="18" customFormat="1" ht="39.75" customHeight="1">
      <c r="A21" s="175" t="s">
        <v>198</v>
      </c>
      <c r="B21" s="186">
        <f>ROUND('３表'!B21/'４表'!$P21*100000,1)</f>
        <v>12.9</v>
      </c>
      <c r="C21" s="36">
        <f>ROUND('３表'!C21/'４表'!$P21*100000,1)</f>
        <v>994.1</v>
      </c>
      <c r="D21" s="36">
        <f>ROUND('３表'!D21/'４表'!$P21*100000,1)</f>
        <v>0</v>
      </c>
      <c r="E21" s="184">
        <f>ROUND('３表'!E21/'４表'!$P21*100000,1)</f>
        <v>0</v>
      </c>
      <c r="F21" s="184">
        <f>ROUND('３表'!F21/'４表'!$P21*100000,1)</f>
        <v>0</v>
      </c>
      <c r="G21" s="184">
        <f>ROUND('３表'!G21/'４表'!$P21*100000,1)</f>
        <v>387.3</v>
      </c>
      <c r="H21" s="36">
        <f>ROUND('３表'!H21/'４表'!$P21*100000,1)</f>
        <v>606.8</v>
      </c>
      <c r="I21" s="36">
        <f>ROUND('３表'!I21/'４表'!$P21*100000,1)</f>
        <v>142</v>
      </c>
      <c r="J21" s="36">
        <f>ROUND('３表'!J21/'４表'!$P21*100000,1)</f>
        <v>38.7</v>
      </c>
      <c r="K21" s="36">
        <f>ROUND('３表'!K21/'４表'!$P21*100000,1)</f>
        <v>103.3</v>
      </c>
      <c r="L21" s="36">
        <f>ROUND('３表'!L21/'４表'!$P21*100000,1)</f>
        <v>606.8</v>
      </c>
      <c r="M21" s="36">
        <f>ROUND('３表'!M21/'４表'!$P21*100000,1)</f>
        <v>180.7</v>
      </c>
      <c r="N21" s="37">
        <f>ROUND('３表'!N21/'４表'!$P21*100000,1)</f>
        <v>51.6</v>
      </c>
      <c r="P21" s="190">
        <v>7746</v>
      </c>
    </row>
    <row r="22" spans="1:16" ht="39.75" customHeight="1">
      <c r="A22" s="131" t="s">
        <v>199</v>
      </c>
      <c r="B22" s="161">
        <f>ROUND('３表'!B22/'４表'!$P22*100000,1)</f>
        <v>6.7</v>
      </c>
      <c r="C22" s="43">
        <f>ROUND('３表'!C22/'４表'!$P22*100000,1)</f>
        <v>697.9</v>
      </c>
      <c r="D22" s="43">
        <f>ROUND('３表'!D22/'４表'!$P22*100000,1)</f>
        <v>510.9</v>
      </c>
      <c r="E22" s="43">
        <f>ROUND('３表'!E22/'４表'!$P22*100000,1)</f>
        <v>0</v>
      </c>
      <c r="F22" s="43">
        <f>ROUND('３表'!F22/'４表'!$P22*100000,1)</f>
        <v>0</v>
      </c>
      <c r="G22" s="43">
        <f>ROUND('３表'!G22/'４表'!$P22*100000,1)</f>
        <v>187</v>
      </c>
      <c r="H22" s="43">
        <f>ROUND('３表'!H22/'４表'!$P22*100000,1)</f>
        <v>0</v>
      </c>
      <c r="I22" s="43">
        <f>ROUND('３表'!I22/'４表'!$P22*100000,1)</f>
        <v>83.5</v>
      </c>
      <c r="J22" s="43">
        <f>ROUND('３表'!J22/'４表'!$P22*100000,1)</f>
        <v>6.7</v>
      </c>
      <c r="K22" s="43">
        <f>ROUND('３表'!K22/'４表'!$P22*100000,1)</f>
        <v>76.8</v>
      </c>
      <c r="L22" s="43">
        <f>ROUND('３表'!L22/'４表'!$P22*100000,1)</f>
        <v>126.9</v>
      </c>
      <c r="M22" s="43">
        <f>ROUND('３表'!M22/'４表'!$P22*100000,1)</f>
        <v>0</v>
      </c>
      <c r="N22" s="162">
        <f>ROUND('３表'!N22/'４表'!$P22*100000,1)</f>
        <v>53.4</v>
      </c>
      <c r="P22" s="190">
        <v>29945</v>
      </c>
    </row>
    <row r="23" spans="1:16" ht="39.75" customHeight="1">
      <c r="A23" s="131" t="s">
        <v>200</v>
      </c>
      <c r="B23" s="42">
        <f>ROUND('３表'!B23/'４表'!$P23*100000,1)</f>
        <v>4.8</v>
      </c>
      <c r="C23" s="35">
        <f>ROUND('３表'!C23/'４表'!$P23*100000,1)</f>
        <v>1021</v>
      </c>
      <c r="D23" s="35">
        <f>ROUND('３表'!D23/'４表'!$P23*100000,1)</f>
        <v>541.7</v>
      </c>
      <c r="E23" s="35">
        <f>ROUND('３表'!E23/'４表'!$P23*100000,1)</f>
        <v>0</v>
      </c>
      <c r="F23" s="35">
        <f>ROUND('３表'!F23/'４表'!$P23*100000,1)</f>
        <v>0</v>
      </c>
      <c r="G23" s="35">
        <f>ROUND('３表'!G23/'４表'!$P23*100000,1)</f>
        <v>479.3</v>
      </c>
      <c r="H23" s="35">
        <f>ROUND('３表'!H23/'４表'!$P23*100000,1)</f>
        <v>0</v>
      </c>
      <c r="I23" s="35">
        <f>ROUND('３表'!I23/'４表'!$P23*100000,1)</f>
        <v>81.5</v>
      </c>
      <c r="J23" s="35">
        <f>ROUND('３表'!J23/'４表'!$P23*100000,1)</f>
        <v>14.4</v>
      </c>
      <c r="K23" s="35">
        <f>ROUND('３表'!K23/'４表'!$P23*100000,1)</f>
        <v>67.1</v>
      </c>
      <c r="L23" s="35">
        <f>ROUND('３表'!L23/'４表'!$P23*100000,1)</f>
        <v>210.9</v>
      </c>
      <c r="M23" s="35">
        <f>ROUND('３表'!M23/'４表'!$P23*100000,1)</f>
        <v>91.1</v>
      </c>
      <c r="N23" s="44">
        <f>ROUND('３表'!N23/'４表'!$P23*100000,1)</f>
        <v>38.3</v>
      </c>
      <c r="P23" s="190">
        <v>20862</v>
      </c>
    </row>
    <row r="24" spans="1:16" ht="39.75" customHeight="1">
      <c r="A24" s="175" t="s">
        <v>201</v>
      </c>
      <c r="B24" s="183">
        <f>ROUND('３表'!B24/'４表'!$P24*100000,1)</f>
        <v>6.3</v>
      </c>
      <c r="C24" s="184">
        <f>ROUND('３表'!C24/'４表'!$P24*100000,1)</f>
        <v>578</v>
      </c>
      <c r="D24" s="184">
        <f>ROUND('３表'!D24/'４表'!$P24*100000,1)</f>
        <v>0</v>
      </c>
      <c r="E24" s="184">
        <f>ROUND('３表'!E24/'４表'!$P24*100000,1)</f>
        <v>0</v>
      </c>
      <c r="F24" s="184">
        <f>ROUND('３表'!F24/'４表'!$P24*100000,1)</f>
        <v>0</v>
      </c>
      <c r="G24" s="184">
        <f>ROUND('３表'!G24/'４表'!$P24*100000,1)</f>
        <v>251.3</v>
      </c>
      <c r="H24" s="184">
        <f>ROUND('３表'!H24/'４表'!$P24*100000,1)</f>
        <v>326.7</v>
      </c>
      <c r="I24" s="184">
        <f>ROUND('３表'!I24/'４表'!$P24*100000,1)</f>
        <v>88</v>
      </c>
      <c r="J24" s="184">
        <f>ROUND('３表'!J24/'４表'!$P24*100000,1)</f>
        <v>6.3</v>
      </c>
      <c r="K24" s="184">
        <f>ROUND('３表'!K24/'４表'!$P24*100000,1)</f>
        <v>81.7</v>
      </c>
      <c r="L24" s="184">
        <f>ROUND('３表'!L24/'４表'!$P24*100000,1)</f>
        <v>119.4</v>
      </c>
      <c r="M24" s="184">
        <f>ROUND('３表'!M24/'４表'!$P24*100000,1)</f>
        <v>0</v>
      </c>
      <c r="N24" s="185">
        <f>ROUND('３表'!N24/'４表'!$P24*100000,1)</f>
        <v>56.5</v>
      </c>
      <c r="P24" s="190">
        <v>15917</v>
      </c>
    </row>
    <row r="25" spans="1:16" ht="39.75" customHeight="1">
      <c r="A25" s="175" t="s">
        <v>202</v>
      </c>
      <c r="B25" s="183">
        <f>ROUND('３表'!B25/'４表'!$P25*100000,1)</f>
        <v>0</v>
      </c>
      <c r="C25" s="184">
        <f>ROUND('３表'!C25/'４表'!$P25*100000,1)</f>
        <v>0</v>
      </c>
      <c r="D25" s="184">
        <f>ROUND('３表'!D25/'４表'!$P25*100000,1)</f>
        <v>0</v>
      </c>
      <c r="E25" s="184">
        <f>ROUND('３表'!E25/'４表'!$P25*100000,1)</f>
        <v>0</v>
      </c>
      <c r="F25" s="184">
        <f>ROUND('３表'!F25/'４表'!$P25*100000,1)</f>
        <v>0</v>
      </c>
      <c r="G25" s="184">
        <f>ROUND('３表'!G25/'４表'!$P25*100000,1)</f>
        <v>0</v>
      </c>
      <c r="H25" s="184">
        <f>ROUND('３表'!H25/'４表'!$P25*100000,1)</f>
        <v>0</v>
      </c>
      <c r="I25" s="184">
        <f>ROUND('３表'!I25/'４表'!$P25*100000,1)</f>
        <v>113.2</v>
      </c>
      <c r="J25" s="184">
        <f>ROUND('３表'!J25/'４表'!$P25*100000,1)</f>
        <v>11.3</v>
      </c>
      <c r="K25" s="184">
        <f>ROUND('３表'!K25/'４表'!$P25*100000,1)</f>
        <v>101.9</v>
      </c>
      <c r="L25" s="184">
        <f>ROUND('３表'!L25/'４表'!$P25*100000,1)</f>
        <v>215</v>
      </c>
      <c r="M25" s="184">
        <f>ROUND('３表'!M25/'４表'!$P25*100000,1)</f>
        <v>45.3</v>
      </c>
      <c r="N25" s="185">
        <f>ROUND('３表'!N25/'４表'!$P25*100000,1)</f>
        <v>45.3</v>
      </c>
      <c r="P25" s="190">
        <v>8836</v>
      </c>
    </row>
    <row r="26" spans="1:16" ht="39.75" customHeight="1">
      <c r="A26" s="131" t="s">
        <v>203</v>
      </c>
      <c r="B26" s="42">
        <f>ROUND('３表'!B26/'４表'!$P26*100000,1)</f>
        <v>0</v>
      </c>
      <c r="C26" s="35">
        <f>ROUND('３表'!C26/'４表'!$P26*100000,1)</f>
        <v>0</v>
      </c>
      <c r="D26" s="35">
        <f>ROUND('３表'!D26/'４表'!$P26*100000,1)</f>
        <v>0</v>
      </c>
      <c r="E26" s="35">
        <f>ROUND('３表'!E26/'４表'!$P26*100000,1)</f>
        <v>0</v>
      </c>
      <c r="F26" s="35">
        <f>ROUND('３表'!F26/'４表'!$P26*100000,1)</f>
        <v>0</v>
      </c>
      <c r="G26" s="35">
        <f>ROUND('３表'!G26/'４表'!$P26*100000,1)</f>
        <v>0</v>
      </c>
      <c r="H26" s="35">
        <f>ROUND('３表'!H26/'４表'!$P26*100000,1)</f>
        <v>0</v>
      </c>
      <c r="I26" s="35">
        <f>ROUND('３表'!I26/'４表'!$P26*100000,1)</f>
        <v>154.6</v>
      </c>
      <c r="J26" s="35">
        <f>ROUND('３表'!J26/'４表'!$P26*100000,1)</f>
        <v>25.8</v>
      </c>
      <c r="K26" s="35">
        <f>ROUND('３表'!K26/'４表'!$P26*100000,1)</f>
        <v>128.9</v>
      </c>
      <c r="L26" s="35">
        <f>ROUND('３表'!L26/'４表'!$P26*100000,1)</f>
        <v>489.7</v>
      </c>
      <c r="M26" s="35">
        <f>ROUND('３表'!M26/'４表'!$P26*100000,1)</f>
        <v>103.1</v>
      </c>
      <c r="N26" s="44">
        <f>ROUND('３表'!N26/'４表'!$P26*100000,1)</f>
        <v>51.5</v>
      </c>
      <c r="P26" s="190">
        <v>3880</v>
      </c>
    </row>
    <row r="27" spans="1:16" ht="39.75" customHeight="1">
      <c r="A27" s="131" t="s">
        <v>216</v>
      </c>
      <c r="B27" s="42">
        <f>ROUND('３表'!B27/'４表'!$P27*100000,1)</f>
        <v>19.9</v>
      </c>
      <c r="C27" s="35">
        <f>ROUND('３表'!C27/'４表'!$P27*100000,1)</f>
        <v>2309.4</v>
      </c>
      <c r="D27" s="35">
        <f>ROUND('３表'!D27/'４表'!$P27*100000,1)</f>
        <v>0</v>
      </c>
      <c r="E27" s="35">
        <f>ROUND('３表'!E27/'４表'!$P27*100000,1)</f>
        <v>0</v>
      </c>
      <c r="F27" s="35">
        <f>ROUND('３表'!F27/'４表'!$P27*100000,1)</f>
        <v>0</v>
      </c>
      <c r="G27" s="35">
        <f>ROUND('３表'!G27/'４表'!$P27*100000,1)</f>
        <v>447.9</v>
      </c>
      <c r="H27" s="35">
        <f>ROUND('３表'!H27/'４表'!$P27*100000,1)</f>
        <v>1861.4</v>
      </c>
      <c r="I27" s="35">
        <f>ROUND('３表'!I27/'４表'!$P27*100000,1)</f>
        <v>119.5</v>
      </c>
      <c r="J27" s="35">
        <f>ROUND('３表'!J27/'４表'!$P27*100000,1)</f>
        <v>10</v>
      </c>
      <c r="K27" s="35">
        <f>ROUND('３表'!K27/'４表'!$P27*100000,1)</f>
        <v>109.5</v>
      </c>
      <c r="L27" s="35">
        <f>ROUND('３表'!L27/'４表'!$P27*100000,1)</f>
        <v>169.2</v>
      </c>
      <c r="M27" s="35">
        <f>ROUND('３表'!M27/'４表'!$P27*100000,1)</f>
        <v>29.9</v>
      </c>
      <c r="N27" s="44">
        <f>ROUND('３表'!N27/'４表'!$P27*100000,1)</f>
        <v>49.8</v>
      </c>
      <c r="P27" s="190">
        <v>10046</v>
      </c>
    </row>
    <row r="28" spans="1:16" ht="39.75" customHeight="1" thickBot="1">
      <c r="A28" s="176" t="s">
        <v>204</v>
      </c>
      <c r="B28" s="180">
        <f>ROUND('３表'!B28/'４表'!$P28*100000,1)</f>
        <v>14.8</v>
      </c>
      <c r="C28" s="181">
        <f>ROUND('３表'!C28/'４表'!$P28*100000,1)</f>
        <v>1462.4</v>
      </c>
      <c r="D28" s="181">
        <f>ROUND('３表'!D28/'４表'!$P28*100000,1)</f>
        <v>0</v>
      </c>
      <c r="E28" s="181">
        <f>ROUND('３表'!E28/'４表'!$P28*100000,1)</f>
        <v>0</v>
      </c>
      <c r="F28" s="181">
        <f>ROUND('３表'!F28/'４表'!$P28*100000,1)</f>
        <v>0</v>
      </c>
      <c r="G28" s="181">
        <f>ROUND('３表'!G28/'４表'!$P28*100000,1)</f>
        <v>295.4</v>
      </c>
      <c r="H28" s="181">
        <f>ROUND('３表'!H28/'４表'!$P28*100000,1)</f>
        <v>1167</v>
      </c>
      <c r="I28" s="181">
        <f>ROUND('３表'!I28/'４表'!$P28*100000,1)</f>
        <v>108.3</v>
      </c>
      <c r="J28" s="181">
        <f>ROUND('３表'!J28/'４表'!$P28*100000,1)</f>
        <v>4.9</v>
      </c>
      <c r="K28" s="181">
        <f>ROUND('３表'!K28/'４表'!$P28*100000,1)</f>
        <v>103.4</v>
      </c>
      <c r="L28" s="181">
        <f>ROUND('３表'!L28/'４表'!$P28*100000,1)</f>
        <v>64</v>
      </c>
      <c r="M28" s="181">
        <f>ROUND('３表'!M28/'４表'!$P28*100000,1)</f>
        <v>0</v>
      </c>
      <c r="N28" s="182">
        <f>ROUND('３表'!N28/'４表'!$P28*100000,1)</f>
        <v>54.2</v>
      </c>
      <c r="P28" s="190">
        <v>20309</v>
      </c>
    </row>
    <row r="29" spans="1:16" ht="39.75" customHeight="1" thickTop="1">
      <c r="A29" s="155" t="s">
        <v>31</v>
      </c>
      <c r="B29" s="163">
        <f>ROUND('３表'!B29/'４表'!$P29*100000,1)</f>
        <v>10.6</v>
      </c>
      <c r="C29" s="164">
        <f>ROUND('３表'!C29/'４表'!$P29*100000,1)</f>
        <v>1610</v>
      </c>
      <c r="D29" s="164">
        <f>ROUND('３表'!D29/'４表'!$P29*100000,1)</f>
        <v>427</v>
      </c>
      <c r="E29" s="164">
        <f>ROUND('３表'!E29/'４表'!$P29*100000,1)</f>
        <v>4.7</v>
      </c>
      <c r="F29" s="164">
        <f>ROUND('３表'!F29/'４表'!$P29*100000,1)</f>
        <v>0</v>
      </c>
      <c r="G29" s="164">
        <f>ROUND('３表'!G29/'４表'!$P29*100000,1)</f>
        <v>477.7</v>
      </c>
      <c r="H29" s="164">
        <f>ROUND('３表'!H29/'４表'!$P29*100000,1)</f>
        <v>700.6</v>
      </c>
      <c r="I29" s="164">
        <f>ROUND('３表'!I29/'４表'!$P29*100000,1)</f>
        <v>64.9</v>
      </c>
      <c r="J29" s="164">
        <f>ROUND('３表'!J29/'４表'!$P29*100000,1)</f>
        <v>4.7</v>
      </c>
      <c r="K29" s="164">
        <f>ROUND('３表'!K29/'４表'!$P29*100000,1)</f>
        <v>60.2</v>
      </c>
      <c r="L29" s="164">
        <f>ROUND('３表'!L29/'４表'!$P29*100000,1)</f>
        <v>87.3</v>
      </c>
      <c r="M29" s="164">
        <f>ROUND('３表'!M29/'４表'!$P29*100000,1)</f>
        <v>14.2</v>
      </c>
      <c r="N29" s="165">
        <f>ROUND('３表'!N29/'４表'!$P29*100000,1)</f>
        <v>41.3</v>
      </c>
      <c r="P29" s="190">
        <v>84781</v>
      </c>
    </row>
    <row r="30" spans="1:16" ht="39.75" customHeight="1">
      <c r="A30" s="131" t="s">
        <v>32</v>
      </c>
      <c r="B30" s="42">
        <f>ROUND('３表'!B30/'４表'!$P30*100000,1)</f>
        <v>9.9</v>
      </c>
      <c r="C30" s="35">
        <f>ROUND('３表'!C30/'４表'!$P30*100000,1)</f>
        <v>1850.1</v>
      </c>
      <c r="D30" s="35">
        <f>ROUND('３表'!D30/'４表'!$P30*100000,1)</f>
        <v>536.2</v>
      </c>
      <c r="E30" s="35">
        <f>ROUND('３表'!E30/'４表'!$P30*100000,1)</f>
        <v>1.8</v>
      </c>
      <c r="F30" s="35">
        <f>ROUND('３表'!F30/'４表'!$P30*100000,1)</f>
        <v>9.4</v>
      </c>
      <c r="G30" s="35">
        <f>ROUND('３表'!G30/'４表'!$P30*100000,1)</f>
        <v>338.5</v>
      </c>
      <c r="H30" s="35">
        <f>ROUND('３表'!H30/'４表'!$P30*100000,1)</f>
        <v>964.3</v>
      </c>
      <c r="I30" s="35">
        <f>ROUND('３表'!I30/'４表'!$P30*100000,1)</f>
        <v>80.2</v>
      </c>
      <c r="J30" s="35">
        <f>ROUND('３表'!J30/'４表'!$P30*100000,1)</f>
        <v>6.3</v>
      </c>
      <c r="K30" s="35">
        <f>ROUND('３表'!K30/'４表'!$P30*100000,1)</f>
        <v>74</v>
      </c>
      <c r="L30" s="35">
        <f>ROUND('３表'!L30/'４表'!$P30*100000,1)</f>
        <v>101.8</v>
      </c>
      <c r="M30" s="35">
        <f>ROUND('３表'!M30/'４表'!$P30*100000,1)</f>
        <v>9.9</v>
      </c>
      <c r="N30" s="44">
        <f>ROUND('３表'!N30/'４表'!$P30*100000,1)</f>
        <v>47.5</v>
      </c>
      <c r="P30" s="190">
        <v>223066</v>
      </c>
    </row>
    <row r="31" spans="1:16" ht="39.75" customHeight="1">
      <c r="A31" s="131" t="s">
        <v>33</v>
      </c>
      <c r="B31" s="42">
        <f>ROUND('３表'!B31/'４表'!$P31*100000,1)</f>
        <v>18.7</v>
      </c>
      <c r="C31" s="35">
        <f>ROUND('３表'!C31/'４表'!$P31*100000,1)</f>
        <v>1508.9</v>
      </c>
      <c r="D31" s="35">
        <f>ROUND('３表'!D31/'４表'!$P31*100000,1)</f>
        <v>213.5</v>
      </c>
      <c r="E31" s="35">
        <f>ROUND('３表'!E31/'４表'!$P31*100000,1)</f>
        <v>2.5</v>
      </c>
      <c r="F31" s="35">
        <f>ROUND('３表'!F31/'４表'!$P31*100000,1)</f>
        <v>0</v>
      </c>
      <c r="G31" s="35">
        <f>ROUND('３表'!G31/'４表'!$P31*100000,1)</f>
        <v>503</v>
      </c>
      <c r="H31" s="35">
        <f>ROUND('３表'!H31/'４表'!$P31*100000,1)</f>
        <v>789.9</v>
      </c>
      <c r="I31" s="35">
        <f>ROUND('３表'!I31/'４表'!$P31*100000,1)</f>
        <v>74.1</v>
      </c>
      <c r="J31" s="35">
        <f>ROUND('３表'!J31/'４表'!$P31*100000,1)</f>
        <v>12.4</v>
      </c>
      <c r="K31" s="35">
        <f>ROUND('３表'!K31/'４表'!$P31*100000,1)</f>
        <v>61.6</v>
      </c>
      <c r="L31" s="35">
        <f>ROUND('３表'!L31/'４表'!$P31*100000,1)</f>
        <v>157.5</v>
      </c>
      <c r="M31" s="35">
        <f>ROUND('３表'!M31/'４表'!$P31*100000,1)</f>
        <v>0</v>
      </c>
      <c r="N31" s="44">
        <f>ROUND('３表'!N31/'４表'!$P31*100000,1)</f>
        <v>55.4</v>
      </c>
      <c r="P31" s="190">
        <v>160645</v>
      </c>
    </row>
    <row r="32" spans="1:16" ht="39.75" customHeight="1">
      <c r="A32" s="131" t="s">
        <v>34</v>
      </c>
      <c r="B32" s="42">
        <f>ROUND('３表'!B32/'４表'!$P32*100000,1)</f>
        <v>8.1</v>
      </c>
      <c r="C32" s="35">
        <f>ROUND('３表'!C32/'４表'!$P32*100000,1)</f>
        <v>1503.2</v>
      </c>
      <c r="D32" s="35">
        <f>ROUND('３表'!D32/'４表'!$P32*100000,1)</f>
        <v>304.5</v>
      </c>
      <c r="E32" s="35">
        <f>ROUND('３表'!E32/'４表'!$P32*100000,1)</f>
        <v>1.3</v>
      </c>
      <c r="F32" s="35">
        <f>ROUND('３表'!F32/'４表'!$P32*100000,1)</f>
        <v>3.1</v>
      </c>
      <c r="G32" s="35">
        <f>ROUND('３表'!G32/'４表'!$P32*100000,1)</f>
        <v>320.6</v>
      </c>
      <c r="H32" s="35">
        <f>ROUND('３表'!H32/'４表'!$P32*100000,1)</f>
        <v>873.7</v>
      </c>
      <c r="I32" s="35">
        <f>ROUND('３表'!I32/'４表'!$P32*100000,1)</f>
        <v>94.7</v>
      </c>
      <c r="J32" s="35">
        <f>ROUND('３表'!J32/'４表'!$P32*100000,1)</f>
        <v>15.2</v>
      </c>
      <c r="K32" s="35">
        <f>ROUND('３表'!K32/'４表'!$P32*100000,1)</f>
        <v>79.6</v>
      </c>
      <c r="L32" s="35">
        <f>ROUND('３表'!L32/'４表'!$P32*100000,1)</f>
        <v>233.5</v>
      </c>
      <c r="M32" s="35">
        <f>ROUND('３表'!M32/'４表'!$P32*100000,1)</f>
        <v>24.5</v>
      </c>
      <c r="N32" s="44">
        <f>ROUND('３表'!N32/'４表'!$P32*100000,1)</f>
        <v>48.3</v>
      </c>
      <c r="P32" s="190">
        <v>639785</v>
      </c>
    </row>
    <row r="33" spans="1:16" ht="39.75" customHeight="1">
      <c r="A33" s="131" t="s">
        <v>35</v>
      </c>
      <c r="B33" s="42">
        <f>ROUND('３表'!B33/'４表'!$P33*100000,1)</f>
        <v>11.8</v>
      </c>
      <c r="C33" s="35">
        <f>ROUND('３表'!C33/'４表'!$P33*100000,1)</f>
        <v>1621.8</v>
      </c>
      <c r="D33" s="35">
        <f>ROUND('３表'!D33/'４表'!$P33*100000,1)</f>
        <v>399.8</v>
      </c>
      <c r="E33" s="35">
        <f>ROUND('３表'!E33/'４表'!$P33*100000,1)</f>
        <v>2.9</v>
      </c>
      <c r="F33" s="35">
        <f>ROUND('３表'!F33/'４表'!$P33*100000,1)</f>
        <v>5.9</v>
      </c>
      <c r="G33" s="35">
        <f>ROUND('３表'!G33/'４表'!$P33*100000,1)</f>
        <v>471</v>
      </c>
      <c r="H33" s="35">
        <f>ROUND('３表'!H33/'４表'!$P33*100000,1)</f>
        <v>742.2</v>
      </c>
      <c r="I33" s="35">
        <f>ROUND('３表'!I33/'４表'!$P33*100000,1)</f>
        <v>122.7</v>
      </c>
      <c r="J33" s="35">
        <f>ROUND('３表'!J33/'４表'!$P33*100000,1)</f>
        <v>8.8</v>
      </c>
      <c r="K33" s="35">
        <f>ROUND('３表'!K33/'４表'!$P33*100000,1)</f>
        <v>113.9</v>
      </c>
      <c r="L33" s="35">
        <f>ROUND('３表'!L33/'４表'!$P33*100000,1)</f>
        <v>145.5</v>
      </c>
      <c r="M33" s="35">
        <f>ROUND('３表'!M33/'４表'!$P33*100000,1)</f>
        <v>20.6</v>
      </c>
      <c r="N33" s="44">
        <f>ROUND('３表'!N33/'４表'!$P33*100000,1)</f>
        <v>53.6</v>
      </c>
      <c r="P33" s="190">
        <v>136083</v>
      </c>
    </row>
    <row r="34" spans="1:16" ht="39.75" customHeight="1">
      <c r="A34" s="140" t="s">
        <v>36</v>
      </c>
      <c r="B34" s="45">
        <f>ROUND('３表'!B34/'４表'!$P34*100000,1)</f>
        <v>11.2</v>
      </c>
      <c r="C34" s="38">
        <f>ROUND('３表'!C34/'４表'!$P34*100000,1)</f>
        <v>1916.9</v>
      </c>
      <c r="D34" s="38">
        <f>ROUND('３表'!D34/'４表'!$P34*100000,1)</f>
        <v>259.4</v>
      </c>
      <c r="E34" s="38">
        <f>ROUND('３表'!E34/'４表'!$P34*100000,1)</f>
        <v>3.7</v>
      </c>
      <c r="F34" s="38">
        <f>ROUND('３表'!F34/'４表'!$P34*100000,1)</f>
        <v>4.7</v>
      </c>
      <c r="G34" s="38">
        <f>ROUND('３表'!G34/'４表'!$P34*100000,1)</f>
        <v>268.8</v>
      </c>
      <c r="H34" s="38">
        <f>ROUND('３表'!H34/'４表'!$P34*100000,1)</f>
        <v>1380.3</v>
      </c>
      <c r="I34" s="38">
        <f>ROUND('３表'!I34/'４表'!$P34*100000,1)</f>
        <v>110.1</v>
      </c>
      <c r="J34" s="38">
        <f>ROUND('３表'!J34/'４表'!$P34*100000,1)</f>
        <v>13.1</v>
      </c>
      <c r="K34" s="38">
        <f>ROUND('３表'!K34/'４表'!$P34*100000,1)</f>
        <v>97.1</v>
      </c>
      <c r="L34" s="38">
        <f>ROUND('３表'!L34/'４表'!$P34*100000,1)</f>
        <v>222.1</v>
      </c>
      <c r="M34" s="38">
        <f>ROUND('３表'!M34/'４表'!$P34*100000,1)</f>
        <v>51.3</v>
      </c>
      <c r="N34" s="46">
        <f>ROUND('３表'!N34/'４表'!$P34*100000,1)</f>
        <v>56</v>
      </c>
      <c r="P34" s="190">
        <v>107150</v>
      </c>
    </row>
    <row r="35" ht="13.5">
      <c r="A35" s="39" t="s">
        <v>180</v>
      </c>
    </row>
    <row r="36" ht="19.5" customHeight="1">
      <c r="P36" s="190"/>
    </row>
    <row r="37" ht="19.5" customHeight="1">
      <c r="P37" s="190"/>
    </row>
    <row r="38" ht="19.5" customHeight="1">
      <c r="P38" s="190"/>
    </row>
    <row r="39" ht="19.5" customHeight="1">
      <c r="P39" s="190"/>
    </row>
    <row r="40" ht="19.5" customHeight="1">
      <c r="P40" s="190"/>
    </row>
  </sheetData>
  <sheetProtection/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5" zoomScaleSheetLayoutView="75" workbookViewId="0" topLeftCell="A1">
      <selection activeCell="J11" sqref="J11"/>
    </sheetView>
  </sheetViews>
  <sheetFormatPr defaultColWidth="7.625" defaultRowHeight="13.5"/>
  <cols>
    <col min="1" max="1" width="11.75390625" style="212" customWidth="1"/>
    <col min="2" max="5" width="7.125" style="212" customWidth="1"/>
    <col min="6" max="6" width="12.00390625" style="212" customWidth="1"/>
    <col min="7" max="10" width="7.125" style="212" customWidth="1"/>
    <col min="11" max="11" width="10.125" style="212" customWidth="1"/>
    <col min="12" max="19" width="7.125" style="212" customWidth="1"/>
    <col min="20" max="16384" width="7.625" style="212" customWidth="1"/>
  </cols>
  <sheetData>
    <row r="1" spans="1:19" ht="21">
      <c r="A1" s="210" t="s">
        <v>223</v>
      </c>
      <c r="B1" s="215"/>
      <c r="C1" s="215"/>
      <c r="D1" s="215"/>
      <c r="E1" s="215"/>
      <c r="F1" s="215"/>
      <c r="G1" s="215"/>
      <c r="H1" s="215"/>
      <c r="I1" s="216"/>
      <c r="J1" s="217"/>
      <c r="K1" s="217"/>
      <c r="L1" s="217"/>
      <c r="M1" s="217"/>
      <c r="N1" s="217"/>
      <c r="O1" s="369">
        <v>43374</v>
      </c>
      <c r="P1" s="369"/>
      <c r="Q1" s="370"/>
      <c r="R1" s="370"/>
      <c r="S1" s="370"/>
    </row>
    <row r="2" spans="1:19" ht="13.5" customHeight="1">
      <c r="A2" s="342" t="s">
        <v>221</v>
      </c>
      <c r="B2" s="339" t="s">
        <v>8</v>
      </c>
      <c r="C2" s="330" t="s">
        <v>98</v>
      </c>
      <c r="D2" s="331"/>
      <c r="E2" s="331"/>
      <c r="F2" s="371"/>
      <c r="G2" s="330" t="s">
        <v>99</v>
      </c>
      <c r="H2" s="331"/>
      <c r="I2" s="331"/>
      <c r="J2" s="371"/>
      <c r="K2" s="345" t="s">
        <v>267</v>
      </c>
      <c r="L2" s="345" t="s">
        <v>175</v>
      </c>
      <c r="M2" s="345" t="s">
        <v>243</v>
      </c>
      <c r="N2" s="367" t="s">
        <v>244</v>
      </c>
      <c r="O2" s="367" t="s">
        <v>219</v>
      </c>
      <c r="P2" s="345" t="s">
        <v>166</v>
      </c>
      <c r="Q2" s="339" t="s">
        <v>97</v>
      </c>
      <c r="R2" s="345" t="s">
        <v>100</v>
      </c>
      <c r="S2" s="339" t="s">
        <v>101</v>
      </c>
    </row>
    <row r="3" spans="1:19" ht="36" customHeight="1">
      <c r="A3" s="366"/>
      <c r="B3" s="340"/>
      <c r="C3" s="209" t="s">
        <v>208</v>
      </c>
      <c r="D3" s="209" t="s">
        <v>209</v>
      </c>
      <c r="E3" s="271" t="s">
        <v>277</v>
      </c>
      <c r="F3" s="277" t="s">
        <v>266</v>
      </c>
      <c r="G3" s="202" t="s">
        <v>102</v>
      </c>
      <c r="H3" s="206" t="s">
        <v>1</v>
      </c>
      <c r="I3" s="203" t="s">
        <v>103</v>
      </c>
      <c r="J3" s="206" t="s">
        <v>104</v>
      </c>
      <c r="K3" s="341"/>
      <c r="L3" s="341"/>
      <c r="M3" s="372"/>
      <c r="N3" s="368"/>
      <c r="O3" s="373"/>
      <c r="P3" s="365"/>
      <c r="Q3" s="340"/>
      <c r="R3" s="341"/>
      <c r="S3" s="340"/>
    </row>
    <row r="4" spans="1:19" ht="39.75" customHeight="1">
      <c r="A4" s="132" t="s">
        <v>37</v>
      </c>
      <c r="B4" s="151">
        <f aca="true" t="shared" si="0" ref="B4:S4">SUM(B5:B6)</f>
        <v>141</v>
      </c>
      <c r="C4" s="157">
        <f t="shared" si="0"/>
        <v>2</v>
      </c>
      <c r="D4" s="157">
        <f t="shared" si="0"/>
        <v>1</v>
      </c>
      <c r="E4" s="157">
        <f t="shared" si="0"/>
        <v>1</v>
      </c>
      <c r="F4" s="157">
        <f t="shared" si="0"/>
        <v>1</v>
      </c>
      <c r="G4" s="157">
        <f t="shared" si="0"/>
        <v>5</v>
      </c>
      <c r="H4" s="157">
        <f t="shared" si="0"/>
        <v>11</v>
      </c>
      <c r="I4" s="157">
        <f t="shared" si="0"/>
        <v>1</v>
      </c>
      <c r="J4" s="157">
        <f t="shared" si="0"/>
        <v>4</v>
      </c>
      <c r="K4" s="157">
        <f t="shared" si="0"/>
        <v>0</v>
      </c>
      <c r="L4" s="157">
        <f t="shared" si="0"/>
        <v>2</v>
      </c>
      <c r="M4" s="157">
        <f t="shared" si="0"/>
        <v>3</v>
      </c>
      <c r="N4" s="157">
        <f t="shared" si="0"/>
        <v>95</v>
      </c>
      <c r="O4" s="157">
        <f t="shared" si="0"/>
        <v>1</v>
      </c>
      <c r="P4" s="157">
        <f t="shared" si="0"/>
        <v>3</v>
      </c>
      <c r="Q4" s="157">
        <f t="shared" si="0"/>
        <v>1</v>
      </c>
      <c r="R4" s="157">
        <f t="shared" si="0"/>
        <v>10</v>
      </c>
      <c r="S4" s="133">
        <f t="shared" si="0"/>
        <v>0</v>
      </c>
    </row>
    <row r="5" spans="1:19" ht="39.75" customHeight="1">
      <c r="A5" s="134" t="s">
        <v>214</v>
      </c>
      <c r="B5" s="152">
        <f aca="true" t="shared" si="1" ref="B5:S5">SUM(B7:B17)</f>
        <v>131</v>
      </c>
      <c r="C5" s="156">
        <f t="shared" si="1"/>
        <v>2</v>
      </c>
      <c r="D5" s="156">
        <f t="shared" si="1"/>
        <v>1</v>
      </c>
      <c r="E5" s="156">
        <f t="shared" si="1"/>
        <v>1</v>
      </c>
      <c r="F5" s="156">
        <f t="shared" si="1"/>
        <v>1</v>
      </c>
      <c r="G5" s="156">
        <f t="shared" si="1"/>
        <v>4</v>
      </c>
      <c r="H5" s="156">
        <f t="shared" si="1"/>
        <v>8</v>
      </c>
      <c r="I5" s="156">
        <f t="shared" si="1"/>
        <v>1</v>
      </c>
      <c r="J5" s="156">
        <f t="shared" si="1"/>
        <v>4</v>
      </c>
      <c r="K5" s="156">
        <f t="shared" si="1"/>
        <v>0</v>
      </c>
      <c r="L5" s="156">
        <f t="shared" si="1"/>
        <v>2</v>
      </c>
      <c r="M5" s="156">
        <f t="shared" si="1"/>
        <v>3</v>
      </c>
      <c r="N5" s="156">
        <f t="shared" si="1"/>
        <v>90</v>
      </c>
      <c r="O5" s="156">
        <f t="shared" si="1"/>
        <v>0</v>
      </c>
      <c r="P5" s="156">
        <f t="shared" si="1"/>
        <v>3</v>
      </c>
      <c r="Q5" s="156">
        <f t="shared" si="1"/>
        <v>1</v>
      </c>
      <c r="R5" s="156">
        <f t="shared" si="1"/>
        <v>10</v>
      </c>
      <c r="S5" s="135">
        <f t="shared" si="1"/>
        <v>0</v>
      </c>
    </row>
    <row r="6" spans="1:19" ht="39.75" customHeight="1">
      <c r="A6" s="136" t="s">
        <v>215</v>
      </c>
      <c r="B6" s="153">
        <f aca="true" t="shared" si="2" ref="B6:S6">SUM(B18:B26)</f>
        <v>10</v>
      </c>
      <c r="C6" s="158">
        <f t="shared" si="2"/>
        <v>0</v>
      </c>
      <c r="D6" s="158">
        <f t="shared" si="2"/>
        <v>0</v>
      </c>
      <c r="E6" s="158">
        <f t="shared" si="2"/>
        <v>0</v>
      </c>
      <c r="F6" s="158">
        <f t="shared" si="2"/>
        <v>0</v>
      </c>
      <c r="G6" s="158">
        <f t="shared" si="2"/>
        <v>1</v>
      </c>
      <c r="H6" s="158">
        <f t="shared" si="2"/>
        <v>3</v>
      </c>
      <c r="I6" s="158">
        <f t="shared" si="2"/>
        <v>0</v>
      </c>
      <c r="J6" s="158">
        <f t="shared" si="2"/>
        <v>0</v>
      </c>
      <c r="K6" s="158">
        <f t="shared" si="2"/>
        <v>0</v>
      </c>
      <c r="L6" s="158">
        <f t="shared" si="2"/>
        <v>0</v>
      </c>
      <c r="M6" s="158">
        <f t="shared" si="2"/>
        <v>0</v>
      </c>
      <c r="N6" s="158">
        <f t="shared" si="2"/>
        <v>5</v>
      </c>
      <c r="O6" s="158">
        <f t="shared" si="2"/>
        <v>1</v>
      </c>
      <c r="P6" s="158">
        <f t="shared" si="2"/>
        <v>0</v>
      </c>
      <c r="Q6" s="158">
        <f t="shared" si="2"/>
        <v>0</v>
      </c>
      <c r="R6" s="158">
        <f t="shared" si="2"/>
        <v>0</v>
      </c>
      <c r="S6" s="137">
        <f t="shared" si="2"/>
        <v>0</v>
      </c>
    </row>
    <row r="7" spans="1:19" ht="39.75" customHeight="1">
      <c r="A7" s="134" t="s">
        <v>186</v>
      </c>
      <c r="B7" s="152">
        <v>43</v>
      </c>
      <c r="C7" s="156">
        <v>1</v>
      </c>
      <c r="D7" s="156">
        <v>0</v>
      </c>
      <c r="E7" s="156">
        <v>0</v>
      </c>
      <c r="F7" s="156">
        <v>0</v>
      </c>
      <c r="G7" s="156">
        <v>1</v>
      </c>
      <c r="H7" s="156">
        <v>0</v>
      </c>
      <c r="I7" s="156">
        <v>1</v>
      </c>
      <c r="J7" s="156">
        <v>1</v>
      </c>
      <c r="K7" s="156">
        <v>0</v>
      </c>
      <c r="L7" s="156">
        <v>0</v>
      </c>
      <c r="M7" s="156">
        <v>0</v>
      </c>
      <c r="N7" s="156">
        <v>33</v>
      </c>
      <c r="O7" s="156">
        <v>0</v>
      </c>
      <c r="P7" s="156">
        <v>2</v>
      </c>
      <c r="Q7" s="156">
        <v>1</v>
      </c>
      <c r="R7" s="156">
        <v>3</v>
      </c>
      <c r="S7" s="135">
        <v>0</v>
      </c>
    </row>
    <row r="8" spans="1:19" ht="39.75" customHeight="1">
      <c r="A8" s="134" t="s">
        <v>187</v>
      </c>
      <c r="B8" s="152">
        <v>30</v>
      </c>
      <c r="C8" s="156">
        <v>0</v>
      </c>
      <c r="D8" s="156">
        <v>0</v>
      </c>
      <c r="E8" s="156">
        <v>0</v>
      </c>
      <c r="F8" s="156">
        <v>0</v>
      </c>
      <c r="G8" s="156">
        <v>1</v>
      </c>
      <c r="H8" s="156">
        <v>0</v>
      </c>
      <c r="I8" s="156">
        <v>0</v>
      </c>
      <c r="J8" s="156">
        <v>2</v>
      </c>
      <c r="K8" s="156">
        <v>0</v>
      </c>
      <c r="L8" s="156">
        <v>0</v>
      </c>
      <c r="M8" s="156">
        <v>1</v>
      </c>
      <c r="N8" s="156">
        <v>25</v>
      </c>
      <c r="O8" s="156">
        <v>0</v>
      </c>
      <c r="P8" s="156">
        <v>0</v>
      </c>
      <c r="Q8" s="156">
        <v>0</v>
      </c>
      <c r="R8" s="156">
        <v>1</v>
      </c>
      <c r="S8" s="135">
        <v>0</v>
      </c>
    </row>
    <row r="9" spans="1:19" ht="39.75" customHeight="1">
      <c r="A9" s="134" t="s">
        <v>188</v>
      </c>
      <c r="B9" s="152">
        <v>7</v>
      </c>
      <c r="C9" s="156">
        <v>0</v>
      </c>
      <c r="D9" s="156">
        <v>0</v>
      </c>
      <c r="E9" s="156">
        <v>0</v>
      </c>
      <c r="F9" s="156">
        <v>1</v>
      </c>
      <c r="G9" s="156">
        <v>0</v>
      </c>
      <c r="H9" s="156">
        <v>3</v>
      </c>
      <c r="I9" s="156">
        <v>0</v>
      </c>
      <c r="J9" s="156">
        <v>0</v>
      </c>
      <c r="K9" s="156">
        <v>0</v>
      </c>
      <c r="L9" s="156">
        <v>0</v>
      </c>
      <c r="M9" s="156">
        <v>1</v>
      </c>
      <c r="N9" s="156">
        <v>2</v>
      </c>
      <c r="O9" s="156">
        <v>0</v>
      </c>
      <c r="P9" s="156">
        <v>0</v>
      </c>
      <c r="Q9" s="156">
        <v>0</v>
      </c>
      <c r="R9" s="156">
        <v>0</v>
      </c>
      <c r="S9" s="135">
        <v>0</v>
      </c>
    </row>
    <row r="10" spans="1:19" ht="39.75" customHeight="1">
      <c r="A10" s="134" t="s">
        <v>189</v>
      </c>
      <c r="B10" s="152">
        <v>6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1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4</v>
      </c>
      <c r="O10" s="156">
        <v>0</v>
      </c>
      <c r="P10" s="156">
        <v>0</v>
      </c>
      <c r="Q10" s="156">
        <v>0</v>
      </c>
      <c r="R10" s="156">
        <v>1</v>
      </c>
      <c r="S10" s="135">
        <v>0</v>
      </c>
    </row>
    <row r="11" spans="1:19" ht="39.75" customHeight="1">
      <c r="A11" s="134" t="s">
        <v>190</v>
      </c>
      <c r="B11" s="152">
        <v>12</v>
      </c>
      <c r="C11" s="156">
        <v>0</v>
      </c>
      <c r="D11" s="156">
        <v>0</v>
      </c>
      <c r="E11" s="156">
        <v>1</v>
      </c>
      <c r="F11" s="156">
        <v>0</v>
      </c>
      <c r="G11" s="156">
        <v>1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7</v>
      </c>
      <c r="O11" s="156">
        <v>0</v>
      </c>
      <c r="P11" s="156">
        <v>1</v>
      </c>
      <c r="Q11" s="156">
        <v>0</v>
      </c>
      <c r="R11" s="156">
        <v>2</v>
      </c>
      <c r="S11" s="135">
        <v>0</v>
      </c>
    </row>
    <row r="12" spans="1:19" ht="39.75" customHeight="1">
      <c r="A12" s="134" t="s">
        <v>191</v>
      </c>
      <c r="B12" s="152">
        <v>10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1</v>
      </c>
      <c r="I12" s="156">
        <v>0</v>
      </c>
      <c r="J12" s="156">
        <v>1</v>
      </c>
      <c r="K12" s="156">
        <v>0</v>
      </c>
      <c r="L12" s="156">
        <v>0</v>
      </c>
      <c r="M12" s="156">
        <v>0</v>
      </c>
      <c r="N12" s="156">
        <v>7</v>
      </c>
      <c r="O12" s="156">
        <v>0</v>
      </c>
      <c r="P12" s="156">
        <v>0</v>
      </c>
      <c r="Q12" s="156">
        <v>0</v>
      </c>
      <c r="R12" s="156">
        <v>1</v>
      </c>
      <c r="S12" s="135">
        <v>0</v>
      </c>
    </row>
    <row r="13" spans="1:19" ht="39.75" customHeight="1">
      <c r="A13" s="134" t="s">
        <v>192</v>
      </c>
      <c r="B13" s="152">
        <v>6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1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4</v>
      </c>
      <c r="O13" s="156">
        <v>0</v>
      </c>
      <c r="P13" s="156">
        <v>0</v>
      </c>
      <c r="Q13" s="156">
        <v>0</v>
      </c>
      <c r="R13" s="156">
        <v>1</v>
      </c>
      <c r="S13" s="135">
        <v>0</v>
      </c>
    </row>
    <row r="14" spans="1:19" ht="39.75" customHeight="1">
      <c r="A14" s="134" t="s">
        <v>193</v>
      </c>
      <c r="B14" s="152">
        <v>1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1</v>
      </c>
      <c r="O14" s="156">
        <v>0</v>
      </c>
      <c r="P14" s="156">
        <v>0</v>
      </c>
      <c r="Q14" s="156">
        <v>0</v>
      </c>
      <c r="R14" s="156">
        <v>0</v>
      </c>
      <c r="S14" s="135">
        <v>0</v>
      </c>
    </row>
    <row r="15" spans="1:19" ht="39.75" customHeight="1">
      <c r="A15" s="134" t="s">
        <v>194</v>
      </c>
      <c r="B15" s="152">
        <v>9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2</v>
      </c>
      <c r="M15" s="156">
        <v>0</v>
      </c>
      <c r="N15" s="156">
        <v>6</v>
      </c>
      <c r="O15" s="156">
        <v>0</v>
      </c>
      <c r="P15" s="156">
        <v>0</v>
      </c>
      <c r="Q15" s="156">
        <v>0</v>
      </c>
      <c r="R15" s="156">
        <v>1</v>
      </c>
      <c r="S15" s="135">
        <v>0</v>
      </c>
    </row>
    <row r="16" spans="1:19" ht="39.75" customHeight="1">
      <c r="A16" s="134" t="s">
        <v>195</v>
      </c>
      <c r="B16" s="152">
        <v>3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2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1</v>
      </c>
      <c r="O16" s="156">
        <v>0</v>
      </c>
      <c r="P16" s="156">
        <v>0</v>
      </c>
      <c r="Q16" s="156">
        <v>0</v>
      </c>
      <c r="R16" s="156">
        <v>0</v>
      </c>
      <c r="S16" s="135">
        <v>0</v>
      </c>
    </row>
    <row r="17" spans="1:19" ht="39.75" customHeight="1">
      <c r="A17" s="134" t="s">
        <v>196</v>
      </c>
      <c r="B17" s="152">
        <v>4</v>
      </c>
      <c r="C17" s="156">
        <v>1</v>
      </c>
      <c r="D17" s="156">
        <v>1</v>
      </c>
      <c r="E17" s="156">
        <v>0</v>
      </c>
      <c r="F17" s="156">
        <v>0</v>
      </c>
      <c r="G17" s="156">
        <v>1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1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35">
        <v>0</v>
      </c>
    </row>
    <row r="18" spans="1:19" ht="39.75" customHeight="1">
      <c r="A18" s="138" t="s">
        <v>197</v>
      </c>
      <c r="B18" s="154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39">
        <v>0</v>
      </c>
    </row>
    <row r="19" spans="1:19" s="214" customFormat="1" ht="39.75" customHeight="1">
      <c r="A19" s="175" t="s">
        <v>198</v>
      </c>
      <c r="B19" s="154">
        <v>1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1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39">
        <v>0</v>
      </c>
    </row>
    <row r="20" spans="1:19" ht="39.75" customHeight="1">
      <c r="A20" s="131" t="s">
        <v>199</v>
      </c>
      <c r="B20" s="151">
        <v>2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2</v>
      </c>
      <c r="O20" s="157">
        <v>0</v>
      </c>
      <c r="P20" s="157">
        <v>0</v>
      </c>
      <c r="Q20" s="157">
        <v>0</v>
      </c>
      <c r="R20" s="157">
        <v>0</v>
      </c>
      <c r="S20" s="133">
        <v>0</v>
      </c>
    </row>
    <row r="21" spans="1:19" ht="39.75" customHeight="1">
      <c r="A21" s="131" t="s">
        <v>200</v>
      </c>
      <c r="B21" s="152">
        <v>1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1</v>
      </c>
      <c r="O21" s="156">
        <v>0</v>
      </c>
      <c r="P21" s="156">
        <v>0</v>
      </c>
      <c r="Q21" s="156">
        <v>0</v>
      </c>
      <c r="R21" s="156">
        <v>0</v>
      </c>
      <c r="S21" s="135">
        <v>0</v>
      </c>
    </row>
    <row r="22" spans="1:19" ht="39.75" customHeight="1">
      <c r="A22" s="175" t="s">
        <v>201</v>
      </c>
      <c r="B22" s="154">
        <v>1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1</v>
      </c>
      <c r="O22" s="159">
        <v>0</v>
      </c>
      <c r="P22" s="159">
        <v>0</v>
      </c>
      <c r="Q22" s="159">
        <v>0</v>
      </c>
      <c r="R22" s="159">
        <v>0</v>
      </c>
      <c r="S22" s="139">
        <v>0</v>
      </c>
    </row>
    <row r="23" spans="1:19" ht="39.75" customHeight="1">
      <c r="A23" s="175" t="s">
        <v>202</v>
      </c>
      <c r="B23" s="154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39">
        <v>0</v>
      </c>
    </row>
    <row r="24" spans="1:19" ht="39.75" customHeight="1">
      <c r="A24" s="131" t="s">
        <v>203</v>
      </c>
      <c r="B24" s="152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35">
        <v>0</v>
      </c>
    </row>
    <row r="25" spans="1:19" ht="39.75" customHeight="1">
      <c r="A25" s="131" t="s">
        <v>216</v>
      </c>
      <c r="B25" s="152">
        <v>2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1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1</v>
      </c>
      <c r="P25" s="156">
        <v>0</v>
      </c>
      <c r="Q25" s="156">
        <v>0</v>
      </c>
      <c r="R25" s="156">
        <v>0</v>
      </c>
      <c r="S25" s="135">
        <v>0</v>
      </c>
    </row>
    <row r="26" spans="1:19" ht="39.75" customHeight="1" thickBot="1">
      <c r="A26" s="176" t="s">
        <v>204</v>
      </c>
      <c r="B26" s="179">
        <v>3</v>
      </c>
      <c r="C26" s="177">
        <v>0</v>
      </c>
      <c r="D26" s="177">
        <v>0</v>
      </c>
      <c r="E26" s="177">
        <v>0</v>
      </c>
      <c r="F26" s="177">
        <v>0</v>
      </c>
      <c r="G26" s="177">
        <v>1</v>
      </c>
      <c r="H26" s="177">
        <v>1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1</v>
      </c>
      <c r="O26" s="177">
        <v>0</v>
      </c>
      <c r="P26" s="177">
        <v>0</v>
      </c>
      <c r="Q26" s="177">
        <v>0</v>
      </c>
      <c r="R26" s="177">
        <v>0</v>
      </c>
      <c r="S26" s="178">
        <v>0</v>
      </c>
    </row>
    <row r="27" spans="1:19" ht="39.75" customHeight="1" thickTop="1">
      <c r="A27" s="131" t="s">
        <v>31</v>
      </c>
      <c r="B27" s="152">
        <f aca="true" t="shared" si="3" ref="B27:S27">B15</f>
        <v>9</v>
      </c>
      <c r="C27" s="156">
        <f t="shared" si="3"/>
        <v>0</v>
      </c>
      <c r="D27" s="156">
        <f t="shared" si="3"/>
        <v>0</v>
      </c>
      <c r="E27" s="156">
        <f t="shared" si="3"/>
        <v>0</v>
      </c>
      <c r="F27" s="156">
        <f t="shared" si="3"/>
        <v>0</v>
      </c>
      <c r="G27" s="156">
        <f t="shared" si="3"/>
        <v>0</v>
      </c>
      <c r="H27" s="156">
        <f t="shared" si="3"/>
        <v>0</v>
      </c>
      <c r="I27" s="156">
        <f t="shared" si="3"/>
        <v>0</v>
      </c>
      <c r="J27" s="156">
        <f t="shared" si="3"/>
        <v>0</v>
      </c>
      <c r="K27" s="156">
        <f t="shared" si="3"/>
        <v>0</v>
      </c>
      <c r="L27" s="156">
        <f t="shared" si="3"/>
        <v>2</v>
      </c>
      <c r="M27" s="156">
        <f t="shared" si="3"/>
        <v>0</v>
      </c>
      <c r="N27" s="156">
        <f t="shared" si="3"/>
        <v>6</v>
      </c>
      <c r="O27" s="156">
        <f t="shared" si="3"/>
        <v>0</v>
      </c>
      <c r="P27" s="156">
        <f t="shared" si="3"/>
        <v>0</v>
      </c>
      <c r="Q27" s="156">
        <f t="shared" si="3"/>
        <v>0</v>
      </c>
      <c r="R27" s="156">
        <f t="shared" si="3"/>
        <v>1</v>
      </c>
      <c r="S27" s="135">
        <f t="shared" si="3"/>
        <v>0</v>
      </c>
    </row>
    <row r="28" spans="1:19" ht="39.75" customHeight="1">
      <c r="A28" s="131" t="s">
        <v>32</v>
      </c>
      <c r="B28" s="152">
        <f aca="true" t="shared" si="4" ref="B28:S28">B11+B12</f>
        <v>22</v>
      </c>
      <c r="C28" s="156">
        <f t="shared" si="4"/>
        <v>0</v>
      </c>
      <c r="D28" s="156">
        <f t="shared" si="4"/>
        <v>0</v>
      </c>
      <c r="E28" s="156">
        <f t="shared" si="4"/>
        <v>1</v>
      </c>
      <c r="F28" s="156">
        <f>F11+F12</f>
        <v>0</v>
      </c>
      <c r="G28" s="156">
        <f t="shared" si="4"/>
        <v>1</v>
      </c>
      <c r="H28" s="156">
        <f t="shared" si="4"/>
        <v>1</v>
      </c>
      <c r="I28" s="156">
        <f t="shared" si="4"/>
        <v>0</v>
      </c>
      <c r="J28" s="156">
        <f t="shared" si="4"/>
        <v>1</v>
      </c>
      <c r="K28" s="156">
        <f t="shared" si="4"/>
        <v>0</v>
      </c>
      <c r="L28" s="156">
        <f t="shared" si="4"/>
        <v>0</v>
      </c>
      <c r="M28" s="156">
        <f t="shared" si="4"/>
        <v>0</v>
      </c>
      <c r="N28" s="156">
        <f t="shared" si="4"/>
        <v>14</v>
      </c>
      <c r="O28" s="156">
        <f t="shared" si="4"/>
        <v>0</v>
      </c>
      <c r="P28" s="156">
        <f t="shared" si="4"/>
        <v>1</v>
      </c>
      <c r="Q28" s="156">
        <f t="shared" si="4"/>
        <v>0</v>
      </c>
      <c r="R28" s="156">
        <f t="shared" si="4"/>
        <v>3</v>
      </c>
      <c r="S28" s="135">
        <f t="shared" si="4"/>
        <v>0</v>
      </c>
    </row>
    <row r="29" spans="1:19" ht="39.75" customHeight="1">
      <c r="A29" s="131" t="s">
        <v>33</v>
      </c>
      <c r="B29" s="152">
        <f aca="true" t="shared" si="5" ref="B29:S29">B8+B18</f>
        <v>30</v>
      </c>
      <c r="C29" s="156">
        <f t="shared" si="5"/>
        <v>0</v>
      </c>
      <c r="D29" s="156">
        <f t="shared" si="5"/>
        <v>0</v>
      </c>
      <c r="E29" s="156">
        <f t="shared" si="5"/>
        <v>0</v>
      </c>
      <c r="F29" s="156">
        <f>F8+F18</f>
        <v>0</v>
      </c>
      <c r="G29" s="156">
        <f t="shared" si="5"/>
        <v>1</v>
      </c>
      <c r="H29" s="156">
        <f t="shared" si="5"/>
        <v>0</v>
      </c>
      <c r="I29" s="156">
        <f t="shared" si="5"/>
        <v>0</v>
      </c>
      <c r="J29" s="156">
        <f t="shared" si="5"/>
        <v>2</v>
      </c>
      <c r="K29" s="156">
        <f t="shared" si="5"/>
        <v>0</v>
      </c>
      <c r="L29" s="156">
        <f t="shared" si="5"/>
        <v>0</v>
      </c>
      <c r="M29" s="156">
        <f t="shared" si="5"/>
        <v>1</v>
      </c>
      <c r="N29" s="156">
        <f t="shared" si="5"/>
        <v>25</v>
      </c>
      <c r="O29" s="156">
        <f t="shared" si="5"/>
        <v>0</v>
      </c>
      <c r="P29" s="156">
        <f t="shared" si="5"/>
        <v>0</v>
      </c>
      <c r="Q29" s="156">
        <f t="shared" si="5"/>
        <v>0</v>
      </c>
      <c r="R29" s="156">
        <f t="shared" si="5"/>
        <v>1</v>
      </c>
      <c r="S29" s="135">
        <f t="shared" si="5"/>
        <v>0</v>
      </c>
    </row>
    <row r="30" spans="1:19" ht="39.75" customHeight="1">
      <c r="A30" s="131" t="s">
        <v>34</v>
      </c>
      <c r="B30" s="152">
        <f aca="true" t="shared" si="6" ref="B30:S30">B7+B14+B17+B19+B20+B21</f>
        <v>52</v>
      </c>
      <c r="C30" s="156">
        <f t="shared" si="6"/>
        <v>2</v>
      </c>
      <c r="D30" s="156">
        <f t="shared" si="6"/>
        <v>1</v>
      </c>
      <c r="E30" s="156">
        <f t="shared" si="6"/>
        <v>0</v>
      </c>
      <c r="F30" s="156">
        <f>F7+F14+F17+F19+F20+F21</f>
        <v>0</v>
      </c>
      <c r="G30" s="156">
        <f t="shared" si="6"/>
        <v>2</v>
      </c>
      <c r="H30" s="156">
        <f t="shared" si="6"/>
        <v>1</v>
      </c>
      <c r="I30" s="156">
        <f t="shared" si="6"/>
        <v>1</v>
      </c>
      <c r="J30" s="156">
        <f t="shared" si="6"/>
        <v>1</v>
      </c>
      <c r="K30" s="156">
        <f t="shared" si="6"/>
        <v>0</v>
      </c>
      <c r="L30" s="156">
        <f t="shared" si="6"/>
        <v>0</v>
      </c>
      <c r="M30" s="156">
        <f t="shared" si="6"/>
        <v>1</v>
      </c>
      <c r="N30" s="156">
        <f t="shared" si="6"/>
        <v>37</v>
      </c>
      <c r="O30" s="156">
        <f t="shared" si="6"/>
        <v>0</v>
      </c>
      <c r="P30" s="156">
        <f t="shared" si="6"/>
        <v>2</v>
      </c>
      <c r="Q30" s="156">
        <f t="shared" si="6"/>
        <v>1</v>
      </c>
      <c r="R30" s="156">
        <f t="shared" si="6"/>
        <v>3</v>
      </c>
      <c r="S30" s="135">
        <f t="shared" si="6"/>
        <v>0</v>
      </c>
    </row>
    <row r="31" spans="1:19" ht="39.75" customHeight="1">
      <c r="A31" s="131" t="s">
        <v>35</v>
      </c>
      <c r="B31" s="152">
        <f aca="true" t="shared" si="7" ref="B31:S31">B10+B13+B16+B22+B23</f>
        <v>16</v>
      </c>
      <c r="C31" s="156">
        <f t="shared" si="7"/>
        <v>0</v>
      </c>
      <c r="D31" s="156">
        <f t="shared" si="7"/>
        <v>0</v>
      </c>
      <c r="E31" s="156">
        <f t="shared" si="7"/>
        <v>0</v>
      </c>
      <c r="F31" s="156">
        <f>F10+F13+F16+F22+F23</f>
        <v>0</v>
      </c>
      <c r="G31" s="156">
        <f t="shared" si="7"/>
        <v>0</v>
      </c>
      <c r="H31" s="156">
        <f t="shared" si="7"/>
        <v>4</v>
      </c>
      <c r="I31" s="156">
        <f t="shared" si="7"/>
        <v>0</v>
      </c>
      <c r="J31" s="156">
        <f t="shared" si="7"/>
        <v>0</v>
      </c>
      <c r="K31" s="156">
        <f t="shared" si="7"/>
        <v>0</v>
      </c>
      <c r="L31" s="156">
        <f t="shared" si="7"/>
        <v>0</v>
      </c>
      <c r="M31" s="156">
        <f t="shared" si="7"/>
        <v>0</v>
      </c>
      <c r="N31" s="156">
        <f t="shared" si="7"/>
        <v>10</v>
      </c>
      <c r="O31" s="156">
        <f t="shared" si="7"/>
        <v>0</v>
      </c>
      <c r="P31" s="156">
        <f t="shared" si="7"/>
        <v>0</v>
      </c>
      <c r="Q31" s="156">
        <f t="shared" si="7"/>
        <v>0</v>
      </c>
      <c r="R31" s="156">
        <f t="shared" si="7"/>
        <v>2</v>
      </c>
      <c r="S31" s="135">
        <f t="shared" si="7"/>
        <v>0</v>
      </c>
    </row>
    <row r="32" spans="1:19" ht="39.75" customHeight="1">
      <c r="A32" s="140" t="s">
        <v>36</v>
      </c>
      <c r="B32" s="153">
        <f aca="true" t="shared" si="8" ref="B32:S32">B9+B24+B25+B26</f>
        <v>12</v>
      </c>
      <c r="C32" s="158">
        <f t="shared" si="8"/>
        <v>0</v>
      </c>
      <c r="D32" s="158">
        <f t="shared" si="8"/>
        <v>0</v>
      </c>
      <c r="E32" s="158">
        <f t="shared" si="8"/>
        <v>0</v>
      </c>
      <c r="F32" s="158">
        <f>F9+F24+F25+F26</f>
        <v>1</v>
      </c>
      <c r="G32" s="158">
        <f t="shared" si="8"/>
        <v>1</v>
      </c>
      <c r="H32" s="158">
        <f t="shared" si="8"/>
        <v>5</v>
      </c>
      <c r="I32" s="158">
        <f t="shared" si="8"/>
        <v>0</v>
      </c>
      <c r="J32" s="158">
        <f t="shared" si="8"/>
        <v>0</v>
      </c>
      <c r="K32" s="158">
        <f t="shared" si="8"/>
        <v>0</v>
      </c>
      <c r="L32" s="158">
        <f t="shared" si="8"/>
        <v>0</v>
      </c>
      <c r="M32" s="158">
        <f t="shared" si="8"/>
        <v>1</v>
      </c>
      <c r="N32" s="158">
        <f t="shared" si="8"/>
        <v>3</v>
      </c>
      <c r="O32" s="158">
        <f t="shared" si="8"/>
        <v>1</v>
      </c>
      <c r="P32" s="158">
        <f t="shared" si="8"/>
        <v>0</v>
      </c>
      <c r="Q32" s="158">
        <f t="shared" si="8"/>
        <v>0</v>
      </c>
      <c r="R32" s="158">
        <f t="shared" si="8"/>
        <v>0</v>
      </c>
      <c r="S32" s="137">
        <f t="shared" si="8"/>
        <v>0</v>
      </c>
    </row>
    <row r="33" ht="12.75" customHeight="1">
      <c r="A33" s="219"/>
    </row>
  </sheetData>
  <sheetProtection/>
  <mergeCells count="14">
    <mergeCell ref="K2:K3"/>
    <mergeCell ref="L2:L3"/>
    <mergeCell ref="M2:M3"/>
    <mergeCell ref="O2:O3"/>
    <mergeCell ref="P2:P3"/>
    <mergeCell ref="A2:A3"/>
    <mergeCell ref="Q2:Q3"/>
    <mergeCell ref="N2:N3"/>
    <mergeCell ref="S2:S3"/>
    <mergeCell ref="O1:S1"/>
    <mergeCell ref="B2:B3"/>
    <mergeCell ref="G2:J2"/>
    <mergeCell ref="R2:R3"/>
    <mergeCell ref="C2:F2"/>
  </mergeCells>
  <printOptions/>
  <pageMargins left="0.35433070866141736" right="0.7874015748031497" top="0.5905511811023623" bottom="0.5905511811023623" header="0" footer="0"/>
  <pageSetup blackAndWhite="1"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D14" sqref="D14"/>
    </sheetView>
  </sheetViews>
  <sheetFormatPr defaultColWidth="12.625" defaultRowHeight="13.5" customHeight="1"/>
  <cols>
    <col min="1" max="1" width="18.50390625" style="79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23" customFormat="1" ht="21">
      <c r="A1" s="220" t="s">
        <v>301</v>
      </c>
      <c r="B1" s="221"/>
      <c r="C1" s="222"/>
      <c r="D1" s="218">
        <v>43374</v>
      </c>
    </row>
    <row r="2" spans="1:4" s="223" customFormat="1" ht="13.5" customHeight="1">
      <c r="A2" s="200" t="s">
        <v>114</v>
      </c>
      <c r="B2" s="200" t="s">
        <v>8</v>
      </c>
      <c r="C2" s="200" t="s">
        <v>245</v>
      </c>
      <c r="D2" s="200" t="s">
        <v>7</v>
      </c>
    </row>
    <row r="3" spans="1:4" s="212" customFormat="1" ht="13.5" customHeight="1">
      <c r="A3" s="201" t="s">
        <v>8</v>
      </c>
      <c r="B3" s="224">
        <f>SUM(C3:D3)</f>
        <v>141</v>
      </c>
      <c r="C3" s="225">
        <f>SUM(C4:C12)</f>
        <v>14</v>
      </c>
      <c r="D3" s="226">
        <f>SUM(D4:D12)</f>
        <v>127</v>
      </c>
    </row>
    <row r="4" spans="1:4" s="212" customFormat="1" ht="13.5" customHeight="1">
      <c r="A4" s="204" t="s">
        <v>240</v>
      </c>
      <c r="B4" s="224">
        <v>70</v>
      </c>
      <c r="C4" s="227">
        <v>1</v>
      </c>
      <c r="D4" s="228">
        <v>69</v>
      </c>
    </row>
    <row r="5" spans="1:4" s="212" customFormat="1" ht="13.5" customHeight="1">
      <c r="A5" s="204" t="s">
        <v>106</v>
      </c>
      <c r="B5" s="224">
        <v>36</v>
      </c>
      <c r="C5" s="227">
        <v>4</v>
      </c>
      <c r="D5" s="228">
        <v>32</v>
      </c>
    </row>
    <row r="6" spans="1:4" s="212" customFormat="1" ht="13.5" customHeight="1">
      <c r="A6" s="204" t="s">
        <v>107</v>
      </c>
      <c r="B6" s="224">
        <v>15</v>
      </c>
      <c r="C6" s="227">
        <v>5</v>
      </c>
      <c r="D6" s="228">
        <v>10</v>
      </c>
    </row>
    <row r="7" spans="1:4" s="212" customFormat="1" ht="13.5" customHeight="1">
      <c r="A7" s="204" t="s">
        <v>108</v>
      </c>
      <c r="B7" s="224">
        <v>12</v>
      </c>
      <c r="C7" s="227">
        <v>2</v>
      </c>
      <c r="D7" s="228">
        <v>10</v>
      </c>
    </row>
    <row r="8" spans="1:4" s="212" customFormat="1" ht="13.5" customHeight="1">
      <c r="A8" s="204" t="s">
        <v>109</v>
      </c>
      <c r="B8" s="224">
        <v>4</v>
      </c>
      <c r="C8" s="227">
        <v>1</v>
      </c>
      <c r="D8" s="228">
        <v>3</v>
      </c>
    </row>
    <row r="9" spans="1:4" s="212" customFormat="1" ht="13.5" customHeight="1">
      <c r="A9" s="204" t="s">
        <v>110</v>
      </c>
      <c r="B9" s="224">
        <v>0</v>
      </c>
      <c r="C9" s="227">
        <v>0</v>
      </c>
      <c r="D9" s="228">
        <v>0</v>
      </c>
    </row>
    <row r="10" spans="1:4" s="212" customFormat="1" ht="13.5" customHeight="1">
      <c r="A10" s="204" t="s">
        <v>111</v>
      </c>
      <c r="B10" s="224">
        <v>2</v>
      </c>
      <c r="C10" s="227">
        <v>0</v>
      </c>
      <c r="D10" s="228">
        <v>2</v>
      </c>
    </row>
    <row r="11" spans="1:4" s="212" customFormat="1" ht="13.5" customHeight="1">
      <c r="A11" s="204" t="s">
        <v>112</v>
      </c>
      <c r="B11" s="224">
        <v>1</v>
      </c>
      <c r="C11" s="227">
        <v>1</v>
      </c>
      <c r="D11" s="228">
        <v>0</v>
      </c>
    </row>
    <row r="12" spans="1:4" s="212" customFormat="1" ht="13.5" customHeight="1">
      <c r="A12" s="229" t="s">
        <v>113</v>
      </c>
      <c r="B12" s="230">
        <v>1</v>
      </c>
      <c r="C12" s="231">
        <v>0</v>
      </c>
      <c r="D12" s="232">
        <v>1</v>
      </c>
    </row>
    <row r="13" spans="1:4" s="212" customFormat="1" ht="51" customHeight="1">
      <c r="A13" s="205"/>
      <c r="B13" s="227"/>
      <c r="C13" s="227"/>
      <c r="D13" s="227"/>
    </row>
    <row r="14" ht="45" customHeight="1"/>
  </sheetData>
  <sheetProtection/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50" zoomScalePageLayoutView="0" workbookViewId="0" topLeftCell="A1">
      <selection activeCell="H27" sqref="H27"/>
    </sheetView>
  </sheetViews>
  <sheetFormatPr defaultColWidth="9.125" defaultRowHeight="13.5" customHeight="1"/>
  <cols>
    <col min="1" max="1" width="19.125" style="239" customWidth="1"/>
    <col min="2" max="3" width="6.625" style="239" customWidth="1"/>
    <col min="4" max="4" width="5.50390625" style="239" customWidth="1"/>
    <col min="5" max="5" width="7.125" style="239" customWidth="1"/>
    <col min="6" max="6" width="7.25390625" style="239" customWidth="1"/>
    <col min="7" max="9" width="6.625" style="239" customWidth="1"/>
    <col min="10" max="10" width="7.125" style="239" customWidth="1"/>
    <col min="11" max="11" width="5.875" style="239" customWidth="1"/>
    <col min="12" max="16384" width="9.125" style="239" customWidth="1"/>
  </cols>
  <sheetData>
    <row r="1" spans="1:11" s="235" customFormat="1" ht="21">
      <c r="A1" s="233" t="s">
        <v>115</v>
      </c>
      <c r="B1" s="234"/>
      <c r="C1" s="234"/>
      <c r="D1" s="234"/>
      <c r="I1" s="374">
        <v>43374</v>
      </c>
      <c r="J1" s="374"/>
      <c r="K1" s="374"/>
    </row>
    <row r="2" spans="1:11" ht="46.5" customHeight="1">
      <c r="A2" s="377" t="s">
        <v>114</v>
      </c>
      <c r="B2" s="375" t="s">
        <v>8</v>
      </c>
      <c r="C2" s="376"/>
      <c r="D2" s="236" t="s">
        <v>98</v>
      </c>
      <c r="E2" s="237" t="s">
        <v>116</v>
      </c>
      <c r="F2" s="237" t="s">
        <v>117</v>
      </c>
      <c r="G2" s="237" t="s">
        <v>118</v>
      </c>
      <c r="H2" s="237" t="s">
        <v>119</v>
      </c>
      <c r="I2" s="237" t="s">
        <v>254</v>
      </c>
      <c r="J2" s="237" t="s">
        <v>255</v>
      </c>
      <c r="K2" s="238" t="s">
        <v>101</v>
      </c>
    </row>
    <row r="3" spans="1:11" s="241" customFormat="1" ht="13.5" customHeight="1">
      <c r="A3" s="378"/>
      <c r="B3" s="240" t="s">
        <v>120</v>
      </c>
      <c r="C3" s="240" t="s">
        <v>121</v>
      </c>
      <c r="D3" s="379" t="s">
        <v>120</v>
      </c>
      <c r="E3" s="380"/>
      <c r="F3" s="380"/>
      <c r="G3" s="380"/>
      <c r="H3" s="380"/>
      <c r="I3" s="380"/>
      <c r="J3" s="380"/>
      <c r="K3" s="381"/>
    </row>
    <row r="4" spans="1:11" ht="13.5" customHeight="1">
      <c r="A4" s="238" t="s">
        <v>37</v>
      </c>
      <c r="B4" s="242">
        <v>141</v>
      </c>
      <c r="C4" s="243">
        <f>B4/$B$4*100</f>
        <v>100</v>
      </c>
      <c r="D4" s="244">
        <v>5</v>
      </c>
      <c r="E4" s="244">
        <v>21</v>
      </c>
      <c r="F4" s="244">
        <v>2</v>
      </c>
      <c r="G4" s="244">
        <v>3</v>
      </c>
      <c r="H4" s="244">
        <v>95</v>
      </c>
      <c r="I4" s="244">
        <v>14</v>
      </c>
      <c r="J4" s="244">
        <v>1</v>
      </c>
      <c r="K4" s="245">
        <v>0</v>
      </c>
    </row>
    <row r="5" spans="1:11" ht="13.5" customHeight="1">
      <c r="A5" s="246" t="s">
        <v>105</v>
      </c>
      <c r="B5" s="247">
        <v>70</v>
      </c>
      <c r="C5" s="248">
        <f aca="true" t="shared" si="0" ref="C5:C13">B5/$B$4*100</f>
        <v>49.645390070921984</v>
      </c>
      <c r="D5" s="249">
        <v>0</v>
      </c>
      <c r="E5" s="249">
        <v>3</v>
      </c>
      <c r="F5" s="249">
        <v>1</v>
      </c>
      <c r="G5" s="249">
        <v>1</v>
      </c>
      <c r="H5" s="249">
        <v>60</v>
      </c>
      <c r="I5" s="249">
        <v>4</v>
      </c>
      <c r="J5" s="249">
        <v>1</v>
      </c>
      <c r="K5" s="250">
        <v>0</v>
      </c>
    </row>
    <row r="6" spans="1:11" ht="13.5" customHeight="1">
      <c r="A6" s="246" t="s">
        <v>106</v>
      </c>
      <c r="B6" s="247">
        <v>36</v>
      </c>
      <c r="C6" s="248">
        <f t="shared" si="0"/>
        <v>25.53191489361702</v>
      </c>
      <c r="D6" s="249">
        <v>1</v>
      </c>
      <c r="E6" s="249">
        <v>11</v>
      </c>
      <c r="F6" s="249">
        <v>0</v>
      </c>
      <c r="G6" s="249">
        <v>0</v>
      </c>
      <c r="H6" s="249">
        <v>21</v>
      </c>
      <c r="I6" s="249">
        <v>3</v>
      </c>
      <c r="J6" s="249">
        <v>0</v>
      </c>
      <c r="K6" s="250">
        <v>0</v>
      </c>
    </row>
    <row r="7" spans="1:11" ht="13.5" customHeight="1">
      <c r="A7" s="246" t="s">
        <v>107</v>
      </c>
      <c r="B7" s="247">
        <v>15</v>
      </c>
      <c r="C7" s="248">
        <f t="shared" si="0"/>
        <v>10.638297872340425</v>
      </c>
      <c r="D7" s="249">
        <v>0</v>
      </c>
      <c r="E7" s="249">
        <v>1</v>
      </c>
      <c r="F7" s="249">
        <v>1</v>
      </c>
      <c r="G7" s="249">
        <v>2</v>
      </c>
      <c r="H7" s="249">
        <v>8</v>
      </c>
      <c r="I7" s="249">
        <v>3</v>
      </c>
      <c r="J7" s="249">
        <v>0</v>
      </c>
      <c r="K7" s="250">
        <v>0</v>
      </c>
    </row>
    <row r="8" spans="1:11" ht="13.5" customHeight="1">
      <c r="A8" s="246" t="s">
        <v>108</v>
      </c>
      <c r="B8" s="247">
        <v>12</v>
      </c>
      <c r="C8" s="248">
        <f t="shared" si="0"/>
        <v>8.51063829787234</v>
      </c>
      <c r="D8" s="249">
        <v>2</v>
      </c>
      <c r="E8" s="249">
        <v>3</v>
      </c>
      <c r="F8" s="249">
        <v>0</v>
      </c>
      <c r="G8" s="249">
        <v>0</v>
      </c>
      <c r="H8" s="249">
        <v>6</v>
      </c>
      <c r="I8" s="249">
        <v>1</v>
      </c>
      <c r="J8" s="249">
        <v>0</v>
      </c>
      <c r="K8" s="250">
        <v>0</v>
      </c>
    </row>
    <row r="9" spans="1:11" ht="13.5" customHeight="1">
      <c r="A9" s="246" t="s">
        <v>109</v>
      </c>
      <c r="B9" s="247">
        <v>4</v>
      </c>
      <c r="C9" s="248">
        <f t="shared" si="0"/>
        <v>2.8368794326241136</v>
      </c>
      <c r="D9" s="249">
        <v>1</v>
      </c>
      <c r="E9" s="249">
        <v>1</v>
      </c>
      <c r="F9" s="249">
        <v>0</v>
      </c>
      <c r="G9" s="249">
        <v>0</v>
      </c>
      <c r="H9" s="249">
        <v>0</v>
      </c>
      <c r="I9" s="249">
        <v>2</v>
      </c>
      <c r="J9" s="249">
        <v>0</v>
      </c>
      <c r="K9" s="250">
        <v>0</v>
      </c>
    </row>
    <row r="10" spans="1:11" ht="13.5" customHeight="1">
      <c r="A10" s="246" t="s">
        <v>110</v>
      </c>
      <c r="B10" s="247">
        <v>0</v>
      </c>
      <c r="C10" s="248">
        <f t="shared" si="0"/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50">
        <v>0</v>
      </c>
    </row>
    <row r="11" spans="1:11" ht="13.5" customHeight="1">
      <c r="A11" s="246" t="s">
        <v>111</v>
      </c>
      <c r="B11" s="247">
        <v>2</v>
      </c>
      <c r="C11" s="248">
        <f t="shared" si="0"/>
        <v>1.4184397163120568</v>
      </c>
      <c r="D11" s="249">
        <v>1</v>
      </c>
      <c r="E11" s="249">
        <v>1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50">
        <v>0</v>
      </c>
    </row>
    <row r="12" spans="1:11" ht="13.5" customHeight="1">
      <c r="A12" s="246" t="s">
        <v>112</v>
      </c>
      <c r="B12" s="247">
        <v>1</v>
      </c>
      <c r="C12" s="248">
        <f t="shared" si="0"/>
        <v>0.7092198581560284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49">
        <v>1</v>
      </c>
      <c r="J12" s="249">
        <v>0</v>
      </c>
      <c r="K12" s="250">
        <v>0</v>
      </c>
    </row>
    <row r="13" spans="1:11" ht="13.5" customHeight="1">
      <c r="A13" s="251" t="s">
        <v>113</v>
      </c>
      <c r="B13" s="252">
        <v>1</v>
      </c>
      <c r="C13" s="253">
        <f t="shared" si="0"/>
        <v>0.7092198581560284</v>
      </c>
      <c r="D13" s="254">
        <v>0</v>
      </c>
      <c r="E13" s="254">
        <v>1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5">
        <v>0</v>
      </c>
    </row>
    <row r="14" ht="13.5" customHeight="1">
      <c r="A14" s="256"/>
    </row>
  </sheetData>
  <sheetProtection/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zoomScalePageLayoutView="0" workbookViewId="0" topLeftCell="A1">
      <selection activeCell="A2" sqref="A2:A3"/>
    </sheetView>
  </sheetViews>
  <sheetFormatPr defaultColWidth="9.125" defaultRowHeight="13.5"/>
  <cols>
    <col min="1" max="1" width="13.625" style="2" customWidth="1"/>
    <col min="2" max="2" width="11.50390625" style="2" customWidth="1"/>
    <col min="3" max="17" width="11.375" style="2" customWidth="1"/>
    <col min="18" max="18" width="9.125" style="2" customWidth="1"/>
    <col min="19" max="19" width="11.125" style="192" customWidth="1"/>
    <col min="20" max="16384" width="9.125" style="2" customWidth="1"/>
  </cols>
  <sheetData>
    <row r="1" spans="1:17" ht="21">
      <c r="A1" s="1" t="s">
        <v>293</v>
      </c>
      <c r="B1" s="25"/>
      <c r="C1" s="25"/>
      <c r="D1" s="25"/>
      <c r="E1" s="25"/>
      <c r="F1" s="25"/>
      <c r="G1" s="25"/>
      <c r="H1" s="25"/>
      <c r="I1" s="25"/>
      <c r="J1" s="382" t="s">
        <v>39</v>
      </c>
      <c r="K1" s="382"/>
      <c r="L1" s="382"/>
      <c r="M1" s="382"/>
      <c r="N1" s="382"/>
      <c r="O1" s="382"/>
      <c r="P1" s="382"/>
      <c r="Q1" s="382"/>
    </row>
    <row r="2" spans="1:17" ht="19.5" customHeight="1">
      <c r="A2" s="383" t="s">
        <v>40</v>
      </c>
      <c r="B2" s="356" t="s">
        <v>164</v>
      </c>
      <c r="C2" s="357"/>
      <c r="D2" s="357"/>
      <c r="E2" s="357"/>
      <c r="F2" s="357"/>
      <c r="G2" s="357"/>
      <c r="H2" s="357"/>
      <c r="I2" s="385"/>
      <c r="J2" s="358" t="s">
        <v>258</v>
      </c>
      <c r="K2" s="359"/>
      <c r="L2" s="359"/>
      <c r="M2" s="359"/>
      <c r="N2" s="359"/>
      <c r="O2" s="359"/>
      <c r="P2" s="359"/>
      <c r="Q2" s="360"/>
    </row>
    <row r="3" spans="1:19" ht="20.25" customHeight="1">
      <c r="A3" s="384"/>
      <c r="B3" s="6" t="s">
        <v>252</v>
      </c>
      <c r="C3" s="6" t="s">
        <v>251</v>
      </c>
      <c r="D3" s="6" t="s">
        <v>257</v>
      </c>
      <c r="E3" s="6" t="s">
        <v>261</v>
      </c>
      <c r="F3" s="3" t="s">
        <v>268</v>
      </c>
      <c r="G3" s="3" t="s">
        <v>270</v>
      </c>
      <c r="H3" s="3" t="s">
        <v>272</v>
      </c>
      <c r="I3" s="6" t="s">
        <v>280</v>
      </c>
      <c r="J3" s="6" t="s">
        <v>262</v>
      </c>
      <c r="K3" s="6" t="s">
        <v>263</v>
      </c>
      <c r="L3" s="6" t="s">
        <v>257</v>
      </c>
      <c r="M3" s="6" t="s">
        <v>261</v>
      </c>
      <c r="N3" s="6" t="s">
        <v>268</v>
      </c>
      <c r="O3" s="6" t="s">
        <v>271</v>
      </c>
      <c r="P3" s="6" t="s">
        <v>273</v>
      </c>
      <c r="Q3" s="6" t="s">
        <v>281</v>
      </c>
      <c r="S3" s="47" t="s">
        <v>279</v>
      </c>
    </row>
    <row r="4" spans="1:19" ht="39.75" customHeight="1">
      <c r="A4" s="22" t="s">
        <v>15</v>
      </c>
      <c r="B4" s="106">
        <v>144</v>
      </c>
      <c r="C4" s="106">
        <v>143</v>
      </c>
      <c r="D4" s="106">
        <v>143</v>
      </c>
      <c r="E4" s="106">
        <v>143</v>
      </c>
      <c r="F4" s="106">
        <v>142</v>
      </c>
      <c r="G4" s="106">
        <v>141</v>
      </c>
      <c r="H4" s="106">
        <v>141</v>
      </c>
      <c r="I4" s="54">
        <f>SUM(I5:I6)</f>
        <v>141</v>
      </c>
      <c r="J4" s="272">
        <v>10.1194659170766</v>
      </c>
      <c r="K4" s="121">
        <v>10.106007067137808</v>
      </c>
      <c r="L4" s="64">
        <v>10.177935943060497</v>
      </c>
      <c r="M4" s="64">
        <v>10.25089605734767</v>
      </c>
      <c r="N4" s="64">
        <v>10.252707581227437</v>
      </c>
      <c r="O4" s="89">
        <v>10.254545454545454</v>
      </c>
      <c r="P4" s="89">
        <v>10.337243401759531</v>
      </c>
      <c r="Q4" s="92">
        <f>I4/S4*100000</f>
        <v>10.428994082840237</v>
      </c>
      <c r="S4" s="192">
        <v>1352000</v>
      </c>
    </row>
    <row r="5" spans="1:19" ht="39.75" customHeight="1">
      <c r="A5" s="23" t="s">
        <v>16</v>
      </c>
      <c r="B5" s="49">
        <v>134</v>
      </c>
      <c r="C5" s="49">
        <v>132</v>
      </c>
      <c r="D5" s="49">
        <v>132</v>
      </c>
      <c r="E5" s="49">
        <v>132</v>
      </c>
      <c r="F5" s="49">
        <v>131</v>
      </c>
      <c r="G5" s="49">
        <v>131</v>
      </c>
      <c r="H5" s="49">
        <v>131</v>
      </c>
      <c r="I5" s="55">
        <f>SUM(I7:I17)</f>
        <v>131</v>
      </c>
      <c r="J5" s="273">
        <v>10.41483694562367</v>
      </c>
      <c r="K5" s="122">
        <v>10.312661135330238</v>
      </c>
      <c r="L5" s="72">
        <v>10.37707295789817</v>
      </c>
      <c r="M5" s="72">
        <v>10.440683864793144</v>
      </c>
      <c r="N5" s="72">
        <v>10.435503015143428</v>
      </c>
      <c r="O5" s="90">
        <v>10.506745972547717</v>
      </c>
      <c r="P5" s="90">
        <v>10.582908199330287</v>
      </c>
      <c r="Q5" s="93">
        <f>I5/S5*100000</f>
        <v>10.67461966574588</v>
      </c>
      <c r="S5" s="192">
        <v>1227210</v>
      </c>
    </row>
    <row r="6" spans="1:19" ht="39.75" customHeight="1">
      <c r="A6" s="24" t="s">
        <v>17</v>
      </c>
      <c r="B6" s="51">
        <v>10</v>
      </c>
      <c r="C6" s="51">
        <v>11</v>
      </c>
      <c r="D6" s="51">
        <v>11</v>
      </c>
      <c r="E6" s="51">
        <v>11</v>
      </c>
      <c r="F6" s="51">
        <v>11</v>
      </c>
      <c r="G6" s="51">
        <v>10</v>
      </c>
      <c r="H6" s="51">
        <v>10</v>
      </c>
      <c r="I6" s="56">
        <f>SUM(I18:I26)</f>
        <v>10</v>
      </c>
      <c r="J6" s="274">
        <v>7.306790200132984</v>
      </c>
      <c r="K6" s="123">
        <v>8.147182556141495</v>
      </c>
      <c r="L6" s="76">
        <v>8.26968184278583</v>
      </c>
      <c r="M6" s="76">
        <v>8.376229782827206</v>
      </c>
      <c r="N6" s="72">
        <v>8.465966813410091</v>
      </c>
      <c r="O6" s="90">
        <v>7.808656676791892</v>
      </c>
      <c r="P6" s="90">
        <v>7.932730445819452</v>
      </c>
      <c r="Q6" s="93">
        <f>I6/S6*100000</f>
        <v>8.045052292839904</v>
      </c>
      <c r="S6" s="192">
        <v>124300</v>
      </c>
    </row>
    <row r="7" spans="1:19" ht="39.75" customHeight="1">
      <c r="A7" s="22" t="s">
        <v>18</v>
      </c>
      <c r="B7" s="106">
        <v>43</v>
      </c>
      <c r="C7" s="106">
        <v>43</v>
      </c>
      <c r="D7" s="106">
        <v>43</v>
      </c>
      <c r="E7" s="106">
        <v>43</v>
      </c>
      <c r="F7" s="106">
        <v>43</v>
      </c>
      <c r="G7" s="106">
        <v>43</v>
      </c>
      <c r="H7" s="106">
        <v>43</v>
      </c>
      <c r="I7" s="54">
        <v>43</v>
      </c>
      <c r="J7" s="272">
        <v>8.315574103368387</v>
      </c>
      <c r="K7" s="121">
        <v>8.316651677352597</v>
      </c>
      <c r="L7" s="64">
        <v>8.322414196877354</v>
      </c>
      <c r="M7" s="64">
        <v>8.325927130711248</v>
      </c>
      <c r="N7" s="64">
        <v>8.351703844697154</v>
      </c>
      <c r="O7" s="89">
        <v>8.370791000815666</v>
      </c>
      <c r="P7" s="89">
        <v>8.388541642281371</v>
      </c>
      <c r="Q7" s="92">
        <f>I7/S7*100000</f>
        <v>8.415482138628432</v>
      </c>
      <c r="S7" s="192">
        <v>510963</v>
      </c>
    </row>
    <row r="8" spans="1:19" ht="39.75" customHeight="1">
      <c r="A8" s="23" t="s">
        <v>19</v>
      </c>
      <c r="B8" s="49">
        <v>30</v>
      </c>
      <c r="C8" s="49">
        <v>30</v>
      </c>
      <c r="D8" s="49">
        <v>30</v>
      </c>
      <c r="E8" s="49">
        <v>30</v>
      </c>
      <c r="F8" s="49">
        <v>30</v>
      </c>
      <c r="G8" s="49">
        <v>30</v>
      </c>
      <c r="H8" s="49">
        <v>30</v>
      </c>
      <c r="I8" s="55">
        <v>30</v>
      </c>
      <c r="J8" s="273">
        <v>18.17465846787629</v>
      </c>
      <c r="K8" s="122">
        <v>18.340098791998827</v>
      </c>
      <c r="L8" s="72">
        <v>18.560681053256783</v>
      </c>
      <c r="M8" s="72">
        <v>18.759731610773088</v>
      </c>
      <c r="N8" s="72">
        <v>18.973651922030943</v>
      </c>
      <c r="O8" s="90">
        <v>19.10438636710989</v>
      </c>
      <c r="P8" s="90">
        <v>19.2991823579741</v>
      </c>
      <c r="Q8" s="93">
        <f>I8/S8*100000</f>
        <v>19.494950807740796</v>
      </c>
      <c r="S8" s="192">
        <v>153886</v>
      </c>
    </row>
    <row r="9" spans="1:19" ht="39.75" customHeight="1">
      <c r="A9" s="23" t="s">
        <v>20</v>
      </c>
      <c r="B9" s="49">
        <v>7</v>
      </c>
      <c r="C9" s="49">
        <v>7</v>
      </c>
      <c r="D9" s="49">
        <v>7</v>
      </c>
      <c r="E9" s="49">
        <v>7</v>
      </c>
      <c r="F9" s="49">
        <v>7</v>
      </c>
      <c r="G9" s="49">
        <v>7</v>
      </c>
      <c r="H9" s="49">
        <v>7</v>
      </c>
      <c r="I9" s="55">
        <v>7</v>
      </c>
      <c r="J9" s="273">
        <v>8.429164910590643</v>
      </c>
      <c r="K9" s="122">
        <v>8.563424391079359</v>
      </c>
      <c r="L9" s="72">
        <v>8.690686067588707</v>
      </c>
      <c r="M9" s="72">
        <v>8.837602737131819</v>
      </c>
      <c r="N9" s="72">
        <v>9.03633899180275</v>
      </c>
      <c r="O9" s="90">
        <v>9.218410482649634</v>
      </c>
      <c r="P9" s="90">
        <v>9.403293839499208</v>
      </c>
      <c r="Q9" s="93">
        <f aca="true" t="shared" si="0" ref="Q9:Q16">I9/S9*100000</f>
        <v>9.600219433587053</v>
      </c>
      <c r="S9" s="192">
        <v>72915</v>
      </c>
    </row>
    <row r="10" spans="1:19" ht="39.75" customHeight="1">
      <c r="A10" s="23" t="s">
        <v>21</v>
      </c>
      <c r="B10" s="49">
        <v>6</v>
      </c>
      <c r="C10" s="49">
        <v>6</v>
      </c>
      <c r="D10" s="49">
        <v>6</v>
      </c>
      <c r="E10" s="49">
        <v>6</v>
      </c>
      <c r="F10" s="49">
        <v>6</v>
      </c>
      <c r="G10" s="49">
        <v>6</v>
      </c>
      <c r="H10" s="49">
        <v>6</v>
      </c>
      <c r="I10" s="55">
        <v>6</v>
      </c>
      <c r="J10" s="273">
        <v>15.880998385431832</v>
      </c>
      <c r="K10" s="122">
        <v>16.138142499798274</v>
      </c>
      <c r="L10" s="72">
        <v>16.48578101387553</v>
      </c>
      <c r="M10" s="72">
        <v>16.789321991213587</v>
      </c>
      <c r="N10" s="72">
        <v>17.16689078996309</v>
      </c>
      <c r="O10" s="90">
        <v>17.53155680224404</v>
      </c>
      <c r="P10" s="90">
        <v>17.873633411778723</v>
      </c>
      <c r="Q10" s="93">
        <f t="shared" si="0"/>
        <v>18.279864729001005</v>
      </c>
      <c r="S10" s="192">
        <v>32823</v>
      </c>
    </row>
    <row r="11" spans="1:19" ht="39.75" customHeight="1">
      <c r="A11" s="23" t="s">
        <v>22</v>
      </c>
      <c r="B11" s="49">
        <v>12</v>
      </c>
      <c r="C11" s="49">
        <v>12</v>
      </c>
      <c r="D11" s="49">
        <v>12</v>
      </c>
      <c r="E11" s="49">
        <v>12</v>
      </c>
      <c r="F11" s="49">
        <v>12</v>
      </c>
      <c r="G11" s="49">
        <v>12</v>
      </c>
      <c r="H11" s="49">
        <v>12</v>
      </c>
      <c r="I11" s="55">
        <v>12</v>
      </c>
      <c r="J11" s="273">
        <v>9.894377519974274</v>
      </c>
      <c r="K11" s="122">
        <v>9.937970500790897</v>
      </c>
      <c r="L11" s="72">
        <v>10.004585434991037</v>
      </c>
      <c r="M11" s="72">
        <v>10.075482153802234</v>
      </c>
      <c r="N11" s="72">
        <v>10.008089872647057</v>
      </c>
      <c r="O11" s="90">
        <v>10.076582023377672</v>
      </c>
      <c r="P11" s="90">
        <v>10.136504933099067</v>
      </c>
      <c r="Q11" s="93">
        <f t="shared" si="0"/>
        <v>10.225907336236354</v>
      </c>
      <c r="S11" s="192">
        <v>117349</v>
      </c>
    </row>
    <row r="12" spans="1:19" ht="39.75" customHeight="1">
      <c r="A12" s="23" t="s">
        <v>23</v>
      </c>
      <c r="B12" s="49">
        <v>10</v>
      </c>
      <c r="C12" s="49">
        <v>10</v>
      </c>
      <c r="D12" s="49">
        <v>10</v>
      </c>
      <c r="E12" s="49">
        <v>10</v>
      </c>
      <c r="F12" s="49">
        <v>10</v>
      </c>
      <c r="G12" s="49">
        <v>10</v>
      </c>
      <c r="H12" s="49">
        <v>10</v>
      </c>
      <c r="I12" s="55">
        <v>10</v>
      </c>
      <c r="J12" s="273">
        <v>8.946144211844695</v>
      </c>
      <c r="K12" s="122">
        <v>8.9894912846882</v>
      </c>
      <c r="L12" s="72">
        <v>9.06018682105225</v>
      </c>
      <c r="M12" s="72">
        <v>9.130335539831089</v>
      </c>
      <c r="N12" s="72">
        <v>9.244365559191673</v>
      </c>
      <c r="O12" s="90">
        <v>9.28548214866057</v>
      </c>
      <c r="P12" s="90">
        <v>9.36303287360842</v>
      </c>
      <c r="Q12" s="93">
        <f t="shared" si="0"/>
        <v>9.459216587682208</v>
      </c>
      <c r="S12" s="192">
        <v>105717</v>
      </c>
    </row>
    <row r="13" spans="1:19" ht="39.75" customHeight="1">
      <c r="A13" s="23" t="s">
        <v>24</v>
      </c>
      <c r="B13" s="49">
        <v>7</v>
      </c>
      <c r="C13" s="49">
        <v>6</v>
      </c>
      <c r="D13" s="49">
        <v>6</v>
      </c>
      <c r="E13" s="49">
        <v>6</v>
      </c>
      <c r="F13" s="49">
        <v>6</v>
      </c>
      <c r="G13" s="49">
        <v>6</v>
      </c>
      <c r="H13" s="49">
        <v>6</v>
      </c>
      <c r="I13" s="55">
        <v>6</v>
      </c>
      <c r="J13" s="273">
        <v>15.036624922131763</v>
      </c>
      <c r="K13" s="122">
        <v>13.045747086449817</v>
      </c>
      <c r="L13" s="72">
        <v>13.18652337311268</v>
      </c>
      <c r="M13" s="72">
        <v>13.359161044686395</v>
      </c>
      <c r="N13" s="72">
        <v>13.609762736469628</v>
      </c>
      <c r="O13" s="90">
        <v>13.84083044982699</v>
      </c>
      <c r="P13" s="90">
        <v>14.026556947821208</v>
      </c>
      <c r="Q13" s="93">
        <f t="shared" si="0"/>
        <v>14.307175048286716</v>
      </c>
      <c r="S13" s="192">
        <v>41937</v>
      </c>
    </row>
    <row r="14" spans="1:19" ht="39.75" customHeight="1">
      <c r="A14" s="23" t="s">
        <v>25</v>
      </c>
      <c r="B14" s="49">
        <v>2</v>
      </c>
      <c r="C14" s="49">
        <v>2</v>
      </c>
      <c r="D14" s="49">
        <v>2</v>
      </c>
      <c r="E14" s="49">
        <v>2</v>
      </c>
      <c r="F14" s="49">
        <v>1</v>
      </c>
      <c r="G14" s="49">
        <v>1</v>
      </c>
      <c r="H14" s="49">
        <v>1</v>
      </c>
      <c r="I14" s="55">
        <v>1</v>
      </c>
      <c r="J14" s="273">
        <v>5.2908653210232535</v>
      </c>
      <c r="K14" s="122">
        <v>5.330774561543793</v>
      </c>
      <c r="L14" s="72">
        <v>5.36394357131363</v>
      </c>
      <c r="M14" s="72">
        <v>5.400151204233719</v>
      </c>
      <c r="N14" s="72">
        <v>2.715399027887148</v>
      </c>
      <c r="O14" s="90">
        <v>2.742957456729846</v>
      </c>
      <c r="P14" s="90">
        <v>2.7716186252771617</v>
      </c>
      <c r="Q14" s="93">
        <f t="shared" si="0"/>
        <v>2.7905678805636946</v>
      </c>
      <c r="S14" s="192">
        <v>35835</v>
      </c>
    </row>
    <row r="15" spans="1:19" ht="39.75" customHeight="1">
      <c r="A15" s="23" t="s">
        <v>206</v>
      </c>
      <c r="B15" s="49">
        <v>9</v>
      </c>
      <c r="C15" s="49">
        <v>9</v>
      </c>
      <c r="D15" s="49">
        <v>9</v>
      </c>
      <c r="E15" s="49">
        <v>9</v>
      </c>
      <c r="F15" s="49">
        <v>9</v>
      </c>
      <c r="G15" s="49">
        <v>9</v>
      </c>
      <c r="H15" s="49">
        <v>9</v>
      </c>
      <c r="I15" s="55">
        <v>9</v>
      </c>
      <c r="J15" s="273">
        <v>10.040048638457849</v>
      </c>
      <c r="K15" s="122">
        <v>10.102824300660052</v>
      </c>
      <c r="L15" s="72">
        <v>10.160651184844825</v>
      </c>
      <c r="M15" s="72">
        <v>10.237976065887064</v>
      </c>
      <c r="N15" s="72">
        <v>10.295951403109378</v>
      </c>
      <c r="O15" s="90">
        <v>10.384335806343676</v>
      </c>
      <c r="P15" s="90">
        <v>10.479251082855944</v>
      </c>
      <c r="Q15" s="93">
        <f t="shared" si="0"/>
        <v>10.615586039324848</v>
      </c>
      <c r="S15" s="192">
        <v>84781</v>
      </c>
    </row>
    <row r="16" spans="1:19" ht="39.75" customHeight="1">
      <c r="A16" s="23" t="s">
        <v>182</v>
      </c>
      <c r="B16" s="49">
        <v>4</v>
      </c>
      <c r="C16" s="49">
        <v>3</v>
      </c>
      <c r="D16" s="49">
        <v>3</v>
      </c>
      <c r="E16" s="49">
        <v>3</v>
      </c>
      <c r="F16" s="49">
        <v>3</v>
      </c>
      <c r="G16" s="49">
        <v>3</v>
      </c>
      <c r="H16" s="49">
        <v>3</v>
      </c>
      <c r="I16" s="55">
        <v>3</v>
      </c>
      <c r="J16" s="273">
        <v>9.647620655555823</v>
      </c>
      <c r="K16" s="122">
        <v>7.325291790789666</v>
      </c>
      <c r="L16" s="72">
        <v>7.421150278293135</v>
      </c>
      <c r="M16" s="72">
        <v>7.531632858003616</v>
      </c>
      <c r="N16" s="72">
        <v>7.708317274339011</v>
      </c>
      <c r="O16" s="90">
        <v>7.841087297438578</v>
      </c>
      <c r="P16" s="90">
        <v>8.006832497064162</v>
      </c>
      <c r="Q16" s="93">
        <f t="shared" si="0"/>
        <v>8.203445447087777</v>
      </c>
      <c r="S16" s="192">
        <v>36570</v>
      </c>
    </row>
    <row r="17" spans="1:19" ht="39.75" customHeight="1">
      <c r="A17" s="23" t="s">
        <v>183</v>
      </c>
      <c r="B17" s="49">
        <v>4</v>
      </c>
      <c r="C17" s="49">
        <v>4</v>
      </c>
      <c r="D17" s="49">
        <v>4</v>
      </c>
      <c r="E17" s="49">
        <v>4</v>
      </c>
      <c r="F17" s="49">
        <v>4</v>
      </c>
      <c r="G17" s="49">
        <v>4</v>
      </c>
      <c r="H17" s="49">
        <v>4</v>
      </c>
      <c r="I17" s="55">
        <v>4</v>
      </c>
      <c r="J17" s="273">
        <v>11.390818999886092</v>
      </c>
      <c r="K17" s="122">
        <v>11.458363172820762</v>
      </c>
      <c r="L17" s="72">
        <v>11.53469058192514</v>
      </c>
      <c r="M17" s="72">
        <v>11.544011544011545</v>
      </c>
      <c r="N17" s="72">
        <v>11.556351659781006</v>
      </c>
      <c r="O17" s="90">
        <v>11.622163465729145</v>
      </c>
      <c r="P17" s="90">
        <v>11.6319646388275</v>
      </c>
      <c r="Q17" s="93">
        <f aca="true" t="shared" si="1" ref="Q17:Q32">I17/S17*100000</f>
        <v>11.61642562583493</v>
      </c>
      <c r="S17" s="192">
        <v>34434</v>
      </c>
    </row>
    <row r="18" spans="1:19" ht="39.75" customHeight="1">
      <c r="A18" s="20" t="s">
        <v>184</v>
      </c>
      <c r="B18" s="198">
        <v>0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278">
        <v>0</v>
      </c>
      <c r="J18" s="275">
        <v>0</v>
      </c>
      <c r="K18" s="265">
        <v>0</v>
      </c>
      <c r="L18" s="173">
        <v>0</v>
      </c>
      <c r="M18" s="173">
        <v>0</v>
      </c>
      <c r="N18" s="173">
        <v>0</v>
      </c>
      <c r="O18" s="258">
        <v>0</v>
      </c>
      <c r="P18" s="258">
        <v>0</v>
      </c>
      <c r="Q18" s="259">
        <f t="shared" si="1"/>
        <v>0</v>
      </c>
      <c r="S18" s="192">
        <v>6759</v>
      </c>
    </row>
    <row r="19" spans="1:19" ht="39.75" customHeight="1">
      <c r="A19" s="20" t="s">
        <v>185</v>
      </c>
      <c r="B19" s="198">
        <v>1</v>
      </c>
      <c r="C19" s="198">
        <v>1</v>
      </c>
      <c r="D19" s="198">
        <v>1</v>
      </c>
      <c r="E19" s="198">
        <v>1</v>
      </c>
      <c r="F19" s="198">
        <v>1</v>
      </c>
      <c r="G19" s="198">
        <v>1</v>
      </c>
      <c r="H19" s="198">
        <v>1</v>
      </c>
      <c r="I19" s="278">
        <v>1</v>
      </c>
      <c r="J19" s="275">
        <v>10.567473317129874</v>
      </c>
      <c r="K19" s="265">
        <v>10.801468999783971</v>
      </c>
      <c r="L19" s="173">
        <v>11.088933244621867</v>
      </c>
      <c r="M19" s="173">
        <v>11.453441759248655</v>
      </c>
      <c r="N19" s="173">
        <v>11.838522552385463</v>
      </c>
      <c r="O19" s="258">
        <v>12.16397031991242</v>
      </c>
      <c r="P19" s="258">
        <v>12.580198767140521</v>
      </c>
      <c r="Q19" s="259">
        <f t="shared" si="1"/>
        <v>12.909888974954814</v>
      </c>
      <c r="S19" s="192">
        <v>7746</v>
      </c>
    </row>
    <row r="20" spans="1:19" ht="39.75" customHeight="1">
      <c r="A20" s="23" t="s">
        <v>26</v>
      </c>
      <c r="B20" s="49">
        <v>2</v>
      </c>
      <c r="C20" s="49">
        <v>2</v>
      </c>
      <c r="D20" s="49">
        <v>2</v>
      </c>
      <c r="E20" s="49">
        <v>2</v>
      </c>
      <c r="F20" s="49">
        <v>2</v>
      </c>
      <c r="G20" s="49">
        <v>2</v>
      </c>
      <c r="H20" s="49">
        <v>2</v>
      </c>
      <c r="I20" s="55">
        <v>2</v>
      </c>
      <c r="J20" s="273">
        <v>6.625368536124821</v>
      </c>
      <c r="K20" s="122">
        <v>6.640767672742968</v>
      </c>
      <c r="L20" s="72">
        <v>6.664889362836576</v>
      </c>
      <c r="M20" s="72">
        <v>6.664223118189997</v>
      </c>
      <c r="N20" s="72">
        <v>6.652474720596062</v>
      </c>
      <c r="O20" s="90">
        <v>6.664445184938353</v>
      </c>
      <c r="P20" s="90">
        <v>6.672672071531044</v>
      </c>
      <c r="Q20" s="93">
        <f t="shared" si="1"/>
        <v>6.678911337451995</v>
      </c>
      <c r="S20" s="192">
        <v>29945</v>
      </c>
    </row>
    <row r="21" spans="1:19" ht="39.75" customHeight="1">
      <c r="A21" s="23" t="s">
        <v>27</v>
      </c>
      <c r="B21" s="49">
        <v>1</v>
      </c>
      <c r="C21" s="49">
        <v>1</v>
      </c>
      <c r="D21" s="49">
        <v>1</v>
      </c>
      <c r="E21" s="49">
        <v>1</v>
      </c>
      <c r="F21" s="49">
        <v>1</v>
      </c>
      <c r="G21" s="49">
        <v>1</v>
      </c>
      <c r="H21" s="49">
        <v>1</v>
      </c>
      <c r="I21" s="55">
        <v>1</v>
      </c>
      <c r="J21" s="273">
        <v>4.565793078257694</v>
      </c>
      <c r="K21" s="122">
        <v>4.608932110430013</v>
      </c>
      <c r="L21" s="72">
        <v>4.646192445291083</v>
      </c>
      <c r="M21" s="76">
        <v>4.663526558783752</v>
      </c>
      <c r="N21" s="76">
        <v>4.708319600734498</v>
      </c>
      <c r="O21" s="91">
        <v>4.7100937308652435</v>
      </c>
      <c r="P21" s="91">
        <v>4.767580452920143</v>
      </c>
      <c r="Q21" s="94">
        <f t="shared" si="1"/>
        <v>4.793404275716614</v>
      </c>
      <c r="S21" s="192">
        <v>20862</v>
      </c>
    </row>
    <row r="22" spans="1:19" ht="39.75" customHeight="1">
      <c r="A22" s="20" t="s">
        <v>28</v>
      </c>
      <c r="B22" s="198">
        <v>0</v>
      </c>
      <c r="C22" s="198">
        <v>1</v>
      </c>
      <c r="D22" s="198">
        <v>1</v>
      </c>
      <c r="E22" s="198">
        <v>1</v>
      </c>
      <c r="F22" s="198">
        <v>1</v>
      </c>
      <c r="G22" s="198">
        <v>1</v>
      </c>
      <c r="H22" s="198">
        <v>1</v>
      </c>
      <c r="I22" s="278">
        <v>1</v>
      </c>
      <c r="J22" s="275">
        <v>0</v>
      </c>
      <c r="K22" s="265">
        <v>5.719514985129261</v>
      </c>
      <c r="L22" s="173">
        <v>5.820382981200163</v>
      </c>
      <c r="M22" s="173">
        <v>5.90318772136954</v>
      </c>
      <c r="N22" s="173">
        <v>5.97300203082069</v>
      </c>
      <c r="O22" s="258">
        <v>6.101653548111538</v>
      </c>
      <c r="P22" s="258">
        <v>6.213495712687958</v>
      </c>
      <c r="Q22" s="259">
        <f t="shared" si="1"/>
        <v>6.282590940503864</v>
      </c>
      <c r="S22" s="192">
        <v>15917</v>
      </c>
    </row>
    <row r="23" spans="1:19" ht="39.75" customHeight="1">
      <c r="A23" s="20" t="s">
        <v>29</v>
      </c>
      <c r="B23" s="198">
        <v>0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278">
        <v>0</v>
      </c>
      <c r="J23" s="275">
        <v>0</v>
      </c>
      <c r="K23" s="265">
        <v>0</v>
      </c>
      <c r="L23" s="173">
        <v>0</v>
      </c>
      <c r="M23" s="76">
        <v>0</v>
      </c>
      <c r="N23" s="76">
        <v>0</v>
      </c>
      <c r="O23" s="258">
        <v>0</v>
      </c>
      <c r="P23" s="258">
        <v>0</v>
      </c>
      <c r="Q23" s="259">
        <f t="shared" si="1"/>
        <v>0</v>
      </c>
      <c r="S23" s="192">
        <v>8836</v>
      </c>
    </row>
    <row r="24" spans="1:19" ht="39.75" customHeight="1">
      <c r="A24" s="23" t="s">
        <v>30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5">
        <v>0</v>
      </c>
      <c r="J24" s="273">
        <v>0</v>
      </c>
      <c r="K24" s="122">
        <v>0</v>
      </c>
      <c r="L24" s="72">
        <v>0</v>
      </c>
      <c r="M24" s="72">
        <v>0</v>
      </c>
      <c r="N24" s="72">
        <v>0</v>
      </c>
      <c r="O24" s="90">
        <v>0</v>
      </c>
      <c r="P24" s="90">
        <v>0</v>
      </c>
      <c r="Q24" s="93">
        <f t="shared" si="1"/>
        <v>0</v>
      </c>
      <c r="S24" s="192">
        <v>3880</v>
      </c>
    </row>
    <row r="25" spans="1:19" ht="39.75" customHeight="1">
      <c r="A25" s="257" t="s">
        <v>217</v>
      </c>
      <c r="B25" s="49">
        <v>2</v>
      </c>
      <c r="C25" s="49">
        <v>2</v>
      </c>
      <c r="D25" s="49">
        <v>2</v>
      </c>
      <c r="E25" s="49">
        <v>2</v>
      </c>
      <c r="F25" s="49">
        <v>2</v>
      </c>
      <c r="G25" s="49">
        <v>2</v>
      </c>
      <c r="H25" s="49">
        <v>2</v>
      </c>
      <c r="I25" s="279">
        <v>2</v>
      </c>
      <c r="J25" s="289">
        <v>17.490161783996502</v>
      </c>
      <c r="K25" s="72">
        <v>17.708517797060384</v>
      </c>
      <c r="L25" s="72">
        <v>18.037518037518037</v>
      </c>
      <c r="M25" s="72">
        <v>18.38235294117647</v>
      </c>
      <c r="N25" s="72">
        <v>18.682858477347033</v>
      </c>
      <c r="O25" s="90">
        <v>19.051247856734616</v>
      </c>
      <c r="P25" s="90">
        <v>19.45336056803813</v>
      </c>
      <c r="Q25" s="93">
        <f t="shared" si="1"/>
        <v>19.908421262193908</v>
      </c>
      <c r="S25" s="192">
        <v>10046</v>
      </c>
    </row>
    <row r="26" spans="1:19" ht="39.75" customHeight="1" thickBot="1">
      <c r="A26" s="22" t="s">
        <v>207</v>
      </c>
      <c r="B26" s="106">
        <v>4</v>
      </c>
      <c r="C26" s="106">
        <v>4</v>
      </c>
      <c r="D26" s="106">
        <v>4</v>
      </c>
      <c r="E26" s="106">
        <v>4</v>
      </c>
      <c r="F26" s="106">
        <v>4</v>
      </c>
      <c r="G26" s="106">
        <v>3</v>
      </c>
      <c r="H26" s="106">
        <v>3</v>
      </c>
      <c r="I26" s="54">
        <v>3</v>
      </c>
      <c r="J26" s="272">
        <v>16.964247847661053</v>
      </c>
      <c r="K26" s="121">
        <v>17.270411467553217</v>
      </c>
      <c r="L26" s="64">
        <v>17.604858941067736</v>
      </c>
      <c r="M26" s="270">
        <v>17.971066582801686</v>
      </c>
      <c r="N26" s="270">
        <v>18.263172313030775</v>
      </c>
      <c r="O26" s="263">
        <v>14.05415534526375</v>
      </c>
      <c r="P26" s="263">
        <v>14.390559792775939</v>
      </c>
      <c r="Q26" s="264">
        <f t="shared" si="1"/>
        <v>14.771776059874933</v>
      </c>
      <c r="S26" s="192">
        <v>20309</v>
      </c>
    </row>
    <row r="27" spans="1:19" ht="39.75" customHeight="1" thickTop="1">
      <c r="A27" s="187" t="s">
        <v>31</v>
      </c>
      <c r="B27" s="166">
        <v>9</v>
      </c>
      <c r="C27" s="166">
        <v>9</v>
      </c>
      <c r="D27" s="166">
        <v>9</v>
      </c>
      <c r="E27" s="166">
        <v>9</v>
      </c>
      <c r="F27" s="166">
        <v>9</v>
      </c>
      <c r="G27" s="166">
        <v>9</v>
      </c>
      <c r="H27" s="166">
        <v>9</v>
      </c>
      <c r="I27" s="167">
        <f>I15</f>
        <v>9</v>
      </c>
      <c r="J27" s="170">
        <v>10.040048638457849</v>
      </c>
      <c r="K27" s="168">
        <v>10.102824300660052</v>
      </c>
      <c r="L27" s="168">
        <v>10.160651184844825</v>
      </c>
      <c r="M27" s="30">
        <v>10.237976065887064</v>
      </c>
      <c r="N27" s="30">
        <v>10.295951403109378</v>
      </c>
      <c r="O27" s="90">
        <v>10.384335806343676</v>
      </c>
      <c r="P27" s="90">
        <v>10.479251082855944</v>
      </c>
      <c r="Q27" s="93">
        <f t="shared" si="1"/>
        <v>10.615586039324848</v>
      </c>
      <c r="S27" s="192">
        <v>84781</v>
      </c>
    </row>
    <row r="28" spans="1:19" ht="39.75" customHeight="1">
      <c r="A28" s="23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8">
        <v>22</v>
      </c>
      <c r="H28" s="8">
        <v>22</v>
      </c>
      <c r="I28" s="9">
        <f>I11+I12</f>
        <v>22</v>
      </c>
      <c r="J28" s="29">
        <v>9.439588777187089</v>
      </c>
      <c r="K28" s="30">
        <v>9.48316737790422</v>
      </c>
      <c r="L28" s="30">
        <v>9.552010698251982</v>
      </c>
      <c r="M28" s="30">
        <v>9.622702579759082</v>
      </c>
      <c r="N28" s="30">
        <v>9.645865212187113</v>
      </c>
      <c r="O28" s="90">
        <v>9.700903506876617</v>
      </c>
      <c r="P28" s="90">
        <v>9.769658106373814</v>
      </c>
      <c r="Q28" s="93">
        <f t="shared" si="1"/>
        <v>9.862551890471877</v>
      </c>
      <c r="S28" s="192">
        <v>223066</v>
      </c>
    </row>
    <row r="29" spans="1:19" ht="39.75" customHeight="1">
      <c r="A29" s="23" t="s">
        <v>33</v>
      </c>
      <c r="B29" s="8">
        <v>30</v>
      </c>
      <c r="C29" s="8">
        <v>30</v>
      </c>
      <c r="D29" s="8">
        <v>30</v>
      </c>
      <c r="E29" s="8">
        <v>30</v>
      </c>
      <c r="F29" s="8">
        <v>30</v>
      </c>
      <c r="G29" s="8">
        <v>30</v>
      </c>
      <c r="H29" s="8">
        <v>30</v>
      </c>
      <c r="I29" s="9">
        <f>I8+I18</f>
        <v>30</v>
      </c>
      <c r="J29" s="29">
        <v>17.3781070607249</v>
      </c>
      <c r="K29" s="30">
        <v>17.54447524474543</v>
      </c>
      <c r="L29" s="30">
        <v>17.762410003789316</v>
      </c>
      <c r="M29" s="30">
        <v>17.95450328866652</v>
      </c>
      <c r="N29" s="30">
        <v>18.154421509358606</v>
      </c>
      <c r="O29" s="90">
        <v>18.285992929416068</v>
      </c>
      <c r="P29" s="90">
        <v>18.479733891831955</v>
      </c>
      <c r="Q29" s="93">
        <f t="shared" si="1"/>
        <v>18.674717544897135</v>
      </c>
      <c r="S29" s="192">
        <v>160645</v>
      </c>
    </row>
    <row r="30" spans="1:19" ht="39.75" customHeight="1">
      <c r="A30" s="23" t="s">
        <v>34</v>
      </c>
      <c r="B30" s="8">
        <v>53</v>
      </c>
      <c r="C30" s="8">
        <v>53</v>
      </c>
      <c r="D30" s="8">
        <v>53</v>
      </c>
      <c r="E30" s="8">
        <v>53</v>
      </c>
      <c r="F30" s="8">
        <v>52</v>
      </c>
      <c r="G30" s="8">
        <v>52</v>
      </c>
      <c r="H30" s="8">
        <v>52</v>
      </c>
      <c r="I30" s="9">
        <f>I7+I14+I17+I19+I20+I21</f>
        <v>52</v>
      </c>
      <c r="J30" s="29">
        <v>8.134186450900977</v>
      </c>
      <c r="K30" s="30">
        <v>8.147152954342124</v>
      </c>
      <c r="L30" s="30">
        <v>8.1640197784932</v>
      </c>
      <c r="M30" s="30">
        <v>8.174849228016596</v>
      </c>
      <c r="N30" s="30">
        <v>8.048850330080256</v>
      </c>
      <c r="O30" s="90">
        <v>8.074195647076909</v>
      </c>
      <c r="P30" s="90">
        <v>8.100079598859136</v>
      </c>
      <c r="Q30" s="93">
        <f t="shared" si="1"/>
        <v>8.127730409434418</v>
      </c>
      <c r="S30" s="192">
        <v>639785</v>
      </c>
    </row>
    <row r="31" spans="1:19" ht="39.75" customHeight="1">
      <c r="A31" s="23" t="s">
        <v>35</v>
      </c>
      <c r="B31" s="8">
        <v>17</v>
      </c>
      <c r="C31" s="8">
        <v>16</v>
      </c>
      <c r="D31" s="8">
        <v>16</v>
      </c>
      <c r="E31" s="8">
        <v>16</v>
      </c>
      <c r="F31" s="8">
        <v>16</v>
      </c>
      <c r="G31" s="8">
        <v>16</v>
      </c>
      <c r="H31" s="8">
        <v>16</v>
      </c>
      <c r="I31" s="9">
        <f>I10+I13+I16+I22+I23</f>
        <v>16</v>
      </c>
      <c r="J31" s="29">
        <v>11.026431003729527</v>
      </c>
      <c r="K31" s="30">
        <v>10.531789548515347</v>
      </c>
      <c r="L31" s="30">
        <v>10.701339005043007</v>
      </c>
      <c r="M31" s="30">
        <v>10.871707061853218</v>
      </c>
      <c r="N31" s="30">
        <v>11.086167234832738</v>
      </c>
      <c r="O31" s="90">
        <v>11.300871579720587</v>
      </c>
      <c r="P31" s="90">
        <v>11.512116502619007</v>
      </c>
      <c r="Q31" s="93">
        <f t="shared" si="1"/>
        <v>11.757530330754026</v>
      </c>
      <c r="S31" s="192">
        <v>136083</v>
      </c>
    </row>
    <row r="32" spans="1:19" ht="39.75" customHeight="1">
      <c r="A32" s="24" t="s">
        <v>36</v>
      </c>
      <c r="B32" s="11">
        <v>13</v>
      </c>
      <c r="C32" s="11">
        <v>13</v>
      </c>
      <c r="D32" s="11">
        <v>13</v>
      </c>
      <c r="E32" s="11">
        <v>13</v>
      </c>
      <c r="F32" s="11">
        <v>13</v>
      </c>
      <c r="G32" s="11">
        <v>12</v>
      </c>
      <c r="H32" s="11">
        <v>12</v>
      </c>
      <c r="I32" s="12">
        <f>I9+I24+I25+I26</f>
        <v>12</v>
      </c>
      <c r="J32" s="32">
        <v>10.62039442510988</v>
      </c>
      <c r="K32" s="33">
        <v>10.790799598250231</v>
      </c>
      <c r="L32" s="33">
        <v>10.965282229494923</v>
      </c>
      <c r="M32" s="33">
        <v>11.160235223419324</v>
      </c>
      <c r="N32" s="33">
        <v>11.389122511914774</v>
      </c>
      <c r="O32" s="91">
        <v>10.73729420186113</v>
      </c>
      <c r="P32" s="91">
        <v>10.954802311463288</v>
      </c>
      <c r="Q32" s="94">
        <f t="shared" si="1"/>
        <v>11.199253383107793</v>
      </c>
      <c r="S32" s="192">
        <v>107150</v>
      </c>
    </row>
    <row r="33" ht="12.75" customHeight="1">
      <c r="A33" s="78"/>
    </row>
  </sheetData>
  <sheetProtection/>
  <mergeCells count="4">
    <mergeCell ref="J2:Q2"/>
    <mergeCell ref="J1:Q1"/>
    <mergeCell ref="A2:A3"/>
    <mergeCell ref="B2:I2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75" zoomScaleSheetLayoutView="75" zoomScalePageLayoutView="0" workbookViewId="0" topLeftCell="A1">
      <selection activeCell="A2" sqref="A2:A4"/>
    </sheetView>
  </sheetViews>
  <sheetFormatPr defaultColWidth="9.125" defaultRowHeight="13.5"/>
  <cols>
    <col min="1" max="1" width="13.125" style="2" customWidth="1"/>
    <col min="2" max="17" width="11.25390625" style="2" customWidth="1"/>
    <col min="18" max="18" width="9.125" style="2" customWidth="1"/>
    <col min="19" max="19" width="11.125" style="2" customWidth="1"/>
    <col min="20" max="16384" width="9.125" style="2" customWidth="1"/>
  </cols>
  <sheetData>
    <row r="1" spans="1:17" ht="21">
      <c r="A1" s="1" t="s">
        <v>294</v>
      </c>
      <c r="B1" s="25"/>
      <c r="C1" s="25"/>
      <c r="D1" s="25"/>
      <c r="E1" s="25"/>
      <c r="F1" s="25"/>
      <c r="G1" s="25"/>
      <c r="H1" s="25"/>
      <c r="I1" s="25"/>
      <c r="J1" s="88"/>
      <c r="K1" s="129"/>
      <c r="L1" s="129"/>
      <c r="M1" s="129"/>
      <c r="N1" s="129"/>
      <c r="O1" s="129"/>
      <c r="P1" s="129"/>
      <c r="Q1" s="129" t="s">
        <v>39</v>
      </c>
    </row>
    <row r="2" spans="1:17" ht="13.5">
      <c r="A2" s="383" t="s">
        <v>40</v>
      </c>
      <c r="B2" s="359" t="s">
        <v>164</v>
      </c>
      <c r="C2" s="359"/>
      <c r="D2" s="359"/>
      <c r="E2" s="359"/>
      <c r="F2" s="359"/>
      <c r="G2" s="359"/>
      <c r="H2" s="359"/>
      <c r="I2" s="360"/>
      <c r="J2" s="358" t="s">
        <v>165</v>
      </c>
      <c r="K2" s="359"/>
      <c r="L2" s="359"/>
      <c r="M2" s="359"/>
      <c r="N2" s="359"/>
      <c r="O2" s="359"/>
      <c r="P2" s="359"/>
      <c r="Q2" s="360"/>
    </row>
    <row r="3" spans="1:17" ht="9.75" customHeight="1">
      <c r="A3" s="389"/>
      <c r="B3" s="386"/>
      <c r="C3" s="386"/>
      <c r="D3" s="386"/>
      <c r="E3" s="386"/>
      <c r="F3" s="386"/>
      <c r="G3" s="386"/>
      <c r="H3" s="386"/>
      <c r="I3" s="387"/>
      <c r="J3" s="388"/>
      <c r="K3" s="386"/>
      <c r="L3" s="386"/>
      <c r="M3" s="386"/>
      <c r="N3" s="386"/>
      <c r="O3" s="386"/>
      <c r="P3" s="386"/>
      <c r="Q3" s="387"/>
    </row>
    <row r="4" spans="1:19" ht="21" customHeight="1">
      <c r="A4" s="384"/>
      <c r="B4" s="5" t="s">
        <v>252</v>
      </c>
      <c r="C4" s="5" t="s">
        <v>251</v>
      </c>
      <c r="D4" s="5" t="s">
        <v>257</v>
      </c>
      <c r="E4" s="5" t="s">
        <v>261</v>
      </c>
      <c r="F4" s="5" t="s">
        <v>268</v>
      </c>
      <c r="G4" s="5" t="s">
        <v>270</v>
      </c>
      <c r="H4" s="5" t="s">
        <v>272</v>
      </c>
      <c r="I4" s="5" t="s">
        <v>280</v>
      </c>
      <c r="J4" s="5" t="s">
        <v>252</v>
      </c>
      <c r="K4" s="5" t="s">
        <v>251</v>
      </c>
      <c r="L4" s="5" t="s">
        <v>257</v>
      </c>
      <c r="M4" s="5" t="s">
        <v>261</v>
      </c>
      <c r="N4" s="5" t="s">
        <v>268</v>
      </c>
      <c r="O4" s="5" t="s">
        <v>270</v>
      </c>
      <c r="P4" s="5" t="s">
        <v>272</v>
      </c>
      <c r="Q4" s="5" t="s">
        <v>280</v>
      </c>
      <c r="S4" s="47" t="s">
        <v>279</v>
      </c>
    </row>
    <row r="5" spans="1:19" ht="39.75" customHeight="1">
      <c r="A5" s="22" t="s">
        <v>15</v>
      </c>
      <c r="B5" s="7">
        <v>22952</v>
      </c>
      <c r="C5" s="106">
        <v>22821</v>
      </c>
      <c r="D5" s="106">
        <v>22779</v>
      </c>
      <c r="E5" s="106">
        <v>22579</v>
      </c>
      <c r="F5" s="106">
        <v>22447</v>
      </c>
      <c r="G5" s="106">
        <v>22099</v>
      </c>
      <c r="H5" s="106">
        <v>21980</v>
      </c>
      <c r="I5" s="106">
        <f>SUM(I6:I7)</f>
        <v>21794</v>
      </c>
      <c r="J5" s="26">
        <v>1612.9304286718202</v>
      </c>
      <c r="K5" s="121">
        <v>1612.791519434629</v>
      </c>
      <c r="L5" s="121">
        <v>1621.2811387900356</v>
      </c>
      <c r="M5" s="64">
        <v>1618.5663082437275</v>
      </c>
      <c r="N5" s="64">
        <v>1620.7220216606497</v>
      </c>
      <c r="O5" s="64">
        <v>1607.2</v>
      </c>
      <c r="P5" s="64">
        <v>1611.4369501466274</v>
      </c>
      <c r="Q5" s="92">
        <f aca="true" t="shared" si="0" ref="Q5:Q27">I5/S5*100000</f>
        <v>1611.9822485207098</v>
      </c>
      <c r="S5" s="192">
        <v>1352000</v>
      </c>
    </row>
    <row r="6" spans="1:19" ht="39.75" customHeight="1">
      <c r="A6" s="23" t="s">
        <v>16</v>
      </c>
      <c r="B6" s="8">
        <v>21825</v>
      </c>
      <c r="C6" s="49">
        <v>21606</v>
      </c>
      <c r="D6" s="49">
        <v>21564</v>
      </c>
      <c r="E6" s="49">
        <v>21364</v>
      </c>
      <c r="F6" s="49">
        <v>21259</v>
      </c>
      <c r="G6" s="49">
        <v>20979</v>
      </c>
      <c r="H6" s="49">
        <v>20860</v>
      </c>
      <c r="I6" s="49">
        <f>SUM(I8:I18)</f>
        <v>20674</v>
      </c>
      <c r="J6" s="29">
        <v>1696.297136852512</v>
      </c>
      <c r="K6" s="122">
        <v>1687.995124923827</v>
      </c>
      <c r="L6" s="122">
        <v>1695.2363732130011</v>
      </c>
      <c r="M6" s="72">
        <v>1689.8088642987932</v>
      </c>
      <c r="N6" s="72">
        <v>1693.4989206025507</v>
      </c>
      <c r="O6" s="72">
        <v>1682.6032347944927</v>
      </c>
      <c r="P6" s="72">
        <v>1685.1867560154947</v>
      </c>
      <c r="Q6" s="93">
        <f t="shared" si="0"/>
        <v>1684.6342516765671</v>
      </c>
      <c r="S6" s="192">
        <v>1227210</v>
      </c>
    </row>
    <row r="7" spans="1:19" ht="39.75" customHeight="1">
      <c r="A7" s="24" t="s">
        <v>17</v>
      </c>
      <c r="B7" s="11">
        <v>1127</v>
      </c>
      <c r="C7" s="51">
        <v>1215</v>
      </c>
      <c r="D7" s="51">
        <v>1215</v>
      </c>
      <c r="E7" s="51">
        <v>1215</v>
      </c>
      <c r="F7" s="51">
        <v>1188</v>
      </c>
      <c r="G7" s="51">
        <v>1120</v>
      </c>
      <c r="H7" s="51">
        <v>1120</v>
      </c>
      <c r="I7" s="51">
        <f>SUM(I19:I27)</f>
        <v>1120</v>
      </c>
      <c r="J7" s="32">
        <v>823.4752555549874</v>
      </c>
      <c r="K7" s="123">
        <v>899.8933459738106</v>
      </c>
      <c r="L7" s="123">
        <v>913.4239489986167</v>
      </c>
      <c r="M7" s="76">
        <v>925.1926532850049</v>
      </c>
      <c r="N7" s="76">
        <v>914.3244158482898</v>
      </c>
      <c r="O7" s="76">
        <v>874.5695478006918</v>
      </c>
      <c r="P7" s="76">
        <v>888.4658099317785</v>
      </c>
      <c r="Q7" s="94">
        <f t="shared" si="0"/>
        <v>901.0458567980693</v>
      </c>
      <c r="S7" s="192">
        <v>124300</v>
      </c>
    </row>
    <row r="8" spans="1:19" ht="39.75" customHeight="1">
      <c r="A8" s="22" t="s">
        <v>18</v>
      </c>
      <c r="B8" s="15">
        <v>7867</v>
      </c>
      <c r="C8" s="106">
        <v>7806</v>
      </c>
      <c r="D8" s="106">
        <v>7768</v>
      </c>
      <c r="E8" s="106">
        <v>7679</v>
      </c>
      <c r="F8" s="106">
        <v>7676</v>
      </c>
      <c r="G8" s="106">
        <v>7657</v>
      </c>
      <c r="H8" s="106">
        <v>7612</v>
      </c>
      <c r="I8" s="106">
        <v>7557</v>
      </c>
      <c r="J8" s="26">
        <v>1521.3632900278863</v>
      </c>
      <c r="K8" s="121">
        <v>1509.762395195683</v>
      </c>
      <c r="L8" s="121">
        <v>1503.4538018917042</v>
      </c>
      <c r="M8" s="64">
        <v>1486.855684575155</v>
      </c>
      <c r="N8" s="64">
        <v>1490.8762491138455</v>
      </c>
      <c r="O8" s="64">
        <v>1490.584806819664</v>
      </c>
      <c r="P8" s="64">
        <v>1484.9669530475767</v>
      </c>
      <c r="Q8" s="92">
        <f t="shared" si="0"/>
        <v>1478.9720586422109</v>
      </c>
      <c r="S8" s="192">
        <v>510963</v>
      </c>
    </row>
    <row r="9" spans="1:19" ht="39.75" customHeight="1">
      <c r="A9" s="23" t="s">
        <v>19</v>
      </c>
      <c r="B9" s="14">
        <v>2478</v>
      </c>
      <c r="C9" s="49">
        <v>2478</v>
      </c>
      <c r="D9" s="49">
        <v>2498</v>
      </c>
      <c r="E9" s="49">
        <v>2498</v>
      </c>
      <c r="F9" s="49">
        <v>2498</v>
      </c>
      <c r="G9" s="49">
        <v>2448</v>
      </c>
      <c r="H9" s="49">
        <v>2448</v>
      </c>
      <c r="I9" s="49">
        <v>2424</v>
      </c>
      <c r="J9" s="29">
        <v>1501.2267894465817</v>
      </c>
      <c r="K9" s="122">
        <v>1514.892160219103</v>
      </c>
      <c r="L9" s="122">
        <v>1545.486042367848</v>
      </c>
      <c r="M9" s="72">
        <v>1562.0603187903725</v>
      </c>
      <c r="N9" s="72">
        <v>1579.8727500411096</v>
      </c>
      <c r="O9" s="72">
        <v>1558.917927556167</v>
      </c>
      <c r="P9" s="72">
        <v>1574.8132804106865</v>
      </c>
      <c r="Q9" s="93">
        <f t="shared" si="0"/>
        <v>1575.1920252654563</v>
      </c>
      <c r="S9" s="192">
        <v>153886</v>
      </c>
    </row>
    <row r="10" spans="1:19" ht="39.75" customHeight="1">
      <c r="A10" s="23" t="s">
        <v>20</v>
      </c>
      <c r="B10" s="14">
        <v>1583</v>
      </c>
      <c r="C10" s="49">
        <v>1583</v>
      </c>
      <c r="D10" s="49">
        <v>1583</v>
      </c>
      <c r="E10" s="49">
        <v>1540</v>
      </c>
      <c r="F10" s="49">
        <v>1540</v>
      </c>
      <c r="G10" s="49">
        <v>1540</v>
      </c>
      <c r="H10" s="49">
        <v>1540</v>
      </c>
      <c r="I10" s="49">
        <v>1525</v>
      </c>
      <c r="J10" s="29">
        <v>1906.195436209284</v>
      </c>
      <c r="K10" s="122">
        <v>1936.557258725518</v>
      </c>
      <c r="L10" s="122">
        <v>1965.336577856132</v>
      </c>
      <c r="M10" s="72">
        <v>1944.272602169</v>
      </c>
      <c r="N10" s="72">
        <v>1987.994578196605</v>
      </c>
      <c r="O10" s="72">
        <v>2028.0503061829197</v>
      </c>
      <c r="P10" s="72">
        <v>2068.7246446898257</v>
      </c>
      <c r="Q10" s="93">
        <f t="shared" si="0"/>
        <v>2091.4763766028937</v>
      </c>
      <c r="S10" s="192">
        <v>72915</v>
      </c>
    </row>
    <row r="11" spans="1:19" ht="39.75" customHeight="1">
      <c r="A11" s="23" t="s">
        <v>21</v>
      </c>
      <c r="B11" s="14">
        <v>1046</v>
      </c>
      <c r="C11" s="49">
        <v>1046</v>
      </c>
      <c r="D11" s="49">
        <v>1046</v>
      </c>
      <c r="E11" s="49">
        <v>1042</v>
      </c>
      <c r="F11" s="49">
        <v>1001</v>
      </c>
      <c r="G11" s="49">
        <v>949</v>
      </c>
      <c r="H11" s="49">
        <v>905</v>
      </c>
      <c r="I11" s="49">
        <v>825</v>
      </c>
      <c r="J11" s="29">
        <v>2768.587385193616</v>
      </c>
      <c r="K11" s="122">
        <v>2813.4161757981656</v>
      </c>
      <c r="L11" s="122">
        <v>2874.021156752301</v>
      </c>
      <c r="M11" s="72">
        <v>2915.7455858074263</v>
      </c>
      <c r="N11" s="72">
        <v>2864.0096134588425</v>
      </c>
      <c r="O11" s="72">
        <v>2772.9079008882654</v>
      </c>
      <c r="P11" s="72">
        <v>2695.9397062766243</v>
      </c>
      <c r="Q11" s="93">
        <f t="shared" si="0"/>
        <v>2513.4814002376384</v>
      </c>
      <c r="S11" s="192">
        <v>32823</v>
      </c>
    </row>
    <row r="12" spans="1:19" ht="39.75" customHeight="1">
      <c r="A12" s="23" t="s">
        <v>22</v>
      </c>
      <c r="B12" s="14">
        <v>2526</v>
      </c>
      <c r="C12" s="49">
        <v>2526</v>
      </c>
      <c r="D12" s="49">
        <v>2484</v>
      </c>
      <c r="E12" s="49">
        <v>2468</v>
      </c>
      <c r="F12" s="49">
        <v>2468</v>
      </c>
      <c r="G12" s="49">
        <v>2406</v>
      </c>
      <c r="H12" s="49">
        <v>2421</v>
      </c>
      <c r="I12" s="49">
        <v>2421</v>
      </c>
      <c r="J12" s="29">
        <v>2082.766467954585</v>
      </c>
      <c r="K12" s="122">
        <v>2091.9427904164836</v>
      </c>
      <c r="L12" s="122">
        <v>2070.9491850431446</v>
      </c>
      <c r="M12" s="72">
        <v>2072.190829631993</v>
      </c>
      <c r="N12" s="72">
        <v>2058.3304838077443</v>
      </c>
      <c r="O12" s="72">
        <v>2020.354695687223</v>
      </c>
      <c r="P12" s="72">
        <v>2045.0398702527368</v>
      </c>
      <c r="Q12" s="93">
        <f t="shared" si="0"/>
        <v>2063.0768050856846</v>
      </c>
      <c r="S12" s="192">
        <v>117349</v>
      </c>
    </row>
    <row r="13" spans="1:19" ht="39.75" customHeight="1">
      <c r="A13" s="23" t="s">
        <v>23</v>
      </c>
      <c r="B13" s="14">
        <v>1825</v>
      </c>
      <c r="C13" s="49">
        <v>1825</v>
      </c>
      <c r="D13" s="49">
        <v>1825</v>
      </c>
      <c r="E13" s="49">
        <v>1825</v>
      </c>
      <c r="F13" s="49">
        <v>1825</v>
      </c>
      <c r="G13" s="49">
        <v>1739</v>
      </c>
      <c r="H13" s="49">
        <v>1706</v>
      </c>
      <c r="I13" s="49">
        <v>1706</v>
      </c>
      <c r="J13" s="29">
        <v>1632.6713186616569</v>
      </c>
      <c r="K13" s="122">
        <v>1640.5821594555964</v>
      </c>
      <c r="L13" s="122">
        <v>1653.4840948420356</v>
      </c>
      <c r="M13" s="72">
        <v>1666.2862360191739</v>
      </c>
      <c r="N13" s="72">
        <v>1687.09671455248</v>
      </c>
      <c r="O13" s="72">
        <v>1614.745345652073</v>
      </c>
      <c r="P13" s="72">
        <v>1597.3334082375961</v>
      </c>
      <c r="Q13" s="93">
        <f t="shared" si="0"/>
        <v>1613.7423498585847</v>
      </c>
      <c r="S13" s="192">
        <v>105717</v>
      </c>
    </row>
    <row r="14" spans="1:19" ht="39.75" customHeight="1">
      <c r="A14" s="23" t="s">
        <v>24</v>
      </c>
      <c r="B14" s="14">
        <v>1147</v>
      </c>
      <c r="C14" s="49">
        <v>1049</v>
      </c>
      <c r="D14" s="49">
        <v>1049</v>
      </c>
      <c r="E14" s="49">
        <v>1026</v>
      </c>
      <c r="F14" s="49">
        <v>1009</v>
      </c>
      <c r="G14" s="49">
        <v>1001</v>
      </c>
      <c r="H14" s="49">
        <v>992</v>
      </c>
      <c r="I14" s="49">
        <v>985</v>
      </c>
      <c r="J14" s="29">
        <v>2463.858397955019</v>
      </c>
      <c r="K14" s="122">
        <v>2280.831448947643</v>
      </c>
      <c r="L14" s="122">
        <v>2305.4438363992</v>
      </c>
      <c r="M14" s="72">
        <v>2284.4165386413733</v>
      </c>
      <c r="N14" s="72">
        <v>2288.708433516309</v>
      </c>
      <c r="O14" s="72">
        <v>2309.1118800461363</v>
      </c>
      <c r="P14" s="72">
        <v>2319.0574153731063</v>
      </c>
      <c r="Q14" s="93">
        <f t="shared" si="0"/>
        <v>2348.761237093736</v>
      </c>
      <c r="S14" s="192">
        <v>41937</v>
      </c>
    </row>
    <row r="15" spans="1:19" ht="39.75" customHeight="1">
      <c r="A15" s="23" t="s">
        <v>25</v>
      </c>
      <c r="B15" s="14">
        <v>334</v>
      </c>
      <c r="C15" s="49">
        <v>334</v>
      </c>
      <c r="D15" s="49">
        <v>334</v>
      </c>
      <c r="E15" s="49">
        <v>334</v>
      </c>
      <c r="F15" s="49">
        <v>290</v>
      </c>
      <c r="G15" s="49">
        <v>290</v>
      </c>
      <c r="H15" s="49">
        <v>290</v>
      </c>
      <c r="I15" s="49">
        <v>290</v>
      </c>
      <c r="J15" s="29">
        <v>883.5745086108833</v>
      </c>
      <c r="K15" s="122">
        <v>890.2393517778132</v>
      </c>
      <c r="L15" s="122">
        <v>895.7785764093761</v>
      </c>
      <c r="M15" s="72">
        <v>901.825251107031</v>
      </c>
      <c r="N15" s="72">
        <v>787.4657180872729</v>
      </c>
      <c r="O15" s="72">
        <v>795.4576624516554</v>
      </c>
      <c r="P15" s="72">
        <v>803.7694013303769</v>
      </c>
      <c r="Q15" s="93">
        <f t="shared" si="0"/>
        <v>809.2646853634715</v>
      </c>
      <c r="S15" s="192">
        <v>35835</v>
      </c>
    </row>
    <row r="16" spans="1:19" ht="39.75" customHeight="1">
      <c r="A16" s="23" t="s">
        <v>206</v>
      </c>
      <c r="B16" s="14">
        <v>1347</v>
      </c>
      <c r="C16" s="49">
        <v>1347</v>
      </c>
      <c r="D16" s="49">
        <v>1365</v>
      </c>
      <c r="E16" s="49">
        <v>1365</v>
      </c>
      <c r="F16" s="49">
        <v>1365</v>
      </c>
      <c r="G16" s="49">
        <v>1365</v>
      </c>
      <c r="H16" s="49">
        <v>1365</v>
      </c>
      <c r="I16" s="49">
        <v>1365</v>
      </c>
      <c r="J16" s="29">
        <v>1502.6606128891915</v>
      </c>
      <c r="K16" s="122">
        <v>1512.0560369987877</v>
      </c>
      <c r="L16" s="122">
        <v>1541.0320963681318</v>
      </c>
      <c r="M16" s="72">
        <v>1552.7597033262045</v>
      </c>
      <c r="N16" s="72">
        <v>1561.5526294715887</v>
      </c>
      <c r="O16" s="72">
        <v>1574.9575972954574</v>
      </c>
      <c r="P16" s="72">
        <v>1589.3530808998185</v>
      </c>
      <c r="Q16" s="93">
        <f t="shared" si="0"/>
        <v>1610.030549297602</v>
      </c>
      <c r="S16" s="192">
        <v>84781</v>
      </c>
    </row>
    <row r="17" spans="1:19" ht="39.75" customHeight="1">
      <c r="A17" s="23" t="s">
        <v>182</v>
      </c>
      <c r="B17" s="14">
        <v>371</v>
      </c>
      <c r="C17" s="49">
        <v>311</v>
      </c>
      <c r="D17" s="49">
        <v>311</v>
      </c>
      <c r="E17" s="49">
        <v>315</v>
      </c>
      <c r="F17" s="49">
        <v>315</v>
      </c>
      <c r="G17" s="49">
        <v>310</v>
      </c>
      <c r="H17" s="49">
        <v>310</v>
      </c>
      <c r="I17" s="49">
        <v>305</v>
      </c>
      <c r="J17" s="29">
        <v>894.8168158028026</v>
      </c>
      <c r="K17" s="122">
        <v>759.3885823118621</v>
      </c>
      <c r="L17" s="122">
        <v>769.325912183055</v>
      </c>
      <c r="M17" s="72">
        <v>790.8214500903796</v>
      </c>
      <c r="N17" s="72">
        <v>809.3733138055964</v>
      </c>
      <c r="O17" s="72">
        <v>810.2456874019864</v>
      </c>
      <c r="P17" s="72">
        <v>827.3726913632967</v>
      </c>
      <c r="Q17" s="93">
        <f t="shared" si="0"/>
        <v>834.0169537872573</v>
      </c>
      <c r="S17" s="192">
        <v>36570</v>
      </c>
    </row>
    <row r="18" spans="1:19" ht="39.75" customHeight="1">
      <c r="A18" s="23" t="s">
        <v>183</v>
      </c>
      <c r="B18" s="14">
        <v>1301</v>
      </c>
      <c r="C18" s="49">
        <v>1301</v>
      </c>
      <c r="D18" s="49">
        <v>1301</v>
      </c>
      <c r="E18" s="49">
        <v>1272</v>
      </c>
      <c r="F18" s="49">
        <v>1272</v>
      </c>
      <c r="G18" s="49">
        <v>1274</v>
      </c>
      <c r="H18" s="49">
        <v>1271</v>
      </c>
      <c r="I18" s="49">
        <v>1271</v>
      </c>
      <c r="J18" s="13">
        <v>3704.8638797129515</v>
      </c>
      <c r="K18" s="287">
        <v>3726.832621959953</v>
      </c>
      <c r="L18" s="122">
        <v>3751.6581117711517</v>
      </c>
      <c r="M18" s="72">
        <v>3670.9956709956714</v>
      </c>
      <c r="N18" s="72">
        <v>3674.91982781036</v>
      </c>
      <c r="O18" s="72">
        <v>3701.659063834733</v>
      </c>
      <c r="P18" s="72">
        <v>3696.0567639874375</v>
      </c>
      <c r="Q18" s="93">
        <f t="shared" si="0"/>
        <v>3691.1192426090493</v>
      </c>
      <c r="S18" s="192">
        <v>34434</v>
      </c>
    </row>
    <row r="19" spans="1:19" ht="39.75" customHeight="1">
      <c r="A19" s="20" t="s">
        <v>184</v>
      </c>
      <c r="B19" s="260">
        <v>0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86">
        <v>0</v>
      </c>
      <c r="K19" s="265">
        <v>0</v>
      </c>
      <c r="L19" s="265">
        <v>0</v>
      </c>
      <c r="M19" s="173">
        <v>0</v>
      </c>
      <c r="N19" s="173">
        <v>0</v>
      </c>
      <c r="O19" s="173">
        <v>0</v>
      </c>
      <c r="P19" s="173">
        <v>0</v>
      </c>
      <c r="Q19" s="266">
        <f t="shared" si="0"/>
        <v>0</v>
      </c>
      <c r="S19" s="192">
        <v>6759</v>
      </c>
    </row>
    <row r="20" spans="1:19" ht="39.75" customHeight="1">
      <c r="A20" s="23" t="s">
        <v>185</v>
      </c>
      <c r="B20" s="14">
        <v>77</v>
      </c>
      <c r="C20" s="49">
        <v>77</v>
      </c>
      <c r="D20" s="49">
        <v>77</v>
      </c>
      <c r="E20" s="49">
        <v>77</v>
      </c>
      <c r="F20" s="49">
        <v>77</v>
      </c>
      <c r="G20" s="49">
        <v>77</v>
      </c>
      <c r="H20" s="49">
        <v>77</v>
      </c>
      <c r="I20" s="49">
        <v>77</v>
      </c>
      <c r="J20" s="29">
        <v>813.6954454190003</v>
      </c>
      <c r="K20" s="122">
        <v>831.7131129833658</v>
      </c>
      <c r="L20" s="122">
        <v>853.8478598358838</v>
      </c>
      <c r="M20" s="72">
        <v>881.9150154621465</v>
      </c>
      <c r="N20" s="72">
        <v>911.5662365336806</v>
      </c>
      <c r="O20" s="72">
        <v>936.6257146332564</v>
      </c>
      <c r="P20" s="72">
        <v>968.6753050698201</v>
      </c>
      <c r="Q20" s="93">
        <f t="shared" si="0"/>
        <v>994.0614510715209</v>
      </c>
      <c r="S20" s="192">
        <v>7746</v>
      </c>
    </row>
    <row r="21" spans="1:19" ht="39.75" customHeight="1">
      <c r="A21" s="22" t="s">
        <v>26</v>
      </c>
      <c r="B21" s="15">
        <v>209</v>
      </c>
      <c r="C21" s="106">
        <v>209</v>
      </c>
      <c r="D21" s="106">
        <v>209</v>
      </c>
      <c r="E21" s="106">
        <v>209</v>
      </c>
      <c r="F21" s="106">
        <v>209</v>
      </c>
      <c r="G21" s="106">
        <v>209</v>
      </c>
      <c r="H21" s="106">
        <v>209</v>
      </c>
      <c r="I21" s="106">
        <v>209</v>
      </c>
      <c r="J21" s="26">
        <v>692.3510120250439</v>
      </c>
      <c r="K21" s="121">
        <v>693.9602218016403</v>
      </c>
      <c r="L21" s="121">
        <v>696.4809384164223</v>
      </c>
      <c r="M21" s="64">
        <v>696.4113158508546</v>
      </c>
      <c r="N21" s="64">
        <v>695.1836083022885</v>
      </c>
      <c r="O21" s="64">
        <v>696.434521826058</v>
      </c>
      <c r="P21" s="64">
        <v>697.2942314749941</v>
      </c>
      <c r="Q21" s="92">
        <f t="shared" si="0"/>
        <v>697.9462347637335</v>
      </c>
      <c r="S21" s="192">
        <v>29945</v>
      </c>
    </row>
    <row r="22" spans="1:19" ht="39.75" customHeight="1">
      <c r="A22" s="24" t="s">
        <v>27</v>
      </c>
      <c r="B22" s="19">
        <v>213</v>
      </c>
      <c r="C22" s="51">
        <v>213</v>
      </c>
      <c r="D22" s="51">
        <v>213</v>
      </c>
      <c r="E22" s="51">
        <v>213</v>
      </c>
      <c r="F22" s="51">
        <v>213</v>
      </c>
      <c r="G22" s="51">
        <v>213</v>
      </c>
      <c r="H22" s="51">
        <v>213</v>
      </c>
      <c r="I22" s="51">
        <v>213</v>
      </c>
      <c r="J22" s="32">
        <v>972.5139256688886</v>
      </c>
      <c r="K22" s="123">
        <v>981.7025395215928</v>
      </c>
      <c r="L22" s="123">
        <v>989.638990847001</v>
      </c>
      <c r="M22" s="76">
        <v>993.3311570209393</v>
      </c>
      <c r="N22" s="76">
        <v>1002.8720749564479</v>
      </c>
      <c r="O22" s="76">
        <v>1003.2499646742971</v>
      </c>
      <c r="P22" s="76">
        <v>1015.4946364719905</v>
      </c>
      <c r="Q22" s="94">
        <f t="shared" si="0"/>
        <v>1020.9951107276388</v>
      </c>
      <c r="S22" s="192">
        <v>20862</v>
      </c>
    </row>
    <row r="23" spans="1:19" ht="39.75" customHeight="1">
      <c r="A23" s="23" t="s">
        <v>28</v>
      </c>
      <c r="B23" s="14">
        <v>0</v>
      </c>
      <c r="C23" s="49">
        <v>88</v>
      </c>
      <c r="D23" s="49">
        <v>88</v>
      </c>
      <c r="E23" s="49">
        <v>88</v>
      </c>
      <c r="F23" s="49">
        <v>92</v>
      </c>
      <c r="G23" s="49">
        <v>92</v>
      </c>
      <c r="H23" s="49">
        <v>92</v>
      </c>
      <c r="I23" s="49">
        <v>92</v>
      </c>
      <c r="J23" s="29">
        <v>0</v>
      </c>
      <c r="K23" s="122">
        <v>503.31731869137496</v>
      </c>
      <c r="L23" s="122">
        <v>512.1937023456144</v>
      </c>
      <c r="M23" s="72">
        <v>519.4805194805194</v>
      </c>
      <c r="N23" s="72">
        <v>549.5161868355035</v>
      </c>
      <c r="O23" s="72">
        <v>561.3521264262615</v>
      </c>
      <c r="P23" s="72">
        <v>571.6416055672921</v>
      </c>
      <c r="Q23" s="93">
        <f t="shared" si="0"/>
        <v>577.9983665263555</v>
      </c>
      <c r="S23" s="192">
        <v>15917</v>
      </c>
    </row>
    <row r="24" spans="1:19" ht="39.75" customHeight="1">
      <c r="A24" s="20" t="s">
        <v>29</v>
      </c>
      <c r="B24" s="260">
        <v>0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86">
        <v>0</v>
      </c>
      <c r="K24" s="265">
        <v>0</v>
      </c>
      <c r="L24" s="265">
        <v>0</v>
      </c>
      <c r="M24" s="173">
        <v>0</v>
      </c>
      <c r="N24" s="173">
        <v>0</v>
      </c>
      <c r="O24" s="173">
        <v>0</v>
      </c>
      <c r="P24" s="173">
        <v>0</v>
      </c>
      <c r="Q24" s="259">
        <f t="shared" si="0"/>
        <v>0</v>
      </c>
      <c r="S24" s="192">
        <v>8836</v>
      </c>
    </row>
    <row r="25" spans="1:19" ht="39.75" customHeight="1">
      <c r="A25" s="23" t="s">
        <v>30</v>
      </c>
      <c r="B25" s="14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29">
        <v>0</v>
      </c>
      <c r="K25" s="122">
        <v>0</v>
      </c>
      <c r="L25" s="122">
        <v>0</v>
      </c>
      <c r="M25" s="72">
        <v>0</v>
      </c>
      <c r="N25" s="72">
        <v>0</v>
      </c>
      <c r="O25" s="72">
        <v>0</v>
      </c>
      <c r="P25" s="72">
        <v>0</v>
      </c>
      <c r="Q25" s="93">
        <f t="shared" si="0"/>
        <v>0</v>
      </c>
      <c r="S25" s="192">
        <v>3880</v>
      </c>
    </row>
    <row r="26" spans="1:19" ht="39.75" customHeight="1">
      <c r="A26" s="257" t="s">
        <v>217</v>
      </c>
      <c r="B26" s="49">
        <v>232</v>
      </c>
      <c r="C26" s="49">
        <v>232</v>
      </c>
      <c r="D26" s="49">
        <v>232</v>
      </c>
      <c r="E26" s="49">
        <v>232</v>
      </c>
      <c r="F26" s="49">
        <v>232</v>
      </c>
      <c r="G26" s="49">
        <v>232</v>
      </c>
      <c r="H26" s="49">
        <v>232</v>
      </c>
      <c r="I26" s="49">
        <v>232</v>
      </c>
      <c r="J26" s="86">
        <v>2028.858766943594</v>
      </c>
      <c r="K26" s="72">
        <v>2054.1880644590046</v>
      </c>
      <c r="L26" s="72">
        <v>2092.3520923520923</v>
      </c>
      <c r="M26" s="72">
        <v>2132.3529411764707</v>
      </c>
      <c r="N26" s="72">
        <v>2167.211583372256</v>
      </c>
      <c r="O26" s="72">
        <v>2209.944751381215</v>
      </c>
      <c r="P26" s="72">
        <v>2256.589825892423</v>
      </c>
      <c r="Q26" s="93">
        <f t="shared" si="0"/>
        <v>2309.3768664144936</v>
      </c>
      <c r="S26" s="192">
        <v>10046</v>
      </c>
    </row>
    <row r="27" spans="1:19" ht="39.75" customHeight="1" thickBot="1">
      <c r="A27" s="267" t="s">
        <v>207</v>
      </c>
      <c r="B27" s="261">
        <v>396</v>
      </c>
      <c r="C27" s="262">
        <v>396</v>
      </c>
      <c r="D27" s="262">
        <v>396</v>
      </c>
      <c r="E27" s="262">
        <v>396</v>
      </c>
      <c r="F27" s="262">
        <v>365</v>
      </c>
      <c r="G27" s="262">
        <v>297</v>
      </c>
      <c r="H27" s="262">
        <v>297</v>
      </c>
      <c r="I27" s="262">
        <v>297</v>
      </c>
      <c r="J27" s="268">
        <v>1679.4605369184444</v>
      </c>
      <c r="K27" s="269">
        <v>1709.7707352877683</v>
      </c>
      <c r="L27" s="269">
        <v>1742.8810351657057</v>
      </c>
      <c r="M27" s="270">
        <v>1779.1355916973673</v>
      </c>
      <c r="N27" s="270">
        <v>1666.5144735640579</v>
      </c>
      <c r="O27" s="270">
        <v>1391.3613791811113</v>
      </c>
      <c r="P27" s="270">
        <v>1424.6654194848181</v>
      </c>
      <c r="Q27" s="264">
        <f t="shared" si="0"/>
        <v>1462.4058299276182</v>
      </c>
      <c r="S27" s="192">
        <v>20309</v>
      </c>
    </row>
    <row r="28" spans="1:19" ht="39.75" customHeight="1" thickTop="1">
      <c r="A28" s="187" t="s">
        <v>31</v>
      </c>
      <c r="B28" s="166">
        <v>1347</v>
      </c>
      <c r="C28" s="166">
        <v>1347</v>
      </c>
      <c r="D28" s="166">
        <v>1365</v>
      </c>
      <c r="E28" s="166">
        <v>1365</v>
      </c>
      <c r="F28" s="166">
        <v>1365</v>
      </c>
      <c r="G28" s="166">
        <v>1365</v>
      </c>
      <c r="H28" s="166">
        <v>1365</v>
      </c>
      <c r="I28" s="166">
        <f>I16</f>
        <v>1365</v>
      </c>
      <c r="J28" s="170">
        <v>1502.6606128891915</v>
      </c>
      <c r="K28" s="168">
        <v>1512.0560369987877</v>
      </c>
      <c r="L28" s="168">
        <v>1541.0320963681318</v>
      </c>
      <c r="M28" s="168">
        <v>1552.7597033262045</v>
      </c>
      <c r="N28" s="168">
        <v>1561.5526294715887</v>
      </c>
      <c r="O28" s="168">
        <v>1574.9575972954574</v>
      </c>
      <c r="P28" s="168">
        <v>1589.3530808998185</v>
      </c>
      <c r="Q28" s="169">
        <f aca="true" t="shared" si="1" ref="Q28:Q33">I28/S28*100000</f>
        <v>1610.030549297602</v>
      </c>
      <c r="S28" s="192">
        <v>84781</v>
      </c>
    </row>
    <row r="29" spans="1:19" ht="39.75" customHeight="1">
      <c r="A29" s="23" t="s">
        <v>32</v>
      </c>
      <c r="B29" s="8">
        <v>4351</v>
      </c>
      <c r="C29" s="8">
        <v>4351</v>
      </c>
      <c r="D29" s="8">
        <v>4309</v>
      </c>
      <c r="E29" s="8">
        <v>4293</v>
      </c>
      <c r="F29" s="8">
        <v>4293</v>
      </c>
      <c r="G29" s="8">
        <v>4145</v>
      </c>
      <c r="H29" s="8">
        <v>4127</v>
      </c>
      <c r="I29" s="8">
        <f>I12+I13</f>
        <v>4127</v>
      </c>
      <c r="J29" s="29">
        <v>1866.893216797319</v>
      </c>
      <c r="K29" s="30">
        <v>1875.5118755118754</v>
      </c>
      <c r="L29" s="30">
        <v>1870.8915499439906</v>
      </c>
      <c r="M29" s="30">
        <v>1877.7391897684429</v>
      </c>
      <c r="N29" s="30">
        <v>1882.259061632694</v>
      </c>
      <c r="O29" s="30">
        <v>1827.7384107274354</v>
      </c>
      <c r="P29" s="30">
        <v>1832.6990456820333</v>
      </c>
      <c r="Q29" s="93">
        <f t="shared" si="1"/>
        <v>1850.1250750898837</v>
      </c>
      <c r="S29" s="192">
        <v>223066</v>
      </c>
    </row>
    <row r="30" spans="1:19" ht="39.75" customHeight="1">
      <c r="A30" s="23" t="s">
        <v>33</v>
      </c>
      <c r="B30" s="8">
        <v>2478</v>
      </c>
      <c r="C30" s="8">
        <v>2478</v>
      </c>
      <c r="D30" s="8">
        <v>2498</v>
      </c>
      <c r="E30" s="8">
        <v>2498</v>
      </c>
      <c r="F30" s="8">
        <v>2498</v>
      </c>
      <c r="G30" s="8">
        <v>2448</v>
      </c>
      <c r="H30" s="8">
        <v>2448</v>
      </c>
      <c r="I30" s="8">
        <f>I9+I19</f>
        <v>2424</v>
      </c>
      <c r="J30" s="29">
        <v>1435.4316432158766</v>
      </c>
      <c r="K30" s="30">
        <v>1449.1736552159723</v>
      </c>
      <c r="L30" s="30">
        <v>1479.0166729821904</v>
      </c>
      <c r="M30" s="30">
        <v>1495.0116405029655</v>
      </c>
      <c r="N30" s="30">
        <v>1511.6581643459265</v>
      </c>
      <c r="O30" s="30">
        <v>1492.137023040351</v>
      </c>
      <c r="P30" s="30">
        <v>1507.9462855734878</v>
      </c>
      <c r="Q30" s="93">
        <f t="shared" si="1"/>
        <v>1508.9171776276883</v>
      </c>
      <c r="S30" s="192">
        <v>160645</v>
      </c>
    </row>
    <row r="31" spans="1:19" ht="39.75" customHeight="1">
      <c r="A31" s="23" t="s">
        <v>34</v>
      </c>
      <c r="B31" s="8">
        <v>10001</v>
      </c>
      <c r="C31" s="8">
        <v>9940</v>
      </c>
      <c r="D31" s="8">
        <v>9902</v>
      </c>
      <c r="E31" s="8">
        <v>9784</v>
      </c>
      <c r="F31" s="8">
        <v>9737</v>
      </c>
      <c r="G31" s="8">
        <v>9720</v>
      </c>
      <c r="H31" s="8">
        <v>9672</v>
      </c>
      <c r="I31" s="8">
        <f>I8+I15+I18+I20+I21+I22</f>
        <v>9617</v>
      </c>
      <c r="J31" s="29">
        <v>1534.9056357634088</v>
      </c>
      <c r="K31" s="30">
        <v>1527.975478606806</v>
      </c>
      <c r="L31" s="30">
        <v>1525.2853555969746</v>
      </c>
      <c r="M31" s="30">
        <v>1509.1080159795167</v>
      </c>
      <c r="N31" s="30">
        <v>1507.147224307528</v>
      </c>
      <c r="O31" s="30">
        <v>1509.2534940305297</v>
      </c>
      <c r="P31" s="30">
        <v>1506.614805387799</v>
      </c>
      <c r="Q31" s="93">
        <f t="shared" si="1"/>
        <v>1503.1612182217464</v>
      </c>
      <c r="S31" s="192">
        <v>639785</v>
      </c>
    </row>
    <row r="32" spans="1:19" ht="39.75" customHeight="1">
      <c r="A32" s="23" t="s">
        <v>35</v>
      </c>
      <c r="B32" s="8">
        <v>2564</v>
      </c>
      <c r="C32" s="8">
        <v>2494</v>
      </c>
      <c r="D32" s="8">
        <v>2494</v>
      </c>
      <c r="E32" s="8">
        <v>2471</v>
      </c>
      <c r="F32" s="8">
        <v>2417</v>
      </c>
      <c r="G32" s="8">
        <v>2352</v>
      </c>
      <c r="H32" s="8">
        <v>2299</v>
      </c>
      <c r="I32" s="8">
        <f>I11+I14+I17+I23+I24</f>
        <v>2207</v>
      </c>
      <c r="J32" s="29">
        <v>1663.0452407977948</v>
      </c>
      <c r="K32" s="30">
        <v>1641.6426958748298</v>
      </c>
      <c r="L32" s="30">
        <v>1668.0712174110786</v>
      </c>
      <c r="M32" s="30">
        <v>1678.9992593649563</v>
      </c>
      <c r="N32" s="30">
        <v>1674.7041379119205</v>
      </c>
      <c r="O32" s="30">
        <v>1661.228122218926</v>
      </c>
      <c r="P32" s="30">
        <v>1654.1472399700683</v>
      </c>
      <c r="Q32" s="93">
        <f t="shared" si="1"/>
        <v>1621.8043399983833</v>
      </c>
      <c r="S32" s="192">
        <v>136083</v>
      </c>
    </row>
    <row r="33" spans="1:19" ht="39.75" customHeight="1">
      <c r="A33" s="24" t="s">
        <v>36</v>
      </c>
      <c r="B33" s="11">
        <v>2211</v>
      </c>
      <c r="C33" s="11">
        <v>2211</v>
      </c>
      <c r="D33" s="11">
        <v>2211</v>
      </c>
      <c r="E33" s="11">
        <v>2168</v>
      </c>
      <c r="F33" s="11">
        <v>2137</v>
      </c>
      <c r="G33" s="11">
        <v>2069</v>
      </c>
      <c r="H33" s="11">
        <v>2069</v>
      </c>
      <c r="I33" s="11">
        <f>I10+I25+I26+I27</f>
        <v>2054</v>
      </c>
      <c r="J33" s="32">
        <v>1806.2840056859957</v>
      </c>
      <c r="K33" s="33">
        <v>1835.265993210097</v>
      </c>
      <c r="L33" s="33">
        <v>1864.9414622625593</v>
      </c>
      <c r="M33" s="33">
        <v>1861.1838434133151</v>
      </c>
      <c r="N33" s="33">
        <v>1872.1965236893748</v>
      </c>
      <c r="O33" s="33">
        <v>1851.2884753042233</v>
      </c>
      <c r="P33" s="33">
        <v>1888.7904985347952</v>
      </c>
      <c r="Q33" s="94">
        <f t="shared" si="1"/>
        <v>1916.9388707419505</v>
      </c>
      <c r="S33" s="192">
        <v>107150</v>
      </c>
    </row>
    <row r="34" spans="2:9" ht="13.5">
      <c r="B34" s="47"/>
      <c r="C34" s="47"/>
      <c r="D34" s="47"/>
      <c r="E34" s="47"/>
      <c r="F34" s="47"/>
      <c r="G34" s="47"/>
      <c r="H34" s="47"/>
      <c r="I34" s="47"/>
    </row>
    <row r="35" spans="2:9" ht="13.5">
      <c r="B35" s="47"/>
      <c r="C35" s="47"/>
      <c r="D35" s="47"/>
      <c r="E35" s="47"/>
      <c r="F35" s="47"/>
      <c r="G35" s="47"/>
      <c r="H35" s="47"/>
      <c r="I35" s="47"/>
    </row>
  </sheetData>
  <sheetProtection/>
  <mergeCells count="3">
    <mergeCell ref="B2:I3"/>
    <mergeCell ref="J2:Q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2023-03-07T01:40:27Z</cp:lastPrinted>
  <dcterms:created xsi:type="dcterms:W3CDTF">2002-02-01T06:33:51Z</dcterms:created>
  <dcterms:modified xsi:type="dcterms:W3CDTF">2023-03-07T01:50:54Z</dcterms:modified>
  <cp:category/>
  <cp:version/>
  <cp:contentType/>
  <cp:contentStatus/>
</cp:coreProperties>
</file>