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2 今治市〇\"/>
    </mc:Choice>
  </mc:AlternateContent>
  <workbookProtection workbookAlgorithmName="SHA-512" workbookHashValue="g6jxD+4XQCBDZcIAwy1mm3TRDOdt1Pp9VIZZLxORousq0iRew/ekkI7Tf7JkY2Gqy6qHb7DSwgJBO46ucWZM6A==" workbookSaltValue="kExcL2fTND3F9T8KXE95/Q==" workbookSpinCount="100000" lockStructure="1"/>
  <bookViews>
    <workbookView xWindow="0" yWindow="0" windowWidth="19200" windowHeight="109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I10" i="4"/>
  <c r="B10" i="4"/>
  <c r="BB8" i="4"/>
  <c r="AT8" i="4"/>
  <c r="AL8" i="4"/>
  <c r="P8" i="4"/>
  <c r="I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<sst xmlns="http://schemas.openxmlformats.org/spreadsheetml/2006/main" count="247" uniqueCount="120">
  <si>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</si>
  <si>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</si>
  <si>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</si>
  <si>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</si>
  <si>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</si>
  <si>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</si>
  <si>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</si>
  <si>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</si>
  <si>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</si>
  <si>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</si>
  <si>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</si>
  <si>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</si>
  <si>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</si>
  <si>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</si>
  <si>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</si>
  <si>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</si>
  <si>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</si>
  <si>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</si>
  <si>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</si>
  <si>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</si>
  <si>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</si>
  <si>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</si>
  <si>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</si>
  <si>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</si>
  <si>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</si>
  <si>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</si>
  <si>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</si>
  <si>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</si>
  <si>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</si>
  <si>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</si>
  <si>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</si>
  <si>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</si>
  <si>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</si>
  <si>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</si>
  <si>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</si>
  <si>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</si>
  <si>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</si>
  <si>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</si>
  <si>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</si>
  <si>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</si>
  <si>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</si>
  <si>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</si>
  <si>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</si>
  <si>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</si>
  <si>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</si>
  <si>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</si>
  <si>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</si>
  <si>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</si>
  <si>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</si>
  <si>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</si>
  <si>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</si>
  <si>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</si>
  <si>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</si>
  <si>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</si>
  <si>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</si>
  <si>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</si>
  <si>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</si>
  <si>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</si>
  <si>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</si>
  <si>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</si>
  <si>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</si>
  <si>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</si>
  <si>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</si>
  <si>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</si>
  <si>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</si>
  <si>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</si>
  <si>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</si>
  <si>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</si>
  <si>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</si>
  <si>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</si>
  <si>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</si>
  <si>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</si>
  <si>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</si>
  <si>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</si>
  <si>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</si>
  <si>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</si>
  <si>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</si>
  <si>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</si>
  <si>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</si>
  <si>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</si>
  <si>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</si>
  <si>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</si>
  <si>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</si>
  <si>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</si>
  <si>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</si>
  <si>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</si>
  <si>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</si>
  <si>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</si>
  <si>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</si>
  <si>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</si>
  <si>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</si>
  <si>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</si>
  <si>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</si>
  <si>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</si>
  <si>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</si>
  <si>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</si>
  <si>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</si>
  <si>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</si>
  <si>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</si>
  <si>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</si>
  <si>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</si>
  <si>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</si>
  <si>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</si>
  <si>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</si>
  <si>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</si>
  <si>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</si>
  <si>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</si>
  <si>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</si>
  <si>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</si>
  <si>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</si>
  <si>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</si>
  <si>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</si>
  <si>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</si>
  <si>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</si>
  <si>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</si>
  <si>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</si>
  <si>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</si>
  <si>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①の収益的収支比率は99.77％で、使用料収入が微減したものの、地方債償還金も同様に減少したため、前年度とほぼ同率となった。
　⑤の経費回収率については、維持管理費の増加により3.07ポイント減少するとともに、⑥の汚水処理原価が類似団体と比較して高いことなどから、類似団体平均値と比べて大幅に低くなっている。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  <rPh sb="102" eb="104">
      <t>ビゲン</t>
    </rPh>
    <rPh sb="110" eb="113">
      <t>チホウサイ</t>
    </rPh>
    <rPh sb="113" eb="116">
      <t>ショウカンキン</t>
    </rPh>
    <rPh sb="117" eb="119">
      <t>ドウヨウ</t>
    </rPh>
    <rPh sb="120" eb="122">
      <t>ゲンショウ</t>
    </rPh>
    <rPh sb="155" eb="157">
      <t>イジ</t>
    </rPh>
    <rPh sb="157" eb="160">
      <t>カンリヒ</t>
    </rPh>
    <rPh sb="161" eb="163">
      <t>ゾウカ</t>
    </rPh>
    <rPh sb="174" eb="176">
      <t>ゲンショウ</t>
    </rPh>
    <phoneticPr fontId="4"/>
  </si>
  <si>
    <t>　供用開始から15年が経過し、ブロアの故障があるが、修繕や取替で対応している。</t>
    <rPh sb="9" eb="10">
      <t>ネン</t>
    </rPh>
    <phoneticPr fontId="4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</si>
  <si>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策定した経営戦略に沿って、経営基盤強化と財政マネジメントの向上に努めるとともに、令和５年度から公営企業会計に移行することで、更なる経営の健全化を図っていく予定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</si>
</sst>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5-41D9-9AAA-38221B98F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5-41D9-9AAA-38221B98F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19.64</c:v>
                </c:pt>
                <c:pt idx="1">
                  <c:v>17.86</c:v>
                </c:pt>
                <c:pt idx="2">
                  <c:v>17.86</c:v>
                </c:pt>
                <c:pt idx="3">
                  <c:v>16.07</c:v>
                </c:pt>
                <c:pt idx="4">
                  <c:v>16.07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09-A297-003F8FD5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C-4D09-A297-003F8FD5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98.18</c:v>
                </c:pt>
                <c:pt idx="1">
                  <c:v>98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4-4E0B-8DB4-27B024F1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4-4E0B-8DB4-27B024F1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61.96</c:v>
                </c:pt>
                <c:pt idx="1">
                  <c:v>63.63</c:v>
                </c:pt>
                <c:pt idx="2">
                  <c:v>100</c:v>
                </c:pt>
                <c:pt idx="3">
                  <c:v>99.79</c:v>
                </c:pt>
                <c:pt idx="4">
                  <c:v>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4-4E26-96A4-C370F1F5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4-4E26-96A4-C370F1F5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2-4E6B-BFE7-406D1165F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2-4E6B-BFE7-406D1165F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3-4E89-9209-5C2E9EA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3-4E89-9209-5C2E9EA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A-4078-A9B5-5E568C8C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A-4078-A9B5-5E568C8C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A-4CD4-B256-1A59A44E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A-4CD4-B256-1A59A44E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C-4BE9-9425-E9104EB4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C-4BE9-9425-E9104EB4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14.99</c:v>
                </c:pt>
                <c:pt idx="2">
                  <c:v>16.559999999999999</c:v>
                </c:pt>
                <c:pt idx="3">
                  <c:v>18.059999999999999</c:v>
                </c:pt>
                <c:pt idx="4">
                  <c:v>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D-417B-AEBD-F1724443C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D-417B-AEBD-F1724443C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913.05</c:v>
                </c:pt>
                <c:pt idx="1">
                  <c:v>1117.71</c:v>
                </c:pt>
                <c:pt idx="2">
                  <c:v>1053.0899999999999</c:v>
                </c:pt>
                <c:pt idx="3">
                  <c:v>1112.01</c:v>
                </c:pt>
                <c:pt idx="4">
                  <c:v>1336.18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A-4B56-A128-580640A8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A-4B56-A128-580640A8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今治市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153532</v>
      </c>
      <c r="AM8" s="45"/>
      <c r="AN8" s="45"/>
      <c r="AO8" s="45"/>
      <c r="AP8" s="45"/>
      <c r="AQ8" s="45"/>
      <c r="AR8" s="45"/>
      <c r="AS8" s="45"/>
      <c r="AT8" s="46">
        <f>データ!T6</f>
        <v>419.21</v>
      </c>
      <c r="AU8" s="46"/>
      <c r="AV8" s="46"/>
      <c r="AW8" s="46"/>
      <c r="AX8" s="46"/>
      <c r="AY8" s="46"/>
      <c r="AZ8" s="46"/>
      <c r="BA8" s="46"/>
      <c r="BB8" s="46">
        <f>データ!U6</f>
        <v>366.24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3046</v>
      </c>
      <c r="AE10" s="45"/>
      <c r="AF10" s="45"/>
      <c r="AG10" s="45"/>
      <c r="AH10" s="45"/>
      <c r="AI10" s="45"/>
      <c r="AJ10" s="45"/>
      <c r="AK10" s="2"/>
      <c r="AL10" s="45">
        <f>データ!V6</f>
        <v>43</v>
      </c>
      <c r="AM10" s="45"/>
      <c r="AN10" s="45"/>
      <c r="AO10" s="45"/>
      <c r="AP10" s="45"/>
      <c r="AQ10" s="45"/>
      <c r="AR10" s="45"/>
      <c r="AS10" s="45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2150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BMgKLlB+DgwBgo39J/lZlcyytrWyVak6CwMzMvw57TvFVBbxxes2srxCND3QmlauasjDD62bQQj1es/C4OOeMA==" saltValue="EgrqIOZkZHzUW7vaSdCRn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382027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今治市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0.03</v>
      </c>
      <c r="Q6" s="20">
        <f t="shared" si="3"/>
        <v>100</v>
      </c>
      <c r="R6" s="20">
        <f t="shared" si="3"/>
        <v>3046</v>
      </c>
      <c r="S6" s="20">
        <f t="shared" si="3"/>
        <v>153532</v>
      </c>
      <c r="T6" s="20">
        <f t="shared" si="3"/>
        <v>419.21</v>
      </c>
      <c r="U6" s="20">
        <f t="shared" si="3"/>
        <v>366.24</v>
      </c>
      <c r="V6" s="20">
        <f t="shared" si="3"/>
        <v>43</v>
      </c>
      <c r="W6" s="20">
        <f t="shared" si="3"/>
        <v>0.02</v>
      </c>
      <c r="X6" s="20">
        <f t="shared" si="3"/>
        <v>2150</v>
      </c>
      <c r="Y6" s="21">
        <f>IF(Y7="",NA(),Y7)</f>
        <v>61.96</v>
      </c>
      <c r="Z6" s="21">
        <f t="shared" ref="Z6:AH6" si="4">IF(Z7="",NA(),Z7)</f>
        <v>63.63</v>
      </c>
      <c r="AA6" s="21">
        <f t="shared" si="4"/>
        <v>100</v>
      </c>
      <c r="AB6" s="21">
        <f t="shared" si="4"/>
        <v>99.79</v>
      </c>
      <c r="AC6" s="21">
        <f t="shared" si="4"/>
        <v>99.77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386.46</v>
      </c>
      <c r="BM6" s="21">
        <f t="shared" si="7"/>
        <v>421.25</v>
      </c>
      <c r="BN6" s="21">
        <f t="shared" si="7"/>
        <v>398.42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18.05</v>
      </c>
      <c r="BR6" s="21">
        <f t="shared" ref="BR6:BZ6" si="8">IF(BR7="",NA(),BR7)</f>
        <v>14.99</v>
      </c>
      <c r="BS6" s="21">
        <f t="shared" si="8"/>
        <v>16.559999999999999</v>
      </c>
      <c r="BT6" s="21">
        <f t="shared" si="8"/>
        <v>18.059999999999999</v>
      </c>
      <c r="BU6" s="21">
        <f t="shared" si="8"/>
        <v>14.99</v>
      </c>
      <c r="BV6" s="21">
        <f t="shared" si="8"/>
        <v>57.08</v>
      </c>
      <c r="BW6" s="21">
        <f t="shared" si="8"/>
        <v>55.85</v>
      </c>
      <c r="BX6" s="21">
        <f t="shared" si="8"/>
        <v>53.23</v>
      </c>
      <c r="BY6" s="21">
        <f t="shared" si="8"/>
        <v>50.7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913.05</v>
      </c>
      <c r="CC6" s="21">
        <f t="shared" ref="CC6:CK6" si="9">IF(CC7="",NA(),CC7)</f>
        <v>1117.71</v>
      </c>
      <c r="CD6" s="21">
        <f t="shared" si="9"/>
        <v>1053.0899999999999</v>
      </c>
      <c r="CE6" s="21">
        <f t="shared" si="9"/>
        <v>1112.01</v>
      </c>
      <c r="CF6" s="21">
        <f t="shared" si="9"/>
        <v>1336.18</v>
      </c>
      <c r="CG6" s="21">
        <f t="shared" si="9"/>
        <v>286.86</v>
      </c>
      <c r="CH6" s="21">
        <f t="shared" si="9"/>
        <v>287.91000000000003</v>
      </c>
      <c r="CI6" s="21">
        <f t="shared" si="9"/>
        <v>283.3</v>
      </c>
      <c r="CJ6" s="21">
        <f t="shared" si="9"/>
        <v>289.81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19.64</v>
      </c>
      <c r="CN6" s="21">
        <f t="shared" ref="CN6:CV6" si="10">IF(CN7="",NA(),CN7)</f>
        <v>17.86</v>
      </c>
      <c r="CO6" s="21">
        <f t="shared" si="10"/>
        <v>17.86</v>
      </c>
      <c r="CP6" s="21">
        <f t="shared" si="10"/>
        <v>16.07</v>
      </c>
      <c r="CQ6" s="21">
        <f t="shared" si="10"/>
        <v>16.07</v>
      </c>
      <c r="CR6" s="21">
        <f t="shared" si="10"/>
        <v>57.22</v>
      </c>
      <c r="CS6" s="21">
        <f t="shared" si="10"/>
        <v>54.93</v>
      </c>
      <c r="CT6" s="21">
        <f t="shared" si="10"/>
        <v>55.96</v>
      </c>
      <c r="CU6" s="21">
        <f t="shared" si="10"/>
        <v>56.45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98.18</v>
      </c>
      <c r="CY6" s="21">
        <f t="shared" ref="CY6:DG6" si="11">IF(CY7="",NA(),CY7)</f>
        <v>98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60.12</v>
      </c>
      <c r="DF6" s="21">
        <f t="shared" si="11"/>
        <v>54.99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382027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0.03</v>
      </c>
      <c r="Q7" s="24">
        <v>100</v>
      </c>
      <c r="R7" s="24">
        <v>3046</v>
      </c>
      <c r="S7" s="24">
        <v>153532</v>
      </c>
      <c r="T7" s="24">
        <v>419.21</v>
      </c>
      <c r="U7" s="24">
        <v>366.24</v>
      </c>
      <c r="V7" s="24">
        <v>43</v>
      </c>
      <c r="W7" s="24">
        <v>0.02</v>
      </c>
      <c r="X7" s="24">
        <v>2150</v>
      </c>
      <c r="Y7" s="24">
        <v>61.96</v>
      </c>
      <c r="Z7" s="24">
        <v>63.63</v>
      </c>
      <c r="AA7" s="24">
        <v>100</v>
      </c>
      <c r="AB7" s="24">
        <v>99.79</v>
      </c>
      <c r="AC7" s="24">
        <v>99.77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407.42</v>
      </c>
      <c r="BL7" s="24">
        <v>386.46</v>
      </c>
      <c r="BM7" s="24">
        <v>421.25</v>
      </c>
      <c r="BN7" s="24">
        <v>398.42</v>
      </c>
      <c r="BO7" s="24">
        <v>294.08999999999997</v>
      </c>
      <c r="BP7" s="24">
        <v>310.14</v>
      </c>
      <c r="BQ7" s="24">
        <v>18.05</v>
      </c>
      <c r="BR7" s="24">
        <v>14.99</v>
      </c>
      <c r="BS7" s="24">
        <v>16.559999999999999</v>
      </c>
      <c r="BT7" s="24">
        <v>18.059999999999999</v>
      </c>
      <c r="BU7" s="24">
        <v>14.99</v>
      </c>
      <c r="BV7" s="24">
        <v>57.08</v>
      </c>
      <c r="BW7" s="24">
        <v>55.85</v>
      </c>
      <c r="BX7" s="24">
        <v>53.23</v>
      </c>
      <c r="BY7" s="24">
        <v>50.7</v>
      </c>
      <c r="BZ7" s="24">
        <v>60</v>
      </c>
      <c r="CA7" s="24">
        <v>57.71</v>
      </c>
      <c r="CB7" s="24">
        <v>913.05</v>
      </c>
      <c r="CC7" s="24">
        <v>1117.71</v>
      </c>
      <c r="CD7" s="24">
        <v>1053.0899999999999</v>
      </c>
      <c r="CE7" s="24">
        <v>1112.01</v>
      </c>
      <c r="CF7" s="24">
        <v>1336.18</v>
      </c>
      <c r="CG7" s="24">
        <v>286.86</v>
      </c>
      <c r="CH7" s="24">
        <v>287.91000000000003</v>
      </c>
      <c r="CI7" s="24">
        <v>283.3</v>
      </c>
      <c r="CJ7" s="24">
        <v>289.81</v>
      </c>
      <c r="CK7" s="24">
        <v>282.70999999999998</v>
      </c>
      <c r="CL7" s="24">
        <v>286.17</v>
      </c>
      <c r="CM7" s="24">
        <v>19.64</v>
      </c>
      <c r="CN7" s="24">
        <v>17.86</v>
      </c>
      <c r="CO7" s="24">
        <v>17.86</v>
      </c>
      <c r="CP7" s="24">
        <v>16.07</v>
      </c>
      <c r="CQ7" s="24">
        <v>16.07</v>
      </c>
      <c r="CR7" s="24">
        <v>57.22</v>
      </c>
      <c r="CS7" s="24">
        <v>54.93</v>
      </c>
      <c r="CT7" s="24">
        <v>55.96</v>
      </c>
      <c r="CU7" s="24">
        <v>56.45</v>
      </c>
      <c r="CV7" s="24">
        <v>56.52</v>
      </c>
      <c r="CW7" s="24">
        <v>56.8</v>
      </c>
      <c r="CX7" s="24">
        <v>98.18</v>
      </c>
      <c r="CY7" s="24">
        <v>98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65.569999999999993</v>
      </c>
      <c r="DE7" s="24">
        <v>60.12</v>
      </c>
      <c r="DF7" s="24">
        <v>54.99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>
  </dc:subject>
  <dc:creator>公営企業課</dc:creator>
  <cp:keywords>
  </cp:keywords>
  <dc:description>
  </dc:description>
  <cp:lastModifiedBy> </cp:lastModifiedBy>
  <dcterms:created xsi:type="dcterms:W3CDTF">2022-12-01T02:08:20Z</dcterms:created>
  <dcterms:modified xsi:type="dcterms:W3CDTF">2023-02-15T02:07:52Z</dcterms:modified>
  <cp:category>
  </cp:category>
</cp:coreProperties>
</file>