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4（近内）\03公営企業\07経営比較分析表\R3分（R4文書に保存）\20230106 公営企業に係る経営比較分析表（令和３年度決算）の分析等について\05 HP掲載データ\01 松山市\（法非適用）駐車場事業\"/>
    </mc:Choice>
  </mc:AlternateContent>
  <workbookProtection workbookAlgorithmName="SHA-512" workbookHashValue="VfxXhYPeM9k5t837KXMm0w0AYJTukJhIoHDBVU9og1asZ+XdKv9v6PZ5EEUCKzJFsfxXyQnqO7DpxhpHy1lwIQ==" workbookSaltValue="FrN+jZaB6D1pfzX9ctgdnA==" workbookSpinCount="100000" lockStructure="1"/>
  <bookViews>
    <workbookView xWindow="-105" yWindow="-105" windowWidth="19425" windowHeight="10425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T7" i="5" l="1"/>
  <c r="DS7" i="5"/>
  <c r="LH32" i="4" s="1"/>
  <c r="DR7" i="5"/>
  <c r="DQ7" i="5"/>
  <c r="JV32" i="4" s="1"/>
  <c r="DP7" i="5"/>
  <c r="DO7" i="5"/>
  <c r="MA31" i="4" s="1"/>
  <c r="DN7" i="5"/>
  <c r="DM7" i="5"/>
  <c r="KO31" i="4" s="1"/>
  <c r="DL7" i="5"/>
  <c r="DK7" i="5"/>
  <c r="JC31" i="4" s="1"/>
  <c r="DI7" i="5"/>
  <c r="DH7" i="5"/>
  <c r="LT78" i="4" s="1"/>
  <c r="DG7" i="5"/>
  <c r="DF7" i="5"/>
  <c r="KP78" i="4" s="1"/>
  <c r="DE7" i="5"/>
  <c r="DD7" i="5"/>
  <c r="MI77" i="4" s="1"/>
  <c r="DC7" i="5"/>
  <c r="DB7" i="5"/>
  <c r="LE77" i="4" s="1"/>
  <c r="DA7" i="5"/>
  <c r="CZ7" i="5"/>
  <c r="KA77" i="4" s="1"/>
  <c r="CN7" i="5"/>
  <c r="CM7" i="5"/>
  <c r="CV67" i="4" s="1"/>
  <c r="BZ7" i="5"/>
  <c r="BY7" i="5"/>
  <c r="LH53" i="4" s="1"/>
  <c r="BX7" i="5"/>
  <c r="BW7" i="5"/>
  <c r="JV53" i="4" s="1"/>
  <c r="BV7" i="5"/>
  <c r="BU7" i="5"/>
  <c r="MA52" i="4" s="1"/>
  <c r="BT7" i="5"/>
  <c r="BS7" i="5"/>
  <c r="KO52" i="4" s="1"/>
  <c r="BR7" i="5"/>
  <c r="BQ7" i="5"/>
  <c r="JC52" i="4" s="1"/>
  <c r="BO7" i="5"/>
  <c r="BN7" i="5"/>
  <c r="BM7" i="5"/>
  <c r="BL7" i="5"/>
  <c r="BK7" i="5"/>
  <c r="BJ7" i="5"/>
  <c r="BI7" i="5"/>
  <c r="BH7" i="5"/>
  <c r="BG7" i="5"/>
  <c r="BF7" i="5"/>
  <c r="BD7" i="5"/>
  <c r="BC7" i="5"/>
  <c r="BZ53" i="4" s="1"/>
  <c r="BB7" i="5"/>
  <c r="BA7" i="5"/>
  <c r="AN53" i="4" s="1"/>
  <c r="AZ7" i="5"/>
  <c r="AY7" i="5"/>
  <c r="CS52" i="4" s="1"/>
  <c r="AX7" i="5"/>
  <c r="AW7" i="5"/>
  <c r="BG52" i="4" s="1"/>
  <c r="AV7" i="5"/>
  <c r="AU7" i="5"/>
  <c r="U52" i="4" s="1"/>
  <c r="AS7" i="5"/>
  <c r="AR7" i="5"/>
  <c r="AQ7" i="5"/>
  <c r="AP7" i="5"/>
  <c r="AO7" i="5"/>
  <c r="AN7" i="5"/>
  <c r="AM7" i="5"/>
  <c r="AL7" i="5"/>
  <c r="AK7" i="5"/>
  <c r="AJ7" i="5"/>
  <c r="AH7" i="5"/>
  <c r="AG7" i="5"/>
  <c r="BZ32" i="4" s="1"/>
  <c r="AF7" i="5"/>
  <c r="AE7" i="5"/>
  <c r="AN32" i="4" s="1"/>
  <c r="AD7" i="5"/>
  <c r="AC7" i="5"/>
  <c r="CS31" i="4" s="1"/>
  <c r="AB7" i="5"/>
  <c r="AA7" i="5"/>
  <c r="BG31" i="4" s="1"/>
  <c r="Z7" i="5"/>
  <c r="Y7" i="5"/>
  <c r="U31" i="4" s="1"/>
  <c r="X7" i="5"/>
  <c r="W7" i="5"/>
  <c r="JQ10" i="4" s="1"/>
  <c r="V7" i="5"/>
  <c r="U7" i="5"/>
  <c r="T7" i="5"/>
  <c r="S7" i="5"/>
  <c r="R7" i="5"/>
  <c r="Q7" i="5"/>
  <c r="P7" i="5"/>
  <c r="O7" i="5"/>
  <c r="B10" i="4" s="1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LE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MA53" i="4"/>
  <c r="KO53" i="4"/>
  <c r="JC53" i="4"/>
  <c r="HJ53" i="4"/>
  <c r="GQ53" i="4"/>
  <c r="FX53" i="4"/>
  <c r="FE53" i="4"/>
  <c r="EL53" i="4"/>
  <c r="CS53" i="4"/>
  <c r="BG53" i="4"/>
  <c r="U53" i="4"/>
  <c r="LH52" i="4"/>
  <c r="JV52" i="4"/>
  <c r="HJ52" i="4"/>
  <c r="GQ52" i="4"/>
  <c r="FX52" i="4"/>
  <c r="FE52" i="4"/>
  <c r="EL52" i="4"/>
  <c r="BZ52" i="4"/>
  <c r="AN52" i="4"/>
  <c r="MA32" i="4"/>
  <c r="KO32" i="4"/>
  <c r="JC32" i="4"/>
  <c r="HJ32" i="4"/>
  <c r="GQ32" i="4"/>
  <c r="FX32" i="4"/>
  <c r="FE32" i="4"/>
  <c r="EL32" i="4"/>
  <c r="CS32" i="4"/>
  <c r="BG32" i="4"/>
  <c r="U32" i="4"/>
  <c r="LH31" i="4"/>
  <c r="JV31" i="4"/>
  <c r="HJ31" i="4"/>
  <c r="GQ31" i="4"/>
  <c r="FX31" i="4"/>
  <c r="FE31" i="4"/>
  <c r="EL31" i="4"/>
  <c r="BZ31" i="4"/>
  <c r="AN31" i="4"/>
  <c r="LJ10" i="4"/>
  <c r="HX10" i="4"/>
  <c r="DU10" i="4"/>
  <c r="CF10" i="4"/>
  <c r="LJ8" i="4"/>
  <c r="JQ8" i="4"/>
  <c r="HX8" i="4"/>
  <c r="FJ8" i="4"/>
  <c r="DU8" i="4"/>
  <c r="CF8" i="4"/>
  <c r="AQ8" i="4"/>
  <c r="B8" i="4"/>
  <c r="B6" i="4"/>
  <c r="MA51" i="4" l="1"/>
  <c r="MI76" i="4"/>
  <c r="MA30" i="4"/>
  <c r="IT76" i="4"/>
  <c r="CS51" i="4"/>
  <c r="HJ30" i="4"/>
  <c r="HJ51" i="4"/>
  <c r="CS30" i="4"/>
  <c r="BZ76" i="4"/>
  <c r="C11" i="5"/>
  <c r="D11" i="5"/>
  <c r="E11" i="5"/>
  <c r="B11" i="5"/>
  <c r="LT76" i="4" l="1"/>
  <c r="GQ51" i="4"/>
  <c r="LH30" i="4"/>
  <c r="IE76" i="4"/>
  <c r="GQ30" i="4"/>
  <c r="BZ30" i="4"/>
  <c r="BK76" i="4"/>
  <c r="BZ51" i="4"/>
  <c r="LH51" i="4"/>
  <c r="HP76" i="4"/>
  <c r="FX30" i="4"/>
  <c r="BG30" i="4"/>
  <c r="AV76" i="4"/>
  <c r="KO51" i="4"/>
  <c r="FX51" i="4"/>
  <c r="BG51" i="4"/>
  <c r="LE76" i="4"/>
  <c r="KO30" i="4"/>
  <c r="KP76" i="4"/>
  <c r="HA76" i="4"/>
  <c r="AN30" i="4"/>
  <c r="AG76" i="4"/>
  <c r="JV30" i="4"/>
  <c r="FE30" i="4"/>
  <c r="JV51" i="4"/>
  <c r="FE51" i="4"/>
  <c r="AN51" i="4"/>
  <c r="R76" i="4"/>
  <c r="EL51" i="4"/>
  <c r="GL76" i="4"/>
  <c r="U51" i="4"/>
  <c r="EL30" i="4"/>
  <c r="U30" i="4"/>
  <c r="JC51" i="4"/>
  <c r="KA76" i="4"/>
  <c r="JC30" i="4"/>
</calcChain>
</file>

<file path=xl/sharedStrings.xml><?xml version="1.0" encoding="utf-8"?>
<sst xmlns="http://schemas.openxmlformats.org/spreadsheetml/2006/main" count="279" uniqueCount="145">
  <si>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</si>
  <si>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</si>
  <si>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</si>
  <si>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</si>
  <si>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</si>
  <si>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</si>
  <si>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</si>
  <si>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</si>
  <si>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</si>
  <si>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</si>
  <si>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</si>
  <si>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</si>
  <si>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</si>
  <si>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</si>
  <si>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</si>
  <si>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</si>
  <si>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</si>
  <si>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</si>
  <si>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</si>
  <si>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</si>
  <si>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</si>
  <si>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</si>
  <si>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</si>
  <si>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</si>
  <si>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</si>
  <si>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</si>
  <si>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</si>
  <si>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</si>
  <si>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</si>
  <si>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</si>
  <si>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</si>
  <si>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</si>
  <si>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</si>
  <si>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</si>
  <si>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</si>
  <si>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</si>
  <si>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</si>
  <si>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</si>
  <si>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</si>
  <si>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</si>
  <si>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</si>
  <si>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</si>
  <si>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</si>
  <si>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</si>
  <si>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</si>
  <si>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</si>
  <si>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</si>
  <si>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</si>
  <si>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</si>
  <si>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</si>
  <si>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</si>
  <si>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</si>
  <si>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</si>
  <si>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</si>
  <si>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</si>
  <si>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</si>
  <si>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</si>
  <si>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</si>
  <si>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</si>
  <si>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</si>
  <si>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</si>
  <si>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</si>
  <si>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</si>
  <si>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</si>
  <si>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</si>
  <si>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</si>
  <si>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</si>
  <si>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</si>
  <si>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</si>
  <si>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</si>
  <si>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</si>
  <si>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</si>
  <si>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</si>
  <si>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</si>
  <si>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</si>
  <si>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</si>
  <si>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</si>
  <si>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</si>
  <si>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</si>
  <si>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</si>
  <si>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</si>
  <si>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</si>
  <si>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</si>
  <si>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</si>
  <si>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</si>
  <si>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</si>
  <si>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</si>
  <si>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</si>
  <si>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</si>
  <si>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</si>
  <si>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</si>
  <si>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</si>
  <si>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</si>
  <si>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</si>
  <si>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</si>
  <si>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</si>
  <si>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</si>
  <si>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</si>
  <si>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</si>
  <si>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</si>
  <si>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</si>
  <si>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</si>
  <si>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</si>
  <si>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</si>
  <si>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</si>
  <si>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当該値(N-2)</t>
    <phoneticPr fontId="5"/>
  </si>
  <si>
    <t>当該値(N)</t>
    <phoneticPr fontId="5"/>
  </si>
  <si>
    <t>当該値(N-4)</t>
    <phoneticPr fontId="5"/>
  </si>
  <si>
    <t>当該値(N)</t>
    <phoneticPr fontId="5"/>
  </si>
  <si>
    <t>当該値(N-4)</t>
    <phoneticPr fontId="5"/>
  </si>
  <si>
    <t>当該値(N-1)</t>
    <phoneticPr fontId="5"/>
  </si>
  <si>
    <t>当該値(N-1)</t>
    <phoneticPr fontId="5"/>
  </si>
  <si>
    <t>当該値(N-4)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</si>
  <si>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</si>
  <si>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</si>
  <si>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</si>
  <si>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</si>
  <si>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</si>
  <si>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</si>
  <si>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</si>
  <si>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</si>
  <si>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</si>
  <si>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</si>
  <si>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</si>
  <si>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愛媛県　松山市</t>
  </si>
  <si>
    <t>高架下駐車場（保免）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</si>
  <si>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</si>
  <si>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</si>
  <si>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</si>
  <si>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</si>
  <si>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</si>
  <si>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</si>
  <si>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</si>
  <si>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</si>
  <si>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</si>
  <si>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</si>
  <si>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</si>
  <si>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</si>
  <si>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</si>
  <si>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</si>
  <si>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</si>
  <si>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指定管理者と協力しながら、継続的な利用者の確保及び維持管理に努めていく必要がある。</t>
    <phoneticPr fontId="5"/>
  </si>
  <si>
    <t>　当駐車場は定期のみの駐車場であり、稼働率は算定していない。
　今後は指定管理者と協力しながら、継続的な利用者の確保に努めていく必要がある。</t>
    <phoneticPr fontId="5"/>
  </si>
  <si>
    <t>平成27年度から、指定管理者による利用料金制の
導入により、収支が改善し、安定した運営が行われている。
　平成29年度に実施された国道高架の耐震補強工事に伴い、収入が落ち込んだが、平成30年1月から利用再開し、収入も回復している。今後も、指定管理者と協力し、収益性を向上するための検討をしていく。</t>
    <rPh sb="37" eb="39">
      <t>アンテイ</t>
    </rPh>
    <rPh sb="41" eb="43">
      <t>ウンエイ</t>
    </rPh>
    <rPh sb="44" eb="45">
      <t>オコナ</t>
    </rPh>
    <phoneticPr fontId="5"/>
  </si>
  <si>
    <t>　他会計からの繰入は必要ない状況であり、収支も安定している。国道高架下を利用した平面駐車場であり、今後大幅な設備投資は見込んでいないが、継続的に維持管理を行っていく。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</si>
</sst>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58.2</c:v>
                </c:pt>
                <c:pt idx="1">
                  <c:v>167.1</c:v>
                </c:pt>
                <c:pt idx="2">
                  <c:v>175.6</c:v>
                </c:pt>
                <c:pt idx="3">
                  <c:v>159.5</c:v>
                </c:pt>
                <c:pt idx="4">
                  <c:v>163.19999999999999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5-44A5-A481-D9388C007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241.9</c:v>
                </c:pt>
                <c:pt idx="1">
                  <c:v>465.2</c:v>
                </c:pt>
                <c:pt idx="2">
                  <c:v>1736.5</c:v>
                </c:pt>
                <c:pt idx="3">
                  <c:v>3200.8</c:v>
                </c:pt>
                <c:pt idx="4">
                  <c:v>274.39999999999998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95-44A5-A481-D9388C007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6E-4E29-B17B-2A8D7A2EE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59.6</c:v>
                </c:pt>
                <c:pt idx="1">
                  <c:v>51.7</c:v>
                </c:pt>
                <c:pt idx="2">
                  <c:v>51.5</c:v>
                </c:pt>
                <c:pt idx="3">
                  <c:v>764.6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6E-4E29-B17B-2A8D7A2EE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D1D-4F40-B479-88F3B3FD2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1D-4F40-B479-88F3B3FD2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FF6-45C8-AB20-74BD431A1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F6-45C8-AB20-74BD431A1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8A-4F5B-AF6C-DDD078A91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9.6999999999999993</c:v>
                </c:pt>
                <c:pt idx="2">
                  <c:v>1.3</c:v>
                </c:pt>
                <c:pt idx="3">
                  <c:v>4.8</c:v>
                </c:pt>
                <c:pt idx="4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8A-4F5B-AF6C-DDD078A91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F-489D-8052-D0CA25581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33</c:v>
                </c:pt>
                <c:pt idx="1">
                  <c:v>14</c:v>
                </c:pt>
                <c:pt idx="2">
                  <c:v>4</c:v>
                </c:pt>
                <c:pt idx="3">
                  <c:v>98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BF-489D-8052-D0CA25581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69-46BD-8817-92DDBA763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151.19999999999999</c:v>
                </c:pt>
                <c:pt idx="1">
                  <c:v>159.69999999999999</c:v>
                </c:pt>
                <c:pt idx="2">
                  <c:v>159.6</c:v>
                </c:pt>
                <c:pt idx="3">
                  <c:v>128.5</c:v>
                </c:pt>
                <c:pt idx="4">
                  <c:v>138.1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69-46BD-8817-92DDBA763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-72</c:v>
                </c:pt>
                <c:pt idx="1">
                  <c:v>40.1</c:v>
                </c:pt>
                <c:pt idx="2">
                  <c:v>43</c:v>
                </c:pt>
                <c:pt idx="3">
                  <c:v>37.299999999999997</c:v>
                </c:pt>
                <c:pt idx="4">
                  <c:v>38.700000000000003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26-4A68-9A48-F858CC723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19.8</c:v>
                </c:pt>
                <c:pt idx="1">
                  <c:v>33.700000000000003</c:v>
                </c:pt>
                <c:pt idx="2">
                  <c:v>28.9</c:v>
                </c:pt>
                <c:pt idx="3">
                  <c:v>-56.4</c:v>
                </c:pt>
                <c:pt idx="4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26-4A68-9A48-F858CC723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-516</c:v>
                </c:pt>
                <c:pt idx="1">
                  <c:v>1303</c:v>
                </c:pt>
                <c:pt idx="2">
                  <c:v>1715</c:v>
                </c:pt>
                <c:pt idx="3">
                  <c:v>1663</c:v>
                </c:pt>
                <c:pt idx="4">
                  <c:v>1915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C8-4CFA-BFF6-33BEC5BA7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8624</c:v>
                </c:pt>
                <c:pt idx="1">
                  <c:v>6546</c:v>
                </c:pt>
                <c:pt idx="2">
                  <c:v>8262</c:v>
                </c:pt>
                <c:pt idx="3">
                  <c:v>1059</c:v>
                </c:pt>
                <c:pt idx="4">
                  <c:v>2866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C8-4CFA-BFF6-33BEC5BA7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0" zoomScaleNormal="80" zoomScaleSheetLayoutView="70" workbookViewId="0">
      <selection activeCell="NC39" sqref="NC39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愛媛県松山市　高架下駐車場（保免）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76" t="str">
        <f>データ!J7</f>
        <v>法非適用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8"/>
      <c r="AQ8" s="76" t="str">
        <f>データ!K7</f>
        <v>駐車場整備事業</v>
      </c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8"/>
      <c r="CF8" s="76" t="str">
        <f>データ!L7</f>
        <v>-</v>
      </c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8"/>
      <c r="DU8" s="79" t="str">
        <f>データ!M7</f>
        <v>Ａ３Ｂ２</v>
      </c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 t="str">
        <f>データ!N7</f>
        <v>非設置</v>
      </c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79" t="str">
        <f>データ!S7</f>
        <v>無</v>
      </c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 t="str">
        <f>データ!T7</f>
        <v>無</v>
      </c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80">
        <f>データ!U7</f>
        <v>1108</v>
      </c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3"/>
      <c r="ND8" s="81" t="s">
        <v>10</v>
      </c>
      <c r="NE8" s="82"/>
      <c r="NF8" s="83" t="s">
        <v>11</v>
      </c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4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85" t="s">
        <v>19</v>
      </c>
      <c r="NE9" s="86"/>
      <c r="NF9" s="87" t="s">
        <v>20</v>
      </c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8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132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76" t="str">
        <f>データ!Q7</f>
        <v>広場式</v>
      </c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8"/>
      <c r="DU10" s="80">
        <f>データ!R7</f>
        <v>36</v>
      </c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0">
        <f>データ!V7</f>
        <v>45</v>
      </c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>
        <f>データ!W7</f>
        <v>0</v>
      </c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79" t="str">
        <f>データ!X7</f>
        <v>利用料金制</v>
      </c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79"/>
      <c r="LZ10" s="79"/>
      <c r="MA10" s="79"/>
      <c r="MB10" s="79"/>
      <c r="MC10" s="79"/>
      <c r="MD10" s="79"/>
      <c r="ME10" s="79"/>
      <c r="MF10" s="79"/>
      <c r="MG10" s="79"/>
      <c r="MH10" s="79"/>
      <c r="MI10" s="79"/>
      <c r="MJ10" s="79"/>
      <c r="MK10" s="79"/>
      <c r="ML10" s="79"/>
      <c r="MM10" s="79"/>
      <c r="MN10" s="79"/>
      <c r="MO10" s="79"/>
      <c r="MP10" s="79"/>
      <c r="MQ10" s="79"/>
      <c r="MR10" s="79"/>
      <c r="MS10" s="79"/>
      <c r="MT10" s="79"/>
      <c r="MU10" s="79"/>
      <c r="MV10" s="79"/>
      <c r="MW10" s="79"/>
      <c r="MX10" s="79"/>
      <c r="MY10" s="79"/>
      <c r="MZ10" s="79"/>
      <c r="NA10" s="79"/>
      <c r="NB10" s="79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143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H29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H30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R01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R02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R03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H29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H30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R01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R02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R03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H29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H30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R01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R02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R03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0" t="s">
        <v>27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2"/>
      <c r="U31" s="113">
        <f>データ!Y7</f>
        <v>58.2</v>
      </c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>
        <f>データ!Z7</f>
        <v>167.1</v>
      </c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>
        <f>データ!AA7</f>
        <v>175.6</v>
      </c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>
        <f>データ!AB7</f>
        <v>159.5</v>
      </c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>
        <f>データ!AC7</f>
        <v>163.19999999999999</v>
      </c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0" t="s">
        <v>27</v>
      </c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  <c r="EL31" s="113">
        <f>データ!AJ7</f>
        <v>0</v>
      </c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>
        <f>データ!AK7</f>
        <v>0</v>
      </c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>
        <f>データ!AL7</f>
        <v>0</v>
      </c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>
        <f>データ!AM7</f>
        <v>0</v>
      </c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>
        <f>データ!AN7</f>
        <v>0</v>
      </c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0" t="s">
        <v>27</v>
      </c>
      <c r="IS31" s="111"/>
      <c r="IT31" s="111"/>
      <c r="IU31" s="111"/>
      <c r="IV31" s="111"/>
      <c r="IW31" s="111"/>
      <c r="IX31" s="111"/>
      <c r="IY31" s="111"/>
      <c r="IZ31" s="111"/>
      <c r="JA31" s="111"/>
      <c r="JB31" s="112"/>
      <c r="JC31" s="114">
        <f>データ!DK7</f>
        <v>0</v>
      </c>
      <c r="JD31" s="115"/>
      <c r="JE31" s="115"/>
      <c r="JF31" s="115"/>
      <c r="JG31" s="115"/>
      <c r="JH31" s="115"/>
      <c r="JI31" s="115"/>
      <c r="JJ31" s="115"/>
      <c r="JK31" s="115"/>
      <c r="JL31" s="115"/>
      <c r="JM31" s="115"/>
      <c r="JN31" s="115"/>
      <c r="JO31" s="115"/>
      <c r="JP31" s="115"/>
      <c r="JQ31" s="115"/>
      <c r="JR31" s="115"/>
      <c r="JS31" s="115"/>
      <c r="JT31" s="115"/>
      <c r="JU31" s="116"/>
      <c r="JV31" s="114">
        <f>データ!DL7</f>
        <v>0</v>
      </c>
      <c r="JW31" s="115"/>
      <c r="JX31" s="115"/>
      <c r="JY31" s="115"/>
      <c r="JZ31" s="115"/>
      <c r="KA31" s="115"/>
      <c r="KB31" s="115"/>
      <c r="KC31" s="115"/>
      <c r="KD31" s="115"/>
      <c r="KE31" s="115"/>
      <c r="KF31" s="115"/>
      <c r="KG31" s="115"/>
      <c r="KH31" s="115"/>
      <c r="KI31" s="115"/>
      <c r="KJ31" s="115"/>
      <c r="KK31" s="115"/>
      <c r="KL31" s="115"/>
      <c r="KM31" s="115"/>
      <c r="KN31" s="116"/>
      <c r="KO31" s="114">
        <f>データ!DM7</f>
        <v>0</v>
      </c>
      <c r="KP31" s="115"/>
      <c r="KQ31" s="115"/>
      <c r="KR31" s="115"/>
      <c r="KS31" s="115"/>
      <c r="KT31" s="115"/>
      <c r="KU31" s="115"/>
      <c r="KV31" s="115"/>
      <c r="KW31" s="115"/>
      <c r="KX31" s="115"/>
      <c r="KY31" s="115"/>
      <c r="KZ31" s="115"/>
      <c r="LA31" s="115"/>
      <c r="LB31" s="115"/>
      <c r="LC31" s="115"/>
      <c r="LD31" s="115"/>
      <c r="LE31" s="115"/>
      <c r="LF31" s="115"/>
      <c r="LG31" s="116"/>
      <c r="LH31" s="114">
        <f>データ!DN7</f>
        <v>0</v>
      </c>
      <c r="LI31" s="115"/>
      <c r="LJ31" s="115"/>
      <c r="LK31" s="115"/>
      <c r="LL31" s="115"/>
      <c r="LM31" s="115"/>
      <c r="LN31" s="115"/>
      <c r="LO31" s="115"/>
      <c r="LP31" s="115"/>
      <c r="LQ31" s="115"/>
      <c r="LR31" s="115"/>
      <c r="LS31" s="115"/>
      <c r="LT31" s="115"/>
      <c r="LU31" s="115"/>
      <c r="LV31" s="115"/>
      <c r="LW31" s="115"/>
      <c r="LX31" s="115"/>
      <c r="LY31" s="115"/>
      <c r="LZ31" s="116"/>
      <c r="MA31" s="114">
        <f>データ!DO7</f>
        <v>0</v>
      </c>
      <c r="MB31" s="115"/>
      <c r="MC31" s="115"/>
      <c r="MD31" s="115"/>
      <c r="ME31" s="115"/>
      <c r="MF31" s="115"/>
      <c r="MG31" s="115"/>
      <c r="MH31" s="115"/>
      <c r="MI31" s="115"/>
      <c r="MJ31" s="115"/>
      <c r="MK31" s="115"/>
      <c r="ML31" s="115"/>
      <c r="MM31" s="115"/>
      <c r="MN31" s="115"/>
      <c r="MO31" s="115"/>
      <c r="MP31" s="115"/>
      <c r="MQ31" s="115"/>
      <c r="MR31" s="115"/>
      <c r="MS31" s="116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0" t="s">
        <v>29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2"/>
      <c r="U32" s="113">
        <f>データ!AD7</f>
        <v>241.9</v>
      </c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>
        <f>データ!AE7</f>
        <v>465.2</v>
      </c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>
        <f>データ!AF7</f>
        <v>1736.5</v>
      </c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>
        <f>データ!AG7</f>
        <v>3200.8</v>
      </c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>
        <f>データ!AH7</f>
        <v>274.39999999999998</v>
      </c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0" t="s">
        <v>29</v>
      </c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  <c r="EL32" s="113">
        <f>データ!AO7</f>
        <v>2.2999999999999998</v>
      </c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>
        <f>データ!AP7</f>
        <v>9.6999999999999993</v>
      </c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>
        <f>データ!AQ7</f>
        <v>1.3</v>
      </c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>
        <f>データ!AR7</f>
        <v>4.8</v>
      </c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>
        <f>データ!AS7</f>
        <v>3.3</v>
      </c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0" t="s">
        <v>29</v>
      </c>
      <c r="IS32" s="111"/>
      <c r="IT32" s="111"/>
      <c r="IU32" s="111"/>
      <c r="IV32" s="111"/>
      <c r="IW32" s="111"/>
      <c r="IX32" s="111"/>
      <c r="IY32" s="111"/>
      <c r="IZ32" s="111"/>
      <c r="JA32" s="111"/>
      <c r="JB32" s="112"/>
      <c r="JC32" s="114">
        <f>データ!DP7</f>
        <v>151.19999999999999</v>
      </c>
      <c r="JD32" s="115"/>
      <c r="JE32" s="115"/>
      <c r="JF32" s="115"/>
      <c r="JG32" s="115"/>
      <c r="JH32" s="115"/>
      <c r="JI32" s="115"/>
      <c r="JJ32" s="115"/>
      <c r="JK32" s="115"/>
      <c r="JL32" s="115"/>
      <c r="JM32" s="115"/>
      <c r="JN32" s="115"/>
      <c r="JO32" s="115"/>
      <c r="JP32" s="115"/>
      <c r="JQ32" s="115"/>
      <c r="JR32" s="115"/>
      <c r="JS32" s="115"/>
      <c r="JT32" s="115"/>
      <c r="JU32" s="116"/>
      <c r="JV32" s="114">
        <f>データ!DQ7</f>
        <v>159.69999999999999</v>
      </c>
      <c r="JW32" s="115"/>
      <c r="JX32" s="115"/>
      <c r="JY32" s="115"/>
      <c r="JZ32" s="115"/>
      <c r="KA32" s="115"/>
      <c r="KB32" s="115"/>
      <c r="KC32" s="115"/>
      <c r="KD32" s="115"/>
      <c r="KE32" s="115"/>
      <c r="KF32" s="115"/>
      <c r="KG32" s="115"/>
      <c r="KH32" s="115"/>
      <c r="KI32" s="115"/>
      <c r="KJ32" s="115"/>
      <c r="KK32" s="115"/>
      <c r="KL32" s="115"/>
      <c r="KM32" s="115"/>
      <c r="KN32" s="116"/>
      <c r="KO32" s="114">
        <f>データ!DR7</f>
        <v>159.6</v>
      </c>
      <c r="KP32" s="115"/>
      <c r="KQ32" s="115"/>
      <c r="KR32" s="115"/>
      <c r="KS32" s="115"/>
      <c r="KT32" s="115"/>
      <c r="KU32" s="115"/>
      <c r="KV32" s="115"/>
      <c r="KW32" s="115"/>
      <c r="KX32" s="115"/>
      <c r="KY32" s="115"/>
      <c r="KZ32" s="115"/>
      <c r="LA32" s="115"/>
      <c r="LB32" s="115"/>
      <c r="LC32" s="115"/>
      <c r="LD32" s="115"/>
      <c r="LE32" s="115"/>
      <c r="LF32" s="115"/>
      <c r="LG32" s="116"/>
      <c r="LH32" s="114">
        <f>データ!DS7</f>
        <v>128.5</v>
      </c>
      <c r="LI32" s="115"/>
      <c r="LJ32" s="115"/>
      <c r="LK32" s="115"/>
      <c r="LL32" s="115"/>
      <c r="LM32" s="115"/>
      <c r="LN32" s="115"/>
      <c r="LO32" s="115"/>
      <c r="LP32" s="115"/>
      <c r="LQ32" s="115"/>
      <c r="LR32" s="115"/>
      <c r="LS32" s="115"/>
      <c r="LT32" s="115"/>
      <c r="LU32" s="115"/>
      <c r="LV32" s="115"/>
      <c r="LW32" s="115"/>
      <c r="LX32" s="115"/>
      <c r="LY32" s="115"/>
      <c r="LZ32" s="116"/>
      <c r="MA32" s="114">
        <f>データ!DT7</f>
        <v>138.1</v>
      </c>
      <c r="MB32" s="115"/>
      <c r="MC32" s="115"/>
      <c r="MD32" s="115"/>
      <c r="ME32" s="115"/>
      <c r="MF32" s="115"/>
      <c r="MG32" s="115"/>
      <c r="MH32" s="115"/>
      <c r="MI32" s="115"/>
      <c r="MJ32" s="115"/>
      <c r="MK32" s="115"/>
      <c r="ML32" s="115"/>
      <c r="MM32" s="115"/>
      <c r="MN32" s="115"/>
      <c r="MO32" s="115"/>
      <c r="MP32" s="115"/>
      <c r="MQ32" s="115"/>
      <c r="MR32" s="115"/>
      <c r="MS32" s="116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144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142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H29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H30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R01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R02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R03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H29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H30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R01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R02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R03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H29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H30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R01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R02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R03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0" t="s">
        <v>27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2"/>
      <c r="U52" s="120" t="str">
        <f>データ!AU7</f>
        <v>-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0" t="s">
        <v>27</v>
      </c>
      <c r="EB52" s="111"/>
      <c r="EC52" s="111"/>
      <c r="ED52" s="111"/>
      <c r="EE52" s="111"/>
      <c r="EF52" s="111"/>
      <c r="EG52" s="111"/>
      <c r="EH52" s="111"/>
      <c r="EI52" s="111"/>
      <c r="EJ52" s="111"/>
      <c r="EK52" s="112"/>
      <c r="EL52" s="113">
        <f>データ!BF7</f>
        <v>-72</v>
      </c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>
        <f>データ!BG7</f>
        <v>40.1</v>
      </c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>
        <f>データ!BH7</f>
        <v>43</v>
      </c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>
        <f>データ!BI7</f>
        <v>37.299999999999997</v>
      </c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>
        <f>データ!BJ7</f>
        <v>38.700000000000003</v>
      </c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0" t="s">
        <v>27</v>
      </c>
      <c r="IS52" s="111"/>
      <c r="IT52" s="111"/>
      <c r="IU52" s="111"/>
      <c r="IV52" s="111"/>
      <c r="IW52" s="111"/>
      <c r="IX52" s="111"/>
      <c r="IY52" s="111"/>
      <c r="IZ52" s="111"/>
      <c r="JA52" s="111"/>
      <c r="JB52" s="112"/>
      <c r="JC52" s="120">
        <f>データ!BQ7</f>
        <v>-516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1303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1715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1663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1915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0" t="s">
        <v>29</v>
      </c>
      <c r="K53" s="111"/>
      <c r="L53" s="111"/>
      <c r="M53" s="111"/>
      <c r="N53" s="111"/>
      <c r="O53" s="111"/>
      <c r="P53" s="111"/>
      <c r="Q53" s="111"/>
      <c r="R53" s="111"/>
      <c r="S53" s="111"/>
      <c r="T53" s="112"/>
      <c r="U53" s="120">
        <f>データ!AZ7</f>
        <v>33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14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4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98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13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0" t="s">
        <v>29</v>
      </c>
      <c r="EB53" s="111"/>
      <c r="EC53" s="111"/>
      <c r="ED53" s="111"/>
      <c r="EE53" s="111"/>
      <c r="EF53" s="111"/>
      <c r="EG53" s="111"/>
      <c r="EH53" s="111"/>
      <c r="EI53" s="111"/>
      <c r="EJ53" s="111"/>
      <c r="EK53" s="112"/>
      <c r="EL53" s="113">
        <f>データ!BK7</f>
        <v>19.8</v>
      </c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>
        <f>データ!BL7</f>
        <v>33.700000000000003</v>
      </c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>
        <f>データ!BM7</f>
        <v>28.9</v>
      </c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>
        <f>データ!BN7</f>
        <v>-56.4</v>
      </c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>
        <f>データ!BO7</f>
        <v>16.899999999999999</v>
      </c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0" t="s">
        <v>29</v>
      </c>
      <c r="IS53" s="111"/>
      <c r="IT53" s="111"/>
      <c r="IU53" s="111"/>
      <c r="IV53" s="111"/>
      <c r="IW53" s="111"/>
      <c r="IX53" s="111"/>
      <c r="IY53" s="111"/>
      <c r="IZ53" s="111"/>
      <c r="JA53" s="111"/>
      <c r="JB53" s="112"/>
      <c r="JC53" s="120">
        <f>データ!BV7</f>
        <v>8624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6546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8262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1059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2866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141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0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H29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H30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R01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R02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R03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H29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H30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R01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R02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R03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H29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H30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R01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R02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R03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4" t="str">
        <f>データ!CB7</f>
        <v xml:space="preserve"> </v>
      </c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6"/>
      <c r="AG77" s="114" t="str">
        <f>データ!CC7</f>
        <v xml:space="preserve"> </v>
      </c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6"/>
      <c r="AV77" s="114" t="str">
        <f>データ!CD7</f>
        <v xml:space="preserve"> </v>
      </c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6"/>
      <c r="BK77" s="114" t="str">
        <f>データ!CE7</f>
        <v xml:space="preserve"> </v>
      </c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6"/>
      <c r="BZ77" s="114" t="str">
        <f>データ!CF7</f>
        <v xml:space="preserve"> </v>
      </c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6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4" t="str">
        <f>データ!CO7</f>
        <v xml:space="preserve"> </v>
      </c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6"/>
      <c r="HA77" s="114" t="str">
        <f>データ!CP7</f>
        <v xml:space="preserve"> </v>
      </c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6"/>
      <c r="HP77" s="114" t="str">
        <f>データ!CQ7</f>
        <v xml:space="preserve"> </v>
      </c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6"/>
      <c r="IE77" s="114" t="str">
        <f>データ!CR7</f>
        <v xml:space="preserve"> </v>
      </c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6"/>
      <c r="IT77" s="114" t="str">
        <f>データ!CS7</f>
        <v xml:space="preserve"> </v>
      </c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6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4">
        <f>データ!CZ7</f>
        <v>0</v>
      </c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6"/>
      <c r="KP77" s="114">
        <f>データ!DA7</f>
        <v>0</v>
      </c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6"/>
      <c r="LE77" s="114">
        <f>データ!DB7</f>
        <v>0</v>
      </c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6"/>
      <c r="LT77" s="114">
        <f>データ!DC7</f>
        <v>0</v>
      </c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6"/>
      <c r="MI77" s="114">
        <f>データ!DD7</f>
        <v>0</v>
      </c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6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4" t="str">
        <f>データ!CG7</f>
        <v xml:space="preserve"> </v>
      </c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6"/>
      <c r="AG78" s="114" t="str">
        <f>データ!CH7</f>
        <v xml:space="preserve"> </v>
      </c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6"/>
      <c r="AV78" s="114" t="str">
        <f>データ!CI7</f>
        <v xml:space="preserve"> </v>
      </c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6"/>
      <c r="BK78" s="114" t="str">
        <f>データ!CJ7</f>
        <v xml:space="preserve"> </v>
      </c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6"/>
      <c r="BZ78" s="114" t="str">
        <f>データ!CK7</f>
        <v xml:space="preserve"> </v>
      </c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6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4" t="str">
        <f>データ!CT7</f>
        <v xml:space="preserve"> </v>
      </c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6"/>
      <c r="HA78" s="114" t="str">
        <f>データ!CU7</f>
        <v xml:space="preserve"> </v>
      </c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6"/>
      <c r="HP78" s="114" t="str">
        <f>データ!CV7</f>
        <v xml:space="preserve"> </v>
      </c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6"/>
      <c r="IE78" s="114" t="str">
        <f>データ!CW7</f>
        <v xml:space="preserve"> </v>
      </c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6"/>
      <c r="IT78" s="114" t="str">
        <f>データ!CX7</f>
        <v xml:space="preserve"> </v>
      </c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6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4">
        <f>データ!DE7</f>
        <v>59.6</v>
      </c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6"/>
      <c r="KP78" s="114">
        <f>データ!DF7</f>
        <v>51.7</v>
      </c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6"/>
      <c r="LE78" s="114">
        <f>データ!DG7</f>
        <v>51.5</v>
      </c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6"/>
      <c r="LT78" s="114">
        <f>データ!DH7</f>
        <v>764.6</v>
      </c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6"/>
      <c r="MI78" s="114">
        <f>データ!DI7</f>
        <v>72.599999999999994</v>
      </c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6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49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Pfo/IrBAoQUkjX58EJWJJIMFOLZuDczeiWVauk7j1GJVeU+ZirYDqC/s+EwCqbjGAgrCR6PHoTNBBR7h967j+w==" saltValue="8LUa341lngKuY/1rxQ+0PQ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51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52</v>
      </c>
      <c r="B3" s="38" t="s">
        <v>53</v>
      </c>
      <c r="C3" s="38" t="s">
        <v>54</v>
      </c>
      <c r="D3" s="38" t="s">
        <v>55</v>
      </c>
      <c r="E3" s="38" t="s">
        <v>56</v>
      </c>
      <c r="F3" s="38" t="s">
        <v>57</v>
      </c>
      <c r="G3" s="38" t="s">
        <v>58</v>
      </c>
      <c r="H3" s="138" t="s">
        <v>59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60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61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62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63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64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65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66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67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68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69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70</v>
      </c>
      <c r="CN4" s="144" t="s">
        <v>71</v>
      </c>
      <c r="CO4" s="135" t="s">
        <v>72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73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74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75</v>
      </c>
      <c r="B5" s="46"/>
      <c r="C5" s="46"/>
      <c r="D5" s="46"/>
      <c r="E5" s="46"/>
      <c r="F5" s="46"/>
      <c r="G5" s="46"/>
      <c r="H5" s="47" t="s">
        <v>76</v>
      </c>
      <c r="I5" s="47" t="s">
        <v>77</v>
      </c>
      <c r="J5" s="47" t="s">
        <v>78</v>
      </c>
      <c r="K5" s="47" t="s">
        <v>79</v>
      </c>
      <c r="L5" s="47" t="s">
        <v>80</v>
      </c>
      <c r="M5" s="47" t="s">
        <v>4</v>
      </c>
      <c r="N5" s="47" t="s">
        <v>5</v>
      </c>
      <c r="O5" s="47" t="s">
        <v>81</v>
      </c>
      <c r="P5" s="47" t="s">
        <v>13</v>
      </c>
      <c r="Q5" s="47" t="s">
        <v>82</v>
      </c>
      <c r="R5" s="47" t="s">
        <v>83</v>
      </c>
      <c r="S5" s="47" t="s">
        <v>84</v>
      </c>
      <c r="T5" s="47" t="s">
        <v>85</v>
      </c>
      <c r="U5" s="47" t="s">
        <v>86</v>
      </c>
      <c r="V5" s="47" t="s">
        <v>87</v>
      </c>
      <c r="W5" s="47" t="s">
        <v>88</v>
      </c>
      <c r="X5" s="47" t="s">
        <v>89</v>
      </c>
      <c r="Y5" s="47" t="s">
        <v>90</v>
      </c>
      <c r="Z5" s="47" t="s">
        <v>91</v>
      </c>
      <c r="AA5" s="47" t="s">
        <v>92</v>
      </c>
      <c r="AB5" s="47" t="s">
        <v>93</v>
      </c>
      <c r="AC5" s="47" t="s">
        <v>94</v>
      </c>
      <c r="AD5" s="47" t="s">
        <v>95</v>
      </c>
      <c r="AE5" s="47" t="s">
        <v>96</v>
      </c>
      <c r="AF5" s="47" t="s">
        <v>97</v>
      </c>
      <c r="AG5" s="47" t="s">
        <v>98</v>
      </c>
      <c r="AH5" s="47" t="s">
        <v>99</v>
      </c>
      <c r="AI5" s="47" t="s">
        <v>100</v>
      </c>
      <c r="AJ5" s="47" t="s">
        <v>90</v>
      </c>
      <c r="AK5" s="47" t="s">
        <v>101</v>
      </c>
      <c r="AL5" s="47" t="s">
        <v>102</v>
      </c>
      <c r="AM5" s="47" t="s">
        <v>103</v>
      </c>
      <c r="AN5" s="47" t="s">
        <v>104</v>
      </c>
      <c r="AO5" s="47" t="s">
        <v>95</v>
      </c>
      <c r="AP5" s="47" t="s">
        <v>96</v>
      </c>
      <c r="AQ5" s="47" t="s">
        <v>97</v>
      </c>
      <c r="AR5" s="47" t="s">
        <v>98</v>
      </c>
      <c r="AS5" s="47" t="s">
        <v>99</v>
      </c>
      <c r="AT5" s="47" t="s">
        <v>100</v>
      </c>
      <c r="AU5" s="47" t="s">
        <v>90</v>
      </c>
      <c r="AV5" s="47" t="s">
        <v>101</v>
      </c>
      <c r="AW5" s="47" t="s">
        <v>105</v>
      </c>
      <c r="AX5" s="47" t="s">
        <v>103</v>
      </c>
      <c r="AY5" s="47" t="s">
        <v>106</v>
      </c>
      <c r="AZ5" s="47" t="s">
        <v>95</v>
      </c>
      <c r="BA5" s="47" t="s">
        <v>96</v>
      </c>
      <c r="BB5" s="47" t="s">
        <v>97</v>
      </c>
      <c r="BC5" s="47" t="s">
        <v>98</v>
      </c>
      <c r="BD5" s="47" t="s">
        <v>99</v>
      </c>
      <c r="BE5" s="47" t="s">
        <v>100</v>
      </c>
      <c r="BF5" s="47" t="s">
        <v>107</v>
      </c>
      <c r="BG5" s="47" t="s">
        <v>101</v>
      </c>
      <c r="BH5" s="47" t="s">
        <v>105</v>
      </c>
      <c r="BI5" s="47" t="s">
        <v>103</v>
      </c>
      <c r="BJ5" s="47" t="s">
        <v>108</v>
      </c>
      <c r="BK5" s="47" t="s">
        <v>95</v>
      </c>
      <c r="BL5" s="47" t="s">
        <v>96</v>
      </c>
      <c r="BM5" s="47" t="s">
        <v>97</v>
      </c>
      <c r="BN5" s="47" t="s">
        <v>98</v>
      </c>
      <c r="BO5" s="47" t="s">
        <v>99</v>
      </c>
      <c r="BP5" s="47" t="s">
        <v>100</v>
      </c>
      <c r="BQ5" s="47" t="s">
        <v>109</v>
      </c>
      <c r="BR5" s="47" t="s">
        <v>101</v>
      </c>
      <c r="BS5" s="47" t="s">
        <v>105</v>
      </c>
      <c r="BT5" s="47" t="s">
        <v>110</v>
      </c>
      <c r="BU5" s="47" t="s">
        <v>94</v>
      </c>
      <c r="BV5" s="47" t="s">
        <v>95</v>
      </c>
      <c r="BW5" s="47" t="s">
        <v>96</v>
      </c>
      <c r="BX5" s="47" t="s">
        <v>97</v>
      </c>
      <c r="BY5" s="47" t="s">
        <v>98</v>
      </c>
      <c r="BZ5" s="47" t="s">
        <v>99</v>
      </c>
      <c r="CA5" s="47" t="s">
        <v>100</v>
      </c>
      <c r="CB5" s="47" t="s">
        <v>109</v>
      </c>
      <c r="CC5" s="47" t="s">
        <v>101</v>
      </c>
      <c r="CD5" s="47" t="s">
        <v>105</v>
      </c>
      <c r="CE5" s="47" t="s">
        <v>111</v>
      </c>
      <c r="CF5" s="47" t="s">
        <v>104</v>
      </c>
      <c r="CG5" s="47" t="s">
        <v>95</v>
      </c>
      <c r="CH5" s="47" t="s">
        <v>96</v>
      </c>
      <c r="CI5" s="47" t="s">
        <v>97</v>
      </c>
      <c r="CJ5" s="47" t="s">
        <v>98</v>
      </c>
      <c r="CK5" s="47" t="s">
        <v>99</v>
      </c>
      <c r="CL5" s="47" t="s">
        <v>100</v>
      </c>
      <c r="CM5" s="145"/>
      <c r="CN5" s="145"/>
      <c r="CO5" s="47" t="s">
        <v>112</v>
      </c>
      <c r="CP5" s="47" t="s">
        <v>101</v>
      </c>
      <c r="CQ5" s="47" t="s">
        <v>102</v>
      </c>
      <c r="CR5" s="47" t="s">
        <v>103</v>
      </c>
      <c r="CS5" s="47" t="s">
        <v>104</v>
      </c>
      <c r="CT5" s="47" t="s">
        <v>95</v>
      </c>
      <c r="CU5" s="47" t="s">
        <v>96</v>
      </c>
      <c r="CV5" s="47" t="s">
        <v>97</v>
      </c>
      <c r="CW5" s="47" t="s">
        <v>98</v>
      </c>
      <c r="CX5" s="47" t="s">
        <v>99</v>
      </c>
      <c r="CY5" s="47" t="s">
        <v>100</v>
      </c>
      <c r="CZ5" s="47" t="s">
        <v>109</v>
      </c>
      <c r="DA5" s="47" t="s">
        <v>91</v>
      </c>
      <c r="DB5" s="47" t="s">
        <v>102</v>
      </c>
      <c r="DC5" s="47" t="s">
        <v>110</v>
      </c>
      <c r="DD5" s="47" t="s">
        <v>113</v>
      </c>
      <c r="DE5" s="47" t="s">
        <v>95</v>
      </c>
      <c r="DF5" s="47" t="s">
        <v>96</v>
      </c>
      <c r="DG5" s="47" t="s">
        <v>97</v>
      </c>
      <c r="DH5" s="47" t="s">
        <v>98</v>
      </c>
      <c r="DI5" s="47" t="s">
        <v>99</v>
      </c>
      <c r="DJ5" s="47" t="s">
        <v>35</v>
      </c>
      <c r="DK5" s="47" t="s">
        <v>114</v>
      </c>
      <c r="DL5" s="47" t="s">
        <v>115</v>
      </c>
      <c r="DM5" s="47" t="s">
        <v>105</v>
      </c>
      <c r="DN5" s="47" t="s">
        <v>116</v>
      </c>
      <c r="DO5" s="47" t="s">
        <v>104</v>
      </c>
      <c r="DP5" s="47" t="s">
        <v>95</v>
      </c>
      <c r="DQ5" s="47" t="s">
        <v>96</v>
      </c>
      <c r="DR5" s="47" t="s">
        <v>97</v>
      </c>
      <c r="DS5" s="47" t="s">
        <v>98</v>
      </c>
      <c r="DT5" s="47" t="s">
        <v>99</v>
      </c>
      <c r="DU5" s="47" t="s">
        <v>100</v>
      </c>
    </row>
    <row r="6" spans="1:125" s="54" customFormat="1" x14ac:dyDescent="0.15">
      <c r="A6" s="37" t="s">
        <v>117</v>
      </c>
      <c r="B6" s="48">
        <f>B8</f>
        <v>2021</v>
      </c>
      <c r="C6" s="48">
        <f t="shared" ref="C6:X6" si="1">C8</f>
        <v>382019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8</v>
      </c>
      <c r="H6" s="48" t="str">
        <f>SUBSTITUTE(H8,"　","")</f>
        <v>愛媛県松山市</v>
      </c>
      <c r="I6" s="48" t="str">
        <f t="shared" si="1"/>
        <v>高架下駐車場（保免）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36</v>
      </c>
      <c r="S6" s="50" t="str">
        <f t="shared" si="1"/>
        <v>無</v>
      </c>
      <c r="T6" s="50" t="str">
        <f t="shared" si="1"/>
        <v>無</v>
      </c>
      <c r="U6" s="51">
        <f t="shared" si="1"/>
        <v>1108</v>
      </c>
      <c r="V6" s="51">
        <f t="shared" si="1"/>
        <v>45</v>
      </c>
      <c r="W6" s="51">
        <f t="shared" si="1"/>
        <v>0</v>
      </c>
      <c r="X6" s="50" t="str">
        <f t="shared" si="1"/>
        <v>利用料金制</v>
      </c>
      <c r="Y6" s="52">
        <f>IF(Y8="-",NA(),Y8)</f>
        <v>58.2</v>
      </c>
      <c r="Z6" s="52">
        <f t="shared" ref="Z6:AH6" si="2">IF(Z8="-",NA(),Z8)</f>
        <v>167.1</v>
      </c>
      <c r="AA6" s="52">
        <f t="shared" si="2"/>
        <v>175.6</v>
      </c>
      <c r="AB6" s="52">
        <f t="shared" si="2"/>
        <v>159.5</v>
      </c>
      <c r="AC6" s="52">
        <f t="shared" si="2"/>
        <v>163.19999999999999</v>
      </c>
      <c r="AD6" s="52">
        <f t="shared" si="2"/>
        <v>241.9</v>
      </c>
      <c r="AE6" s="52">
        <f t="shared" si="2"/>
        <v>465.2</v>
      </c>
      <c r="AF6" s="52">
        <f t="shared" si="2"/>
        <v>1736.5</v>
      </c>
      <c r="AG6" s="52">
        <f t="shared" si="2"/>
        <v>3200.8</v>
      </c>
      <c r="AH6" s="52">
        <f t="shared" si="2"/>
        <v>274.39999999999998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2.2999999999999998</v>
      </c>
      <c r="AP6" s="52">
        <f t="shared" si="3"/>
        <v>9.6999999999999993</v>
      </c>
      <c r="AQ6" s="52">
        <f t="shared" si="3"/>
        <v>1.3</v>
      </c>
      <c r="AR6" s="52">
        <f t="shared" si="3"/>
        <v>4.8</v>
      </c>
      <c r="AS6" s="52">
        <f t="shared" si="3"/>
        <v>3.3</v>
      </c>
      <c r="AT6" s="49" t="str">
        <f>IF(AT8="-","",IF(AT8="-","【-】","【"&amp;SUBSTITUTE(TEXT(AT8,"#,##0.0"),"-","△")&amp;"】"))</f>
        <v>【5.2】</v>
      </c>
      <c r="AU6" s="53" t="e">
        <f>IF(AU8="-",NA(),AU8)</f>
        <v>#N/A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33</v>
      </c>
      <c r="BA6" s="53">
        <f t="shared" si="4"/>
        <v>14</v>
      </c>
      <c r="BB6" s="53">
        <f t="shared" si="4"/>
        <v>4</v>
      </c>
      <c r="BC6" s="53">
        <f t="shared" si="4"/>
        <v>98</v>
      </c>
      <c r="BD6" s="53">
        <f t="shared" si="4"/>
        <v>13</v>
      </c>
      <c r="BE6" s="51" t="str">
        <f>IF(BE8="-","",IF(BE8="-","【-】","【"&amp;SUBSTITUTE(TEXT(BE8,"#,##0"),"-","△")&amp;"】"))</f>
        <v>【3,111】</v>
      </c>
      <c r="BF6" s="52">
        <f>IF(BF8="-",NA(),BF8)</f>
        <v>-72</v>
      </c>
      <c r="BG6" s="52">
        <f t="shared" ref="BG6:BO6" si="5">IF(BG8="-",NA(),BG8)</f>
        <v>40.1</v>
      </c>
      <c r="BH6" s="52">
        <f t="shared" si="5"/>
        <v>43</v>
      </c>
      <c r="BI6" s="52">
        <f t="shared" si="5"/>
        <v>37.299999999999997</v>
      </c>
      <c r="BJ6" s="52">
        <f t="shared" si="5"/>
        <v>38.700000000000003</v>
      </c>
      <c r="BK6" s="52">
        <f t="shared" si="5"/>
        <v>19.8</v>
      </c>
      <c r="BL6" s="52">
        <f t="shared" si="5"/>
        <v>33.700000000000003</v>
      </c>
      <c r="BM6" s="52">
        <f t="shared" si="5"/>
        <v>28.9</v>
      </c>
      <c r="BN6" s="52">
        <f t="shared" si="5"/>
        <v>-56.4</v>
      </c>
      <c r="BO6" s="52">
        <f t="shared" si="5"/>
        <v>16.899999999999999</v>
      </c>
      <c r="BP6" s="49" t="str">
        <f>IF(BP8="-","",IF(BP8="-","【-】","【"&amp;SUBSTITUTE(TEXT(BP8,"#,##0.0"),"-","△")&amp;"】"))</f>
        <v>【0.8】</v>
      </c>
      <c r="BQ6" s="53">
        <f>IF(BQ8="-",NA(),BQ8)</f>
        <v>-516</v>
      </c>
      <c r="BR6" s="53">
        <f t="shared" ref="BR6:BZ6" si="6">IF(BR8="-",NA(),BR8)</f>
        <v>1303</v>
      </c>
      <c r="BS6" s="53">
        <f t="shared" si="6"/>
        <v>1715</v>
      </c>
      <c r="BT6" s="53">
        <f t="shared" si="6"/>
        <v>1663</v>
      </c>
      <c r="BU6" s="53">
        <f t="shared" si="6"/>
        <v>1915</v>
      </c>
      <c r="BV6" s="53">
        <f t="shared" si="6"/>
        <v>8624</v>
      </c>
      <c r="BW6" s="53">
        <f t="shared" si="6"/>
        <v>6546</v>
      </c>
      <c r="BX6" s="53">
        <f t="shared" si="6"/>
        <v>8262</v>
      </c>
      <c r="BY6" s="53">
        <f t="shared" si="6"/>
        <v>1059</v>
      </c>
      <c r="BZ6" s="53">
        <f t="shared" si="6"/>
        <v>2866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118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119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59.6</v>
      </c>
      <c r="DF6" s="52">
        <f t="shared" si="8"/>
        <v>51.7</v>
      </c>
      <c r="DG6" s="52">
        <f t="shared" si="8"/>
        <v>51.5</v>
      </c>
      <c r="DH6" s="52">
        <f t="shared" si="8"/>
        <v>764.6</v>
      </c>
      <c r="DI6" s="52">
        <f t="shared" si="8"/>
        <v>72.599999999999994</v>
      </c>
      <c r="DJ6" s="49" t="str">
        <f>IF(DJ8="-","",IF(DJ8="-","【-】","【"&amp;SUBSTITUTE(TEXT(DJ8,"#,##0.0"),"-","△")&amp;"】"))</f>
        <v>【99.8】</v>
      </c>
      <c r="DK6" s="52">
        <f>IF(DK8="-",NA(),DK8)</f>
        <v>0</v>
      </c>
      <c r="DL6" s="52">
        <f t="shared" ref="DL6:DT6" si="9">IF(DL8="-",NA(),DL8)</f>
        <v>0</v>
      </c>
      <c r="DM6" s="52">
        <f t="shared" si="9"/>
        <v>0</v>
      </c>
      <c r="DN6" s="52">
        <f t="shared" si="9"/>
        <v>0</v>
      </c>
      <c r="DO6" s="52">
        <f t="shared" si="9"/>
        <v>0</v>
      </c>
      <c r="DP6" s="52">
        <f t="shared" si="9"/>
        <v>151.19999999999999</v>
      </c>
      <c r="DQ6" s="52">
        <f t="shared" si="9"/>
        <v>159.69999999999999</v>
      </c>
      <c r="DR6" s="52">
        <f t="shared" si="9"/>
        <v>159.6</v>
      </c>
      <c r="DS6" s="52">
        <f t="shared" si="9"/>
        <v>128.5</v>
      </c>
      <c r="DT6" s="52">
        <f t="shared" si="9"/>
        <v>138.1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120</v>
      </c>
      <c r="B7" s="48">
        <f t="shared" ref="B7:X7" si="10">B8</f>
        <v>2021</v>
      </c>
      <c r="C7" s="48">
        <f t="shared" si="10"/>
        <v>382019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8</v>
      </c>
      <c r="H7" s="48" t="str">
        <f t="shared" si="10"/>
        <v>愛媛県　松山市</v>
      </c>
      <c r="I7" s="48" t="str">
        <f t="shared" si="10"/>
        <v>高架下駐車場（保免）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36</v>
      </c>
      <c r="S7" s="50" t="str">
        <f t="shared" si="10"/>
        <v>無</v>
      </c>
      <c r="T7" s="50" t="str">
        <f t="shared" si="10"/>
        <v>無</v>
      </c>
      <c r="U7" s="51">
        <f t="shared" si="10"/>
        <v>1108</v>
      </c>
      <c r="V7" s="51">
        <f t="shared" si="10"/>
        <v>45</v>
      </c>
      <c r="W7" s="51">
        <f t="shared" si="10"/>
        <v>0</v>
      </c>
      <c r="X7" s="50" t="str">
        <f t="shared" si="10"/>
        <v>利用料金制</v>
      </c>
      <c r="Y7" s="52">
        <f>Y8</f>
        <v>58.2</v>
      </c>
      <c r="Z7" s="52">
        <f t="shared" ref="Z7:AH7" si="11">Z8</f>
        <v>167.1</v>
      </c>
      <c r="AA7" s="52">
        <f t="shared" si="11"/>
        <v>175.6</v>
      </c>
      <c r="AB7" s="52">
        <f t="shared" si="11"/>
        <v>159.5</v>
      </c>
      <c r="AC7" s="52">
        <f t="shared" si="11"/>
        <v>163.19999999999999</v>
      </c>
      <c r="AD7" s="52">
        <f t="shared" si="11"/>
        <v>241.9</v>
      </c>
      <c r="AE7" s="52">
        <f t="shared" si="11"/>
        <v>465.2</v>
      </c>
      <c r="AF7" s="52">
        <f t="shared" si="11"/>
        <v>1736.5</v>
      </c>
      <c r="AG7" s="52">
        <f t="shared" si="11"/>
        <v>3200.8</v>
      </c>
      <c r="AH7" s="52">
        <f t="shared" si="11"/>
        <v>274.39999999999998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2.2999999999999998</v>
      </c>
      <c r="AP7" s="52">
        <f t="shared" si="12"/>
        <v>9.6999999999999993</v>
      </c>
      <c r="AQ7" s="52">
        <f t="shared" si="12"/>
        <v>1.3</v>
      </c>
      <c r="AR7" s="52">
        <f t="shared" si="12"/>
        <v>4.8</v>
      </c>
      <c r="AS7" s="52">
        <f t="shared" si="12"/>
        <v>3.3</v>
      </c>
      <c r="AT7" s="49"/>
      <c r="AU7" s="53" t="str">
        <f>AU8</f>
        <v>-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33</v>
      </c>
      <c r="BA7" s="53">
        <f t="shared" si="13"/>
        <v>14</v>
      </c>
      <c r="BB7" s="53">
        <f t="shared" si="13"/>
        <v>4</v>
      </c>
      <c r="BC7" s="53">
        <f t="shared" si="13"/>
        <v>98</v>
      </c>
      <c r="BD7" s="53">
        <f t="shared" si="13"/>
        <v>13</v>
      </c>
      <c r="BE7" s="51"/>
      <c r="BF7" s="52">
        <f>BF8</f>
        <v>-72</v>
      </c>
      <c r="BG7" s="52">
        <f t="shared" ref="BG7:BO7" si="14">BG8</f>
        <v>40.1</v>
      </c>
      <c r="BH7" s="52">
        <f t="shared" si="14"/>
        <v>43</v>
      </c>
      <c r="BI7" s="52">
        <f t="shared" si="14"/>
        <v>37.299999999999997</v>
      </c>
      <c r="BJ7" s="52">
        <f t="shared" si="14"/>
        <v>38.700000000000003</v>
      </c>
      <c r="BK7" s="52">
        <f t="shared" si="14"/>
        <v>19.8</v>
      </c>
      <c r="BL7" s="52">
        <f t="shared" si="14"/>
        <v>33.700000000000003</v>
      </c>
      <c r="BM7" s="52">
        <f t="shared" si="14"/>
        <v>28.9</v>
      </c>
      <c r="BN7" s="52">
        <f t="shared" si="14"/>
        <v>-56.4</v>
      </c>
      <c r="BO7" s="52">
        <f t="shared" si="14"/>
        <v>16.899999999999999</v>
      </c>
      <c r="BP7" s="49"/>
      <c r="BQ7" s="53">
        <f>BQ8</f>
        <v>-516</v>
      </c>
      <c r="BR7" s="53">
        <f t="shared" ref="BR7:BZ7" si="15">BR8</f>
        <v>1303</v>
      </c>
      <c r="BS7" s="53">
        <f t="shared" si="15"/>
        <v>1715</v>
      </c>
      <c r="BT7" s="53">
        <f t="shared" si="15"/>
        <v>1663</v>
      </c>
      <c r="BU7" s="53">
        <f t="shared" si="15"/>
        <v>1915</v>
      </c>
      <c r="BV7" s="53">
        <f t="shared" si="15"/>
        <v>8624</v>
      </c>
      <c r="BW7" s="53">
        <f t="shared" si="15"/>
        <v>6546</v>
      </c>
      <c r="BX7" s="53">
        <f t="shared" si="15"/>
        <v>8262</v>
      </c>
      <c r="BY7" s="53">
        <f t="shared" si="15"/>
        <v>1059</v>
      </c>
      <c r="BZ7" s="53">
        <f t="shared" si="15"/>
        <v>2866</v>
      </c>
      <c r="CA7" s="51"/>
      <c r="CB7" s="52" t="s">
        <v>121</v>
      </c>
      <c r="CC7" s="52" t="s">
        <v>121</v>
      </c>
      <c r="CD7" s="52" t="s">
        <v>121</v>
      </c>
      <c r="CE7" s="52" t="s">
        <v>121</v>
      </c>
      <c r="CF7" s="52" t="s">
        <v>121</v>
      </c>
      <c r="CG7" s="52" t="s">
        <v>121</v>
      </c>
      <c r="CH7" s="52" t="s">
        <v>121</v>
      </c>
      <c r="CI7" s="52" t="s">
        <v>121</v>
      </c>
      <c r="CJ7" s="52" t="s">
        <v>121</v>
      </c>
      <c r="CK7" s="52" t="s">
        <v>122</v>
      </c>
      <c r="CL7" s="49"/>
      <c r="CM7" s="51">
        <f>CM8</f>
        <v>0</v>
      </c>
      <c r="CN7" s="51">
        <f>CN8</f>
        <v>0</v>
      </c>
      <c r="CO7" s="52" t="s">
        <v>121</v>
      </c>
      <c r="CP7" s="52" t="s">
        <v>121</v>
      </c>
      <c r="CQ7" s="52" t="s">
        <v>121</v>
      </c>
      <c r="CR7" s="52" t="s">
        <v>121</v>
      </c>
      <c r="CS7" s="52" t="s">
        <v>121</v>
      </c>
      <c r="CT7" s="52" t="s">
        <v>121</v>
      </c>
      <c r="CU7" s="52" t="s">
        <v>121</v>
      </c>
      <c r="CV7" s="52" t="s">
        <v>121</v>
      </c>
      <c r="CW7" s="52" t="s">
        <v>121</v>
      </c>
      <c r="CX7" s="52" t="s">
        <v>123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59.6</v>
      </c>
      <c r="DF7" s="52">
        <f t="shared" si="16"/>
        <v>51.7</v>
      </c>
      <c r="DG7" s="52">
        <f t="shared" si="16"/>
        <v>51.5</v>
      </c>
      <c r="DH7" s="52">
        <f t="shared" si="16"/>
        <v>764.6</v>
      </c>
      <c r="DI7" s="52">
        <f t="shared" si="16"/>
        <v>72.599999999999994</v>
      </c>
      <c r="DJ7" s="49"/>
      <c r="DK7" s="52">
        <f>DK8</f>
        <v>0</v>
      </c>
      <c r="DL7" s="52">
        <f t="shared" ref="DL7:DT7" si="17">DL8</f>
        <v>0</v>
      </c>
      <c r="DM7" s="52">
        <f t="shared" si="17"/>
        <v>0</v>
      </c>
      <c r="DN7" s="52">
        <f t="shared" si="17"/>
        <v>0</v>
      </c>
      <c r="DO7" s="52">
        <f t="shared" si="17"/>
        <v>0</v>
      </c>
      <c r="DP7" s="52">
        <f t="shared" si="17"/>
        <v>151.19999999999999</v>
      </c>
      <c r="DQ7" s="52">
        <f t="shared" si="17"/>
        <v>159.69999999999999</v>
      </c>
      <c r="DR7" s="52">
        <f t="shared" si="17"/>
        <v>159.6</v>
      </c>
      <c r="DS7" s="52">
        <f t="shared" si="17"/>
        <v>128.5</v>
      </c>
      <c r="DT7" s="52">
        <f t="shared" si="17"/>
        <v>138.1</v>
      </c>
      <c r="DU7" s="49"/>
    </row>
    <row r="8" spans="1:125" s="54" customFormat="1" x14ac:dyDescent="0.15">
      <c r="A8" s="37"/>
      <c r="B8" s="55">
        <v>2021</v>
      </c>
      <c r="C8" s="55">
        <v>382019</v>
      </c>
      <c r="D8" s="55">
        <v>47</v>
      </c>
      <c r="E8" s="55">
        <v>14</v>
      </c>
      <c r="F8" s="55">
        <v>0</v>
      </c>
      <c r="G8" s="55">
        <v>8</v>
      </c>
      <c r="H8" s="55" t="s">
        <v>124</v>
      </c>
      <c r="I8" s="55" t="s">
        <v>125</v>
      </c>
      <c r="J8" s="55" t="s">
        <v>126</v>
      </c>
      <c r="K8" s="55" t="s">
        <v>127</v>
      </c>
      <c r="L8" s="55" t="s">
        <v>128</v>
      </c>
      <c r="M8" s="55" t="s">
        <v>129</v>
      </c>
      <c r="N8" s="55" t="s">
        <v>130</v>
      </c>
      <c r="O8" s="56" t="s">
        <v>131</v>
      </c>
      <c r="P8" s="57" t="s">
        <v>132</v>
      </c>
      <c r="Q8" s="57" t="s">
        <v>133</v>
      </c>
      <c r="R8" s="58">
        <v>36</v>
      </c>
      <c r="S8" s="57" t="s">
        <v>134</v>
      </c>
      <c r="T8" s="57" t="s">
        <v>134</v>
      </c>
      <c r="U8" s="58">
        <v>1108</v>
      </c>
      <c r="V8" s="58">
        <v>45</v>
      </c>
      <c r="W8" s="58">
        <v>0</v>
      </c>
      <c r="X8" s="57" t="s">
        <v>135</v>
      </c>
      <c r="Y8" s="59">
        <v>58.2</v>
      </c>
      <c r="Z8" s="59">
        <v>167.1</v>
      </c>
      <c r="AA8" s="59">
        <v>175.6</v>
      </c>
      <c r="AB8" s="59">
        <v>159.5</v>
      </c>
      <c r="AC8" s="59">
        <v>163.19999999999999</v>
      </c>
      <c r="AD8" s="59">
        <v>241.9</v>
      </c>
      <c r="AE8" s="59">
        <v>465.2</v>
      </c>
      <c r="AF8" s="59">
        <v>1736.5</v>
      </c>
      <c r="AG8" s="59">
        <v>3200.8</v>
      </c>
      <c r="AH8" s="59">
        <v>274.39999999999998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2.2999999999999998</v>
      </c>
      <c r="AP8" s="59">
        <v>9.6999999999999993</v>
      </c>
      <c r="AQ8" s="59">
        <v>1.3</v>
      </c>
      <c r="AR8" s="59">
        <v>4.8</v>
      </c>
      <c r="AS8" s="59">
        <v>3.3</v>
      </c>
      <c r="AT8" s="56">
        <v>5.2</v>
      </c>
      <c r="AU8" s="60" t="s">
        <v>128</v>
      </c>
      <c r="AV8" s="60">
        <v>0</v>
      </c>
      <c r="AW8" s="60">
        <v>0</v>
      </c>
      <c r="AX8" s="60">
        <v>0</v>
      </c>
      <c r="AY8" s="60">
        <v>0</v>
      </c>
      <c r="AZ8" s="60">
        <v>33</v>
      </c>
      <c r="BA8" s="60">
        <v>14</v>
      </c>
      <c r="BB8" s="60">
        <v>4</v>
      </c>
      <c r="BC8" s="60">
        <v>98</v>
      </c>
      <c r="BD8" s="60">
        <v>13</v>
      </c>
      <c r="BE8" s="60">
        <v>3111</v>
      </c>
      <c r="BF8" s="59">
        <v>-72</v>
      </c>
      <c r="BG8" s="59">
        <v>40.1</v>
      </c>
      <c r="BH8" s="59">
        <v>43</v>
      </c>
      <c r="BI8" s="59">
        <v>37.299999999999997</v>
      </c>
      <c r="BJ8" s="59">
        <v>38.700000000000003</v>
      </c>
      <c r="BK8" s="59">
        <v>19.8</v>
      </c>
      <c r="BL8" s="59">
        <v>33.700000000000003</v>
      </c>
      <c r="BM8" s="59">
        <v>28.9</v>
      </c>
      <c r="BN8" s="59">
        <v>-56.4</v>
      </c>
      <c r="BO8" s="59">
        <v>16.899999999999999</v>
      </c>
      <c r="BP8" s="56">
        <v>0.8</v>
      </c>
      <c r="BQ8" s="60">
        <v>-516</v>
      </c>
      <c r="BR8" s="60">
        <v>1303</v>
      </c>
      <c r="BS8" s="60">
        <v>1715</v>
      </c>
      <c r="BT8" s="61">
        <v>1663</v>
      </c>
      <c r="BU8" s="61">
        <v>1915</v>
      </c>
      <c r="BV8" s="60">
        <v>8624</v>
      </c>
      <c r="BW8" s="60">
        <v>6546</v>
      </c>
      <c r="BX8" s="60">
        <v>8262</v>
      </c>
      <c r="BY8" s="60">
        <v>1059</v>
      </c>
      <c r="BZ8" s="60">
        <v>2866</v>
      </c>
      <c r="CA8" s="58">
        <v>10906</v>
      </c>
      <c r="CB8" s="59" t="s">
        <v>128</v>
      </c>
      <c r="CC8" s="59" t="s">
        <v>128</v>
      </c>
      <c r="CD8" s="59" t="s">
        <v>128</v>
      </c>
      <c r="CE8" s="59" t="s">
        <v>128</v>
      </c>
      <c r="CF8" s="59" t="s">
        <v>128</v>
      </c>
      <c r="CG8" s="59" t="s">
        <v>128</v>
      </c>
      <c r="CH8" s="59" t="s">
        <v>128</v>
      </c>
      <c r="CI8" s="59" t="s">
        <v>128</v>
      </c>
      <c r="CJ8" s="59" t="s">
        <v>128</v>
      </c>
      <c r="CK8" s="59" t="s">
        <v>128</v>
      </c>
      <c r="CL8" s="56" t="s">
        <v>128</v>
      </c>
      <c r="CM8" s="58">
        <v>0</v>
      </c>
      <c r="CN8" s="58">
        <v>0</v>
      </c>
      <c r="CO8" s="59" t="s">
        <v>128</v>
      </c>
      <c r="CP8" s="59" t="s">
        <v>128</v>
      </c>
      <c r="CQ8" s="59" t="s">
        <v>128</v>
      </c>
      <c r="CR8" s="59" t="s">
        <v>128</v>
      </c>
      <c r="CS8" s="59" t="s">
        <v>128</v>
      </c>
      <c r="CT8" s="59" t="s">
        <v>128</v>
      </c>
      <c r="CU8" s="59" t="s">
        <v>128</v>
      </c>
      <c r="CV8" s="59" t="s">
        <v>128</v>
      </c>
      <c r="CW8" s="59" t="s">
        <v>128</v>
      </c>
      <c r="CX8" s="59" t="s">
        <v>128</v>
      </c>
      <c r="CY8" s="56" t="s">
        <v>128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59.6</v>
      </c>
      <c r="DF8" s="59">
        <v>51.7</v>
      </c>
      <c r="DG8" s="59">
        <v>51.5</v>
      </c>
      <c r="DH8" s="59">
        <v>764.6</v>
      </c>
      <c r="DI8" s="59">
        <v>72.599999999999994</v>
      </c>
      <c r="DJ8" s="56">
        <v>99.8</v>
      </c>
      <c r="DK8" s="59">
        <v>0</v>
      </c>
      <c r="DL8" s="59">
        <v>0</v>
      </c>
      <c r="DM8" s="59">
        <v>0</v>
      </c>
      <c r="DN8" s="59">
        <v>0</v>
      </c>
      <c r="DO8" s="59">
        <v>0</v>
      </c>
      <c r="DP8" s="59">
        <v>151.19999999999999</v>
      </c>
      <c r="DQ8" s="59">
        <v>159.69999999999999</v>
      </c>
      <c r="DR8" s="59">
        <v>159.6</v>
      </c>
      <c r="DS8" s="59">
        <v>128.5</v>
      </c>
      <c r="DT8" s="59">
        <v>138.1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136</v>
      </c>
      <c r="C10" s="64" t="s">
        <v>137</v>
      </c>
      <c r="D10" s="64" t="s">
        <v>138</v>
      </c>
      <c r="E10" s="64" t="s">
        <v>139</v>
      </c>
      <c r="F10" s="64" t="s">
        <v>140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53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2022-12-09T03:31:19Z</dcterms:created>
  <dcterms:modified xsi:type="dcterms:W3CDTF">2023-02-02T06:57:09Z</dcterms:modified>
  <cp:category/>
</cp:coreProperties>
</file>