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表4　男女別子との同居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RangaiEng">'[1]欄外'!#REF!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<sst xmlns="http://schemas.openxmlformats.org/spreadsheetml/2006/main" count="114" uniqueCount="35">
  <si>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</si>
  <si>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</si>
  <si>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</si>
  <si>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</si>
  <si>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</si>
  <si>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</si>
  <si>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</si>
  <si>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</si>
  <si>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</si>
  <si>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</si>
  <si>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</si>
  <si>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</si>
  <si>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</si>
  <si>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</si>
  <si>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</si>
  <si>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総数</t>
  </si>
  <si>
    <t>平成22年</t>
  </si>
  <si>
    <t>実数（人）</t>
  </si>
  <si>
    <t>15歳未満</t>
  </si>
  <si>
    <t>平成27年</t>
  </si>
  <si>
    <t>うち有配偶</t>
  </si>
  <si>
    <t>うち死別・離別</t>
  </si>
  <si>
    <t>男女
年齢</t>
  </si>
  <si>
    <t>総数1）</t>
  </si>
  <si>
    <t>同居している2）</t>
  </si>
  <si>
    <t>同居していない3)</t>
  </si>
  <si>
    <t>同居の割合4）
（％）</t>
  </si>
  <si>
    <t>男性総数　5）</t>
  </si>
  <si>
    <t>女性総数　5）</t>
  </si>
  <si>
    <t>1) 同居しているか否か判断できない者を含む。</t>
  </si>
  <si>
    <t>4)同居しているか否か判定できない者を除いて算出。</t>
  </si>
  <si>
    <t>5)年齢「不詳」を含む。</t>
  </si>
  <si>
    <t>3) 「単独世帯」，「夫婦のみの世帯」，「非親族を含む世帯」，「施設等の世帯」等の世帯員も含む。</t>
  </si>
  <si>
    <t>2)本人からみて、親又は配偶者の親がいると判定できる者に限る。</t>
  </si>
  <si>
    <t>表4　子との同居・非同居、年齢(５歳階級)、男女別人口－愛媛県（平成27年、22年）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</si>
</sst>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#,##0;&quot;-&quot;###,###,##0"/>
    <numFmt numFmtId="182" formatCode="##,###,###,##0;&quot;-&quot;#,###,###,##0"/>
    <numFmt numFmtId="183" formatCode="###,###,##0;&quot;-&quot;##,###,##0"/>
    <numFmt numFmtId="184" formatCode="#,##0_ "/>
    <numFmt numFmtId="185" formatCode="0.0_ "/>
    <numFmt numFmtId="186" formatCode="#,##0.0_ "/>
    <numFmt numFmtId="187" formatCode="#,##0.0;&quot;△ &quot;#,##0.0"/>
    <numFmt numFmtId="188" formatCode="#,##0.0000;&quot;△ &quot;#,##0.0000"/>
    <numFmt numFmtId="189" formatCode="0_);[Red]\(0\)"/>
    <numFmt numFmtId="190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86" fontId="0" fillId="0" borderId="11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186" fontId="0" fillId="0" borderId="14" xfId="0" applyNumberFormat="1" applyBorder="1" applyAlignment="1">
      <alignment vertical="center"/>
    </xf>
    <xf numFmtId="186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15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3&#27425;&#22522;&#26412;&#38598;&#35336;\&#37117;&#36947;&#24220;&#30476;&#32232;\&#25522;&#36617;\&#24179;&#25104;17&#24180;&#22269;&#21218;&#35519;&#26619;&#31532;&#65299;&#27425;&#22522;&#26412;&#38598;&#35336;&#37117;&#36947;&#24220;&#30476;&#32232;&#25522;&#36617;&#20998;&#65288;&#27096;&#24335;&#65289;a0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39"/>
      <sheetName val="欄外"/>
      <sheetName val="可変脚注"/>
      <sheetName val="原表表頭"/>
      <sheetName val="原表脚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9"/>
  <sheetViews>
    <sheetView showGridLines="0"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9" sqref="Q29"/>
    </sheetView>
  </sheetViews>
  <sheetFormatPr defaultColWidth="9.00390625" defaultRowHeight="13.5"/>
  <cols>
    <col min="1" max="1" width="5.625" style="0" customWidth="1"/>
    <col min="2" max="2" width="15.00390625" style="0" customWidth="1"/>
    <col min="3" max="3" width="11.375" style="0" customWidth="1"/>
    <col min="7" max="7" width="9.875" style="0" bestFit="1" customWidth="1"/>
    <col min="15" max="15" width="9.00390625" style="1" customWidth="1"/>
  </cols>
  <sheetData>
    <row r="2" spans="2:3" ht="14.25">
      <c r="B2" s="13" t="s">
        <v>34</v>
      </c>
      <c r="C2" s="13"/>
    </row>
    <row r="3" spans="2:3" ht="15" thickBot="1">
      <c r="B3" s="13"/>
      <c r="C3" s="13"/>
    </row>
    <row r="4" spans="2:15" ht="14.25" thickBot="1">
      <c r="B4" s="23" t="s">
        <v>22</v>
      </c>
      <c r="C4" s="26" t="s">
        <v>19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5"/>
    </row>
    <row r="5" spans="2:15" ht="13.5" customHeight="1">
      <c r="B5" s="24"/>
      <c r="C5" s="32" t="s">
        <v>15</v>
      </c>
      <c r="D5" s="33"/>
      <c r="E5" s="33"/>
      <c r="F5" s="34"/>
      <c r="G5" s="32" t="s">
        <v>20</v>
      </c>
      <c r="H5" s="33"/>
      <c r="I5" s="33"/>
      <c r="J5" s="34"/>
      <c r="K5" s="32" t="s">
        <v>21</v>
      </c>
      <c r="L5" s="33"/>
      <c r="M5" s="33"/>
      <c r="N5" s="33"/>
      <c r="O5" s="5"/>
    </row>
    <row r="6" spans="2:15" ht="13.5" customHeight="1">
      <c r="B6" s="24"/>
      <c r="C6" s="27" t="s">
        <v>17</v>
      </c>
      <c r="D6" s="28"/>
      <c r="E6" s="29"/>
      <c r="F6" s="30" t="s">
        <v>26</v>
      </c>
      <c r="G6" s="27" t="s">
        <v>17</v>
      </c>
      <c r="H6" s="28"/>
      <c r="I6" s="29"/>
      <c r="J6" s="30" t="s">
        <v>26</v>
      </c>
      <c r="K6" s="27" t="s">
        <v>17</v>
      </c>
      <c r="L6" s="28"/>
      <c r="M6" s="29"/>
      <c r="N6" s="30" t="s">
        <v>26</v>
      </c>
      <c r="O6" s="11"/>
    </row>
    <row r="7" spans="2:15" ht="24.75" thickBot="1">
      <c r="B7" s="25"/>
      <c r="C7" s="3" t="s">
        <v>23</v>
      </c>
      <c r="D7" s="12" t="s">
        <v>24</v>
      </c>
      <c r="E7" s="12" t="s">
        <v>25</v>
      </c>
      <c r="F7" s="31"/>
      <c r="G7" s="3" t="s">
        <v>23</v>
      </c>
      <c r="H7" s="12" t="s">
        <v>24</v>
      </c>
      <c r="I7" s="12" t="s">
        <v>25</v>
      </c>
      <c r="J7" s="31"/>
      <c r="K7" s="3" t="s">
        <v>23</v>
      </c>
      <c r="L7" s="12" t="s">
        <v>24</v>
      </c>
      <c r="M7" s="12" t="s">
        <v>25</v>
      </c>
      <c r="N7" s="31"/>
      <c r="O7" s="11"/>
    </row>
    <row r="8" spans="2:15" ht="13.5">
      <c r="B8" s="1" t="s">
        <v>27</v>
      </c>
      <c r="C8" s="16">
        <v>654380</v>
      </c>
      <c r="D8" s="17">
        <v>194812</v>
      </c>
      <c r="E8" s="17">
        <v>455926</v>
      </c>
      <c r="F8" s="6">
        <f>D8/(D8+E8)*100</f>
        <v>29.937086815277425</v>
      </c>
      <c r="G8" s="17">
        <v>345229</v>
      </c>
      <c r="H8" s="17">
        <v>182107</v>
      </c>
      <c r="I8" s="17">
        <v>162993</v>
      </c>
      <c r="J8" s="7">
        <f>H8/(H8+I8)*100</f>
        <v>52.769342219646475</v>
      </c>
      <c r="K8" s="18">
        <v>47417</v>
      </c>
      <c r="L8" s="17">
        <v>11898</v>
      </c>
      <c r="M8" s="17">
        <v>35492</v>
      </c>
      <c r="N8" s="7">
        <v>25.10656256594218</v>
      </c>
      <c r="O8" s="10"/>
    </row>
    <row r="9" spans="2:15" ht="13.5" hidden="1">
      <c r="B9" s="14" t="s">
        <v>18</v>
      </c>
      <c r="C9" s="17">
        <v>86849</v>
      </c>
      <c r="D9" s="17"/>
      <c r="E9" s="17">
        <v>86807</v>
      </c>
      <c r="F9" s="6"/>
      <c r="G9" s="17"/>
      <c r="H9" s="17"/>
      <c r="I9" s="17"/>
      <c r="J9" s="7"/>
      <c r="K9" s="18">
        <v>0</v>
      </c>
      <c r="L9" s="17">
        <v>0</v>
      </c>
      <c r="M9" s="17">
        <v>0</v>
      </c>
      <c r="N9" s="7"/>
      <c r="O9" s="10"/>
    </row>
    <row r="10" spans="2:15" ht="13.5">
      <c r="B10" s="14" t="s">
        <v>0</v>
      </c>
      <c r="C10" s="17">
        <v>32297</v>
      </c>
      <c r="D10" s="17">
        <v>55</v>
      </c>
      <c r="E10" s="17">
        <v>32228</v>
      </c>
      <c r="F10" s="6">
        <f aca="true" t="shared" si="0" ref="F10:F24">D10/(D10+E10)*100</f>
        <v>0.1703683053000031</v>
      </c>
      <c r="G10" s="17">
        <v>145</v>
      </c>
      <c r="H10" s="17">
        <v>53</v>
      </c>
      <c r="I10" s="17">
        <v>91</v>
      </c>
      <c r="J10" s="7">
        <f aca="true" t="shared" si="1" ref="J10:J24">H10/(H10+I10)*100</f>
        <v>36.80555555555556</v>
      </c>
      <c r="K10" s="18">
        <v>10</v>
      </c>
      <c r="L10" s="17">
        <v>0</v>
      </c>
      <c r="M10" s="17">
        <v>10</v>
      </c>
      <c r="N10" s="7">
        <v>0</v>
      </c>
      <c r="O10" s="10"/>
    </row>
    <row r="11" spans="2:15" ht="13.5">
      <c r="B11" s="14" t="s">
        <v>1</v>
      </c>
      <c r="C11" s="17">
        <v>26153</v>
      </c>
      <c r="D11" s="17">
        <v>1125</v>
      </c>
      <c r="E11" s="17">
        <v>24999</v>
      </c>
      <c r="F11" s="6">
        <f t="shared" si="0"/>
        <v>4.30638493339458</v>
      </c>
      <c r="G11" s="17">
        <v>1818</v>
      </c>
      <c r="H11" s="17">
        <v>1097</v>
      </c>
      <c r="I11" s="17">
        <v>707</v>
      </c>
      <c r="J11" s="7">
        <f t="shared" si="1"/>
        <v>60.80931263858093</v>
      </c>
      <c r="K11" s="18">
        <v>123</v>
      </c>
      <c r="L11" s="17">
        <v>6</v>
      </c>
      <c r="M11" s="17">
        <v>117</v>
      </c>
      <c r="N11" s="7">
        <v>4.878048780487805</v>
      </c>
      <c r="O11" s="10"/>
    </row>
    <row r="12" spans="2:15" ht="13.5">
      <c r="B12" s="14" t="s">
        <v>2</v>
      </c>
      <c r="C12" s="17">
        <v>29397</v>
      </c>
      <c r="D12" s="17">
        <v>5620</v>
      </c>
      <c r="E12" s="17">
        <v>23739</v>
      </c>
      <c r="F12" s="6">
        <f t="shared" si="0"/>
        <v>19.142341360400557</v>
      </c>
      <c r="G12" s="17">
        <v>8845</v>
      </c>
      <c r="H12" s="17">
        <v>5551</v>
      </c>
      <c r="I12" s="17">
        <v>3273</v>
      </c>
      <c r="J12" s="7">
        <f t="shared" si="1"/>
        <v>62.907978241160464</v>
      </c>
      <c r="K12" s="18">
        <v>389</v>
      </c>
      <c r="L12" s="17">
        <v>41</v>
      </c>
      <c r="M12" s="17">
        <v>346</v>
      </c>
      <c r="N12" s="7">
        <v>10.594315245478036</v>
      </c>
      <c r="O12" s="10"/>
    </row>
    <row r="13" spans="2:15" ht="13.5">
      <c r="B13" s="14" t="s">
        <v>3</v>
      </c>
      <c r="C13" s="17">
        <v>34558</v>
      </c>
      <c r="D13" s="17">
        <v>14048</v>
      </c>
      <c r="E13" s="17">
        <v>20469</v>
      </c>
      <c r="F13" s="6">
        <f t="shared" si="0"/>
        <v>40.69878610539734</v>
      </c>
      <c r="G13" s="17">
        <v>18075</v>
      </c>
      <c r="H13" s="17">
        <v>13829</v>
      </c>
      <c r="I13" s="17">
        <v>4213</v>
      </c>
      <c r="J13" s="7">
        <f t="shared" si="1"/>
        <v>76.64893027380556</v>
      </c>
      <c r="K13" s="18">
        <v>924</v>
      </c>
      <c r="L13" s="17">
        <v>175</v>
      </c>
      <c r="M13" s="17">
        <v>748</v>
      </c>
      <c r="N13" s="7">
        <v>18.95991332611051</v>
      </c>
      <c r="O13" s="10"/>
    </row>
    <row r="14" spans="2:15" ht="13.5">
      <c r="B14" s="14" t="s">
        <v>4</v>
      </c>
      <c r="C14" s="17">
        <v>40635</v>
      </c>
      <c r="D14" s="17">
        <v>21093</v>
      </c>
      <c r="E14" s="17">
        <v>19506</v>
      </c>
      <c r="F14" s="6">
        <f t="shared" si="0"/>
        <v>51.95448163747876</v>
      </c>
      <c r="G14" s="17">
        <v>25043</v>
      </c>
      <c r="H14" s="17">
        <v>20658</v>
      </c>
      <c r="I14" s="17">
        <v>4363</v>
      </c>
      <c r="J14" s="7">
        <f t="shared" si="1"/>
        <v>82.56264737620398</v>
      </c>
      <c r="K14" s="18">
        <v>1609</v>
      </c>
      <c r="L14" s="17">
        <v>367</v>
      </c>
      <c r="M14" s="17">
        <v>1239</v>
      </c>
      <c r="N14" s="7">
        <v>22.851805728518055</v>
      </c>
      <c r="O14" s="10"/>
    </row>
    <row r="15" spans="2:15" ht="13.5">
      <c r="B15" s="14" t="s">
        <v>5</v>
      </c>
      <c r="C15" s="17">
        <v>47086</v>
      </c>
      <c r="D15" s="17">
        <v>26242</v>
      </c>
      <c r="E15" s="17">
        <v>20827</v>
      </c>
      <c r="F15" s="6">
        <f t="shared" si="0"/>
        <v>55.752193588136564</v>
      </c>
      <c r="G15" s="17">
        <v>30617</v>
      </c>
      <c r="H15" s="17">
        <v>25419</v>
      </c>
      <c r="I15" s="17">
        <v>5190</v>
      </c>
      <c r="J15" s="7">
        <f t="shared" si="1"/>
        <v>83.04420268548466</v>
      </c>
      <c r="K15" s="18">
        <v>2671</v>
      </c>
      <c r="L15" s="17">
        <v>725</v>
      </c>
      <c r="M15" s="17">
        <v>1942</v>
      </c>
      <c r="N15" s="7">
        <v>27.18410198725159</v>
      </c>
      <c r="O15" s="10"/>
    </row>
    <row r="16" spans="2:15" ht="13.5">
      <c r="B16" s="14" t="s">
        <v>6</v>
      </c>
      <c r="C16" s="17">
        <v>39856</v>
      </c>
      <c r="D16" s="17">
        <v>21572</v>
      </c>
      <c r="E16" s="17">
        <v>18275</v>
      </c>
      <c r="F16" s="6">
        <f t="shared" si="0"/>
        <v>54.137074309232815</v>
      </c>
      <c r="G16" s="17">
        <v>26587</v>
      </c>
      <c r="H16" s="17">
        <v>20732</v>
      </c>
      <c r="I16" s="17">
        <v>5851</v>
      </c>
      <c r="J16" s="7">
        <f t="shared" si="1"/>
        <v>77.98969266072302</v>
      </c>
      <c r="K16" s="18">
        <v>2952</v>
      </c>
      <c r="L16" s="17">
        <v>728</v>
      </c>
      <c r="M16" s="17">
        <v>2220</v>
      </c>
      <c r="N16" s="7">
        <v>24.694708276797826</v>
      </c>
      <c r="O16" s="10"/>
    </row>
    <row r="17" spans="2:15" ht="13.5">
      <c r="B17" s="14" t="s">
        <v>7</v>
      </c>
      <c r="C17" s="17">
        <v>39927</v>
      </c>
      <c r="D17" s="17">
        <v>19416</v>
      </c>
      <c r="E17" s="17">
        <v>20493</v>
      </c>
      <c r="F17" s="6">
        <f t="shared" si="0"/>
        <v>48.65068029767722</v>
      </c>
      <c r="G17" s="17">
        <v>28069</v>
      </c>
      <c r="H17" s="17">
        <v>18572</v>
      </c>
      <c r="I17" s="17">
        <v>9490</v>
      </c>
      <c r="J17" s="7">
        <f t="shared" si="1"/>
        <v>66.18202551493123</v>
      </c>
      <c r="K17" s="18">
        <v>3419</v>
      </c>
      <c r="L17" s="17">
        <v>752</v>
      </c>
      <c r="M17" s="17">
        <v>2666</v>
      </c>
      <c r="N17" s="7">
        <v>22.00117027501463</v>
      </c>
      <c r="O17" s="10"/>
    </row>
    <row r="18" spans="2:15" ht="13.5">
      <c r="B18" s="14" t="s">
        <v>8</v>
      </c>
      <c r="C18" s="17">
        <v>42071</v>
      </c>
      <c r="D18" s="17">
        <v>17363</v>
      </c>
      <c r="E18" s="17">
        <v>24691</v>
      </c>
      <c r="F18" s="6">
        <f t="shared" si="0"/>
        <v>41.2873924002473</v>
      </c>
      <c r="G18" s="17">
        <v>31022</v>
      </c>
      <c r="H18" s="17">
        <v>16552</v>
      </c>
      <c r="I18" s="17">
        <v>14461</v>
      </c>
      <c r="J18" s="7">
        <f t="shared" si="1"/>
        <v>53.371166929997095</v>
      </c>
      <c r="K18" s="18">
        <v>3850</v>
      </c>
      <c r="L18" s="17">
        <v>739</v>
      </c>
      <c r="M18" s="17">
        <v>3109</v>
      </c>
      <c r="N18" s="7">
        <v>19.204781704781702</v>
      </c>
      <c r="O18" s="10"/>
    </row>
    <row r="19" spans="2:15" ht="13.5">
      <c r="B19" s="14" t="s">
        <v>9</v>
      </c>
      <c r="C19" s="17">
        <v>48969</v>
      </c>
      <c r="D19" s="17">
        <v>16720</v>
      </c>
      <c r="E19" s="17">
        <v>32232</v>
      </c>
      <c r="F19" s="6">
        <f t="shared" si="0"/>
        <v>34.15590782807648</v>
      </c>
      <c r="G19" s="17">
        <v>37144</v>
      </c>
      <c r="H19" s="17">
        <v>15698</v>
      </c>
      <c r="I19" s="17">
        <v>21444</v>
      </c>
      <c r="J19" s="7">
        <f t="shared" si="1"/>
        <v>42.264821495880675</v>
      </c>
      <c r="K19" s="18">
        <v>4920</v>
      </c>
      <c r="L19" s="17">
        <v>948</v>
      </c>
      <c r="M19" s="17">
        <v>3966</v>
      </c>
      <c r="N19" s="7">
        <v>19.291819291819294</v>
      </c>
      <c r="O19" s="10"/>
    </row>
    <row r="20" spans="2:15" ht="13.5">
      <c r="B20" s="15" t="s">
        <v>10</v>
      </c>
      <c r="C20" s="17">
        <v>55774</v>
      </c>
      <c r="D20" s="17">
        <v>16932</v>
      </c>
      <c r="E20" s="17">
        <v>38834</v>
      </c>
      <c r="F20" s="6">
        <f t="shared" si="0"/>
        <v>30.362586522253704</v>
      </c>
      <c r="G20" s="17">
        <v>44162</v>
      </c>
      <c r="H20" s="17">
        <v>15587</v>
      </c>
      <c r="I20" s="17">
        <v>28571</v>
      </c>
      <c r="J20" s="6">
        <f t="shared" si="1"/>
        <v>35.29824720322479</v>
      </c>
      <c r="K20" s="18">
        <v>6266</v>
      </c>
      <c r="L20" s="17">
        <v>1277</v>
      </c>
      <c r="M20" s="17">
        <v>4986</v>
      </c>
      <c r="N20" s="7">
        <v>20.389589653520677</v>
      </c>
      <c r="O20" s="10"/>
    </row>
    <row r="21" spans="2:15" ht="13.5">
      <c r="B21" s="15" t="s">
        <v>11</v>
      </c>
      <c r="C21" s="18">
        <v>39720</v>
      </c>
      <c r="D21" s="17">
        <v>11525</v>
      </c>
      <c r="E21" s="17">
        <v>28192</v>
      </c>
      <c r="F21" s="6">
        <f t="shared" si="0"/>
        <v>29.01780094166226</v>
      </c>
      <c r="G21" s="17">
        <v>33048</v>
      </c>
      <c r="H21" s="17">
        <v>10417</v>
      </c>
      <c r="I21" s="17">
        <v>22631</v>
      </c>
      <c r="J21" s="6">
        <f t="shared" si="1"/>
        <v>31.520818203824742</v>
      </c>
      <c r="K21" s="19">
        <v>4667</v>
      </c>
      <c r="L21" s="17">
        <v>1079</v>
      </c>
      <c r="M21" s="17">
        <v>3588</v>
      </c>
      <c r="N21" s="7">
        <v>23.119777158774372</v>
      </c>
      <c r="O21" s="10"/>
    </row>
    <row r="22" spans="2:15" ht="13.5">
      <c r="B22" s="15" t="s">
        <v>12</v>
      </c>
      <c r="C22" s="18">
        <v>32009</v>
      </c>
      <c r="D22" s="17">
        <v>9106</v>
      </c>
      <c r="E22" s="17">
        <v>22900</v>
      </c>
      <c r="F22" s="6">
        <f t="shared" si="0"/>
        <v>28.4509154533525</v>
      </c>
      <c r="G22" s="17">
        <v>26579</v>
      </c>
      <c r="H22" s="17">
        <v>7886</v>
      </c>
      <c r="I22" s="17">
        <v>18691</v>
      </c>
      <c r="J22" s="6">
        <f t="shared" si="1"/>
        <v>29.672273018023105</v>
      </c>
      <c r="K22" s="19">
        <v>4386</v>
      </c>
      <c r="L22" s="17">
        <v>1193</v>
      </c>
      <c r="M22" s="17">
        <v>3192</v>
      </c>
      <c r="N22" s="7">
        <v>27.206385404789053</v>
      </c>
      <c r="O22" s="10"/>
    </row>
    <row r="23" spans="2:15" ht="13.5">
      <c r="B23" s="15" t="s">
        <v>13</v>
      </c>
      <c r="C23" s="18">
        <v>25186</v>
      </c>
      <c r="D23" s="17">
        <v>7228</v>
      </c>
      <c r="E23" s="17">
        <v>17956</v>
      </c>
      <c r="F23" s="6">
        <f t="shared" si="0"/>
        <v>28.700762388818298</v>
      </c>
      <c r="G23" s="17">
        <v>20054</v>
      </c>
      <c r="H23" s="17">
        <v>5789</v>
      </c>
      <c r="I23" s="17">
        <v>14263</v>
      </c>
      <c r="J23" s="6">
        <f t="shared" si="1"/>
        <v>28.869938160781967</v>
      </c>
      <c r="K23" s="19">
        <v>4509</v>
      </c>
      <c r="L23" s="17">
        <v>1406</v>
      </c>
      <c r="M23" s="17">
        <v>3103</v>
      </c>
      <c r="N23" s="7">
        <v>31.18208028387669</v>
      </c>
      <c r="O23" s="10"/>
    </row>
    <row r="24" spans="2:15" ht="13.5">
      <c r="B24" s="15" t="s">
        <v>14</v>
      </c>
      <c r="C24" s="18">
        <f>14998+5025+1008+121</f>
        <v>21152</v>
      </c>
      <c r="D24" s="17">
        <f>4609+1748+363+47</f>
        <v>6767</v>
      </c>
      <c r="E24" s="17">
        <f>10389+3277+645+74</f>
        <v>14385</v>
      </c>
      <c r="F24" s="6">
        <f t="shared" si="0"/>
        <v>31.992246596066565</v>
      </c>
      <c r="G24" s="17">
        <f>10738+2854+399+30</f>
        <v>14021</v>
      </c>
      <c r="H24" s="17">
        <f>3193+940+126+8</f>
        <v>4267</v>
      </c>
      <c r="I24" s="17">
        <f>7545+1914+273+22</f>
        <v>9754</v>
      </c>
      <c r="J24" s="6">
        <f t="shared" si="1"/>
        <v>30.432922045503176</v>
      </c>
      <c r="K24" s="19">
        <v>6722</v>
      </c>
      <c r="L24" s="17">
        <v>2462</v>
      </c>
      <c r="M24" s="17">
        <v>4260</v>
      </c>
      <c r="N24" s="7">
        <v>36.626004165426956</v>
      </c>
      <c r="O24" s="10"/>
    </row>
    <row r="25" spans="2:15" ht="8.25" customHeight="1">
      <c r="B25" s="15"/>
      <c r="C25" s="17"/>
      <c r="D25" s="17"/>
      <c r="E25" s="17"/>
      <c r="F25" s="6"/>
      <c r="G25" s="17"/>
      <c r="H25" s="17"/>
      <c r="I25" s="17"/>
      <c r="J25" s="7"/>
      <c r="K25" s="18"/>
      <c r="L25" s="17"/>
      <c r="M25" s="17"/>
      <c r="N25" s="7"/>
      <c r="O25" s="10"/>
    </row>
    <row r="26" spans="2:15" ht="13.5">
      <c r="B26" s="1" t="s">
        <v>28</v>
      </c>
      <c r="C26" s="17">
        <v>730882</v>
      </c>
      <c r="D26" s="17">
        <v>262045</v>
      </c>
      <c r="E26" s="17">
        <v>464554</v>
      </c>
      <c r="F26" s="6">
        <f>D26/(D26+E26)*100</f>
        <v>36.06459684089849</v>
      </c>
      <c r="G26" s="17">
        <v>346999</v>
      </c>
      <c r="H26" s="17">
        <v>189281</v>
      </c>
      <c r="I26" s="17">
        <v>157562</v>
      </c>
      <c r="J26" s="7">
        <f>H26/(H26+I26)*100</f>
        <v>54.57252993429304</v>
      </c>
      <c r="K26" s="18">
        <v>155688</v>
      </c>
      <c r="L26" s="17">
        <v>68895</v>
      </c>
      <c r="M26" s="17">
        <v>86534</v>
      </c>
      <c r="N26" s="7">
        <v>44.32570498426934</v>
      </c>
      <c r="O26" s="10"/>
    </row>
    <row r="27" spans="2:15" ht="13.5" hidden="1">
      <c r="B27" s="14" t="s">
        <v>18</v>
      </c>
      <c r="C27" s="17"/>
      <c r="D27" s="17"/>
      <c r="E27" s="17"/>
      <c r="F27" s="6"/>
      <c r="G27" s="17"/>
      <c r="H27" s="17"/>
      <c r="I27" s="17"/>
      <c r="J27" s="7"/>
      <c r="K27" s="18">
        <v>0</v>
      </c>
      <c r="L27" s="17">
        <v>0</v>
      </c>
      <c r="M27" s="17">
        <v>0</v>
      </c>
      <c r="N27" s="7"/>
      <c r="O27" s="10"/>
    </row>
    <row r="28" spans="2:15" ht="13.5">
      <c r="B28" s="14" t="s">
        <v>0</v>
      </c>
      <c r="C28" s="17">
        <v>30306</v>
      </c>
      <c r="D28" s="17">
        <v>140</v>
      </c>
      <c r="E28" s="17">
        <v>30150</v>
      </c>
      <c r="F28" s="6">
        <f aca="true" t="shared" si="2" ref="F28:F42">D28/(D28+E28)*100</f>
        <v>0.462198745460548</v>
      </c>
      <c r="G28" s="17">
        <v>193</v>
      </c>
      <c r="H28" s="17">
        <v>94</v>
      </c>
      <c r="I28" s="17">
        <v>97</v>
      </c>
      <c r="J28" s="7">
        <f aca="true" t="shared" si="3" ref="J28:J42">H28/(H28+I28)*100</f>
        <v>49.21465968586388</v>
      </c>
      <c r="K28" s="18">
        <v>28</v>
      </c>
      <c r="L28" s="17">
        <v>15</v>
      </c>
      <c r="M28" s="17">
        <v>12</v>
      </c>
      <c r="N28" s="7">
        <v>55.55555555555556</v>
      </c>
      <c r="O28" s="10"/>
    </row>
    <row r="29" spans="2:15" ht="13.5">
      <c r="B29" s="14" t="s">
        <v>1</v>
      </c>
      <c r="C29" s="17">
        <v>25693</v>
      </c>
      <c r="D29" s="17">
        <v>2118</v>
      </c>
      <c r="E29" s="17">
        <v>23535</v>
      </c>
      <c r="F29" s="6">
        <f t="shared" si="2"/>
        <v>8.25634428721787</v>
      </c>
      <c r="G29" s="17">
        <v>2731</v>
      </c>
      <c r="H29" s="17">
        <v>1715</v>
      </c>
      <c r="I29" s="17">
        <v>1003</v>
      </c>
      <c r="J29" s="7">
        <f t="shared" si="3"/>
        <v>63.09786607799853</v>
      </c>
      <c r="K29" s="18">
        <v>290</v>
      </c>
      <c r="L29" s="17">
        <v>228</v>
      </c>
      <c r="M29" s="17">
        <v>48</v>
      </c>
      <c r="N29" s="7">
        <v>82.6086956521739</v>
      </c>
      <c r="O29" s="10"/>
    </row>
    <row r="30" spans="2:15" ht="13.5">
      <c r="B30" s="14" t="s">
        <v>2</v>
      </c>
      <c r="C30" s="17">
        <v>29877</v>
      </c>
      <c r="D30" s="17">
        <v>8677</v>
      </c>
      <c r="E30" s="17">
        <v>21119</v>
      </c>
      <c r="F30" s="6">
        <f t="shared" si="2"/>
        <v>29.121358571620355</v>
      </c>
      <c r="G30" s="17">
        <v>11562</v>
      </c>
      <c r="H30" s="17">
        <v>7605</v>
      </c>
      <c r="I30" s="17">
        <v>3928</v>
      </c>
      <c r="J30" s="7">
        <f t="shared" si="3"/>
        <v>65.94121217376224</v>
      </c>
      <c r="K30" s="18">
        <v>999</v>
      </c>
      <c r="L30" s="17">
        <v>801</v>
      </c>
      <c r="M30" s="17">
        <v>168</v>
      </c>
      <c r="N30" s="7">
        <v>82.6625386996904</v>
      </c>
      <c r="O30" s="10"/>
    </row>
    <row r="31" spans="2:15" ht="13.5">
      <c r="B31" s="14" t="s">
        <v>3</v>
      </c>
      <c r="C31" s="17">
        <v>35159</v>
      </c>
      <c r="D31" s="17">
        <v>19033</v>
      </c>
      <c r="E31" s="17">
        <v>16050</v>
      </c>
      <c r="F31" s="6">
        <f t="shared" si="2"/>
        <v>54.25134680614543</v>
      </c>
      <c r="G31" s="17">
        <v>21347</v>
      </c>
      <c r="H31" s="17">
        <v>16899</v>
      </c>
      <c r="I31" s="17">
        <v>4414</v>
      </c>
      <c r="J31" s="7">
        <f t="shared" si="3"/>
        <v>79.28963543377282</v>
      </c>
      <c r="K31" s="18">
        <v>2103</v>
      </c>
      <c r="L31" s="17">
        <v>1733</v>
      </c>
      <c r="M31" s="17">
        <v>341</v>
      </c>
      <c r="N31" s="7">
        <v>83.55834136933463</v>
      </c>
      <c r="O31" s="10"/>
    </row>
    <row r="32" spans="2:15" ht="13.5">
      <c r="B32" s="14" t="s">
        <v>4</v>
      </c>
      <c r="C32" s="17">
        <v>41114</v>
      </c>
      <c r="D32" s="17">
        <v>27061</v>
      </c>
      <c r="E32" s="17">
        <v>13989</v>
      </c>
      <c r="F32" s="6">
        <f t="shared" si="2"/>
        <v>65.92204628501827</v>
      </c>
      <c r="G32" s="17">
        <v>27781</v>
      </c>
      <c r="H32" s="17">
        <v>23756</v>
      </c>
      <c r="I32" s="17">
        <v>3997</v>
      </c>
      <c r="J32" s="7">
        <f t="shared" si="3"/>
        <v>85.59795337440997</v>
      </c>
      <c r="K32" s="18">
        <v>3379</v>
      </c>
      <c r="L32" s="17">
        <v>2847</v>
      </c>
      <c r="M32" s="17">
        <v>506</v>
      </c>
      <c r="N32" s="7">
        <v>84.90903668356695</v>
      </c>
      <c r="O32" s="10"/>
    </row>
    <row r="33" spans="2:15" ht="13.5">
      <c r="B33" s="14" t="s">
        <v>5</v>
      </c>
      <c r="C33" s="17">
        <v>48306</v>
      </c>
      <c r="D33" s="17">
        <v>33222</v>
      </c>
      <c r="E33" s="17">
        <v>15046</v>
      </c>
      <c r="F33" s="6">
        <f t="shared" si="2"/>
        <v>68.82820916549267</v>
      </c>
      <c r="G33" s="17">
        <v>33045</v>
      </c>
      <c r="H33" s="17">
        <v>28371</v>
      </c>
      <c r="I33" s="17">
        <v>4660</v>
      </c>
      <c r="J33" s="7">
        <f t="shared" si="3"/>
        <v>85.89204081014805</v>
      </c>
      <c r="K33" s="18">
        <v>5505</v>
      </c>
      <c r="L33" s="17">
        <v>4292</v>
      </c>
      <c r="M33" s="17">
        <v>1195</v>
      </c>
      <c r="N33" s="7">
        <v>78.2212502278112</v>
      </c>
      <c r="O33" s="10"/>
    </row>
    <row r="34" spans="2:15" ht="13.5">
      <c r="B34" s="14" t="s">
        <v>6</v>
      </c>
      <c r="C34" s="17">
        <v>42790</v>
      </c>
      <c r="D34" s="17">
        <v>27536</v>
      </c>
      <c r="E34" s="17">
        <v>15193</v>
      </c>
      <c r="F34" s="6">
        <f t="shared" si="2"/>
        <v>64.4433522900138</v>
      </c>
      <c r="G34" s="17">
        <v>29516</v>
      </c>
      <c r="H34" s="17">
        <v>23276</v>
      </c>
      <c r="I34" s="17">
        <v>6234</v>
      </c>
      <c r="J34" s="7">
        <f t="shared" si="3"/>
        <v>78.87495764147747</v>
      </c>
      <c r="K34" s="18">
        <v>5793</v>
      </c>
      <c r="L34" s="17">
        <v>3847</v>
      </c>
      <c r="M34" s="17">
        <v>1908</v>
      </c>
      <c r="N34" s="7">
        <v>66.84622067767158</v>
      </c>
      <c r="O34" s="10"/>
    </row>
    <row r="35" spans="2:15" ht="13.5">
      <c r="B35" s="14" t="s">
        <v>7</v>
      </c>
      <c r="C35" s="17">
        <v>43261</v>
      </c>
      <c r="D35" s="17">
        <v>23385</v>
      </c>
      <c r="E35" s="17">
        <v>19837</v>
      </c>
      <c r="F35" s="6">
        <f t="shared" si="2"/>
        <v>54.10439128221739</v>
      </c>
      <c r="G35" s="17">
        <v>31334</v>
      </c>
      <c r="H35" s="17">
        <v>19752</v>
      </c>
      <c r="I35" s="17">
        <v>11572</v>
      </c>
      <c r="J35" s="7">
        <f t="shared" si="3"/>
        <v>63.05708083258843</v>
      </c>
      <c r="K35" s="18">
        <v>6262</v>
      </c>
      <c r="L35" s="17">
        <v>3372</v>
      </c>
      <c r="M35" s="17">
        <v>2870</v>
      </c>
      <c r="N35" s="7">
        <v>54.02114706824735</v>
      </c>
      <c r="O35" s="10"/>
    </row>
    <row r="36" spans="2:15" ht="13.5">
      <c r="B36" s="14" t="s">
        <v>8</v>
      </c>
      <c r="C36" s="17">
        <v>45623</v>
      </c>
      <c r="D36" s="17">
        <v>20099</v>
      </c>
      <c r="E36" s="17">
        <v>25486</v>
      </c>
      <c r="F36" s="6">
        <f t="shared" si="2"/>
        <v>44.091258089283755</v>
      </c>
      <c r="G36" s="17">
        <v>34229</v>
      </c>
      <c r="H36" s="17">
        <v>16764</v>
      </c>
      <c r="I36" s="17">
        <v>17459</v>
      </c>
      <c r="J36" s="7">
        <f t="shared" si="3"/>
        <v>48.98460099932794</v>
      </c>
      <c r="K36" s="18">
        <v>7285</v>
      </c>
      <c r="L36" s="17">
        <v>3179</v>
      </c>
      <c r="M36" s="17">
        <v>4089</v>
      </c>
      <c r="N36" s="7">
        <v>43.73968079251513</v>
      </c>
      <c r="O36" s="10"/>
    </row>
    <row r="37" spans="2:15" ht="13.5">
      <c r="B37" s="14" t="s">
        <v>9</v>
      </c>
      <c r="C37" s="17">
        <v>53033</v>
      </c>
      <c r="D37" s="17">
        <v>18955</v>
      </c>
      <c r="E37" s="17">
        <v>34037</v>
      </c>
      <c r="F37" s="6">
        <f t="shared" si="2"/>
        <v>35.76955012077295</v>
      </c>
      <c r="G37" s="17">
        <v>39190</v>
      </c>
      <c r="H37" s="17">
        <v>14896</v>
      </c>
      <c r="I37" s="17">
        <v>24286</v>
      </c>
      <c r="J37" s="7">
        <f t="shared" si="3"/>
        <v>38.017456995559186</v>
      </c>
      <c r="K37" s="18">
        <v>10006</v>
      </c>
      <c r="L37" s="17">
        <v>3917</v>
      </c>
      <c r="M37" s="17">
        <v>6065</v>
      </c>
      <c r="N37" s="7">
        <v>39.24063313965137</v>
      </c>
      <c r="O37" s="10"/>
    </row>
    <row r="38" spans="2:15" ht="13.5">
      <c r="B38" s="15" t="s">
        <v>10</v>
      </c>
      <c r="C38" s="17">
        <v>60716</v>
      </c>
      <c r="D38" s="17">
        <v>19370</v>
      </c>
      <c r="E38" s="17">
        <v>41313</v>
      </c>
      <c r="F38" s="6">
        <f t="shared" si="2"/>
        <v>31.91997758845146</v>
      </c>
      <c r="G38" s="17">
        <v>42195</v>
      </c>
      <c r="H38" s="17">
        <v>13838</v>
      </c>
      <c r="I38" s="17">
        <v>28355</v>
      </c>
      <c r="J38" s="7">
        <f t="shared" si="3"/>
        <v>32.7969094399545</v>
      </c>
      <c r="K38" s="18">
        <v>14570</v>
      </c>
      <c r="L38" s="17">
        <v>5354</v>
      </c>
      <c r="M38" s="17">
        <v>9194</v>
      </c>
      <c r="N38" s="7">
        <v>36.80230959582073</v>
      </c>
      <c r="O38" s="10"/>
    </row>
    <row r="39" spans="2:15" ht="13.5">
      <c r="B39" s="15" t="s">
        <v>11</v>
      </c>
      <c r="C39" s="17">
        <v>48077</v>
      </c>
      <c r="D39" s="17">
        <v>15164</v>
      </c>
      <c r="E39" s="17">
        <v>32900</v>
      </c>
      <c r="F39" s="6">
        <f t="shared" si="2"/>
        <v>31.549600532623167</v>
      </c>
      <c r="G39" s="17">
        <v>30233</v>
      </c>
      <c r="H39" s="17">
        <v>9277</v>
      </c>
      <c r="I39" s="17">
        <v>20955</v>
      </c>
      <c r="J39" s="7">
        <f t="shared" si="3"/>
        <v>30.68602804974861</v>
      </c>
      <c r="K39" s="18">
        <v>15214</v>
      </c>
      <c r="L39" s="17">
        <v>5747</v>
      </c>
      <c r="M39" s="17">
        <v>9455</v>
      </c>
      <c r="N39" s="7">
        <v>37.804236284699385</v>
      </c>
      <c r="O39" s="10"/>
    </row>
    <row r="40" spans="2:15" ht="13.5">
      <c r="B40" s="15" t="s">
        <v>12</v>
      </c>
      <c r="C40" s="17">
        <v>43307</v>
      </c>
      <c r="D40" s="17">
        <v>13771</v>
      </c>
      <c r="E40" s="17">
        <v>29528</v>
      </c>
      <c r="F40" s="6">
        <f t="shared" si="2"/>
        <v>31.80442966350262</v>
      </c>
      <c r="G40" s="17">
        <v>22243</v>
      </c>
      <c r="H40" s="17">
        <v>6490</v>
      </c>
      <c r="I40" s="17">
        <v>15751</v>
      </c>
      <c r="J40" s="7">
        <f t="shared" si="3"/>
        <v>29.18034261049413</v>
      </c>
      <c r="K40" s="18">
        <v>18935</v>
      </c>
      <c r="L40" s="17">
        <v>7119</v>
      </c>
      <c r="M40" s="17">
        <v>11811</v>
      </c>
      <c r="N40" s="7">
        <v>37.60697305863708</v>
      </c>
      <c r="O40" s="10"/>
    </row>
    <row r="41" spans="2:15" ht="13.5">
      <c r="B41" s="15" t="s">
        <v>13</v>
      </c>
      <c r="C41" s="17">
        <v>40508</v>
      </c>
      <c r="D41" s="17">
        <v>13757</v>
      </c>
      <c r="E41" s="17">
        <v>26746</v>
      </c>
      <c r="F41" s="6">
        <f t="shared" si="2"/>
        <v>33.96538528010271</v>
      </c>
      <c r="G41" s="17">
        <v>14429</v>
      </c>
      <c r="H41" s="17">
        <v>4233</v>
      </c>
      <c r="I41" s="17">
        <v>10195</v>
      </c>
      <c r="J41" s="7">
        <f t="shared" si="3"/>
        <v>29.33878569448295</v>
      </c>
      <c r="K41" s="18">
        <v>24075</v>
      </c>
      <c r="L41" s="17">
        <v>9369</v>
      </c>
      <c r="M41" s="17">
        <v>14704</v>
      </c>
      <c r="N41" s="7">
        <v>38.91912100693723</v>
      </c>
      <c r="O41" s="10"/>
    </row>
    <row r="42" spans="2:15" ht="14.25" thickBot="1">
      <c r="B42" s="20" t="s">
        <v>14</v>
      </c>
      <c r="C42" s="21">
        <f>30539+14964+4412+822</f>
        <v>50737</v>
      </c>
      <c r="D42" s="21">
        <f>11728+6041+1703+285</f>
        <v>19757</v>
      </c>
      <c r="E42" s="21">
        <f>18810+8923+2709+537</f>
        <v>30979</v>
      </c>
      <c r="F42" s="8">
        <f t="shared" si="2"/>
        <v>38.94079154840745</v>
      </c>
      <c r="G42" s="21">
        <f>5747+1100+104+20</f>
        <v>6971</v>
      </c>
      <c r="H42" s="21">
        <f>1861+401+43+10</f>
        <v>2315</v>
      </c>
      <c r="I42" s="21">
        <f>3886+699+61+10</f>
        <v>4656</v>
      </c>
      <c r="J42" s="9">
        <f t="shared" si="3"/>
        <v>33.20900875053795</v>
      </c>
      <c r="K42" s="22">
        <v>41244</v>
      </c>
      <c r="L42" s="21">
        <v>17075</v>
      </c>
      <c r="M42" s="21">
        <v>24168</v>
      </c>
      <c r="N42" s="9">
        <v>41.4009650122445</v>
      </c>
      <c r="O42" s="10"/>
    </row>
    <row r="43" spans="2:15" ht="14.25" thickBot="1">
      <c r="B43" s="15"/>
      <c r="C43" s="19"/>
      <c r="D43" s="19"/>
      <c r="E43" s="19"/>
      <c r="F43" s="10"/>
      <c r="G43" s="19"/>
      <c r="H43" s="19"/>
      <c r="I43" s="19"/>
      <c r="J43" s="10"/>
      <c r="K43" s="19"/>
      <c r="L43" s="19"/>
      <c r="M43" s="19"/>
      <c r="N43" s="10"/>
      <c r="O43" s="10"/>
    </row>
    <row r="44" spans="2:15" ht="14.25" thickBot="1">
      <c r="B44" s="23" t="s">
        <v>22</v>
      </c>
      <c r="C44" s="26" t="s">
        <v>16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5"/>
    </row>
    <row r="45" spans="2:15" ht="13.5" customHeight="1">
      <c r="B45" s="24"/>
      <c r="C45" s="32" t="s">
        <v>15</v>
      </c>
      <c r="D45" s="33"/>
      <c r="E45" s="33"/>
      <c r="F45" s="34"/>
      <c r="G45" s="32" t="s">
        <v>20</v>
      </c>
      <c r="H45" s="33"/>
      <c r="I45" s="33"/>
      <c r="J45" s="34"/>
      <c r="K45" s="32" t="s">
        <v>21</v>
      </c>
      <c r="L45" s="33"/>
      <c r="M45" s="33"/>
      <c r="N45" s="33"/>
      <c r="O45" s="5"/>
    </row>
    <row r="46" spans="2:15" ht="13.5" customHeight="1">
      <c r="B46" s="24"/>
      <c r="C46" s="27" t="s">
        <v>17</v>
      </c>
      <c r="D46" s="28"/>
      <c r="E46" s="29"/>
      <c r="F46" s="30" t="s">
        <v>26</v>
      </c>
      <c r="G46" s="27" t="s">
        <v>17</v>
      </c>
      <c r="H46" s="28"/>
      <c r="I46" s="29"/>
      <c r="J46" s="30" t="s">
        <v>26</v>
      </c>
      <c r="K46" s="27" t="s">
        <v>17</v>
      </c>
      <c r="L46" s="28"/>
      <c r="M46" s="29"/>
      <c r="N46" s="30" t="s">
        <v>26</v>
      </c>
      <c r="O46" s="11"/>
    </row>
    <row r="47" spans="2:15" ht="24.75" thickBot="1">
      <c r="B47" s="25"/>
      <c r="C47" s="3" t="s">
        <v>23</v>
      </c>
      <c r="D47" s="12" t="s">
        <v>24</v>
      </c>
      <c r="E47" s="12" t="s">
        <v>25</v>
      </c>
      <c r="F47" s="31"/>
      <c r="G47" s="3" t="s">
        <v>23</v>
      </c>
      <c r="H47" s="12" t="s">
        <v>24</v>
      </c>
      <c r="I47" s="12" t="s">
        <v>25</v>
      </c>
      <c r="J47" s="31"/>
      <c r="K47" s="3" t="s">
        <v>23</v>
      </c>
      <c r="L47" s="12" t="s">
        <v>24</v>
      </c>
      <c r="M47" s="12" t="s">
        <v>25</v>
      </c>
      <c r="N47" s="31"/>
      <c r="O47" s="11"/>
    </row>
    <row r="48" spans="2:15" ht="13.5">
      <c r="B48" s="1" t="s">
        <v>27</v>
      </c>
      <c r="C48" s="16">
        <v>673326</v>
      </c>
      <c r="D48" s="17">
        <v>211486</v>
      </c>
      <c r="E48" s="17">
        <v>461315</v>
      </c>
      <c r="F48" s="6">
        <f>D48/(D48+E48)*100</f>
        <v>31.43366314853872</v>
      </c>
      <c r="G48" s="17">
        <v>364161</v>
      </c>
      <c r="H48" s="17">
        <v>197688</v>
      </c>
      <c r="I48" s="17">
        <v>166332</v>
      </c>
      <c r="J48" s="7">
        <f>H48/(H48+I48)*100</f>
        <v>54.30690621394428</v>
      </c>
      <c r="K48" s="18">
        <v>46909</v>
      </c>
      <c r="L48" s="17">
        <v>12881</v>
      </c>
      <c r="M48" s="17">
        <v>33998</v>
      </c>
      <c r="N48" s="7">
        <v>27.477121952260074</v>
      </c>
      <c r="O48" s="10"/>
    </row>
    <row r="49" spans="2:15" ht="13.5" hidden="1">
      <c r="B49" s="14" t="s">
        <v>18</v>
      </c>
      <c r="C49" s="17"/>
      <c r="D49" s="17"/>
      <c r="E49" s="17"/>
      <c r="F49" s="6"/>
      <c r="G49" s="17"/>
      <c r="H49" s="17"/>
      <c r="I49" s="17"/>
      <c r="J49" s="7"/>
      <c r="K49" s="18">
        <v>0</v>
      </c>
      <c r="L49" s="17">
        <v>0</v>
      </c>
      <c r="M49" s="17">
        <v>0</v>
      </c>
      <c r="N49" s="7"/>
      <c r="O49" s="10"/>
    </row>
    <row r="50" spans="2:15" ht="13.5">
      <c r="B50" s="14" t="s">
        <v>0</v>
      </c>
      <c r="C50" s="17">
        <v>33744</v>
      </c>
      <c r="D50" s="17">
        <v>42</v>
      </c>
      <c r="E50" s="17">
        <v>33689</v>
      </c>
      <c r="F50" s="6">
        <f aca="true" t="shared" si="4" ref="F50:F64">D50/(D50+E50)*100</f>
        <v>0.12451454151967034</v>
      </c>
      <c r="G50" s="17">
        <v>113</v>
      </c>
      <c r="H50" s="17">
        <v>40</v>
      </c>
      <c r="I50" s="17">
        <v>71</v>
      </c>
      <c r="J50" s="7">
        <f aca="true" t="shared" si="5" ref="J50:J64">H50/(H50+I50)*100</f>
        <v>36.03603603603604</v>
      </c>
      <c r="K50" s="18">
        <v>8</v>
      </c>
      <c r="L50" s="17">
        <v>0</v>
      </c>
      <c r="M50" s="17">
        <v>8</v>
      </c>
      <c r="N50" s="7">
        <v>0</v>
      </c>
      <c r="O50" s="10"/>
    </row>
    <row r="51" spans="2:15" ht="13.5">
      <c r="B51" s="14" t="s">
        <v>1</v>
      </c>
      <c r="C51" s="17">
        <v>28370</v>
      </c>
      <c r="D51" s="17">
        <v>1485</v>
      </c>
      <c r="E51" s="17">
        <v>26850</v>
      </c>
      <c r="F51" s="6">
        <f t="shared" si="4"/>
        <v>5.240868184224457</v>
      </c>
      <c r="G51" s="17">
        <v>2412</v>
      </c>
      <c r="H51" s="17">
        <v>1455</v>
      </c>
      <c r="I51" s="17">
        <v>940</v>
      </c>
      <c r="J51" s="7">
        <f t="shared" si="5"/>
        <v>60.75156576200418</v>
      </c>
      <c r="K51" s="18">
        <v>135</v>
      </c>
      <c r="L51" s="17">
        <v>11</v>
      </c>
      <c r="M51" s="17">
        <v>124</v>
      </c>
      <c r="N51" s="7">
        <v>8.148148148148149</v>
      </c>
      <c r="O51" s="10"/>
    </row>
    <row r="52" spans="2:15" ht="13.5">
      <c r="B52" s="14" t="s">
        <v>2</v>
      </c>
      <c r="C52" s="17">
        <v>34670</v>
      </c>
      <c r="D52" s="17">
        <v>7612</v>
      </c>
      <c r="E52" s="17">
        <v>26995</v>
      </c>
      <c r="F52" s="6">
        <f t="shared" si="4"/>
        <v>21.99555003323027</v>
      </c>
      <c r="G52" s="17">
        <v>11282</v>
      </c>
      <c r="H52" s="17">
        <v>7469</v>
      </c>
      <c r="I52" s="17">
        <v>3771</v>
      </c>
      <c r="J52" s="7">
        <f t="shared" si="5"/>
        <v>66.45017793594306</v>
      </c>
      <c r="K52" s="18">
        <v>609</v>
      </c>
      <c r="L52" s="17">
        <v>106</v>
      </c>
      <c r="M52" s="17">
        <v>502</v>
      </c>
      <c r="N52" s="7">
        <v>17.434210526315788</v>
      </c>
      <c r="O52" s="10"/>
    </row>
    <row r="53" spans="2:15" ht="13.5">
      <c r="B53" s="14" t="s">
        <v>3</v>
      </c>
      <c r="C53" s="17">
        <v>41111</v>
      </c>
      <c r="D53" s="17">
        <v>16843</v>
      </c>
      <c r="E53" s="17">
        <v>24225</v>
      </c>
      <c r="F53" s="6">
        <f t="shared" si="4"/>
        <v>41.01246712769066</v>
      </c>
      <c r="G53" s="17">
        <v>21829</v>
      </c>
      <c r="H53" s="17">
        <v>16554</v>
      </c>
      <c r="I53" s="17">
        <v>5248</v>
      </c>
      <c r="J53" s="7">
        <f t="shared" si="5"/>
        <v>75.92881387028713</v>
      </c>
      <c r="K53" s="18">
        <v>1222</v>
      </c>
      <c r="L53" s="17">
        <v>241</v>
      </c>
      <c r="M53" s="17">
        <v>979</v>
      </c>
      <c r="N53" s="7">
        <v>19.754098360655735</v>
      </c>
      <c r="O53" s="10"/>
    </row>
    <row r="54" spans="2:15" ht="13.5">
      <c r="B54" s="14" t="s">
        <v>4</v>
      </c>
      <c r="C54" s="17">
        <v>48112</v>
      </c>
      <c r="D54" s="17">
        <v>25076</v>
      </c>
      <c r="E54" s="17">
        <v>23007</v>
      </c>
      <c r="F54" s="6">
        <f t="shared" si="4"/>
        <v>52.151488051910235</v>
      </c>
      <c r="G54" s="17">
        <v>29813</v>
      </c>
      <c r="H54" s="17">
        <v>24417</v>
      </c>
      <c r="I54" s="17">
        <v>5381</v>
      </c>
      <c r="J54" s="7">
        <f t="shared" si="5"/>
        <v>81.94174105644674</v>
      </c>
      <c r="K54" s="18">
        <v>2255</v>
      </c>
      <c r="L54" s="17">
        <v>567</v>
      </c>
      <c r="M54" s="17">
        <v>1682</v>
      </c>
      <c r="N54" s="7">
        <v>25.21120497999111</v>
      </c>
      <c r="O54" s="10"/>
    </row>
    <row r="55" spans="2:15" ht="13.5">
      <c r="B55" s="14" t="s">
        <v>5</v>
      </c>
      <c r="C55" s="17">
        <v>40722</v>
      </c>
      <c r="D55" s="17">
        <v>23497</v>
      </c>
      <c r="E55" s="17">
        <v>17213</v>
      </c>
      <c r="F55" s="6">
        <f t="shared" si="4"/>
        <v>57.71800540407762</v>
      </c>
      <c r="G55" s="17">
        <v>27093</v>
      </c>
      <c r="H55" s="17">
        <v>22704</v>
      </c>
      <c r="I55" s="17">
        <v>4382</v>
      </c>
      <c r="J55" s="7">
        <f t="shared" si="5"/>
        <v>83.82190061286273</v>
      </c>
      <c r="K55" s="18">
        <v>2523</v>
      </c>
      <c r="L55" s="17">
        <v>673</v>
      </c>
      <c r="M55" s="17">
        <v>1846</v>
      </c>
      <c r="N55" s="7">
        <v>26.716951171099645</v>
      </c>
      <c r="O55" s="10"/>
    </row>
    <row r="56" spans="2:15" ht="13.5">
      <c r="B56" s="14" t="s">
        <v>6</v>
      </c>
      <c r="C56" s="17">
        <v>40976</v>
      </c>
      <c r="D56" s="17">
        <v>23934</v>
      </c>
      <c r="E56" s="17">
        <v>17029</v>
      </c>
      <c r="F56" s="6">
        <f t="shared" si="4"/>
        <v>58.428337768229866</v>
      </c>
      <c r="G56" s="17">
        <v>29072</v>
      </c>
      <c r="H56" s="17">
        <v>23016</v>
      </c>
      <c r="I56" s="17">
        <v>6048</v>
      </c>
      <c r="J56" s="7">
        <f t="shared" si="5"/>
        <v>79.1907514450867</v>
      </c>
      <c r="K56" s="18">
        <v>3140</v>
      </c>
      <c r="L56" s="17">
        <v>829</v>
      </c>
      <c r="M56" s="17">
        <v>2311</v>
      </c>
      <c r="N56" s="7">
        <v>26.401273885350317</v>
      </c>
      <c r="O56" s="10"/>
    </row>
    <row r="57" spans="2:15" ht="13.5">
      <c r="B57" s="14" t="s">
        <v>7</v>
      </c>
      <c r="C57" s="17">
        <v>43169</v>
      </c>
      <c r="D57" s="17">
        <v>22376</v>
      </c>
      <c r="E57" s="17">
        <v>20777</v>
      </c>
      <c r="F57" s="6">
        <f t="shared" si="4"/>
        <v>51.85271012444094</v>
      </c>
      <c r="G57" s="17">
        <v>32190</v>
      </c>
      <c r="H57" s="17">
        <v>21425</v>
      </c>
      <c r="I57" s="17">
        <v>10760</v>
      </c>
      <c r="J57" s="7">
        <f t="shared" si="5"/>
        <v>66.56827714773964</v>
      </c>
      <c r="K57" s="18">
        <v>3529</v>
      </c>
      <c r="L57" s="17">
        <v>860</v>
      </c>
      <c r="M57" s="17">
        <v>2662</v>
      </c>
      <c r="N57" s="7">
        <v>24.41794434980125</v>
      </c>
      <c r="O57" s="10"/>
    </row>
    <row r="58" spans="2:15" ht="13.5">
      <c r="B58" s="14" t="s">
        <v>8</v>
      </c>
      <c r="C58" s="17">
        <v>50298</v>
      </c>
      <c r="D58" s="17">
        <v>21353</v>
      </c>
      <c r="E58" s="17">
        <v>28932</v>
      </c>
      <c r="F58" s="6">
        <f t="shared" si="4"/>
        <v>42.463955453912696</v>
      </c>
      <c r="G58" s="17">
        <v>38469</v>
      </c>
      <c r="H58" s="17">
        <v>20243</v>
      </c>
      <c r="I58" s="17">
        <v>18224</v>
      </c>
      <c r="J58" s="7">
        <f t="shared" si="5"/>
        <v>52.62432734551694</v>
      </c>
      <c r="K58" s="18">
        <v>4484</v>
      </c>
      <c r="L58" s="17">
        <v>1009</v>
      </c>
      <c r="M58" s="17">
        <v>3470</v>
      </c>
      <c r="N58" s="7">
        <v>22.52734985487832</v>
      </c>
      <c r="O58" s="10"/>
    </row>
    <row r="59" spans="2:15" ht="13.5">
      <c r="B59" s="14" t="s">
        <v>9</v>
      </c>
      <c r="C59" s="17">
        <v>58729</v>
      </c>
      <c r="D59" s="17">
        <v>21483</v>
      </c>
      <c r="E59" s="17">
        <v>37235</v>
      </c>
      <c r="F59" s="6">
        <f t="shared" si="4"/>
        <v>36.586736605470215</v>
      </c>
      <c r="G59" s="17">
        <v>46931</v>
      </c>
      <c r="H59" s="17">
        <v>20122</v>
      </c>
      <c r="I59" s="17">
        <v>26801</v>
      </c>
      <c r="J59" s="7">
        <f t="shared" si="5"/>
        <v>42.883021119706754</v>
      </c>
      <c r="K59" s="18">
        <v>6010</v>
      </c>
      <c r="L59" s="17">
        <v>1276</v>
      </c>
      <c r="M59" s="17">
        <v>4734</v>
      </c>
      <c r="N59" s="7">
        <v>21.231281198003327</v>
      </c>
      <c r="O59" s="10"/>
    </row>
    <row r="60" spans="2:15" ht="13.5">
      <c r="B60" s="15" t="s">
        <v>10</v>
      </c>
      <c r="C60" s="17">
        <v>43709</v>
      </c>
      <c r="D60" s="17">
        <v>14011</v>
      </c>
      <c r="E60" s="17">
        <v>29691</v>
      </c>
      <c r="F60" s="6">
        <f t="shared" si="4"/>
        <v>32.060317605601576</v>
      </c>
      <c r="G60" s="17">
        <v>36733</v>
      </c>
      <c r="H60" s="17">
        <v>12935</v>
      </c>
      <c r="I60" s="17">
        <v>23796</v>
      </c>
      <c r="J60" s="6">
        <f t="shared" si="5"/>
        <v>35.21548555715881</v>
      </c>
      <c r="K60" s="18">
        <v>4516</v>
      </c>
      <c r="L60" s="17">
        <v>1019</v>
      </c>
      <c r="M60" s="17">
        <v>3495</v>
      </c>
      <c r="N60" s="7">
        <v>22.574213557820116</v>
      </c>
      <c r="O60" s="10"/>
    </row>
    <row r="61" spans="2:15" ht="13.5">
      <c r="B61" s="15" t="s">
        <v>11</v>
      </c>
      <c r="C61" s="17">
        <v>37072</v>
      </c>
      <c r="D61" s="17">
        <v>10985</v>
      </c>
      <c r="E61" s="17">
        <v>26083</v>
      </c>
      <c r="F61" s="6">
        <f t="shared" si="4"/>
        <v>29.63472536959102</v>
      </c>
      <c r="G61" s="17">
        <v>31403</v>
      </c>
      <c r="H61" s="17">
        <v>9889</v>
      </c>
      <c r="I61" s="17">
        <v>21512</v>
      </c>
      <c r="J61" s="6">
        <f t="shared" si="5"/>
        <v>31.492627623324097</v>
      </c>
      <c r="K61" s="18">
        <v>4238</v>
      </c>
      <c r="L61" s="17">
        <v>1060</v>
      </c>
      <c r="M61" s="17">
        <v>3177</v>
      </c>
      <c r="N61" s="7">
        <v>25.017701203681852</v>
      </c>
      <c r="O61" s="10"/>
    </row>
    <row r="62" spans="2:15" ht="13.5">
      <c r="B62" s="15" t="s">
        <v>12</v>
      </c>
      <c r="C62" s="17">
        <v>32897</v>
      </c>
      <c r="D62" s="17">
        <v>9531</v>
      </c>
      <c r="E62" s="17">
        <v>23362</v>
      </c>
      <c r="F62" s="6">
        <f t="shared" si="4"/>
        <v>28.97576992065181</v>
      </c>
      <c r="G62" s="17">
        <v>27481</v>
      </c>
      <c r="H62" s="17">
        <v>8117</v>
      </c>
      <c r="I62" s="17">
        <v>19361</v>
      </c>
      <c r="J62" s="6">
        <f t="shared" si="5"/>
        <v>29.539995632869932</v>
      </c>
      <c r="K62" s="18">
        <v>4492</v>
      </c>
      <c r="L62" s="17">
        <v>1372</v>
      </c>
      <c r="M62" s="17">
        <v>3120</v>
      </c>
      <c r="N62" s="7">
        <v>30.543187889581482</v>
      </c>
      <c r="O62" s="10"/>
    </row>
    <row r="63" spans="2:15" ht="13.5">
      <c r="B63" s="15" t="s">
        <v>13</v>
      </c>
      <c r="C63" s="17">
        <v>23873</v>
      </c>
      <c r="D63" s="17">
        <v>7367</v>
      </c>
      <c r="E63" s="17">
        <v>16504</v>
      </c>
      <c r="F63" s="6">
        <f t="shared" si="4"/>
        <v>30.861715051736414</v>
      </c>
      <c r="G63" s="17">
        <v>18814</v>
      </c>
      <c r="H63" s="17">
        <v>5719</v>
      </c>
      <c r="I63" s="17">
        <v>13094</v>
      </c>
      <c r="J63" s="6">
        <f t="shared" si="5"/>
        <v>30.399192048051876</v>
      </c>
      <c r="K63" s="18">
        <v>4550</v>
      </c>
      <c r="L63" s="17">
        <v>1608</v>
      </c>
      <c r="M63" s="17">
        <v>2941</v>
      </c>
      <c r="N63" s="7">
        <v>35.34842822598373</v>
      </c>
      <c r="O63" s="10"/>
    </row>
    <row r="64" spans="2:15" ht="13.5">
      <c r="B64" s="15" t="s">
        <v>14</v>
      </c>
      <c r="C64" s="17">
        <f>11491+3746+889+79</f>
        <v>16205</v>
      </c>
      <c r="D64" s="17">
        <f>3969+1519+364+39</f>
        <v>5891</v>
      </c>
      <c r="E64" s="17">
        <f>7521+2226+525+40</f>
        <v>10312</v>
      </c>
      <c r="F64" s="6">
        <f t="shared" si="4"/>
        <v>36.35746466703697</v>
      </c>
      <c r="G64" s="17">
        <f>8032+2114+364+16</f>
        <v>10526</v>
      </c>
      <c r="H64" s="17">
        <f>2651+794+130+8</f>
        <v>3583</v>
      </c>
      <c r="I64" s="17">
        <f>5381+1320+234+8</f>
        <v>6943</v>
      </c>
      <c r="J64" s="6">
        <f t="shared" si="5"/>
        <v>34.03952118563557</v>
      </c>
      <c r="K64" s="18">
        <v>5198</v>
      </c>
      <c r="L64" s="17">
        <v>2250</v>
      </c>
      <c r="M64" s="17">
        <v>2947</v>
      </c>
      <c r="N64" s="7">
        <v>43.29420819703675</v>
      </c>
      <c r="O64" s="10"/>
    </row>
    <row r="65" spans="2:15" ht="13.5" customHeight="1">
      <c r="B65" s="15"/>
      <c r="C65" s="17"/>
      <c r="D65" s="17"/>
      <c r="E65" s="17"/>
      <c r="F65" s="6"/>
      <c r="G65" s="17"/>
      <c r="H65" s="17"/>
      <c r="I65" s="17"/>
      <c r="J65" s="7"/>
      <c r="K65" s="18"/>
      <c r="L65" s="17"/>
      <c r="M65" s="17"/>
      <c r="N65" s="7"/>
      <c r="O65" s="10"/>
    </row>
    <row r="66" spans="2:15" ht="13.5">
      <c r="B66" s="1" t="s">
        <v>28</v>
      </c>
      <c r="C66" s="17">
        <v>758167</v>
      </c>
      <c r="D66" s="17">
        <v>283859</v>
      </c>
      <c r="E66" s="17">
        <v>473504</v>
      </c>
      <c r="F66" s="6">
        <f>D66/(D66+E66)*100</f>
        <v>37.479913859008164</v>
      </c>
      <c r="G66" s="17">
        <v>365655</v>
      </c>
      <c r="H66" s="17">
        <v>205237</v>
      </c>
      <c r="I66" s="17">
        <v>160251</v>
      </c>
      <c r="J66" s="7">
        <f>H66/(H66+I66)*100</f>
        <v>56.15423762202864</v>
      </c>
      <c r="K66" s="18">
        <v>156701</v>
      </c>
      <c r="L66" s="17">
        <v>74141</v>
      </c>
      <c r="M66" s="17">
        <v>82312</v>
      </c>
      <c r="N66" s="7">
        <v>47.38867263651065</v>
      </c>
      <c r="O66" s="10"/>
    </row>
    <row r="67" spans="2:15" ht="13.5" hidden="1">
      <c r="B67" s="14" t="s">
        <v>18</v>
      </c>
      <c r="C67" s="17"/>
      <c r="D67" s="17"/>
      <c r="E67" s="17"/>
      <c r="F67" s="6"/>
      <c r="G67" s="17"/>
      <c r="H67" s="17"/>
      <c r="I67" s="17"/>
      <c r="J67" s="7"/>
      <c r="K67" s="18">
        <v>0</v>
      </c>
      <c r="L67" s="17">
        <v>0</v>
      </c>
      <c r="M67" s="17">
        <v>0</v>
      </c>
      <c r="N67" s="7"/>
      <c r="O67" s="10"/>
    </row>
    <row r="68" spans="2:15" ht="13.5">
      <c r="B68" s="14" t="s">
        <v>0</v>
      </c>
      <c r="C68" s="17">
        <v>31902</v>
      </c>
      <c r="D68" s="17">
        <v>157</v>
      </c>
      <c r="E68" s="17">
        <v>31727</v>
      </c>
      <c r="F68" s="6">
        <f aca="true" t="shared" si="6" ref="F68:F82">D68/(D68+E68)*100</f>
        <v>0.4924099861999749</v>
      </c>
      <c r="G68" s="17">
        <v>245</v>
      </c>
      <c r="H68" s="17">
        <v>126</v>
      </c>
      <c r="I68" s="17">
        <v>117</v>
      </c>
      <c r="J68" s="7">
        <f aca="true" t="shared" si="7" ref="J68:J82">H68/(H68+I68)*100</f>
        <v>51.85185185185185</v>
      </c>
      <c r="K68" s="18">
        <v>21</v>
      </c>
      <c r="L68" s="17">
        <v>10</v>
      </c>
      <c r="M68" s="17">
        <v>9</v>
      </c>
      <c r="N68" s="7">
        <v>52.63157894736842</v>
      </c>
      <c r="O68" s="10"/>
    </row>
    <row r="69" spans="2:15" ht="13.5">
      <c r="B69" s="14" t="s">
        <v>1</v>
      </c>
      <c r="C69" s="17">
        <v>30254</v>
      </c>
      <c r="D69" s="17">
        <v>2891</v>
      </c>
      <c r="E69" s="17">
        <v>27288</v>
      </c>
      <c r="F69" s="6">
        <f t="shared" si="6"/>
        <v>9.579508930050698</v>
      </c>
      <c r="G69" s="17">
        <v>3723</v>
      </c>
      <c r="H69" s="17">
        <v>2426</v>
      </c>
      <c r="I69" s="17">
        <v>1273</v>
      </c>
      <c r="J69" s="7">
        <f t="shared" si="7"/>
        <v>65.5852933225196</v>
      </c>
      <c r="K69" s="18">
        <v>390</v>
      </c>
      <c r="L69" s="17">
        <v>302</v>
      </c>
      <c r="M69" s="17">
        <v>63</v>
      </c>
      <c r="N69" s="7">
        <v>82.73972602739727</v>
      </c>
      <c r="O69" s="10"/>
    </row>
    <row r="70" spans="2:15" ht="13.5">
      <c r="B70" s="14" t="s">
        <v>2</v>
      </c>
      <c r="C70" s="17">
        <v>35757</v>
      </c>
      <c r="D70" s="17">
        <v>11096</v>
      </c>
      <c r="E70" s="17">
        <v>24554</v>
      </c>
      <c r="F70" s="6">
        <f t="shared" si="6"/>
        <v>31.124824684431978</v>
      </c>
      <c r="G70" s="17">
        <v>14424</v>
      </c>
      <c r="H70" s="17">
        <v>9710</v>
      </c>
      <c r="I70" s="17">
        <v>4674</v>
      </c>
      <c r="J70" s="7">
        <f t="shared" si="7"/>
        <v>67.5055617352614</v>
      </c>
      <c r="K70" s="18">
        <v>1289</v>
      </c>
      <c r="L70" s="17">
        <v>1067</v>
      </c>
      <c r="M70" s="17">
        <v>186</v>
      </c>
      <c r="N70" s="7">
        <v>85.15562649640862</v>
      </c>
      <c r="O70" s="10"/>
    </row>
    <row r="71" spans="2:15" ht="13.5">
      <c r="B71" s="14" t="s">
        <v>3</v>
      </c>
      <c r="C71" s="17">
        <v>41759</v>
      </c>
      <c r="D71" s="17">
        <v>22641</v>
      </c>
      <c r="E71" s="17">
        <v>19031</v>
      </c>
      <c r="F71" s="6">
        <f t="shared" si="6"/>
        <v>54.33144557496641</v>
      </c>
      <c r="G71" s="17">
        <v>25328</v>
      </c>
      <c r="H71" s="17">
        <v>20089</v>
      </c>
      <c r="I71" s="17">
        <v>5202</v>
      </c>
      <c r="J71" s="7">
        <f t="shared" si="7"/>
        <v>79.43141829109169</v>
      </c>
      <c r="K71" s="18">
        <v>2556</v>
      </c>
      <c r="L71" s="17">
        <v>2100</v>
      </c>
      <c r="M71" s="17">
        <v>424</v>
      </c>
      <c r="N71" s="7">
        <v>83.2012678288431</v>
      </c>
      <c r="O71" s="10"/>
    </row>
    <row r="72" spans="2:15" ht="13.5">
      <c r="B72" s="14" t="s">
        <v>4</v>
      </c>
      <c r="C72" s="17">
        <v>49060</v>
      </c>
      <c r="D72" s="17">
        <v>32647</v>
      </c>
      <c r="E72" s="17">
        <v>16370</v>
      </c>
      <c r="F72" s="6">
        <f t="shared" si="6"/>
        <v>66.60342330211967</v>
      </c>
      <c r="G72" s="17">
        <v>32972</v>
      </c>
      <c r="H72" s="17">
        <v>28220</v>
      </c>
      <c r="I72" s="17">
        <v>4736</v>
      </c>
      <c r="J72" s="7">
        <f t="shared" si="7"/>
        <v>85.62932394708096</v>
      </c>
      <c r="K72" s="18">
        <v>4614</v>
      </c>
      <c r="L72" s="17">
        <v>3811</v>
      </c>
      <c r="M72" s="17">
        <v>785</v>
      </c>
      <c r="N72" s="7">
        <v>82.91993037423848</v>
      </c>
      <c r="O72" s="10"/>
    </row>
    <row r="73" spans="2:15" ht="13.5">
      <c r="B73" s="14" t="s">
        <v>5</v>
      </c>
      <c r="C73" s="17">
        <v>43680</v>
      </c>
      <c r="D73" s="17">
        <v>31453</v>
      </c>
      <c r="E73" s="17">
        <v>12178</v>
      </c>
      <c r="F73" s="6">
        <f t="shared" si="6"/>
        <v>72.08865256354426</v>
      </c>
      <c r="G73" s="17">
        <v>30739</v>
      </c>
      <c r="H73" s="17">
        <v>26987</v>
      </c>
      <c r="I73" s="17">
        <v>3739</v>
      </c>
      <c r="J73" s="7">
        <f t="shared" si="7"/>
        <v>87.83115276964133</v>
      </c>
      <c r="K73" s="18">
        <v>5013</v>
      </c>
      <c r="L73" s="17">
        <v>3950</v>
      </c>
      <c r="M73" s="17">
        <v>1038</v>
      </c>
      <c r="N73" s="7">
        <v>79.19005613472333</v>
      </c>
      <c r="O73" s="10"/>
    </row>
    <row r="74" spans="2:15" ht="13.5">
      <c r="B74" s="14" t="s">
        <v>6</v>
      </c>
      <c r="C74" s="17">
        <v>44123</v>
      </c>
      <c r="D74" s="17">
        <v>30006</v>
      </c>
      <c r="E74" s="17">
        <v>14079</v>
      </c>
      <c r="F74" s="6">
        <f t="shared" si="6"/>
        <v>68.06396733582851</v>
      </c>
      <c r="G74" s="17">
        <v>32609</v>
      </c>
      <c r="H74" s="17">
        <v>25760</v>
      </c>
      <c r="I74" s="17">
        <v>6840</v>
      </c>
      <c r="J74" s="7">
        <f t="shared" si="7"/>
        <v>79.01840490797547</v>
      </c>
      <c r="K74" s="18">
        <v>5647</v>
      </c>
      <c r="L74" s="17">
        <v>3803</v>
      </c>
      <c r="M74" s="17">
        <v>1823</v>
      </c>
      <c r="N74" s="7">
        <v>67.59687166725915</v>
      </c>
      <c r="O74" s="10"/>
    </row>
    <row r="75" spans="2:15" ht="13.5">
      <c r="B75" s="14" t="s">
        <v>7</v>
      </c>
      <c r="C75" s="17">
        <v>46342</v>
      </c>
      <c r="D75" s="17">
        <v>26023</v>
      </c>
      <c r="E75" s="17">
        <v>20281</v>
      </c>
      <c r="F75" s="6">
        <f t="shared" si="6"/>
        <v>56.20032826537664</v>
      </c>
      <c r="G75" s="17">
        <v>35590</v>
      </c>
      <c r="H75" s="17">
        <v>22264</v>
      </c>
      <c r="I75" s="17">
        <v>13318</v>
      </c>
      <c r="J75" s="7">
        <f t="shared" si="7"/>
        <v>62.570962846383004</v>
      </c>
      <c r="K75" s="18">
        <v>6451</v>
      </c>
      <c r="L75" s="17">
        <v>3481</v>
      </c>
      <c r="M75" s="17">
        <v>2951</v>
      </c>
      <c r="N75" s="7">
        <v>54.12002487562189</v>
      </c>
      <c r="O75" s="10"/>
    </row>
    <row r="76" spans="2:15" ht="13.5">
      <c r="B76" s="14" t="s">
        <v>8</v>
      </c>
      <c r="C76" s="17">
        <v>53838</v>
      </c>
      <c r="D76" s="17">
        <v>23832</v>
      </c>
      <c r="E76" s="17">
        <v>29971</v>
      </c>
      <c r="F76" s="6">
        <f t="shared" si="6"/>
        <v>44.29492779213055</v>
      </c>
      <c r="G76" s="17">
        <v>41184</v>
      </c>
      <c r="H76" s="17">
        <v>19662</v>
      </c>
      <c r="I76" s="17">
        <v>21513</v>
      </c>
      <c r="J76" s="7">
        <f t="shared" si="7"/>
        <v>47.752276867030965</v>
      </c>
      <c r="K76" s="18">
        <v>8754</v>
      </c>
      <c r="L76" s="17">
        <v>3959</v>
      </c>
      <c r="M76" s="17">
        <v>4778</v>
      </c>
      <c r="N76" s="7">
        <v>45.31303651138835</v>
      </c>
      <c r="O76" s="10"/>
    </row>
    <row r="77" spans="2:15" ht="13.5">
      <c r="B77" s="14" t="s">
        <v>9</v>
      </c>
      <c r="C77" s="17">
        <v>62375</v>
      </c>
      <c r="D77" s="17">
        <v>22552</v>
      </c>
      <c r="E77" s="17">
        <v>39787</v>
      </c>
      <c r="F77" s="6">
        <f t="shared" si="6"/>
        <v>36.176390381623065</v>
      </c>
      <c r="G77" s="17">
        <v>45777</v>
      </c>
      <c r="H77" s="17">
        <v>17391</v>
      </c>
      <c r="I77" s="17">
        <v>28383</v>
      </c>
      <c r="J77" s="7">
        <f t="shared" si="7"/>
        <v>37.99318390352602</v>
      </c>
      <c r="K77" s="18">
        <v>12445</v>
      </c>
      <c r="L77" s="17">
        <v>4970</v>
      </c>
      <c r="M77" s="17">
        <v>7449</v>
      </c>
      <c r="N77" s="7">
        <v>40.019325227474035</v>
      </c>
      <c r="O77" s="10"/>
    </row>
    <row r="78" spans="2:15" ht="13.5">
      <c r="B78" s="15" t="s">
        <v>10</v>
      </c>
      <c r="C78" s="17">
        <v>50380</v>
      </c>
      <c r="D78" s="17">
        <v>16633</v>
      </c>
      <c r="E78" s="17">
        <v>33732</v>
      </c>
      <c r="F78" s="6">
        <f t="shared" si="6"/>
        <v>33.02491809788543</v>
      </c>
      <c r="G78" s="17">
        <v>34863</v>
      </c>
      <c r="H78" s="17">
        <v>11503</v>
      </c>
      <c r="I78" s="17">
        <v>23357</v>
      </c>
      <c r="J78" s="7">
        <f t="shared" si="7"/>
        <v>32.99770510613884</v>
      </c>
      <c r="K78" s="18">
        <v>12754</v>
      </c>
      <c r="L78" s="17">
        <v>4955</v>
      </c>
      <c r="M78" s="17">
        <v>7789</v>
      </c>
      <c r="N78" s="7">
        <v>38.88104205900816</v>
      </c>
      <c r="O78" s="10"/>
    </row>
    <row r="79" spans="2:15" ht="13.5">
      <c r="B79" s="15" t="s">
        <v>11</v>
      </c>
      <c r="C79" s="17">
        <v>46879</v>
      </c>
      <c r="D79" s="17">
        <v>14807</v>
      </c>
      <c r="E79" s="17">
        <v>32062</v>
      </c>
      <c r="F79" s="6">
        <f t="shared" si="6"/>
        <v>31.592310482408415</v>
      </c>
      <c r="G79" s="17">
        <v>28556</v>
      </c>
      <c r="H79" s="17">
        <v>8521</v>
      </c>
      <c r="I79" s="17">
        <v>20033</v>
      </c>
      <c r="J79" s="7">
        <f t="shared" si="7"/>
        <v>29.84170343909785</v>
      </c>
      <c r="K79" s="18">
        <v>16005</v>
      </c>
      <c r="L79" s="17">
        <v>6102</v>
      </c>
      <c r="M79" s="17">
        <v>9897</v>
      </c>
      <c r="N79" s="7">
        <v>38.13988374273392</v>
      </c>
      <c r="O79" s="10"/>
    </row>
    <row r="80" spans="2:15" ht="13.5">
      <c r="B80" s="15" t="s">
        <v>12</v>
      </c>
      <c r="C80" s="17">
        <v>46222</v>
      </c>
      <c r="D80" s="17">
        <v>15445</v>
      </c>
      <c r="E80" s="17">
        <v>30770</v>
      </c>
      <c r="F80" s="6">
        <f t="shared" si="6"/>
        <v>33.4198853186195</v>
      </c>
      <c r="G80" s="17">
        <v>22476</v>
      </c>
      <c r="H80" s="17">
        <v>6738</v>
      </c>
      <c r="I80" s="17">
        <v>15737</v>
      </c>
      <c r="J80" s="7">
        <f t="shared" si="7"/>
        <v>29.979977753058957</v>
      </c>
      <c r="K80" s="18">
        <v>21419</v>
      </c>
      <c r="L80" s="17">
        <v>8491</v>
      </c>
      <c r="M80" s="17">
        <v>12924</v>
      </c>
      <c r="N80" s="7">
        <v>39.64977819285547</v>
      </c>
      <c r="O80" s="10"/>
    </row>
    <row r="81" spans="2:15" ht="13.5">
      <c r="B81" s="14" t="s">
        <v>13</v>
      </c>
      <c r="C81" s="17">
        <v>39573</v>
      </c>
      <c r="D81" s="17">
        <v>15247</v>
      </c>
      <c r="E81" s="17">
        <v>24322</v>
      </c>
      <c r="F81" s="6">
        <f t="shared" si="6"/>
        <v>38.5326897318608</v>
      </c>
      <c r="G81" s="17">
        <v>12454</v>
      </c>
      <c r="H81" s="17">
        <v>4100</v>
      </c>
      <c r="I81" s="17">
        <v>8354</v>
      </c>
      <c r="J81" s="7">
        <f t="shared" si="7"/>
        <v>32.92114983137947</v>
      </c>
      <c r="K81" s="18">
        <v>24956</v>
      </c>
      <c r="L81" s="17">
        <v>10887</v>
      </c>
      <c r="M81" s="17">
        <v>14065</v>
      </c>
      <c r="N81" s="7">
        <v>43.631773004168004</v>
      </c>
      <c r="O81" s="10"/>
    </row>
    <row r="82" spans="2:15" ht="14.25" thickBot="1">
      <c r="B82" s="20" t="s">
        <v>14</v>
      </c>
      <c r="C82" s="21">
        <f>25623+11816+3701+641</f>
        <v>41781</v>
      </c>
      <c r="D82" s="21">
        <f>11181+5448+1562+238</f>
        <v>18429</v>
      </c>
      <c r="E82" s="21">
        <f>14439+6368+2139+403</f>
        <v>23349</v>
      </c>
      <c r="F82" s="8">
        <f t="shared" si="6"/>
        <v>44.11173344822634</v>
      </c>
      <c r="G82" s="21">
        <f>3961+655+91+8</f>
        <v>4715</v>
      </c>
      <c r="H82" s="21">
        <f>1423+280+32+5</f>
        <v>1740</v>
      </c>
      <c r="I82" s="21">
        <f>2538+375+59+3</f>
        <v>2975</v>
      </c>
      <c r="J82" s="9">
        <f t="shared" si="7"/>
        <v>36.90349946977731</v>
      </c>
      <c r="K82" s="22">
        <v>34387</v>
      </c>
      <c r="L82" s="21">
        <v>16253</v>
      </c>
      <c r="M82" s="21">
        <v>18131</v>
      </c>
      <c r="N82" s="9">
        <v>47.26907864122848</v>
      </c>
      <c r="O82" s="10"/>
    </row>
    <row r="83" spans="2:3" ht="13.5">
      <c r="B83" s="2" t="s">
        <v>29</v>
      </c>
      <c r="C83" s="2"/>
    </row>
    <row r="84" spans="2:3" ht="13.5">
      <c r="B84" s="2" t="s">
        <v>33</v>
      </c>
      <c r="C84" s="2"/>
    </row>
    <row r="85" spans="2:3" ht="13.5">
      <c r="B85" s="2" t="s">
        <v>32</v>
      </c>
      <c r="C85" s="2"/>
    </row>
    <row r="86" spans="2:3" ht="13.5">
      <c r="B86" s="2" t="s">
        <v>30</v>
      </c>
      <c r="C86" s="2"/>
    </row>
    <row r="87" spans="2:3" ht="13.5">
      <c r="B87" s="2" t="s">
        <v>31</v>
      </c>
      <c r="C87" s="2"/>
    </row>
    <row r="89" ht="14.25">
      <c r="F89" s="4"/>
    </row>
  </sheetData>
  <sheetProtection/>
  <mergeCells count="22">
    <mergeCell ref="G5:J5"/>
    <mergeCell ref="K5:N5"/>
    <mergeCell ref="C5:F5"/>
    <mergeCell ref="F6:F7"/>
    <mergeCell ref="J6:J7"/>
    <mergeCell ref="N6:N7"/>
    <mergeCell ref="C45:F45"/>
    <mergeCell ref="G45:J45"/>
    <mergeCell ref="K45:N45"/>
    <mergeCell ref="C6:E6"/>
    <mergeCell ref="G6:I6"/>
    <mergeCell ref="K6:M6"/>
    <mergeCell ref="B4:B7"/>
    <mergeCell ref="C4:N4"/>
    <mergeCell ref="B44:B47"/>
    <mergeCell ref="C44:N44"/>
    <mergeCell ref="C46:E46"/>
    <mergeCell ref="F46:F47"/>
    <mergeCell ref="G46:I46"/>
    <mergeCell ref="J46:J47"/>
    <mergeCell ref="K46:M46"/>
    <mergeCell ref="N46:N47"/>
  </mergeCells>
  <printOptions/>
  <pageMargins left="0.4330708661417323" right="0.4330708661417323" top="0.5511811023622047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gouda-eiko</dc:creator>
  <cp:keywords/>
  <dc:description/>
  <cp:lastModifiedBy>User</cp:lastModifiedBy>
  <cp:lastPrinted>2017-10-05T06:17:04Z</cp:lastPrinted>
  <dcterms:created xsi:type="dcterms:W3CDTF">2012-12-26T01:13:18Z</dcterms:created>
  <dcterms:modified xsi:type="dcterms:W3CDTF">2017-10-05T06:17:38Z</dcterms:modified>
  <cp:category/>
  <cp:version/>
  <cp:contentType/>
  <cp:contentStatus/>
</cp:coreProperties>
</file>