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財政課\財政課\zaiseika\■決算係\03経営比較分析表・財政状況資料集\R02年度\02_経営比較分析表\提出用\"/>
    </mc:Choice>
  </mc:AlternateContent>
  <workbookProtection workbookAlgorithmName="SHA-512" workbookHashValue="hb4Vha+Ukolw6FmN7soRDX/gjv+z+qT7OaK+j7EF8J8mlSXp7nM9bqtPY1OvWKgp2anBc7HSZ4bMEAT+bHiZMg==" workbookSaltValue="mRS92+d4RofjYaZd2D2ZK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<sst xmlns="http://schemas.openxmlformats.org/spreadsheetml/2006/main" count="236" uniqueCount="121">
  <si>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</si>
  <si>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</si>
  <si>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</si>
  <si>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</si>
  <si>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</si>
  <si>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</si>
  <si>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</si>
  <si>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</si>
  <si>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</si>
  <si>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</si>
  <si>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</si>
  <si>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</si>
  <si>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</si>
  <si>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</si>
  <si>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</si>
  <si>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</si>
  <si>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</si>
  <si>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</si>
  <si>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</si>
  <si>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</si>
  <si>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</si>
  <si>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</si>
  <si>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</si>
  <si>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</si>
  <si>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</si>
  <si>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</si>
  <si>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</si>
  <si>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</si>
  <si>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</si>
  <si>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</si>
  <si>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</si>
  <si>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</si>
  <si>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</si>
  <si>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</si>
  <si>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</si>
  <si>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</si>
  <si>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</si>
  <si>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</si>
  <si>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</si>
  <si>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</si>
  <si>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</si>
  <si>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</si>
  <si>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</si>
  <si>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</si>
  <si>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</si>
  <si>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</si>
  <si>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</si>
  <si>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</si>
  <si>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</si>
  <si>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</si>
  <si>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</si>
  <si>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</si>
  <si>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</si>
  <si>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</si>
  <si>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</si>
  <si>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</si>
  <si>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</si>
  <si>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</si>
  <si>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</si>
  <si>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</si>
  <si>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</si>
  <si>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</si>
  <si>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</si>
  <si>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</si>
  <si>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</si>
  <si>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</si>
  <si>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</si>
  <si>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</si>
  <si>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</si>
  <si>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</si>
  <si>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</si>
  <si>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</si>
  <si>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</si>
  <si>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</si>
  <si>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</si>
  <si>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</si>
  <si>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</si>
  <si>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</si>
  <si>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</si>
  <si>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</si>
  <si>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</si>
  <si>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</si>
  <si>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</si>
  <si>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</si>
  <si>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</si>
  <si>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</si>
  <si>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</si>
  <si>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</si>
  <si>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</si>
  <si>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</si>
  <si>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</si>
  <si>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</si>
  <si>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</si>
  <si>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</si>
  <si>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</si>
  <si>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</si>
  <si>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</si>
  <si>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</si>
  <si>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</si>
  <si>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</si>
  <si>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</si>
  <si>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</si>
  <si>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</si>
  <si>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</si>
  <si>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</si>
  <si>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</si>
  <si>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</si>
  <si>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</si>
  <si>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</si>
  <si>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</si>
  <si>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</si>
  <si>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</si>
  <si>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</si>
  <si>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</si>
  <si>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</si>
  <si>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</si>
  <si>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</si>
  <si>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</si>
  <si>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　</t>
    </r>
    <r>
      <rPr>
        <sz val="11"/>
        <rFont val="ＭＳ ゴシック"/>
        <family val="3"/>
        <charset val="128"/>
      </rPr>
      <t>平成27年度から陸地部のストックマネジメント事業による機能診断等を行っており、</t>
    </r>
    <r>
      <rPr>
        <sz val="11"/>
        <color theme="1"/>
        <rFont val="ＭＳ ゴシック"/>
        <family val="3"/>
        <charset val="128"/>
      </rPr>
      <t>令和元年度、令和２年度において、島嶼部について機能診断を実施した。
　今後は、耐用年数が経過し、老朽化等による機能の低下が考えられる施設について、 補助制度を活用しながらの施設の更新、処理場の統廃合により更新経費の縮減を図りながら施設の機能維持に努めていく予定である。</t>
    </r>
    <rPh sb="46" eb="48">
      <t>レイワ</t>
    </rPh>
    <rPh sb="49" eb="51">
      <t>ネンド</t>
    </rPh>
    <rPh sb="63" eb="65">
      <t>キノウ</t>
    </rPh>
    <rPh sb="65" eb="67">
      <t>シンダン</t>
    </rPh>
    <rPh sb="68" eb="70">
      <t>ジッシ</t>
    </rPh>
    <rPh sb="132" eb="135">
      <t>ショリジョウ</t>
    </rPh>
    <rPh sb="136" eb="139">
      <t>トウハイゴウ</t>
    </rPh>
    <rPh sb="142" eb="144">
      <t>コウシン</t>
    </rPh>
    <rPh sb="144" eb="146">
      <t>ケイヒ</t>
    </rPh>
    <rPh sb="147" eb="149">
      <t>シュクゲン</t>
    </rPh>
    <rPh sb="150" eb="151">
      <t>ハカ</t>
    </rPh>
    <rPh sb="155" eb="157">
      <t>シセツ</t>
    </rPh>
    <rPh sb="158" eb="160">
      <t>キノウ</t>
    </rPh>
    <rPh sb="160" eb="162">
      <t>イジ</t>
    </rPh>
    <rPh sb="163" eb="164">
      <t>ツト</t>
    </rPh>
    <rPh sb="168" eb="170">
      <t>ヨテイ</t>
    </rPh>
    <phoneticPr fontId="4"/>
  </si>
  <si>
    <t>　最適整備構想に基づき、汚水処理施設や管渠等の増改築及び老朽化した施設の機能回復を図ることとしている。
　また、処理場の統合整備事業において、令和２年度に農業集落排水施設の朝倉地区６処理場を１つの処理場に統合し、令和３年度からは、北浦東地区の処理場を廃止し特定環境保全公共下水道の木浦・有津地区の処理場へ統合する予定である。
　今後も施設の更新及び統廃合により、施設利用率のほか、収支や経費回収率の改善を行い経営の健全化を図っていく予定である。</t>
    <rPh sb="56" eb="59">
      <t>ショリジョウ</t>
    </rPh>
    <rPh sb="71" eb="73">
      <t>レイワ</t>
    </rPh>
    <rPh sb="75" eb="76">
      <t>ド</t>
    </rPh>
    <rPh sb="83" eb="85">
      <t>シセツ</t>
    </rPh>
    <rPh sb="93" eb="94">
      <t>ジョウ</t>
    </rPh>
    <rPh sb="98" eb="101">
      <t>ショリジョウ</t>
    </rPh>
    <rPh sb="102" eb="104">
      <t>トウゴウ</t>
    </rPh>
    <rPh sb="106" eb="108">
      <t>レイワ</t>
    </rPh>
    <rPh sb="109" eb="111">
      <t>ネンド</t>
    </rPh>
    <rPh sb="152" eb="154">
      <t>トウゴウ</t>
    </rPh>
    <rPh sb="156" eb="158">
      <t>ヨテイ</t>
    </rPh>
    <rPh sb="164" eb="166">
      <t>コンゴ</t>
    </rPh>
    <rPh sb="167" eb="169">
      <t>シセツ</t>
    </rPh>
    <rPh sb="170" eb="172">
      <t>コウシン</t>
    </rPh>
    <rPh sb="172" eb="173">
      <t>オヨ</t>
    </rPh>
    <rPh sb="199" eb="201">
      <t>カイゼン</t>
    </rPh>
    <rPh sb="202" eb="203">
      <t>オコナ</t>
    </rPh>
    <rPh sb="216" eb="218">
      <t>ヨテイ</t>
    </rPh>
    <phoneticPr fontId="4"/>
  </si>
  <si>
    <r>
      <t xml:space="preserve"> 農業集落排水事業において</t>
    </r>
    <r>
      <rPr>
        <sz val="11"/>
        <rFont val="ＭＳ ゴシック"/>
        <family val="3"/>
        <charset val="128"/>
      </rPr>
      <t>、処理場が20箇所以上</t>
    </r>
    <r>
      <rPr>
        <sz val="11"/>
        <color theme="1"/>
        <rFont val="ＭＳ ゴシック"/>
        <family val="3"/>
        <charset val="128"/>
      </rPr>
      <t>あることから、その資本費、維持管理費により汚水処理原価が高くなっているものの、使用料については、公共下水道事業の料金体系に準じているため、使用料対象経費である汚水処理費を賄えていない状況である。
　⑤の経費回収率について、料金改定に伴う使用料の増収があったものの、維持修繕費及び施設運転管理委託料等の営業費用が増加したため、対前年比3.38ポイント減となった。
　⑥汚水処理原価について、前年度と比較し年間有収水量に差異が無いが、上述のとおり営業費用が増加したため36.6ポイント増となっている。
　⑦の施設利用率については、処理場の統廃合により2.32ポイント増となったが、処理区域内人口の減少に伴い、使用水量が減少することが予想されるため、今後も処理場の統廃合を進め利用率向上に努める。
　⑧水洗化率については、各種接続促進を行うことにより年々改善しているものの、類似団体平均値と比べて低くなっている。</t>
    </r>
    <rPh sb="22" eb="24">
      <t>イジョウ</t>
    </rPh>
    <rPh sb="135" eb="137">
      <t>リョウキン</t>
    </rPh>
    <rPh sb="137" eb="139">
      <t>カイテイ</t>
    </rPh>
    <rPh sb="140" eb="141">
      <t>トモナ</t>
    </rPh>
    <rPh sb="142" eb="145">
      <t>シヨウリョウ</t>
    </rPh>
    <rPh sb="146" eb="148">
      <t>ゾウシュウ</t>
    </rPh>
    <rPh sb="161" eb="162">
      <t>オヨ</t>
    </rPh>
    <rPh sb="172" eb="173">
      <t>トウ</t>
    </rPh>
    <rPh sb="225" eb="227">
      <t>ネンカン</t>
    </rPh>
    <rPh sb="227" eb="229">
      <t>ユウシュウ</t>
    </rPh>
    <rPh sb="229" eb="231">
      <t>スイリョウ</t>
    </rPh>
    <rPh sb="232" eb="234">
      <t>サイ</t>
    </rPh>
    <rPh sb="235" eb="236">
      <t>ナ</t>
    </rPh>
    <rPh sb="239" eb="241">
      <t>ジョウジュツ</t>
    </rPh>
    <rPh sb="264" eb="265">
      <t>ゾウ</t>
    </rPh>
    <rPh sb="338" eb="340">
      <t>ヨソウ</t>
    </rPh>
    <rPh sb="346" eb="348">
      <t>コンゴ</t>
    </rPh>
    <rPh sb="349" eb="352">
      <t>ショリジョウ</t>
    </rPh>
    <rPh sb="353" eb="356">
      <t>トウハイゴウ</t>
    </rPh>
    <rPh sb="357" eb="358">
      <t>スス</t>
    </rPh>
    <rPh sb="359" eb="361">
      <t>リヨウ</t>
    </rPh>
    <rPh sb="361" eb="362">
      <t>リツ</t>
    </rPh>
    <rPh sb="362" eb="364">
      <t>コウジョウ</t>
    </rPh>
    <rPh sb="365" eb="36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</si>
</sst>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
                  <c:v>0</c:v>
                </c:pt>
                <c:pt idx="1">
                  <c:v>0.06</c:v>
                </c:pt>
                <c:pt idx="2">
                  <c:v>0.02</c:v>
                </c:pt>
                <c:pt idx="3">
                  <c:v>0.13</c:v>
                </c:pt>
                <c:pt idx="4" formatCode="#,##0.00;&quot;△&quot;#,##0.00">
                  <c:v>0</c:v>
                </c:pt>
              </c:numCache>
            </c:numRef>
          </c:val>
          <c:extLst>
            <c:ext xmlns:c16="http://schemas.microsoft.com/office/drawing/2014/chart" uri="{C3380CC4-5D6E-409C-BE32-E72D297353CC}">
              <c16:uniqueId val="{00000000-3BEE-4D93-AA06-C33B5AE4919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0.44</c:v>
                </c:pt>
                <c:pt idx="2">
                  <c:v>0.04</c:v>
                </c:pt>
                <c:pt idx="3">
                  <c:v>0.02</c:v>
                </c:pt>
                <c:pt idx="4">
                  <c:v>0.02</c:v>
                </c:pt>
              </c:numCache>
            </c:numRef>
          </c:val>
          <c:smooth val="0"/>
          <c:extLst>
            <c:ext xmlns:c16="http://schemas.microsoft.com/office/drawing/2014/chart" uri="{C3380CC4-5D6E-409C-BE32-E72D297353CC}">
              <c16:uniqueId val="{00000001-3BEE-4D93-AA06-C33B5AE4919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39.42</c:v>
                </c:pt>
                <c:pt idx="1">
                  <c:v>37.42</c:v>
                </c:pt>
                <c:pt idx="2">
                  <c:v>38.76</c:v>
                </c:pt>
                <c:pt idx="3">
                  <c:v>36.26</c:v>
                </c:pt>
                <c:pt idx="4">
                  <c:v>38.58</c:v>
                </c:pt>
              </c:numCache>
            </c:numRef>
          </c:val>
          <c:extLst>
            <c:ext xmlns:c16="http://schemas.microsoft.com/office/drawing/2014/chart" uri="{C3380CC4-5D6E-409C-BE32-E72D297353CC}">
              <c16:uniqueId val="{00000000-6F84-4207-BAFD-CEC5821942A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c:v>
                </c:pt>
                <c:pt idx="1">
                  <c:v>56.01</c:v>
                </c:pt>
                <c:pt idx="2">
                  <c:v>56.72</c:v>
                </c:pt>
                <c:pt idx="3">
                  <c:v>54.06</c:v>
                </c:pt>
                <c:pt idx="4">
                  <c:v>55.26</c:v>
                </c:pt>
              </c:numCache>
            </c:numRef>
          </c:val>
          <c:smooth val="0"/>
          <c:extLst>
            <c:ext xmlns:c16="http://schemas.microsoft.com/office/drawing/2014/chart" uri="{C3380CC4-5D6E-409C-BE32-E72D297353CC}">
              <c16:uniqueId val="{00000001-6F84-4207-BAFD-CEC5821942A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85.77</c:v>
                </c:pt>
                <c:pt idx="1">
                  <c:v>85.88</c:v>
                </c:pt>
                <c:pt idx="2">
                  <c:v>86.4</c:v>
                </c:pt>
                <c:pt idx="3">
                  <c:v>86.88</c:v>
                </c:pt>
                <c:pt idx="4">
                  <c:v>87.16</c:v>
                </c:pt>
              </c:numCache>
            </c:numRef>
          </c:val>
          <c:extLst>
            <c:ext xmlns:c16="http://schemas.microsoft.com/office/drawing/2014/chart" uri="{C3380CC4-5D6E-409C-BE32-E72D297353CC}">
              <c16:uniqueId val="{00000000-A03D-4B71-9813-EFBF93D2E27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89.51</c:v>
                </c:pt>
                <c:pt idx="1">
                  <c:v>89.77</c:v>
                </c:pt>
                <c:pt idx="2">
                  <c:v>90.04</c:v>
                </c:pt>
                <c:pt idx="3">
                  <c:v>90.11</c:v>
                </c:pt>
                <c:pt idx="4">
                  <c:v>90.52</c:v>
                </c:pt>
              </c:numCache>
            </c:numRef>
          </c:val>
          <c:smooth val="0"/>
          <c:extLst>
            <c:ext xmlns:c16="http://schemas.microsoft.com/office/drawing/2014/chart" uri="{C3380CC4-5D6E-409C-BE32-E72D297353CC}">
              <c16:uniqueId val="{00000001-A03D-4B71-9813-EFBF93D2E27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65.13</c:v>
                </c:pt>
                <c:pt idx="1">
                  <c:v>81.95</c:v>
                </c:pt>
                <c:pt idx="2">
                  <c:v>62.72</c:v>
                </c:pt>
                <c:pt idx="3">
                  <c:v>88.86</c:v>
                </c:pt>
                <c:pt idx="4">
                  <c:v>87.86</c:v>
                </c:pt>
              </c:numCache>
            </c:numRef>
          </c:val>
          <c:extLst>
            <c:ext xmlns:c16="http://schemas.microsoft.com/office/drawing/2014/chart" uri="{C3380CC4-5D6E-409C-BE32-E72D297353CC}">
              <c16:uniqueId val="{00000000-6AFC-47C1-907B-0F2903B3554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FC-47C1-907B-0F2903B3554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BA-40AA-828E-D2DFA379E3B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BA-40AA-828E-D2DFA379E3B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92-4D26-9AF4-0F02D19B2ED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92-4D26-9AF4-0F02D19B2ED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E9-4AE7-BE6F-516F85238B3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E9-4AE7-BE6F-516F85238B3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72-43BA-807D-99FDC001F89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72-43BA-807D-99FDC001F89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1038.1099999999999</c:v>
                </c:pt>
                <c:pt idx="1">
                  <c:v>0</c:v>
                </c:pt>
                <c:pt idx="2">
                  <c:v>0</c:v>
                </c:pt>
                <c:pt idx="3" formatCode="#,##0.00;&quot;△&quot;#,##0.00;&quot;-&quot;">
                  <c:v>4.9000000000000004</c:v>
                </c:pt>
                <c:pt idx="4">
                  <c:v>0</c:v>
                </c:pt>
              </c:numCache>
            </c:numRef>
          </c:val>
          <c:extLst>
            <c:ext xmlns:c16="http://schemas.microsoft.com/office/drawing/2014/chart" uri="{C3380CC4-5D6E-409C-BE32-E72D297353CC}">
              <c16:uniqueId val="{00000000-564D-49A5-B6DE-1F8A27E1905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685.34</c:v>
                </c:pt>
                <c:pt idx="1">
                  <c:v>684.74</c:v>
                </c:pt>
                <c:pt idx="2">
                  <c:v>654.91999999999996</c:v>
                </c:pt>
                <c:pt idx="3">
                  <c:v>654.71</c:v>
                </c:pt>
                <c:pt idx="4">
                  <c:v>783.8</c:v>
                </c:pt>
              </c:numCache>
            </c:numRef>
          </c:val>
          <c:smooth val="0"/>
          <c:extLst>
            <c:ext xmlns:c16="http://schemas.microsoft.com/office/drawing/2014/chart" uri="{C3380CC4-5D6E-409C-BE32-E72D297353CC}">
              <c16:uniqueId val="{00000001-564D-49A5-B6DE-1F8A27E1905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67.84</c:v>
                </c:pt>
                <c:pt idx="1">
                  <c:v>65.180000000000007</c:v>
                </c:pt>
                <c:pt idx="2">
                  <c:v>58.86</c:v>
                </c:pt>
                <c:pt idx="3">
                  <c:v>61.94</c:v>
                </c:pt>
                <c:pt idx="4">
                  <c:v>58.56</c:v>
                </c:pt>
              </c:numCache>
            </c:numRef>
          </c:val>
          <c:extLst>
            <c:ext xmlns:c16="http://schemas.microsoft.com/office/drawing/2014/chart" uri="{C3380CC4-5D6E-409C-BE32-E72D297353CC}">
              <c16:uniqueId val="{00000000-FA8A-4184-AECB-2DDD55C35DE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59.83</c:v>
                </c:pt>
                <c:pt idx="1">
                  <c:v>65.33</c:v>
                </c:pt>
                <c:pt idx="2">
                  <c:v>65.39</c:v>
                </c:pt>
                <c:pt idx="3">
                  <c:v>65.37</c:v>
                </c:pt>
                <c:pt idx="4">
                  <c:v>68.11</c:v>
                </c:pt>
              </c:numCache>
            </c:numRef>
          </c:val>
          <c:smooth val="0"/>
          <c:extLst>
            <c:ext xmlns:c16="http://schemas.microsoft.com/office/drawing/2014/chart" uri="{C3380CC4-5D6E-409C-BE32-E72D297353CC}">
              <c16:uniqueId val="{00000001-FA8A-4184-AECB-2DDD55C35DE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240.55</c:v>
                </c:pt>
                <c:pt idx="1">
                  <c:v>250.83</c:v>
                </c:pt>
                <c:pt idx="2">
                  <c:v>276.63</c:v>
                </c:pt>
                <c:pt idx="3">
                  <c:v>265.23</c:v>
                </c:pt>
                <c:pt idx="4">
                  <c:v>301.83</c:v>
                </c:pt>
              </c:numCache>
            </c:numRef>
          </c:val>
          <c:extLst>
            <c:ext xmlns:c16="http://schemas.microsoft.com/office/drawing/2014/chart" uri="{C3380CC4-5D6E-409C-BE32-E72D297353CC}">
              <c16:uniqueId val="{00000000-90A1-4E61-9279-B4BDCD62633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246.66</c:v>
                </c:pt>
                <c:pt idx="1">
                  <c:v>227.43</c:v>
                </c:pt>
                <c:pt idx="2">
                  <c:v>230.88</c:v>
                </c:pt>
                <c:pt idx="3">
                  <c:v>228.99</c:v>
                </c:pt>
                <c:pt idx="4">
                  <c:v>222.41</c:v>
                </c:pt>
              </c:numCache>
            </c:numRef>
          </c:val>
          <c:smooth val="0"/>
          <c:extLst>
            <c:ext xmlns:c16="http://schemas.microsoft.com/office/drawing/2014/chart" uri="{C3380CC4-5D6E-409C-BE32-E72D297353CC}">
              <c16:uniqueId val="{00000001-90A1-4E61-9279-B4BDCD62633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1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愛媛県　今治市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F1</v>
      </c>
      <c r="X8" s="78"/>
      <c r="Y8" s="78"/>
      <c r="Z8" s="78"/>
      <c r="AA8" s="78"/>
      <c r="AB8" s="78"/>
      <c r="AC8" s="78"/>
      <c r="AD8" s="79" t="str">
        <f>データ!$M$6</f>
        <v>非設置</v>
      </c>
      <c r="AE8" s="79"/>
      <c r="AF8" s="79"/>
      <c r="AG8" s="79"/>
      <c r="AH8" s="79"/>
      <c r="AI8" s="79"/>
      <c r="AJ8" s="79"/>
      <c r="AK8" s="3"/>
      <c r="AL8" s="75">
        <f>データ!S6</f>
        <v>156254</v>
      </c>
      <c r="AM8" s="75"/>
      <c r="AN8" s="75"/>
      <c r="AO8" s="75"/>
      <c r="AP8" s="75"/>
      <c r="AQ8" s="75"/>
      <c r="AR8" s="75"/>
      <c r="AS8" s="75"/>
      <c r="AT8" s="74">
        <f>データ!T6</f>
        <v>419.21</v>
      </c>
      <c r="AU8" s="74"/>
      <c r="AV8" s="74"/>
      <c r="AW8" s="74"/>
      <c r="AX8" s="74"/>
      <c r="AY8" s="74"/>
      <c r="AZ8" s="74"/>
      <c r="BA8" s="74"/>
      <c r="BB8" s="74">
        <f>データ!U6</f>
        <v>372.73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10.039999999999999</v>
      </c>
      <c r="Q10" s="74"/>
      <c r="R10" s="74"/>
      <c r="S10" s="74"/>
      <c r="T10" s="74"/>
      <c r="U10" s="74"/>
      <c r="V10" s="74"/>
      <c r="W10" s="74">
        <f>データ!Q6</f>
        <v>125.01</v>
      </c>
      <c r="X10" s="74"/>
      <c r="Y10" s="74"/>
      <c r="Z10" s="74"/>
      <c r="AA10" s="74"/>
      <c r="AB10" s="74"/>
      <c r="AC10" s="74"/>
      <c r="AD10" s="75">
        <f>データ!R6</f>
        <v>3046</v>
      </c>
      <c r="AE10" s="75"/>
      <c r="AF10" s="75"/>
      <c r="AG10" s="75"/>
      <c r="AH10" s="75"/>
      <c r="AI10" s="75"/>
      <c r="AJ10" s="75"/>
      <c r="AK10" s="2"/>
      <c r="AL10" s="75">
        <f>データ!V6</f>
        <v>15607</v>
      </c>
      <c r="AM10" s="75"/>
      <c r="AN10" s="75"/>
      <c r="AO10" s="75"/>
      <c r="AP10" s="75"/>
      <c r="AQ10" s="75"/>
      <c r="AR10" s="75"/>
      <c r="AS10" s="75"/>
      <c r="AT10" s="74">
        <f>データ!W6</f>
        <v>6.67</v>
      </c>
      <c r="AU10" s="74"/>
      <c r="AV10" s="74"/>
      <c r="AW10" s="74"/>
      <c r="AX10" s="74"/>
      <c r="AY10" s="74"/>
      <c r="AZ10" s="74"/>
      <c r="BA10" s="74"/>
      <c r="BB10" s="74">
        <f>データ!X6</f>
        <v>2339.88</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119</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43</v>
      </c>
      <c r="N86" s="26" t="s">
        <v>44</v>
      </c>
      <c r="O86" s="26" t="str">
        <f>データ!EO6</f>
        <v>【0.16】</v>
      </c>
    </row>
  </sheetData>
  <sheetProtection algorithmName="SHA-512" hashValue="b6qxuzlBFrWytrma0qj0sUgDZEl3N3DQpDQEww6v0ZR9hDUtPeAPVrnNA+I5847bFwz9v2RXYCi9gbSDP+7/tg==" saltValue="dIjmSXsgbEOhlTzEefrBe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382027</v>
      </c>
      <c r="D6" s="33">
        <f t="shared" si="3"/>
        <v>47</v>
      </c>
      <c r="E6" s="33">
        <f t="shared" si="3"/>
        <v>17</v>
      </c>
      <c r="F6" s="33">
        <f t="shared" si="3"/>
        <v>5</v>
      </c>
      <c r="G6" s="33">
        <f t="shared" si="3"/>
        <v>0</v>
      </c>
      <c r="H6" s="33" t="str">
        <f t="shared" si="3"/>
        <v>愛媛県　今治市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10.039999999999999</v>
      </c>
      <c r="Q6" s="34">
        <f t="shared" si="3"/>
        <v>125.01</v>
      </c>
      <c r="R6" s="34">
        <f t="shared" si="3"/>
        <v>3046</v>
      </c>
      <c r="S6" s="34">
        <f t="shared" si="3"/>
        <v>156254</v>
      </c>
      <c r="T6" s="34">
        <f t="shared" si="3"/>
        <v>419.21</v>
      </c>
      <c r="U6" s="34">
        <f t="shared" si="3"/>
        <v>372.73</v>
      </c>
      <c r="V6" s="34">
        <f t="shared" si="3"/>
        <v>15607</v>
      </c>
      <c r="W6" s="34">
        <f t="shared" si="3"/>
        <v>6.67</v>
      </c>
      <c r="X6" s="34">
        <f t="shared" si="3"/>
        <v>2339.88</v>
      </c>
      <c r="Y6" s="35">
        <f>IF(Y7="",NA(),Y7)</f>
        <v>65.13</v>
      </c>
      <c r="Z6" s="35">
        <f t="shared" ref="Z6:AH6" si="4">IF(Z7="",NA(),Z7)</f>
        <v>81.95</v>
      </c>
      <c r="AA6" s="35">
        <f t="shared" si="4"/>
        <v>62.72</v>
      </c>
      <c r="AB6" s="35">
        <f t="shared" si="4"/>
        <v>88.86</v>
      </c>
      <c r="AC6" s="35">
        <f t="shared" si="4"/>
        <v>87.86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1038.1099999999999</v>
      </c>
      <c r="BG6" s="34">
        <f t="shared" ref="BG6:BO6" si="7">IF(BG7="",NA(),BG7)</f>
        <v>0</v>
      </c>
      <c r="BH6" s="34">
        <f t="shared" si="7"/>
        <v>0</v>
      </c>
      <c r="BI6" s="35">
        <f t="shared" si="7"/>
        <v>4.9000000000000004</v>
      </c>
      <c r="BJ6" s="34">
        <f t="shared" si="7"/>
        <v>0</v>
      </c>
      <c r="BK6" s="35">
        <f t="shared" si="7"/>
        <v>685.34</v>
      </c>
      <c r="BL6" s="35">
        <f t="shared" si="7"/>
        <v>684.74</v>
      </c>
      <c r="BM6" s="35">
        <f t="shared" si="7"/>
        <v>654.91999999999996</v>
      </c>
      <c r="BN6" s="35">
        <f t="shared" si="7"/>
        <v>654.71</v>
      </c>
      <c r="BO6" s="35">
        <f t="shared" si="7"/>
        <v>783.8</v>
      </c>
      <c r="BP6" s="34" t="str">
        <f>IF(BP7="","",IF(BP7="-","【-】","【"&amp;SUBSTITUTE(TEXT(BP7,"#,##0.00"),"-","△")&amp;"】"))</f>
        <v>【832.52】</v>
      </c>
      <c r="BQ6" s="35">
        <f>IF(BQ7="",NA(),BQ7)</f>
        <v>67.84</v>
      </c>
      <c r="BR6" s="35">
        <f t="shared" ref="BR6:BZ6" si="8">IF(BR7="",NA(),BR7)</f>
        <v>65.180000000000007</v>
      </c>
      <c r="BS6" s="35">
        <f t="shared" si="8"/>
        <v>58.86</v>
      </c>
      <c r="BT6" s="35">
        <f t="shared" si="8"/>
        <v>61.94</v>
      </c>
      <c r="BU6" s="35">
        <f t="shared" si="8"/>
        <v>58.56</v>
      </c>
      <c r="BV6" s="35">
        <f t="shared" si="8"/>
        <v>59.83</v>
      </c>
      <c r="BW6" s="35">
        <f t="shared" si="8"/>
        <v>65.33</v>
      </c>
      <c r="BX6" s="35">
        <f t="shared" si="8"/>
        <v>65.39</v>
      </c>
      <c r="BY6" s="35">
        <f t="shared" si="8"/>
        <v>65.37</v>
      </c>
      <c r="BZ6" s="35">
        <f t="shared" si="8"/>
        <v>68.11</v>
      </c>
      <c r="CA6" s="34" t="str">
        <f>IF(CA7="","",IF(CA7="-","【-】","【"&amp;SUBSTITUTE(TEXT(CA7,"#,##0.00"),"-","△")&amp;"】"))</f>
        <v>【60.94】</v>
      </c>
      <c r="CB6" s="35">
        <f>IF(CB7="",NA(),CB7)</f>
        <v>240.55</v>
      </c>
      <c r="CC6" s="35">
        <f t="shared" ref="CC6:CK6" si="9">IF(CC7="",NA(),CC7)</f>
        <v>250.83</v>
      </c>
      <c r="CD6" s="35">
        <f t="shared" si="9"/>
        <v>276.63</v>
      </c>
      <c r="CE6" s="35">
        <f t="shared" si="9"/>
        <v>265.23</v>
      </c>
      <c r="CF6" s="35">
        <f t="shared" si="9"/>
        <v>301.83</v>
      </c>
      <c r="CG6" s="35">
        <f t="shared" si="9"/>
        <v>246.66</v>
      </c>
      <c r="CH6" s="35">
        <f t="shared" si="9"/>
        <v>227.43</v>
      </c>
      <c r="CI6" s="35">
        <f t="shared" si="9"/>
        <v>230.88</v>
      </c>
      <c r="CJ6" s="35">
        <f t="shared" si="9"/>
        <v>228.99</v>
      </c>
      <c r="CK6" s="35">
        <f t="shared" si="9"/>
        <v>222.41</v>
      </c>
      <c r="CL6" s="34" t="str">
        <f>IF(CL7="","",IF(CL7="-","【-】","【"&amp;SUBSTITUTE(TEXT(CL7,"#,##0.00"),"-","△")&amp;"】"))</f>
        <v>【253.04】</v>
      </c>
      <c r="CM6" s="35">
        <f>IF(CM7="",NA(),CM7)</f>
        <v>39.42</v>
      </c>
      <c r="CN6" s="35">
        <f t="shared" ref="CN6:CV6" si="10">IF(CN7="",NA(),CN7)</f>
        <v>37.42</v>
      </c>
      <c r="CO6" s="35">
        <f t="shared" si="10"/>
        <v>38.76</v>
      </c>
      <c r="CP6" s="35">
        <f t="shared" si="10"/>
        <v>36.26</v>
      </c>
      <c r="CQ6" s="35">
        <f t="shared" si="10"/>
        <v>38.58</v>
      </c>
      <c r="CR6" s="35">
        <f t="shared" si="10"/>
        <v>56</v>
      </c>
      <c r="CS6" s="35">
        <f t="shared" si="10"/>
        <v>56.01</v>
      </c>
      <c r="CT6" s="35">
        <f t="shared" si="10"/>
        <v>56.72</v>
      </c>
      <c r="CU6" s="35">
        <f t="shared" si="10"/>
        <v>54.06</v>
      </c>
      <c r="CV6" s="35">
        <f t="shared" si="10"/>
        <v>55.26</v>
      </c>
      <c r="CW6" s="34" t="str">
        <f>IF(CW7="","",IF(CW7="-","【-】","【"&amp;SUBSTITUTE(TEXT(CW7,"#,##0.00"),"-","△")&amp;"】"))</f>
        <v>【54.84】</v>
      </c>
      <c r="CX6" s="35">
        <f>IF(CX7="",NA(),CX7)</f>
        <v>85.77</v>
      </c>
      <c r="CY6" s="35">
        <f t="shared" ref="CY6:DG6" si="11">IF(CY7="",NA(),CY7)</f>
        <v>85.88</v>
      </c>
      <c r="CZ6" s="35">
        <f t="shared" si="11"/>
        <v>86.4</v>
      </c>
      <c r="DA6" s="35">
        <f t="shared" si="11"/>
        <v>86.88</v>
      </c>
      <c r="DB6" s="35">
        <f t="shared" si="11"/>
        <v>87.16</v>
      </c>
      <c r="DC6" s="35">
        <f t="shared" si="11"/>
        <v>89.51</v>
      </c>
      <c r="DD6" s="35">
        <f t="shared" si="11"/>
        <v>89.77</v>
      </c>
      <c r="DE6" s="35">
        <f t="shared" si="11"/>
        <v>90.04</v>
      </c>
      <c r="DF6" s="35">
        <f t="shared" si="11"/>
        <v>90.11</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0.06</v>
      </c>
      <c r="EG6" s="35">
        <f t="shared" si="14"/>
        <v>0.02</v>
      </c>
      <c r="EH6" s="35">
        <f t="shared" si="14"/>
        <v>0.13</v>
      </c>
      <c r="EI6" s="34">
        <f t="shared" si="14"/>
        <v>0</v>
      </c>
      <c r="EJ6" s="35">
        <f t="shared" si="14"/>
        <v>0.05</v>
      </c>
      <c r="EK6" s="35">
        <f t="shared" si="14"/>
        <v>0.44</v>
      </c>
      <c r="EL6" s="35">
        <f t="shared" si="14"/>
        <v>0.04</v>
      </c>
      <c r="EM6" s="35">
        <f t="shared" si="14"/>
        <v>0.02</v>
      </c>
      <c r="EN6" s="35">
        <f t="shared" si="14"/>
        <v>0.02</v>
      </c>
      <c r="EO6" s="34" t="str">
        <f>IF(EO7="","",IF(EO7="-","【-】","【"&amp;SUBSTITUTE(TEXT(EO7,"#,##0.00"),"-","△")&amp;"】"))</f>
        <v>【0.16】</v>
      </c>
    </row>
    <row r="7" spans="1:145" s="36" customFormat="1" x14ac:dyDescent="0.15">
      <c r="A7" s="28"/>
      <c r="B7" s="37">
        <v>2020</v>
      </c>
      <c r="C7" s="37">
        <v>382027</v>
      </c>
      <c r="D7" s="37">
        <v>47</v>
      </c>
      <c r="E7" s="37">
        <v>17</v>
      </c>
      <c r="F7" s="37">
        <v>5</v>
      </c>
      <c r="G7" s="37">
        <v>0</v>
      </c>
      <c r="H7" s="37" t="s">
        <v>98</v>
      </c>
      <c r="I7" s="37" t="s">
        <v>99</v>
      </c>
      <c r="J7" s="37" t="s">
        <v>100</v>
      </c>
      <c r="K7" s="37" t="s">
        <v>101</v>
      </c>
      <c r="L7" s="37" t="s">
        <v>102</v>
      </c>
      <c r="M7" s="37" t="s">
        <v>103</v>
      </c>
      <c r="N7" s="38" t="s">
        <v>104</v>
      </c>
      <c r="O7" s="38" t="s">
        <v>105</v>
      </c>
      <c r="P7" s="38">
        <v>10.039999999999999</v>
      </c>
      <c r="Q7" s="38">
        <v>125.01</v>
      </c>
      <c r="R7" s="38">
        <v>3046</v>
      </c>
      <c r="S7" s="38">
        <v>156254</v>
      </c>
      <c r="T7" s="38">
        <v>419.21</v>
      </c>
      <c r="U7" s="38">
        <v>372.73</v>
      </c>
      <c r="V7" s="38">
        <v>15607</v>
      </c>
      <c r="W7" s="38">
        <v>6.67</v>
      </c>
      <c r="X7" s="38">
        <v>2339.88</v>
      </c>
      <c r="Y7" s="38">
        <v>65.13</v>
      </c>
      <c r="Z7" s="38">
        <v>81.95</v>
      </c>
      <c r="AA7" s="38">
        <v>62.72</v>
      </c>
      <c r="AB7" s="38">
        <v>88.86</v>
      </c>
      <c r="AC7" s="38">
        <v>87.86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1038.1099999999999</v>
      </c>
      <c r="BG7" s="38">
        <v>0</v>
      </c>
      <c r="BH7" s="38">
        <v>0</v>
      </c>
      <c r="BI7" s="38">
        <v>4.9000000000000004</v>
      </c>
      <c r="BJ7" s="38">
        <v>0</v>
      </c>
      <c r="BK7" s="38">
        <v>685.34</v>
      </c>
      <c r="BL7" s="38">
        <v>684.74</v>
      </c>
      <c r="BM7" s="38">
        <v>654.91999999999996</v>
      </c>
      <c r="BN7" s="38">
        <v>654.71</v>
      </c>
      <c r="BO7" s="38">
        <v>783.8</v>
      </c>
      <c r="BP7" s="38">
        <v>832.52</v>
      </c>
      <c r="BQ7" s="38">
        <v>67.84</v>
      </c>
      <c r="BR7" s="38">
        <v>65.180000000000007</v>
      </c>
      <c r="BS7" s="38">
        <v>58.86</v>
      </c>
      <c r="BT7" s="38">
        <v>61.94</v>
      </c>
      <c r="BU7" s="38">
        <v>58.56</v>
      </c>
      <c r="BV7" s="38">
        <v>59.83</v>
      </c>
      <c r="BW7" s="38">
        <v>65.33</v>
      </c>
      <c r="BX7" s="38">
        <v>65.39</v>
      </c>
      <c r="BY7" s="38">
        <v>65.37</v>
      </c>
      <c r="BZ7" s="38">
        <v>68.11</v>
      </c>
      <c r="CA7" s="38">
        <v>60.94</v>
      </c>
      <c r="CB7" s="38">
        <v>240.55</v>
      </c>
      <c r="CC7" s="38">
        <v>250.83</v>
      </c>
      <c r="CD7" s="38">
        <v>276.63</v>
      </c>
      <c r="CE7" s="38">
        <v>265.23</v>
      </c>
      <c r="CF7" s="38">
        <v>301.83</v>
      </c>
      <c r="CG7" s="38">
        <v>246.66</v>
      </c>
      <c r="CH7" s="38">
        <v>227.43</v>
      </c>
      <c r="CI7" s="38">
        <v>230.88</v>
      </c>
      <c r="CJ7" s="38">
        <v>228.99</v>
      </c>
      <c r="CK7" s="38">
        <v>222.41</v>
      </c>
      <c r="CL7" s="38">
        <v>253.04</v>
      </c>
      <c r="CM7" s="38">
        <v>39.42</v>
      </c>
      <c r="CN7" s="38">
        <v>37.42</v>
      </c>
      <c r="CO7" s="38">
        <v>38.76</v>
      </c>
      <c r="CP7" s="38">
        <v>36.26</v>
      </c>
      <c r="CQ7" s="38">
        <v>38.58</v>
      </c>
      <c r="CR7" s="38">
        <v>56</v>
      </c>
      <c r="CS7" s="38">
        <v>56.01</v>
      </c>
      <c r="CT7" s="38">
        <v>56.72</v>
      </c>
      <c r="CU7" s="38">
        <v>54.06</v>
      </c>
      <c r="CV7" s="38">
        <v>55.26</v>
      </c>
      <c r="CW7" s="38">
        <v>54.84</v>
      </c>
      <c r="CX7" s="38">
        <v>85.77</v>
      </c>
      <c r="CY7" s="38">
        <v>85.88</v>
      </c>
      <c r="CZ7" s="38">
        <v>86.4</v>
      </c>
      <c r="DA7" s="38">
        <v>86.88</v>
      </c>
      <c r="DB7" s="38">
        <v>87.16</v>
      </c>
      <c r="DC7" s="38">
        <v>89.51</v>
      </c>
      <c r="DD7" s="38">
        <v>89.77</v>
      </c>
      <c r="DE7" s="38">
        <v>90.04</v>
      </c>
      <c r="DF7" s="38">
        <v>90.11</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0.06</v>
      </c>
      <c r="EG7" s="38">
        <v>0.02</v>
      </c>
      <c r="EH7" s="38">
        <v>0.13</v>
      </c>
      <c r="EI7" s="38">
        <v>0</v>
      </c>
      <c r="EJ7" s="38">
        <v>0.05</v>
      </c>
      <c r="EK7" s="38">
        <v>0.44</v>
      </c>
      <c r="EL7" s="38">
        <v>0.04</v>
      </c>
      <c r="EM7" s="38">
        <v>0.02</v>
      </c>
      <c r="EN7" s="38">
        <v>0.02</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2022-02-03T00:59:39Z</cp:lastPrinted>
  <dcterms:created xsi:type="dcterms:W3CDTF">2021-12-03T08:01:53Z</dcterms:created>
  <dcterms:modified xsi:type="dcterms:W3CDTF">2022-02-03T00:59:41Z</dcterms:modified>
  <cp:category/>
</cp:coreProperties>
</file>