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8～R2年度決算表示（上水・簡水・工水）\02 回答\"/>
    </mc:Choice>
  </mc:AlternateContent>
  <xr:revisionPtr revIDLastSave="0" documentId="13_ncr:1_{ED4CF977-1D71-44AF-AE40-8A336BA4DE7D}" xr6:coauthVersionLast="36" xr6:coauthVersionMax="36" xr10:uidLastSave="{00000000-0000-0000-0000-000000000000}"/>
  <workbookProtection workbookAlgorithmName="SHA-512" workbookHashValue="Fd+1dc2DvxWI/EGEdYBtm2a/BM5h/qI91wFHFDH7tMZy1WZ01KX319R7/04O4+h1lim+Kgm5zRO9sc0NUXfRhQ==" workbookSaltValue="0hvdfHtBl24uT9lRXyVdn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<sst xmlns="http://schemas.openxmlformats.org/spreadsheetml/2006/main" count="262" uniqueCount="107">
  <si>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</si>
  <si>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</si>
  <si>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</si>
  <si>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</si>
  <si>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</si>
  <si>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</si>
  <si>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</si>
  <si>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</si>
  <si>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</si>
  <si>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</si>
  <si>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</si>
  <si>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</si>
  <si>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</si>
  <si>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</si>
  <si>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</si>
  <si>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</si>
  <si>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</si>
  <si>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</si>
  <si>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</si>
  <si>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</si>
  <si>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</si>
  <si>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</si>
  <si>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</si>
  <si>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</si>
  <si>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</si>
  <si>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</si>
  <si>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</si>
  <si>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</si>
  <si>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</si>
  <si>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</si>
  <si>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</si>
  <si>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</si>
  <si>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</si>
  <si>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</si>
  <si>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</si>
  <si>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</si>
  <si>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</si>
  <si>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</si>
  <si>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</si>
  <si>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</si>
  <si>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</si>
  <si>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</si>
  <si>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</si>
  <si>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</si>
  <si>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</si>
  <si>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</si>
  <si>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</si>
  <si>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</si>
  <si>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</si>
  <si>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</si>
  <si>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</si>
  <si>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</si>
  <si>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</si>
  <si>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</si>
  <si>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</si>
  <si>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</si>
  <si>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</si>
  <si>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</si>
  <si>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</si>
  <si>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</si>
  <si>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</si>
  <si>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</si>
  <si>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</si>
  <si>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</si>
  <si>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</si>
  <si>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</si>
  <si>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</si>
  <si>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</si>
  <si>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</si>
  <si>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</si>
  <si>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</si>
  <si>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</si>
  <si>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</si>
  <si>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</si>
  <si>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</si>
  <si>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</si>
  <si>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</si>
  <si>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</si>
  <si>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</si>
  <si>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</si>
  <si>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</si>
  <si>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</si>
  <si>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</si>
  <si>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</si>
  <si>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</si>
  <si>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</si>
  <si>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</si>
  <si>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</si>
  <si>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</si>
  <si>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</si>
  <si>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</si>
  <si>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</si>
  <si>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</si>
  <si>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</si>
  <si>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</si>
  <si>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</si>
  <si>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</si>
  <si>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</si>
  <si>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</si>
  <si>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</si>
  <si>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</si>
  <si>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</si>
  <si>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</si>
  <si>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</si>
  <si>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の工業用水道事業は、S27.8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これまで、アウトソーシングなどの推進で経営基盤の強化に努めてきたことにより、消費増税などによる料金転嫁を除き実質37年間料金水準を据え置く中で、H8年度から25 年連続で黒字を維持しています。
　財務関係の健全性・効率性を示す①から⑥の全ての指標で、類似団体平均値や全国平均に比べると良好な水準を維持していますが、管路の耐震化工事に企業債を充当したことで「④企業債残高対給水収益比率」は上昇しています。
　また、業務関係の効率性を示す「⑦施設利用率」は、工業用水ユーザーに本市の脆弱な水事情をご理解していただき、渇水時だけでなく年間を通じて節水に協力いただいているため、R2年度の1日当たり平均配水量は47,604㎥となっており、類似団体平均値や全国平均と比べて低い水準となっています。</t>
    <rPh sb="162" eb="164">
      <t>スイシン</t>
    </rPh>
    <rPh sb="381" eb="383">
      <t>ホンシ</t>
    </rPh>
    <rPh sb="384" eb="386">
      <t>ゼイジャク</t>
    </rPh>
    <rPh sb="387" eb="388">
      <t>スイ</t>
    </rPh>
    <rPh sb="388" eb="390">
      <t>ジジョウ</t>
    </rPh>
    <rPh sb="392" eb="394">
      <t>リカイ</t>
    </rPh>
    <phoneticPr fontId="5"/>
  </si>
  <si>
    <t>　S30～40年代の拡張期に整備した施設が多く、それらの多くが近年更新時期を迎えていることから「①有形固定資産減価償却率」は類似団体平均値や全国平均より若干高く、老朽化が進んでいる状況です。
　そのため、道路整備工事に合わせて管路の耐震化工事を行うなど、効率的に老朽化した管路の更新を進めています。それに伴い「②管路の経年化率」は低下し、類似団体平均値と同水準で推移していますが、全国平均よりは高く、ここ数年、上昇傾向となっています。
　また、「③管路更新率」については、道路工事に合わせて耐震化工事を行っている都合上、道路工事の進捗に左右される部分があり、年度によって波がある状況です。</t>
    <rPh sb="181" eb="183">
      <t>スイイ</t>
    </rPh>
    <rPh sb="190" eb="192">
      <t>ゼンコク</t>
    </rPh>
    <rPh sb="192" eb="194">
      <t>ヘイキン</t>
    </rPh>
    <rPh sb="197" eb="198">
      <t>タカ</t>
    </rPh>
    <rPh sb="202" eb="204">
      <t>スウネン</t>
    </rPh>
    <rPh sb="205" eb="207">
      <t>ジョウショウ</t>
    </rPh>
    <rPh sb="207" eb="209">
      <t>ケイコウ</t>
    </rPh>
    <rPh sb="245" eb="248">
      <t>タイシンカ</t>
    </rPh>
    <rPh sb="248" eb="250">
      <t>コウジ</t>
    </rPh>
    <phoneticPr fontId="5"/>
  </si>
  <si>
    <t>　老朽化施設の計画的な更新や耐震基準を満たしていない施設の耐震化が急務なほか、近年頻発している豪雨災害への備えとして停電対策や浸水対策にも取り組む必要があるなど、今後も安定的に水を供給すための施設改良が必要です。しかし、これら事業の推進により企業債発行額や減価償却費などの費用も増加することから、経営状況は次第に厳しくなる見込みです。
　そうした中で、R3年.3月に今後の施設更新の手法を機能面・財政面から検証した「松山市工業用水道事業経営戦略」を策定しました。今後は、この経営戦略に基づく、中長期的な視点にたった施設更新や、既存施設の有効活用などによるコスト削減により一層取り組むことで、引き続き健全経営を維持できるよう努めていきます。</t>
    <rPh sb="69" eb="70">
      <t>ト</t>
    </rPh>
    <rPh sb="71" eb="72">
      <t>ク</t>
    </rPh>
    <rPh sb="73" eb="75">
      <t>ヒツヨウ</t>
    </rPh>
    <rPh sb="161" eb="163">
      <t>ミコ</t>
    </rPh>
    <rPh sb="178" eb="179">
      <t>ネン</t>
    </rPh>
    <rPh sb="181" eb="182">
      <t>ガツ</t>
    </rPh>
    <rPh sb="208" eb="211">
      <t>マツヤマシ</t>
    </rPh>
    <rPh sb="211" eb="214">
      <t>コウギョウヨウ</t>
    </rPh>
    <rPh sb="214" eb="216">
      <t>スイドウ</t>
    </rPh>
    <rPh sb="216" eb="218">
      <t>ジギョウ</t>
    </rPh>
    <rPh sb="231" eb="233">
      <t>コンゴ</t>
    </rPh>
    <rPh sb="237" eb="239">
      <t>ケイエイ</t>
    </rPh>
    <rPh sb="239" eb="241">
      <t>センリャク</t>
    </rPh>
    <rPh sb="242" eb="243">
      <t>モト</t>
    </rPh>
    <rPh sb="251" eb="253">
      <t>シテン</t>
    </rPh>
    <rPh sb="259" eb="261">
      <t>コウシン</t>
    </rPh>
    <rPh sb="285" eb="287">
      <t>イッソウ</t>
    </rPh>
    <rPh sb="287" eb="288">
      <t>ト</t>
    </rPh>
    <rPh sb="289" eb="290">
      <t>ク</t>
    </rPh>
    <rPh sb="295" eb="296">
      <t>ヒ</t>
    </rPh>
    <rPh sb="297" eb="298">
      <t>ツヅ</t>
    </rPh>
    <rPh sb="311" eb="3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</si>
</sst>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63.87</c:v>
                </c:pt>
                <c:pt idx="1">
                  <c:v>65.03</c:v>
                </c:pt>
                <c:pt idx="2">
                  <c:v>61.07</c:v>
                </c:pt>
                <c:pt idx="3">
                  <c:v>60.91</c:v>
                </c:pt>
                <c:pt idx="4">
                  <c:v>63.04</c:v>
                </c:pt>
              </c:numCache>
            </c:numRef>
          </c:val>
          <c:extLst>
            <c:ext xmlns:c16="http://schemas.microsoft.com/office/drawing/2014/chart" uri="{C3380CC4-5D6E-409C-BE32-E72D297353CC}">
              <c16:uniqueId val="{00000000-9C5E-4B91-8B93-947EA82214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9C5E-4B91-8B93-947EA82214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5C-4923-8765-5647A2377F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5E5C-4923-8765-5647A2377F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131.82</c:v>
                </c:pt>
                <c:pt idx="1">
                  <c:v>151.96</c:v>
                </c:pt>
                <c:pt idx="2">
                  <c:v>143.11000000000001</c:v>
                </c:pt>
                <c:pt idx="3">
                  <c:v>153.65</c:v>
                </c:pt>
                <c:pt idx="4">
                  <c:v>154.01</c:v>
                </c:pt>
              </c:numCache>
            </c:numRef>
          </c:val>
          <c:extLst>
            <c:ext xmlns:c16="http://schemas.microsoft.com/office/drawing/2014/chart" uri="{C3380CC4-5D6E-409C-BE32-E72D297353CC}">
              <c16:uniqueId val="{00000000-326A-45D5-95E1-DFB70D7A2E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326A-45D5-95E1-DFB70D7A2E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54.31</c:v>
                </c:pt>
                <c:pt idx="1">
                  <c:v>52.68</c:v>
                </c:pt>
                <c:pt idx="2">
                  <c:v>52.47</c:v>
                </c:pt>
                <c:pt idx="3">
                  <c:v>52.57</c:v>
                </c:pt>
                <c:pt idx="4">
                  <c:v>53.95</c:v>
                </c:pt>
              </c:numCache>
            </c:numRef>
          </c:val>
          <c:extLst>
            <c:ext xmlns:c16="http://schemas.microsoft.com/office/drawing/2014/chart" uri="{C3380CC4-5D6E-409C-BE32-E72D297353CC}">
              <c16:uniqueId val="{00000000-451C-4AB3-882E-61BA77E4FD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451C-4AB3-882E-61BA77E4FD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0.16</c:v>
                </c:pt>
                <c:pt idx="2">
                  <c:v>0.32</c:v>
                </c:pt>
                <c:pt idx="3">
                  <c:v>0</c:v>
                </c:pt>
                <c:pt idx="4">
                  <c:v>0.03</c:v>
                </c:pt>
              </c:numCache>
            </c:numRef>
          </c:val>
          <c:extLst>
            <c:ext xmlns:c16="http://schemas.microsoft.com/office/drawing/2014/chart" uri="{C3380CC4-5D6E-409C-BE32-E72D297353CC}">
              <c16:uniqueId val="{00000000-9009-47B7-955E-22011E72F7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9009-47B7-955E-22011E72F7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1141.29</c:v>
                </c:pt>
                <c:pt idx="1">
                  <c:v>3091.19</c:v>
                </c:pt>
                <c:pt idx="2">
                  <c:v>1566.04</c:v>
                </c:pt>
                <c:pt idx="3">
                  <c:v>4792.93</c:v>
                </c:pt>
                <c:pt idx="4">
                  <c:v>3415.71</c:v>
                </c:pt>
              </c:numCache>
            </c:numRef>
          </c:val>
          <c:extLst>
            <c:ext xmlns:c16="http://schemas.microsoft.com/office/drawing/2014/chart" uri="{C3380CC4-5D6E-409C-BE32-E72D297353CC}">
              <c16:uniqueId val="{00000000-279D-4314-BA84-270C7C9255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279D-4314-BA84-270C7C9255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54.19</c:v>
                </c:pt>
                <c:pt idx="1">
                  <c:v>58.86</c:v>
                </c:pt>
                <c:pt idx="2">
                  <c:v>76.5</c:v>
                </c:pt>
                <c:pt idx="3">
                  <c:v>127.86</c:v>
                </c:pt>
                <c:pt idx="4">
                  <c:v>159.43</c:v>
                </c:pt>
              </c:numCache>
            </c:numRef>
          </c:val>
          <c:extLst>
            <c:ext xmlns:c16="http://schemas.microsoft.com/office/drawing/2014/chart" uri="{C3380CC4-5D6E-409C-BE32-E72D297353CC}">
              <c16:uniqueId val="{00000000-5B14-48EC-9FED-4EED92478E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5B14-48EC-9FED-4EED92478E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129.59</c:v>
                </c:pt>
                <c:pt idx="1">
                  <c:v>154.1</c:v>
                </c:pt>
                <c:pt idx="2">
                  <c:v>144.87</c:v>
                </c:pt>
                <c:pt idx="3">
                  <c:v>156.77000000000001</c:v>
                </c:pt>
                <c:pt idx="4">
                  <c:v>157.11000000000001</c:v>
                </c:pt>
              </c:numCache>
            </c:numRef>
          </c:val>
          <c:extLst>
            <c:ext xmlns:c16="http://schemas.microsoft.com/office/drawing/2014/chart" uri="{C3380CC4-5D6E-409C-BE32-E72D297353CC}">
              <c16:uniqueId val="{00000000-B7CF-4089-872D-9C013020D9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B7CF-4089-872D-9C013020D9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12.37</c:v>
                </c:pt>
                <c:pt idx="1">
                  <c:v>10.4</c:v>
                </c:pt>
                <c:pt idx="2">
                  <c:v>11.07</c:v>
                </c:pt>
                <c:pt idx="3">
                  <c:v>10.23</c:v>
                </c:pt>
                <c:pt idx="4">
                  <c:v>10.199999999999999</c:v>
                </c:pt>
              </c:numCache>
            </c:numRef>
          </c:val>
          <c:extLst>
            <c:ext xmlns:c16="http://schemas.microsoft.com/office/drawing/2014/chart" uri="{C3380CC4-5D6E-409C-BE32-E72D297353CC}">
              <c16:uniqueId val="{00000000-99B6-4AAB-9068-19EC944D75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99B6-4AAB-9068-19EC944D75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36.17</c:v>
                </c:pt>
                <c:pt idx="1">
                  <c:v>35.340000000000003</c:v>
                </c:pt>
                <c:pt idx="2">
                  <c:v>35.64</c:v>
                </c:pt>
                <c:pt idx="3">
                  <c:v>36.26</c:v>
                </c:pt>
                <c:pt idx="4">
                  <c:v>36.619999999999997</c:v>
                </c:pt>
              </c:numCache>
            </c:numRef>
          </c:val>
          <c:extLst>
            <c:ext xmlns:c16="http://schemas.microsoft.com/office/drawing/2014/chart" uri="{C3380CC4-5D6E-409C-BE32-E72D297353CC}">
              <c16:uniqueId val="{00000000-549C-463A-8E22-7E4B4858D3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549C-463A-8E22-7E4B4858D3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72.78</c:v>
                </c:pt>
                <c:pt idx="1">
                  <c:v>72.78</c:v>
                </c:pt>
                <c:pt idx="2">
                  <c:v>72.78</c:v>
                </c:pt>
                <c:pt idx="3">
                  <c:v>72.78</c:v>
                </c:pt>
                <c:pt idx="4">
                  <c:v>72.78</c:v>
                </c:pt>
              </c:numCache>
            </c:numRef>
          </c:val>
          <c:extLst>
            <c:ext xmlns:c16="http://schemas.microsoft.com/office/drawing/2014/chart" uri="{C3380CC4-5D6E-409C-BE32-E72D297353CC}">
              <c16:uniqueId val="{00000000-3BDF-4E87-B8C3-9CD367E48C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3BDF-4E87-B8C3-9CD367E48C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GP49" zoomScale="70" zoomScaleNormal="70" workbookViewId="0">
      <selection activeCell="TF82" sqref="TF8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愛媛県　松山市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130000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47604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88.3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5</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94610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その他</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131.82</v>
      </c>
      <c r="Y32" s="107"/>
      <c r="Z32" s="107"/>
      <c r="AA32" s="107"/>
      <c r="AB32" s="107"/>
      <c r="AC32" s="107"/>
      <c r="AD32" s="107"/>
      <c r="AE32" s="107"/>
      <c r="AF32" s="107"/>
      <c r="AG32" s="107"/>
      <c r="AH32" s="107"/>
      <c r="AI32" s="107"/>
      <c r="AJ32" s="107"/>
      <c r="AK32" s="107"/>
      <c r="AL32" s="107"/>
      <c r="AM32" s="107"/>
      <c r="AN32" s="107"/>
      <c r="AO32" s="107"/>
      <c r="AP32" s="107"/>
      <c r="AQ32" s="108"/>
      <c r="AR32" s="106">
        <f>データ!U6</f>
        <v>151.96</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143.11000000000001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153.65</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154.01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1141.29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3091.19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1566.04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4792.93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3415.71</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54.19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58.86</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76.5</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127.86</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159.43</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129.59</v>
      </c>
      <c r="Y55" s="107"/>
      <c r="Z55" s="107"/>
      <c r="AA55" s="107"/>
      <c r="AB55" s="107"/>
      <c r="AC55" s="107"/>
      <c r="AD55" s="107"/>
      <c r="AE55" s="107"/>
      <c r="AF55" s="107"/>
      <c r="AG55" s="107"/>
      <c r="AH55" s="107"/>
      <c r="AI55" s="107"/>
      <c r="AJ55" s="107"/>
      <c r="AK55" s="107"/>
      <c r="AL55" s="107"/>
      <c r="AM55" s="107"/>
      <c r="AN55" s="107"/>
      <c r="AO55" s="107"/>
      <c r="AP55" s="107"/>
      <c r="AQ55" s="108"/>
      <c r="AR55" s="106">
        <f>データ!BM6</f>
        <v>154.1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144.87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156.77000000000001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157.11000000000001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12.37</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10.4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11.07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10.23</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10.199999999999999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36.17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35.340000000000003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35.64</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36.26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36.619999999999997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72.78</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72.78</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72.78</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72.78</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72.78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63.87</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65.03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61.07</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60.91</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63.04</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54.31</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52.68</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52.47</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52.57</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53.95</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0.16</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0.32</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0.03</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tFOYcDnGjW7jbIwB117YPB7QLC7p+aGJ2aIMw4W7wjQRgHFyOC26fyGCnfmLQL9wjWt2mOFQOnSuq6DGDddg==" saltValue="NLX71A2xV8w7C3o40H0Of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131.82</v>
      </c>
      <c r="U6" s="52">
        <f>U7</f>
        <v>151.96</v>
      </c>
      <c r="V6" s="52">
        <f>V7</f>
        <v>143.11000000000001</v>
      </c>
      <c r="W6" s="52">
        <f>W7</f>
        <v>153.65</v>
      </c>
      <c r="X6" s="52">
        <f t="shared" si="3"/>
        <v>154.01</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1141.29</v>
      </c>
      <c r="AQ6" s="52">
        <f>AQ7</f>
        <v>3091.19</v>
      </c>
      <c r="AR6" s="52">
        <f>AR7</f>
        <v>1566.04</v>
      </c>
      <c r="AS6" s="52">
        <f>AS7</f>
        <v>4792.93</v>
      </c>
      <c r="AT6" s="52">
        <f t="shared" si="3"/>
        <v>3415.71</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54.19</v>
      </c>
      <c r="BB6" s="52">
        <f>BB7</f>
        <v>58.86</v>
      </c>
      <c r="BC6" s="52">
        <f>BC7</f>
        <v>76.5</v>
      </c>
      <c r="BD6" s="52">
        <f>BD7</f>
        <v>127.86</v>
      </c>
      <c r="BE6" s="52">
        <f t="shared" si="3"/>
        <v>159.43</v>
      </c>
      <c r="BF6" s="52">
        <f t="shared" si="3"/>
        <v>216.41</v>
      </c>
      <c r="BG6" s="52">
        <f t="shared" si="3"/>
        <v>208.47</v>
      </c>
      <c r="BH6" s="52">
        <f t="shared" si="3"/>
        <v>193.85</v>
      </c>
      <c r="BI6" s="52">
        <f t="shared" si="3"/>
        <v>204.31</v>
      </c>
      <c r="BJ6" s="52">
        <f t="shared" si="3"/>
        <v>214.2</v>
      </c>
      <c r="BK6" s="50" t="str">
        <f>IF(BK7="-","【-】","【"&amp;SUBSTITUTE(TEXT(BK7,"#,##0.00"),"-","△")&amp;"】")</f>
        <v>【238.21】</v>
      </c>
      <c r="BL6" s="52">
        <f t="shared" si="3"/>
        <v>129.59</v>
      </c>
      <c r="BM6" s="52">
        <f>BM7</f>
        <v>154.1</v>
      </c>
      <c r="BN6" s="52">
        <f>BN7</f>
        <v>144.87</v>
      </c>
      <c r="BO6" s="52">
        <f>BO7</f>
        <v>156.77000000000001</v>
      </c>
      <c r="BP6" s="52">
        <f t="shared" si="3"/>
        <v>157.11000000000001</v>
      </c>
      <c r="BQ6" s="52">
        <f t="shared" si="3"/>
        <v>105.24</v>
      </c>
      <c r="BR6" s="52">
        <f t="shared" si="3"/>
        <v>105.71</v>
      </c>
      <c r="BS6" s="52">
        <f t="shared" si="3"/>
        <v>105.06</v>
      </c>
      <c r="BT6" s="52">
        <f t="shared" si="3"/>
        <v>106.98</v>
      </c>
      <c r="BU6" s="52">
        <f t="shared" si="3"/>
        <v>103.06</v>
      </c>
      <c r="BV6" s="50" t="str">
        <f>IF(BV7="-","【-】","【"&amp;SUBSTITUTE(TEXT(BV7,"#,##0.00"),"-","△")&amp;"】")</f>
        <v>【113.30】</v>
      </c>
      <c r="BW6" s="52">
        <f t="shared" si="3"/>
        <v>12.37</v>
      </c>
      <c r="BX6" s="52">
        <f>BX7</f>
        <v>10.4</v>
      </c>
      <c r="BY6" s="52">
        <f>BY7</f>
        <v>11.07</v>
      </c>
      <c r="BZ6" s="52">
        <f>BZ7</f>
        <v>10.23</v>
      </c>
      <c r="CA6" s="52">
        <f t="shared" si="3"/>
        <v>10.199999999999999</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36.17</v>
      </c>
      <c r="CI6" s="52">
        <f>CI7</f>
        <v>35.340000000000003</v>
      </c>
      <c r="CJ6" s="52">
        <f>CJ7</f>
        <v>35.64</v>
      </c>
      <c r="CK6" s="52">
        <f>CK7</f>
        <v>36.26</v>
      </c>
      <c r="CL6" s="52">
        <f t="shared" si="5"/>
        <v>36.619999999999997</v>
      </c>
      <c r="CM6" s="52">
        <f t="shared" si="5"/>
        <v>40.69</v>
      </c>
      <c r="CN6" s="52">
        <f t="shared" si="5"/>
        <v>40.67</v>
      </c>
      <c r="CO6" s="52">
        <f t="shared" si="5"/>
        <v>40.89</v>
      </c>
      <c r="CP6" s="52">
        <f t="shared" si="5"/>
        <v>41.59</v>
      </c>
      <c r="CQ6" s="52">
        <f t="shared" si="5"/>
        <v>40.29</v>
      </c>
      <c r="CR6" s="50" t="str">
        <f>IF(CR7="-","【-】","【"&amp;SUBSTITUTE(TEXT(CR7,"#,##0.00"),"-","△")&amp;"】")</f>
        <v>【53.39】</v>
      </c>
      <c r="CS6" s="52">
        <f t="shared" ref="CS6:DB6" si="6">CS7</f>
        <v>72.78</v>
      </c>
      <c r="CT6" s="52">
        <f>CT7</f>
        <v>72.78</v>
      </c>
      <c r="CU6" s="52">
        <f>CU7</f>
        <v>72.78</v>
      </c>
      <c r="CV6" s="52">
        <f>CV7</f>
        <v>72.78</v>
      </c>
      <c r="CW6" s="52">
        <f t="shared" si="6"/>
        <v>72.78</v>
      </c>
      <c r="CX6" s="52">
        <f t="shared" si="6"/>
        <v>62.7</v>
      </c>
      <c r="CY6" s="52">
        <f t="shared" si="6"/>
        <v>62.59</v>
      </c>
      <c r="CZ6" s="52">
        <f t="shared" si="6"/>
        <v>61.76</v>
      </c>
      <c r="DA6" s="52">
        <f t="shared" si="6"/>
        <v>62.75</v>
      </c>
      <c r="DB6" s="52">
        <f t="shared" si="6"/>
        <v>61.99</v>
      </c>
      <c r="DC6" s="50" t="str">
        <f>IF(DC7="-","【-】","【"&amp;SUBSTITUTE(TEXT(DC7,"#,##0.00"),"-","△")&amp;"】")</f>
        <v>【76.89】</v>
      </c>
      <c r="DD6" s="52">
        <f t="shared" ref="DD6:DM6" si="7">DD7</f>
        <v>63.87</v>
      </c>
      <c r="DE6" s="52">
        <f>DE7</f>
        <v>65.03</v>
      </c>
      <c r="DF6" s="52">
        <f>DF7</f>
        <v>61.07</v>
      </c>
      <c r="DG6" s="52">
        <f>DG7</f>
        <v>60.91</v>
      </c>
      <c r="DH6" s="52">
        <f t="shared" si="7"/>
        <v>63.04</v>
      </c>
      <c r="DI6" s="52">
        <f t="shared" si="7"/>
        <v>55.39</v>
      </c>
      <c r="DJ6" s="52">
        <f t="shared" si="7"/>
        <v>55.25</v>
      </c>
      <c r="DK6" s="52">
        <f t="shared" si="7"/>
        <v>57.11</v>
      </c>
      <c r="DL6" s="52">
        <f t="shared" si="7"/>
        <v>57.57</v>
      </c>
      <c r="DM6" s="52">
        <f t="shared" si="7"/>
        <v>57.63</v>
      </c>
      <c r="DN6" s="50" t="str">
        <f>IF(DN7="-","【-】","【"&amp;SUBSTITUTE(TEXT(DN7,"#,##0.00"),"-","△")&amp;"】")</f>
        <v>【59.52】</v>
      </c>
      <c r="DO6" s="52">
        <f t="shared" ref="DO6:DX6" si="8">DO7</f>
        <v>54.31</v>
      </c>
      <c r="DP6" s="52">
        <f>DP7</f>
        <v>52.68</v>
      </c>
      <c r="DQ6" s="52">
        <f>DQ7</f>
        <v>52.47</v>
      </c>
      <c r="DR6" s="52">
        <f>DR7</f>
        <v>52.57</v>
      </c>
      <c r="DS6" s="52">
        <f t="shared" si="8"/>
        <v>53.95</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0.16</v>
      </c>
      <c r="EB6" s="52">
        <f>EB7</f>
        <v>0.32</v>
      </c>
      <c r="EC6" s="52">
        <f>EC7</f>
        <v>0</v>
      </c>
      <c r="ED6" s="52">
        <f t="shared" si="9"/>
        <v>0.03</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130000</v>
      </c>
      <c r="L7" s="54" t="s">
        <v>96</v>
      </c>
      <c r="M7" s="55">
        <v>1</v>
      </c>
      <c r="N7" s="55">
        <v>47604</v>
      </c>
      <c r="O7" s="56" t="s">
        <v>97</v>
      </c>
      <c r="P7" s="56">
        <v>88.3</v>
      </c>
      <c r="Q7" s="55">
        <v>5</v>
      </c>
      <c r="R7" s="55">
        <v>94610</v>
      </c>
      <c r="S7" s="54" t="s">
        <v>98</v>
      </c>
      <c r="T7" s="57">
        <v>131.82</v>
      </c>
      <c r="U7" s="57">
        <v>151.96</v>
      </c>
      <c r="V7" s="57">
        <v>143.11000000000001</v>
      </c>
      <c r="W7" s="57">
        <v>153.65</v>
      </c>
      <c r="X7" s="57">
        <v>154.01</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1141.29</v>
      </c>
      <c r="AQ7" s="57">
        <v>3091.19</v>
      </c>
      <c r="AR7" s="57">
        <v>1566.04</v>
      </c>
      <c r="AS7" s="57">
        <v>4792.93</v>
      </c>
      <c r="AT7" s="57">
        <v>3415.71</v>
      </c>
      <c r="AU7" s="57">
        <v>551.42999999999995</v>
      </c>
      <c r="AV7" s="57">
        <v>687.99</v>
      </c>
      <c r="AW7" s="57">
        <v>655.75</v>
      </c>
      <c r="AX7" s="57">
        <v>578.19000000000005</v>
      </c>
      <c r="AY7" s="57">
        <v>638.35</v>
      </c>
      <c r="AZ7" s="57">
        <v>436.32</v>
      </c>
      <c r="BA7" s="57">
        <v>54.19</v>
      </c>
      <c r="BB7" s="57">
        <v>58.86</v>
      </c>
      <c r="BC7" s="57">
        <v>76.5</v>
      </c>
      <c r="BD7" s="57">
        <v>127.86</v>
      </c>
      <c r="BE7" s="57">
        <v>159.43</v>
      </c>
      <c r="BF7" s="57">
        <v>216.41</v>
      </c>
      <c r="BG7" s="57">
        <v>208.47</v>
      </c>
      <c r="BH7" s="57">
        <v>193.85</v>
      </c>
      <c r="BI7" s="57">
        <v>204.31</v>
      </c>
      <c r="BJ7" s="57">
        <v>214.2</v>
      </c>
      <c r="BK7" s="57">
        <v>238.21</v>
      </c>
      <c r="BL7" s="57">
        <v>129.59</v>
      </c>
      <c r="BM7" s="57">
        <v>154.1</v>
      </c>
      <c r="BN7" s="57">
        <v>144.87</v>
      </c>
      <c r="BO7" s="57">
        <v>156.77000000000001</v>
      </c>
      <c r="BP7" s="57">
        <v>157.11000000000001</v>
      </c>
      <c r="BQ7" s="57">
        <v>105.24</v>
      </c>
      <c r="BR7" s="57">
        <v>105.71</v>
      </c>
      <c r="BS7" s="57">
        <v>105.06</v>
      </c>
      <c r="BT7" s="57">
        <v>106.98</v>
      </c>
      <c r="BU7" s="57">
        <v>103.06</v>
      </c>
      <c r="BV7" s="57">
        <v>113.3</v>
      </c>
      <c r="BW7" s="57">
        <v>12.37</v>
      </c>
      <c r="BX7" s="57">
        <v>10.4</v>
      </c>
      <c r="BY7" s="57">
        <v>11.07</v>
      </c>
      <c r="BZ7" s="57">
        <v>10.23</v>
      </c>
      <c r="CA7" s="57">
        <v>10.199999999999999</v>
      </c>
      <c r="CB7" s="57">
        <v>26.03</v>
      </c>
      <c r="CC7" s="57">
        <v>25.98</v>
      </c>
      <c r="CD7" s="57">
        <v>26.84</v>
      </c>
      <c r="CE7" s="57">
        <v>26.08</v>
      </c>
      <c r="CF7" s="57">
        <v>26.92</v>
      </c>
      <c r="CG7" s="57">
        <v>18.87</v>
      </c>
      <c r="CH7" s="57">
        <v>36.17</v>
      </c>
      <c r="CI7" s="57">
        <v>35.340000000000003</v>
      </c>
      <c r="CJ7" s="57">
        <v>35.64</v>
      </c>
      <c r="CK7" s="57">
        <v>36.26</v>
      </c>
      <c r="CL7" s="57">
        <v>36.619999999999997</v>
      </c>
      <c r="CM7" s="57">
        <v>40.69</v>
      </c>
      <c r="CN7" s="57">
        <v>40.67</v>
      </c>
      <c r="CO7" s="57">
        <v>40.89</v>
      </c>
      <c r="CP7" s="57">
        <v>41.59</v>
      </c>
      <c r="CQ7" s="57">
        <v>40.29</v>
      </c>
      <c r="CR7" s="57">
        <v>53.39</v>
      </c>
      <c r="CS7" s="57">
        <v>72.78</v>
      </c>
      <c r="CT7" s="57">
        <v>72.78</v>
      </c>
      <c r="CU7" s="57">
        <v>72.78</v>
      </c>
      <c r="CV7" s="57">
        <v>72.78</v>
      </c>
      <c r="CW7" s="57">
        <v>72.78</v>
      </c>
      <c r="CX7" s="57">
        <v>62.7</v>
      </c>
      <c r="CY7" s="57">
        <v>62.59</v>
      </c>
      <c r="CZ7" s="57">
        <v>61.76</v>
      </c>
      <c r="DA7" s="57">
        <v>62.75</v>
      </c>
      <c r="DB7" s="57">
        <v>61.99</v>
      </c>
      <c r="DC7" s="57">
        <v>76.89</v>
      </c>
      <c r="DD7" s="57">
        <v>63.87</v>
      </c>
      <c r="DE7" s="57">
        <v>65.03</v>
      </c>
      <c r="DF7" s="57">
        <v>61.07</v>
      </c>
      <c r="DG7" s="57">
        <v>60.91</v>
      </c>
      <c r="DH7" s="57">
        <v>63.04</v>
      </c>
      <c r="DI7" s="57">
        <v>55.39</v>
      </c>
      <c r="DJ7" s="57">
        <v>55.25</v>
      </c>
      <c r="DK7" s="57">
        <v>57.11</v>
      </c>
      <c r="DL7" s="57">
        <v>57.57</v>
      </c>
      <c r="DM7" s="57">
        <v>57.63</v>
      </c>
      <c r="DN7" s="57">
        <v>59.52</v>
      </c>
      <c r="DO7" s="57">
        <v>54.31</v>
      </c>
      <c r="DP7" s="57">
        <v>52.68</v>
      </c>
      <c r="DQ7" s="57">
        <v>52.47</v>
      </c>
      <c r="DR7" s="57">
        <v>52.57</v>
      </c>
      <c r="DS7" s="57">
        <v>53.95</v>
      </c>
      <c r="DT7" s="57">
        <v>43.33</v>
      </c>
      <c r="DU7" s="57">
        <v>44.05</v>
      </c>
      <c r="DV7" s="57">
        <v>51.87</v>
      </c>
      <c r="DW7" s="57">
        <v>52.33</v>
      </c>
      <c r="DX7" s="57">
        <v>52.35</v>
      </c>
      <c r="DY7" s="57">
        <v>49.06</v>
      </c>
      <c r="DZ7" s="57">
        <v>0</v>
      </c>
      <c r="EA7" s="57">
        <v>0.16</v>
      </c>
      <c r="EB7" s="57">
        <v>0.32</v>
      </c>
      <c r="EC7" s="57">
        <v>0</v>
      </c>
      <c r="ED7" s="57">
        <v>0.03</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131.82</v>
      </c>
      <c r="V11" s="65">
        <f>IF(U6="-",NA(),U6)</f>
        <v>151.96</v>
      </c>
      <c r="W11" s="65">
        <f>IF(V6="-",NA(),V6)</f>
        <v>143.11000000000001</v>
      </c>
      <c r="X11" s="65">
        <f>IF(W6="-",NA(),W6)</f>
        <v>153.65</v>
      </c>
      <c r="Y11" s="65">
        <f>IF(X6="-",NA(),X6)</f>
        <v>154.01</v>
      </c>
      <c r="AE11" s="64" t="s">
        <v>23</v>
      </c>
      <c r="AF11" s="65">
        <f>IF(AE6="-",NA(),AE6)</f>
        <v>0</v>
      </c>
      <c r="AG11" s="65">
        <f>IF(AF6="-",NA(),AF6)</f>
        <v>0</v>
      </c>
      <c r="AH11" s="65">
        <f>IF(AG6="-",NA(),AG6)</f>
        <v>0</v>
      </c>
      <c r="AI11" s="65">
        <f>IF(AH6="-",NA(),AH6)</f>
        <v>0</v>
      </c>
      <c r="AJ11" s="65">
        <f>IF(AI6="-",NA(),AI6)</f>
        <v>0</v>
      </c>
      <c r="AP11" s="64" t="s">
        <v>23</v>
      </c>
      <c r="AQ11" s="65">
        <f>IF(AP6="-",NA(),AP6)</f>
        <v>1141.29</v>
      </c>
      <c r="AR11" s="65">
        <f>IF(AQ6="-",NA(),AQ6)</f>
        <v>3091.19</v>
      </c>
      <c r="AS11" s="65">
        <f>IF(AR6="-",NA(),AR6)</f>
        <v>1566.04</v>
      </c>
      <c r="AT11" s="65">
        <f>IF(AS6="-",NA(),AS6)</f>
        <v>4792.93</v>
      </c>
      <c r="AU11" s="65">
        <f>IF(AT6="-",NA(),AT6)</f>
        <v>3415.71</v>
      </c>
      <c r="BA11" s="64" t="s">
        <v>23</v>
      </c>
      <c r="BB11" s="65">
        <f>IF(BA6="-",NA(),BA6)</f>
        <v>54.19</v>
      </c>
      <c r="BC11" s="65">
        <f>IF(BB6="-",NA(),BB6)</f>
        <v>58.86</v>
      </c>
      <c r="BD11" s="65">
        <f>IF(BC6="-",NA(),BC6)</f>
        <v>76.5</v>
      </c>
      <c r="BE11" s="65">
        <f>IF(BD6="-",NA(),BD6)</f>
        <v>127.86</v>
      </c>
      <c r="BF11" s="65">
        <f>IF(BE6="-",NA(),BE6)</f>
        <v>159.43</v>
      </c>
      <c r="BL11" s="64" t="s">
        <v>23</v>
      </c>
      <c r="BM11" s="65">
        <f>IF(BL6="-",NA(),BL6)</f>
        <v>129.59</v>
      </c>
      <c r="BN11" s="65">
        <f>IF(BM6="-",NA(),BM6)</f>
        <v>154.1</v>
      </c>
      <c r="BO11" s="65">
        <f>IF(BN6="-",NA(),BN6)</f>
        <v>144.87</v>
      </c>
      <c r="BP11" s="65">
        <f>IF(BO6="-",NA(),BO6)</f>
        <v>156.77000000000001</v>
      </c>
      <c r="BQ11" s="65">
        <f>IF(BP6="-",NA(),BP6)</f>
        <v>157.11000000000001</v>
      </c>
      <c r="BW11" s="64" t="s">
        <v>23</v>
      </c>
      <c r="BX11" s="65">
        <f>IF(BW6="-",NA(),BW6)</f>
        <v>12.37</v>
      </c>
      <c r="BY11" s="65">
        <f>IF(BX6="-",NA(),BX6)</f>
        <v>10.4</v>
      </c>
      <c r="BZ11" s="65">
        <f>IF(BY6="-",NA(),BY6)</f>
        <v>11.07</v>
      </c>
      <c r="CA11" s="65">
        <f>IF(BZ6="-",NA(),BZ6)</f>
        <v>10.23</v>
      </c>
      <c r="CB11" s="65">
        <f>IF(CA6="-",NA(),CA6)</f>
        <v>10.199999999999999</v>
      </c>
      <c r="CH11" s="64" t="s">
        <v>23</v>
      </c>
      <c r="CI11" s="65">
        <f>IF(CH6="-",NA(),CH6)</f>
        <v>36.17</v>
      </c>
      <c r="CJ11" s="65">
        <f>IF(CI6="-",NA(),CI6)</f>
        <v>35.340000000000003</v>
      </c>
      <c r="CK11" s="65">
        <f>IF(CJ6="-",NA(),CJ6)</f>
        <v>35.64</v>
      </c>
      <c r="CL11" s="65">
        <f>IF(CK6="-",NA(),CK6)</f>
        <v>36.26</v>
      </c>
      <c r="CM11" s="65">
        <f>IF(CL6="-",NA(),CL6)</f>
        <v>36.619999999999997</v>
      </c>
      <c r="CS11" s="64" t="s">
        <v>23</v>
      </c>
      <c r="CT11" s="65">
        <f>IF(CS6="-",NA(),CS6)</f>
        <v>72.78</v>
      </c>
      <c r="CU11" s="65">
        <f>IF(CT6="-",NA(),CT6)</f>
        <v>72.78</v>
      </c>
      <c r="CV11" s="65">
        <f>IF(CU6="-",NA(),CU6)</f>
        <v>72.78</v>
      </c>
      <c r="CW11" s="65">
        <f>IF(CV6="-",NA(),CV6)</f>
        <v>72.78</v>
      </c>
      <c r="CX11" s="65">
        <f>IF(CW6="-",NA(),CW6)</f>
        <v>72.78</v>
      </c>
      <c r="DD11" s="64" t="s">
        <v>23</v>
      </c>
      <c r="DE11" s="65">
        <f>IF(DD6="-",NA(),DD6)</f>
        <v>63.87</v>
      </c>
      <c r="DF11" s="65">
        <f>IF(DE6="-",NA(),DE6)</f>
        <v>65.03</v>
      </c>
      <c r="DG11" s="65">
        <f>IF(DF6="-",NA(),DF6)</f>
        <v>61.07</v>
      </c>
      <c r="DH11" s="65">
        <f>IF(DG6="-",NA(),DG6)</f>
        <v>60.91</v>
      </c>
      <c r="DI11" s="65">
        <f>IF(DH6="-",NA(),DH6)</f>
        <v>63.04</v>
      </c>
      <c r="DO11" s="64" t="s">
        <v>23</v>
      </c>
      <c r="DP11" s="65">
        <f>IF(DO6="-",NA(),DO6)</f>
        <v>54.31</v>
      </c>
      <c r="DQ11" s="65">
        <f>IF(DP6="-",NA(),DP6)</f>
        <v>52.68</v>
      </c>
      <c r="DR11" s="65">
        <f>IF(DQ6="-",NA(),DQ6)</f>
        <v>52.47</v>
      </c>
      <c r="DS11" s="65">
        <f>IF(DR6="-",NA(),DR6)</f>
        <v>52.57</v>
      </c>
      <c r="DT11" s="65">
        <f>IF(DS6="-",NA(),DS6)</f>
        <v>53.95</v>
      </c>
      <c r="DZ11" s="64" t="s">
        <v>23</v>
      </c>
      <c r="EA11" s="65">
        <f>IF(DZ6="-",NA(),DZ6)</f>
        <v>0</v>
      </c>
      <c r="EB11" s="65">
        <f>IF(EA6="-",NA(),EA6)</f>
        <v>0.16</v>
      </c>
      <c r="EC11" s="65">
        <f>IF(EB6="-",NA(),EB6)</f>
        <v>0.32</v>
      </c>
      <c r="ED11" s="65">
        <f>IF(EC6="-",NA(),EC6)</f>
        <v>0</v>
      </c>
      <c r="EE11" s="65">
        <f>IF(ED6="-",NA(),ED6)</f>
        <v>0.03</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nt504015</cp:lastModifiedBy>
  <cp:lastPrinted>2022-01-27T01:41:08Z</cp:lastPrinted>
  <dcterms:created xsi:type="dcterms:W3CDTF">2021-12-03T08:59:59Z</dcterms:created>
  <dcterms:modified xsi:type="dcterms:W3CDTF">2022-01-28T00:21:53Z</dcterms:modified>
  <cp:category/>
</cp:coreProperties>
</file>