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WH2213\☆財政☆\R2財政係関係\01_公営企業関係\03_経営比較分析表\030114_【〆切2８（月）】公営企業に係る経営比較分析表（令和元年度決算）の分析等について（依頼）\02_財政課↔各課\"/>
    </mc:Choice>
  </mc:AlternateContent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HJ30" i="4"/>
  <c r="IT76" i="4"/>
  <c r="CS51" i="4"/>
  <c r="CS30" i="4"/>
  <c r="C11" i="5"/>
  <c r="D11" i="5"/>
  <c r="E11" i="5"/>
  <c r="B11" i="5"/>
  <c r="BK76" i="4" l="1"/>
  <c r="LH51" i="4"/>
  <c r="GQ51" i="4"/>
  <c r="LT76" i="4"/>
  <c r="LH30" i="4"/>
  <c r="GQ30" i="4"/>
  <c r="IE76" i="4"/>
  <c r="BZ51" i="4"/>
  <c r="BZ30" i="4"/>
  <c r="HP76" i="4"/>
  <c r="BG51" i="4"/>
  <c r="BG30" i="4"/>
  <c r="FX30" i="4"/>
  <c r="AV76" i="4"/>
  <c r="KO51" i="4"/>
  <c r="LE76" i="4"/>
  <c r="FX51" i="4"/>
  <c r="KO30" i="4"/>
  <c r="KP76" i="4"/>
  <c r="HA76" i="4"/>
  <c r="AN51" i="4"/>
  <c r="FE30" i="4"/>
  <c r="AN30" i="4"/>
  <c r="FE51" i="4"/>
  <c r="AG76" i="4"/>
  <c r="JV51" i="4"/>
  <c r="JV30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<sst xmlns="http://schemas.openxmlformats.org/spreadsheetml/2006/main" count="278" uniqueCount="135">
  <si>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</si>
  <si>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</si>
  <si>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</si>
  <si>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</si>
  <si>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</si>
  <si>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</si>
  <si>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</si>
  <si>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</si>
  <si>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</si>
  <si>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</si>
  <si>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</si>
  <si>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</si>
  <si>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</si>
  <si>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</si>
  <si>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</si>
  <si>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</si>
  <si>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</si>
  <si>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</si>
  <si>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</si>
  <si>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</si>
  <si>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</si>
  <si>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</si>
  <si>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</si>
  <si>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</si>
  <si>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</si>
  <si>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</si>
  <si>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</si>
  <si>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</si>
  <si>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</si>
  <si>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</si>
  <si>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</si>
  <si>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</si>
  <si>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</si>
  <si>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</si>
  <si>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</si>
  <si>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</si>
  <si>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</si>
  <si>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</si>
  <si>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</si>
  <si>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</si>
  <si>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</si>
  <si>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</si>
  <si>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</si>
  <si>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</si>
  <si>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</si>
  <si>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</si>
  <si>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</si>
  <si>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</si>
  <si>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</si>
  <si>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</si>
  <si>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</si>
  <si>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</si>
  <si>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</si>
  <si>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</si>
  <si>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</si>
  <si>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</si>
  <si>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</si>
  <si>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</si>
  <si>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</si>
  <si>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</si>
  <si>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</si>
  <si>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</si>
  <si>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</si>
  <si>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</si>
  <si>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</si>
  <si>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</si>
  <si>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</si>
  <si>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</si>
  <si>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</si>
  <si>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</si>
  <si>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</si>
  <si>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</si>
  <si>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</si>
  <si>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</si>
  <si>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</si>
  <si>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</si>
  <si>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</si>
  <si>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</si>
  <si>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</si>
  <si>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</si>
  <si>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</si>
  <si>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</si>
  <si>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</si>
  <si>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</si>
  <si>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</si>
  <si>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</si>
  <si>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</si>
  <si>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</si>
  <si>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</si>
  <si>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</si>
  <si>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</si>
  <si>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</si>
  <si>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</si>
  <si>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</si>
  <si>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</si>
  <si>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</si>
  <si>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</si>
  <si>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</si>
  <si>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</si>
  <si>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</si>
  <si>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</si>
  <si>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</si>
  <si>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</si>
  <si>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</si>
  <si>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当該値(N)</t>
    <phoneticPr fontId="5"/>
  </si>
  <si>
    <t>当該値(N-2)</t>
    <phoneticPr fontId="5"/>
  </si>
  <si>
    <t>当該値(N)</t>
    <phoneticPr fontId="5"/>
  </si>
  <si>
    <t>当該値(N-3)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</si>
  <si>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</si>
  <si>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</si>
  <si>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</si>
  <si>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</si>
  <si>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</si>
  <si>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八幡浜市</t>
  </si>
  <si>
    <t>北浜立体駐車場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</si>
  <si>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</si>
  <si>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</si>
  <si>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</si>
  <si>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</si>
  <si>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</si>
  <si>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</si>
  <si>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</si>
  <si>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立体式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</si>
  <si>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</si>
  <si>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</si>
  <si>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</si>
  <si>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</si>
  <si>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</si>
  <si>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</si>
  <si>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</si>
  <si>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</si>
  <si>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①収益的収支比率
　平成25年に時間貸し駐車場を廃止し、平成26年度で既発債の償還が終了したことから、平成27年度より収益が大きく改善している。
④売上高GOP比率
⑤EBITDA
　売上高ＧＯＰは、類似施設平均値を上回っており、利益率は高い。
　ＥＢＩＴＤＡは、平年並みとなったが、類似施設の平均値を下回っている。
</t>
    <phoneticPr fontId="5"/>
  </si>
  <si>
    <t xml:space="preserve">⑧設備投資見込額
　現在大きな修繕等の設備投資は見込んでいない。
⑩企業債残高対料金収入比率
　平成26年度に既発債の償還が終了している。
</t>
    <phoneticPr fontId="5"/>
  </si>
  <si>
    <t xml:space="preserve">⑪稼働率
　時間貸し駐車場廃止後、定期契約者は増加傾向にあったが、やや減少傾向にあり、類似施設平均値を下回っている。
</t>
    <phoneticPr fontId="5"/>
  </si>
  <si>
    <t>時間貸し駐車場を廃止後、1～2階フロアを隣接する商業施設に貸し出しており、定期駐車の契約者も増加したため、営業に関する収益性を表す指標である売上高ＧＯＰ比率は類似施設平均値を上回っている。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</si>
</sst>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250.5</c:v>
                </c:pt>
                <c:pt idx="1">
                  <c:v>297.89999999999998</c:v>
                </c:pt>
                <c:pt idx="2">
                  <c:v>257.60000000000002</c:v>
                </c:pt>
                <c:pt idx="3">
                  <c:v>252.8</c:v>
                </c:pt>
                <c:pt idx="4">
                  <c:v>301.2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EE-4842-B509-6E9339B58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769568"/>
        <c:axId val="400769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218.5</c:v>
                </c:pt>
                <c:pt idx="1">
                  <c:v>151.19999999999999</c:v>
                </c:pt>
                <c:pt idx="2">
                  <c:v>212.4</c:v>
                </c:pt>
                <c:pt idx="3">
                  <c:v>243</c:v>
                </c:pt>
                <c:pt idx="4">
                  <c:v>756.6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EE-4842-B509-6E9339B58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769568"/>
        <c:axId val="400769960"/>
      </c:lineChart>
      <c:catAx>
        <c:axId val="400769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00769960"/>
        <c:crosses val="autoZero"/>
        <c:auto val="1"/>
        <c:lblAlgn val="ctr"/>
        <c:lblOffset val="100"/>
        <c:noMultiLvlLbl val="1"/>
      </c:catAx>
      <c:valAx>
        <c:axId val="400769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00769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9D-4147-82E3-B4ABB275F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933288"/>
        <c:axId val="331934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280</c:v>
                </c:pt>
                <c:pt idx="1">
                  <c:v>239.6</c:v>
                </c:pt>
                <c:pt idx="2">
                  <c:v>224.1</c:v>
                </c:pt>
                <c:pt idx="3">
                  <c:v>152.5</c:v>
                </c:pt>
                <c:pt idx="4">
                  <c:v>54.7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9D-4147-82E3-B4ABB275F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933288"/>
        <c:axId val="331934072"/>
      </c:lineChart>
      <c:catAx>
        <c:axId val="3319332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31934072"/>
        <c:crosses val="autoZero"/>
        <c:auto val="1"/>
        <c:lblAlgn val="ctr"/>
        <c:lblOffset val="100"/>
        <c:noMultiLvlLbl val="1"/>
      </c:catAx>
      <c:valAx>
        <c:axId val="331934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19332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50-4B44-A55F-3AC884808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444512"/>
        <c:axId val="334439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50-4B44-A55F-3AC884808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444512"/>
        <c:axId val="334439416"/>
      </c:lineChart>
      <c:catAx>
        <c:axId val="33444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34439416"/>
        <c:crosses val="autoZero"/>
        <c:auto val="1"/>
        <c:lblAlgn val="ctr"/>
        <c:lblOffset val="100"/>
        <c:noMultiLvlLbl val="1"/>
      </c:catAx>
      <c:valAx>
        <c:axId val="334439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444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03-4528-A8DA-9FB7A5D1B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444120"/>
        <c:axId val="334442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03-4528-A8DA-9FB7A5D1B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444120"/>
        <c:axId val="334442552"/>
      </c:lineChart>
      <c:catAx>
        <c:axId val="3344441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34442552"/>
        <c:crosses val="autoZero"/>
        <c:auto val="1"/>
        <c:lblAlgn val="ctr"/>
        <c:lblOffset val="100"/>
        <c:noMultiLvlLbl val="1"/>
      </c:catAx>
      <c:valAx>
        <c:axId val="334442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44441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52-4C33-AF8D-2B023A7F9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440200"/>
        <c:axId val="33444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4.7</c:v>
                </c:pt>
                <c:pt idx="1">
                  <c:v>4</c:v>
                </c:pt>
                <c:pt idx="2">
                  <c:v>2.4</c:v>
                </c:pt>
                <c:pt idx="3">
                  <c:v>2.2999999999999998</c:v>
                </c:pt>
                <c:pt idx="4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52-4C33-AF8D-2B023A7F9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440200"/>
        <c:axId val="334440592"/>
      </c:lineChart>
      <c:catAx>
        <c:axId val="3344402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34440592"/>
        <c:crosses val="autoZero"/>
        <c:auto val="1"/>
        <c:lblAlgn val="ctr"/>
        <c:lblOffset val="100"/>
        <c:noMultiLvlLbl val="1"/>
      </c:catAx>
      <c:valAx>
        <c:axId val="33444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4440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83-49C4-9DF2-9312BE18B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444904"/>
        <c:axId val="334441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46</c:v>
                </c:pt>
                <c:pt idx="1">
                  <c:v>39</c:v>
                </c:pt>
                <c:pt idx="2">
                  <c:v>25</c:v>
                </c:pt>
                <c:pt idx="3">
                  <c:v>23</c:v>
                </c:pt>
                <c:pt idx="4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83-49C4-9DF2-9312BE18B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444904"/>
        <c:axId val="334441768"/>
      </c:lineChart>
      <c:catAx>
        <c:axId val="3344449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34441768"/>
        <c:crosses val="autoZero"/>
        <c:auto val="1"/>
        <c:lblAlgn val="ctr"/>
        <c:lblOffset val="100"/>
        <c:noMultiLvlLbl val="1"/>
      </c:catAx>
      <c:valAx>
        <c:axId val="334441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34444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39.299999999999997</c:v>
                </c:pt>
                <c:pt idx="1">
                  <c:v>44.2</c:v>
                </c:pt>
                <c:pt idx="2">
                  <c:v>43.3</c:v>
                </c:pt>
                <c:pt idx="3">
                  <c:v>40.1</c:v>
                </c:pt>
                <c:pt idx="4">
                  <c:v>41.9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15-4DFE-A589-55C51D7E1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443336"/>
        <c:axId val="334440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138.9</c:v>
                </c:pt>
                <c:pt idx="1">
                  <c:v>139.69999999999999</c:v>
                </c:pt>
                <c:pt idx="2">
                  <c:v>139.30000000000001</c:v>
                </c:pt>
                <c:pt idx="3">
                  <c:v>135.30000000000001</c:v>
                </c:pt>
                <c:pt idx="4">
                  <c:v>289.2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15-4DFE-A589-55C51D7E1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443336"/>
        <c:axId val="334440984"/>
      </c:lineChart>
      <c:catAx>
        <c:axId val="334443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34440984"/>
        <c:crosses val="autoZero"/>
        <c:auto val="1"/>
        <c:lblAlgn val="ctr"/>
        <c:lblOffset val="100"/>
        <c:noMultiLvlLbl val="1"/>
      </c:catAx>
      <c:valAx>
        <c:axId val="334440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4443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60.1</c:v>
                </c:pt>
                <c:pt idx="1">
                  <c:v>65.400000000000006</c:v>
                </c:pt>
                <c:pt idx="2">
                  <c:v>61.2</c:v>
                </c:pt>
                <c:pt idx="3">
                  <c:v>60.5</c:v>
                </c:pt>
                <c:pt idx="4">
                  <c:v>66.8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A5-4490-9106-A12AD8A95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442944"/>
        <c:axId val="334445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33.200000000000003</c:v>
                </c:pt>
                <c:pt idx="1">
                  <c:v>29.6</c:v>
                </c:pt>
                <c:pt idx="2">
                  <c:v>29.2</c:v>
                </c:pt>
                <c:pt idx="3">
                  <c:v>30.4</c:v>
                </c:pt>
                <c:pt idx="4">
                  <c:v>33.9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A5-4490-9106-A12AD8A95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442944"/>
        <c:axId val="334445296"/>
      </c:lineChart>
      <c:catAx>
        <c:axId val="3344429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34445296"/>
        <c:crosses val="autoZero"/>
        <c:auto val="1"/>
        <c:lblAlgn val="ctr"/>
        <c:lblOffset val="100"/>
        <c:noMultiLvlLbl val="1"/>
      </c:catAx>
      <c:valAx>
        <c:axId val="334445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4442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13579</c:v>
                </c:pt>
                <c:pt idx="1">
                  <c:v>17033</c:v>
                </c:pt>
                <c:pt idx="2">
                  <c:v>15051</c:v>
                </c:pt>
                <c:pt idx="3">
                  <c:v>14016</c:v>
                </c:pt>
                <c:pt idx="4">
                  <c:v>16219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B9-4201-A779-7D0954DE9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446080"/>
        <c:axId val="334438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37496</c:v>
                </c:pt>
                <c:pt idx="1">
                  <c:v>31888</c:v>
                </c:pt>
                <c:pt idx="2">
                  <c:v>13314</c:v>
                </c:pt>
                <c:pt idx="3">
                  <c:v>28825</c:v>
                </c:pt>
                <c:pt idx="4">
                  <c:v>8265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B9-4201-A779-7D0954DE9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446080"/>
        <c:axId val="334438632"/>
      </c:lineChart>
      <c:catAx>
        <c:axId val="334446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34438632"/>
        <c:crosses val="autoZero"/>
        <c:auto val="1"/>
        <c:lblAlgn val="ctr"/>
        <c:lblOffset val="100"/>
        <c:noMultiLvlLbl val="1"/>
      </c:catAx>
      <c:valAx>
        <c:axId val="334438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34446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B1" zoomScale="80" zoomScaleNormal="8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愛媛県八幡浜市　北浜立体駐車場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11994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121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立体式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24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534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131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250.5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297.89999999999998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257.60000000000002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252.8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301.2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39.299999999999997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44.2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43.3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40.1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41.9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218.5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151.19999999999999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212.4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243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756.6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4.7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4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2.4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2.2999999999999998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2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138.9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139.69999999999999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139.30000000000001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135.30000000000001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289.2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132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133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60.1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65.400000000000006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61.2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60.5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66.8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13579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17033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15051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14016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16219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46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39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25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23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33.200000000000003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29.6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29.2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30.4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33.9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37496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31888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13314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28825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8265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134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66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280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239.6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224.1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152.5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54.7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topLeftCell="DH1" workbookViewId="0">
      <selection activeCell="DN9" sqref="DN9"/>
    </sheetView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99</v>
      </c>
      <c r="AL5" s="59" t="s">
        <v>100</v>
      </c>
      <c r="AM5" s="59" t="s">
        <v>101</v>
      </c>
      <c r="AN5" s="59" t="s">
        <v>102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103</v>
      </c>
      <c r="AV5" s="59" t="s">
        <v>89</v>
      </c>
      <c r="AW5" s="59" t="s">
        <v>90</v>
      </c>
      <c r="AX5" s="59" t="s">
        <v>101</v>
      </c>
      <c r="AY5" s="59" t="s">
        <v>104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88</v>
      </c>
      <c r="BG5" s="59" t="s">
        <v>89</v>
      </c>
      <c r="BH5" s="59" t="s">
        <v>105</v>
      </c>
      <c r="BI5" s="59" t="s">
        <v>101</v>
      </c>
      <c r="BJ5" s="59" t="s">
        <v>106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88</v>
      </c>
      <c r="BR5" s="59" t="s">
        <v>107</v>
      </c>
      <c r="BS5" s="59" t="s">
        <v>100</v>
      </c>
      <c r="BT5" s="59" t="s">
        <v>101</v>
      </c>
      <c r="BU5" s="59" t="s">
        <v>102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88</v>
      </c>
      <c r="CC5" s="59" t="s">
        <v>107</v>
      </c>
      <c r="CD5" s="59" t="s">
        <v>100</v>
      </c>
      <c r="CE5" s="59" t="s">
        <v>108</v>
      </c>
      <c r="CF5" s="59" t="s">
        <v>92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88</v>
      </c>
      <c r="CP5" s="59" t="s">
        <v>89</v>
      </c>
      <c r="CQ5" s="59" t="s">
        <v>90</v>
      </c>
      <c r="CR5" s="59" t="s">
        <v>101</v>
      </c>
      <c r="CS5" s="59" t="s">
        <v>106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103</v>
      </c>
      <c r="DA5" s="59" t="s">
        <v>89</v>
      </c>
      <c r="DB5" s="59" t="s">
        <v>100</v>
      </c>
      <c r="DC5" s="59" t="s">
        <v>101</v>
      </c>
      <c r="DD5" s="59" t="s">
        <v>102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89</v>
      </c>
      <c r="DM5" s="59" t="s">
        <v>100</v>
      </c>
      <c r="DN5" s="59" t="s">
        <v>91</v>
      </c>
      <c r="DO5" s="59" t="s">
        <v>92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109</v>
      </c>
      <c r="B6" s="60">
        <f>B8</f>
        <v>2019</v>
      </c>
      <c r="C6" s="60">
        <f t="shared" ref="C6:X6" si="1">C8</f>
        <v>382043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6</v>
      </c>
      <c r="H6" s="60" t="str">
        <f>SUBSTITUTE(H8,"　","")</f>
        <v>愛媛県八幡浜市</v>
      </c>
      <c r="I6" s="60" t="str">
        <f t="shared" si="1"/>
        <v>北浜立体駐車場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立体式</v>
      </c>
      <c r="R6" s="63">
        <f t="shared" si="1"/>
        <v>24</v>
      </c>
      <c r="S6" s="62" t="str">
        <f t="shared" si="1"/>
        <v>商業施設</v>
      </c>
      <c r="T6" s="62" t="str">
        <f t="shared" si="1"/>
        <v>無</v>
      </c>
      <c r="U6" s="63">
        <f t="shared" si="1"/>
        <v>11994</v>
      </c>
      <c r="V6" s="63">
        <f t="shared" si="1"/>
        <v>534</v>
      </c>
      <c r="W6" s="63">
        <f t="shared" si="1"/>
        <v>0</v>
      </c>
      <c r="X6" s="62" t="str">
        <f t="shared" si="1"/>
        <v>代行制</v>
      </c>
      <c r="Y6" s="64">
        <f>IF(Y8="-",NA(),Y8)</f>
        <v>250.5</v>
      </c>
      <c r="Z6" s="64">
        <f t="shared" ref="Z6:AH6" si="2">IF(Z8="-",NA(),Z8)</f>
        <v>297.89999999999998</v>
      </c>
      <c r="AA6" s="64">
        <f t="shared" si="2"/>
        <v>257.60000000000002</v>
      </c>
      <c r="AB6" s="64">
        <f t="shared" si="2"/>
        <v>252.8</v>
      </c>
      <c r="AC6" s="64">
        <f t="shared" si="2"/>
        <v>301.2</v>
      </c>
      <c r="AD6" s="64">
        <f t="shared" si="2"/>
        <v>218.5</v>
      </c>
      <c r="AE6" s="64">
        <f t="shared" si="2"/>
        <v>151.19999999999999</v>
      </c>
      <c r="AF6" s="64">
        <f t="shared" si="2"/>
        <v>212.4</v>
      </c>
      <c r="AG6" s="64">
        <f t="shared" si="2"/>
        <v>243</v>
      </c>
      <c r="AH6" s="64">
        <f t="shared" si="2"/>
        <v>756.6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4.7</v>
      </c>
      <c r="AP6" s="64">
        <f t="shared" si="3"/>
        <v>4</v>
      </c>
      <c r="AQ6" s="64">
        <f t="shared" si="3"/>
        <v>2.4</v>
      </c>
      <c r="AR6" s="64">
        <f t="shared" si="3"/>
        <v>2.2999999999999998</v>
      </c>
      <c r="AS6" s="64">
        <f t="shared" si="3"/>
        <v>2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46</v>
      </c>
      <c r="BA6" s="65">
        <f t="shared" si="4"/>
        <v>39</v>
      </c>
      <c r="BB6" s="65">
        <f t="shared" si="4"/>
        <v>25</v>
      </c>
      <c r="BC6" s="65">
        <f t="shared" si="4"/>
        <v>23</v>
      </c>
      <c r="BD6" s="65">
        <f t="shared" si="4"/>
        <v>15</v>
      </c>
      <c r="BE6" s="63" t="str">
        <f>IF(BE8="-","",IF(BE8="-","【-】","【"&amp;SUBSTITUTE(TEXT(BE8,"#,##0"),"-","△")&amp;"】"))</f>
        <v>【17】</v>
      </c>
      <c r="BF6" s="64">
        <f>IF(BF8="-",NA(),BF8)</f>
        <v>60.1</v>
      </c>
      <c r="BG6" s="64">
        <f t="shared" ref="BG6:BO6" si="5">IF(BG8="-",NA(),BG8)</f>
        <v>65.400000000000006</v>
      </c>
      <c r="BH6" s="64">
        <f t="shared" si="5"/>
        <v>61.2</v>
      </c>
      <c r="BI6" s="64">
        <f t="shared" si="5"/>
        <v>60.5</v>
      </c>
      <c r="BJ6" s="64">
        <f t="shared" si="5"/>
        <v>66.8</v>
      </c>
      <c r="BK6" s="64">
        <f t="shared" si="5"/>
        <v>33.200000000000003</v>
      </c>
      <c r="BL6" s="64">
        <f t="shared" si="5"/>
        <v>29.6</v>
      </c>
      <c r="BM6" s="64">
        <f t="shared" si="5"/>
        <v>29.2</v>
      </c>
      <c r="BN6" s="64">
        <f t="shared" si="5"/>
        <v>30.4</v>
      </c>
      <c r="BO6" s="64">
        <f t="shared" si="5"/>
        <v>33.9</v>
      </c>
      <c r="BP6" s="61" t="str">
        <f>IF(BP8="-","",IF(BP8="-","【-】","【"&amp;SUBSTITUTE(TEXT(BP8,"#,##0.0"),"-","△")&amp;"】"))</f>
        <v>【20.8】</v>
      </c>
      <c r="BQ6" s="65">
        <f>IF(BQ8="-",NA(),BQ8)</f>
        <v>13579</v>
      </c>
      <c r="BR6" s="65">
        <f t="shared" ref="BR6:BZ6" si="6">IF(BR8="-",NA(),BR8)</f>
        <v>17033</v>
      </c>
      <c r="BS6" s="65">
        <f t="shared" si="6"/>
        <v>15051</v>
      </c>
      <c r="BT6" s="65">
        <f t="shared" si="6"/>
        <v>14016</v>
      </c>
      <c r="BU6" s="65">
        <f t="shared" si="6"/>
        <v>16219</v>
      </c>
      <c r="BV6" s="65">
        <f t="shared" si="6"/>
        <v>37496</v>
      </c>
      <c r="BW6" s="65">
        <f t="shared" si="6"/>
        <v>31888</v>
      </c>
      <c r="BX6" s="65">
        <f t="shared" si="6"/>
        <v>13314</v>
      </c>
      <c r="BY6" s="65">
        <f t="shared" si="6"/>
        <v>28825</v>
      </c>
      <c r="BZ6" s="65">
        <f t="shared" si="6"/>
        <v>8265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110</v>
      </c>
      <c r="CM6" s="63">
        <f t="shared" ref="CM6:CN6" si="7">CM8</f>
        <v>66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110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280</v>
      </c>
      <c r="DF6" s="64">
        <f t="shared" si="8"/>
        <v>239.6</v>
      </c>
      <c r="DG6" s="64">
        <f t="shared" si="8"/>
        <v>224.1</v>
      </c>
      <c r="DH6" s="64">
        <f t="shared" si="8"/>
        <v>152.5</v>
      </c>
      <c r="DI6" s="64">
        <f t="shared" si="8"/>
        <v>54.7</v>
      </c>
      <c r="DJ6" s="61" t="str">
        <f>IF(DJ8="-","",IF(DJ8="-","【-】","【"&amp;SUBSTITUTE(TEXT(DJ8,"#,##0.0"),"-","△")&amp;"】"))</f>
        <v>【425.4】</v>
      </c>
      <c r="DK6" s="64">
        <f>IF(DK8="-",NA(),DK8)</f>
        <v>39.299999999999997</v>
      </c>
      <c r="DL6" s="64">
        <f t="shared" ref="DL6:DT6" si="9">IF(DL8="-",NA(),DL8)</f>
        <v>44.2</v>
      </c>
      <c r="DM6" s="64">
        <f t="shared" si="9"/>
        <v>43.3</v>
      </c>
      <c r="DN6" s="64">
        <f t="shared" si="9"/>
        <v>40.1</v>
      </c>
      <c r="DO6" s="64">
        <f t="shared" si="9"/>
        <v>41.9</v>
      </c>
      <c r="DP6" s="64">
        <f t="shared" si="9"/>
        <v>138.9</v>
      </c>
      <c r="DQ6" s="64">
        <f t="shared" si="9"/>
        <v>139.69999999999999</v>
      </c>
      <c r="DR6" s="64">
        <f t="shared" si="9"/>
        <v>139.30000000000001</v>
      </c>
      <c r="DS6" s="64">
        <f t="shared" si="9"/>
        <v>135.30000000000001</v>
      </c>
      <c r="DT6" s="64">
        <f t="shared" si="9"/>
        <v>289.2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111</v>
      </c>
      <c r="B7" s="60">
        <f t="shared" ref="B7:X7" si="10">B8</f>
        <v>2019</v>
      </c>
      <c r="C7" s="60">
        <f t="shared" si="10"/>
        <v>382043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6</v>
      </c>
      <c r="H7" s="60" t="str">
        <f t="shared" si="10"/>
        <v>愛媛県　八幡浜市</v>
      </c>
      <c r="I7" s="60" t="str">
        <f t="shared" si="10"/>
        <v>北浜立体駐車場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立体式</v>
      </c>
      <c r="R7" s="63">
        <f t="shared" si="10"/>
        <v>24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11994</v>
      </c>
      <c r="V7" s="63">
        <f t="shared" si="10"/>
        <v>534</v>
      </c>
      <c r="W7" s="63">
        <f t="shared" si="10"/>
        <v>0</v>
      </c>
      <c r="X7" s="62" t="str">
        <f t="shared" si="10"/>
        <v>代行制</v>
      </c>
      <c r="Y7" s="64">
        <f>Y8</f>
        <v>250.5</v>
      </c>
      <c r="Z7" s="64">
        <f t="shared" ref="Z7:AH7" si="11">Z8</f>
        <v>297.89999999999998</v>
      </c>
      <c r="AA7" s="64">
        <f t="shared" si="11"/>
        <v>257.60000000000002</v>
      </c>
      <c r="AB7" s="64">
        <f t="shared" si="11"/>
        <v>252.8</v>
      </c>
      <c r="AC7" s="64">
        <f t="shared" si="11"/>
        <v>301.2</v>
      </c>
      <c r="AD7" s="64">
        <f t="shared" si="11"/>
        <v>218.5</v>
      </c>
      <c r="AE7" s="64">
        <f t="shared" si="11"/>
        <v>151.19999999999999</v>
      </c>
      <c r="AF7" s="64">
        <f t="shared" si="11"/>
        <v>212.4</v>
      </c>
      <c r="AG7" s="64">
        <f t="shared" si="11"/>
        <v>243</v>
      </c>
      <c r="AH7" s="64">
        <f t="shared" si="11"/>
        <v>756.6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4.7</v>
      </c>
      <c r="AP7" s="64">
        <f t="shared" si="12"/>
        <v>4</v>
      </c>
      <c r="AQ7" s="64">
        <f t="shared" si="12"/>
        <v>2.4</v>
      </c>
      <c r="AR7" s="64">
        <f t="shared" si="12"/>
        <v>2.2999999999999998</v>
      </c>
      <c r="AS7" s="64">
        <f t="shared" si="12"/>
        <v>2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46</v>
      </c>
      <c r="BA7" s="65">
        <f t="shared" si="13"/>
        <v>39</v>
      </c>
      <c r="BB7" s="65">
        <f t="shared" si="13"/>
        <v>25</v>
      </c>
      <c r="BC7" s="65">
        <f t="shared" si="13"/>
        <v>23</v>
      </c>
      <c r="BD7" s="65">
        <f t="shared" si="13"/>
        <v>15</v>
      </c>
      <c r="BE7" s="63"/>
      <c r="BF7" s="64">
        <f>BF8</f>
        <v>60.1</v>
      </c>
      <c r="BG7" s="64">
        <f t="shared" ref="BG7:BO7" si="14">BG8</f>
        <v>65.400000000000006</v>
      </c>
      <c r="BH7" s="64">
        <f t="shared" si="14"/>
        <v>61.2</v>
      </c>
      <c r="BI7" s="64">
        <f t="shared" si="14"/>
        <v>60.5</v>
      </c>
      <c r="BJ7" s="64">
        <f t="shared" si="14"/>
        <v>66.8</v>
      </c>
      <c r="BK7" s="64">
        <f t="shared" si="14"/>
        <v>33.200000000000003</v>
      </c>
      <c r="BL7" s="64">
        <f t="shared" si="14"/>
        <v>29.6</v>
      </c>
      <c r="BM7" s="64">
        <f t="shared" si="14"/>
        <v>29.2</v>
      </c>
      <c r="BN7" s="64">
        <f t="shared" si="14"/>
        <v>30.4</v>
      </c>
      <c r="BO7" s="64">
        <f t="shared" si="14"/>
        <v>33.9</v>
      </c>
      <c r="BP7" s="61"/>
      <c r="BQ7" s="65">
        <f>BQ8</f>
        <v>13579</v>
      </c>
      <c r="BR7" s="65">
        <f t="shared" ref="BR7:BZ7" si="15">BR8</f>
        <v>17033</v>
      </c>
      <c r="BS7" s="65">
        <f t="shared" si="15"/>
        <v>15051</v>
      </c>
      <c r="BT7" s="65">
        <f t="shared" si="15"/>
        <v>14016</v>
      </c>
      <c r="BU7" s="65">
        <f t="shared" si="15"/>
        <v>16219</v>
      </c>
      <c r="BV7" s="65">
        <f t="shared" si="15"/>
        <v>37496</v>
      </c>
      <c r="BW7" s="65">
        <f t="shared" si="15"/>
        <v>31888</v>
      </c>
      <c r="BX7" s="65">
        <f t="shared" si="15"/>
        <v>13314</v>
      </c>
      <c r="BY7" s="65">
        <f t="shared" si="15"/>
        <v>28825</v>
      </c>
      <c r="BZ7" s="65">
        <f t="shared" si="15"/>
        <v>8265</v>
      </c>
      <c r="CA7" s="63"/>
      <c r="CB7" s="64" t="s">
        <v>112</v>
      </c>
      <c r="CC7" s="64" t="s">
        <v>112</v>
      </c>
      <c r="CD7" s="64" t="s">
        <v>112</v>
      </c>
      <c r="CE7" s="64" t="s">
        <v>112</v>
      </c>
      <c r="CF7" s="64" t="s">
        <v>112</v>
      </c>
      <c r="CG7" s="64" t="s">
        <v>112</v>
      </c>
      <c r="CH7" s="64" t="s">
        <v>112</v>
      </c>
      <c r="CI7" s="64" t="s">
        <v>112</v>
      </c>
      <c r="CJ7" s="64" t="s">
        <v>112</v>
      </c>
      <c r="CK7" s="64" t="s">
        <v>110</v>
      </c>
      <c r="CL7" s="61"/>
      <c r="CM7" s="63">
        <f>CM8</f>
        <v>66</v>
      </c>
      <c r="CN7" s="63">
        <f>CN8</f>
        <v>0</v>
      </c>
      <c r="CO7" s="64" t="s">
        <v>112</v>
      </c>
      <c r="CP7" s="64" t="s">
        <v>112</v>
      </c>
      <c r="CQ7" s="64" t="s">
        <v>112</v>
      </c>
      <c r="CR7" s="64" t="s">
        <v>112</v>
      </c>
      <c r="CS7" s="64" t="s">
        <v>112</v>
      </c>
      <c r="CT7" s="64" t="s">
        <v>112</v>
      </c>
      <c r="CU7" s="64" t="s">
        <v>112</v>
      </c>
      <c r="CV7" s="64" t="s">
        <v>112</v>
      </c>
      <c r="CW7" s="64" t="s">
        <v>112</v>
      </c>
      <c r="CX7" s="64" t="s">
        <v>110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280</v>
      </c>
      <c r="DF7" s="64">
        <f t="shared" si="16"/>
        <v>239.6</v>
      </c>
      <c r="DG7" s="64">
        <f t="shared" si="16"/>
        <v>224.1</v>
      </c>
      <c r="DH7" s="64">
        <f t="shared" si="16"/>
        <v>152.5</v>
      </c>
      <c r="DI7" s="64">
        <f t="shared" si="16"/>
        <v>54.7</v>
      </c>
      <c r="DJ7" s="61"/>
      <c r="DK7" s="64">
        <f>DK8</f>
        <v>39.299999999999997</v>
      </c>
      <c r="DL7" s="64">
        <f t="shared" ref="DL7:DT7" si="17">DL8</f>
        <v>44.2</v>
      </c>
      <c r="DM7" s="64">
        <f t="shared" si="17"/>
        <v>43.3</v>
      </c>
      <c r="DN7" s="64">
        <f t="shared" si="17"/>
        <v>40.1</v>
      </c>
      <c r="DO7" s="64">
        <f t="shared" si="17"/>
        <v>41.9</v>
      </c>
      <c r="DP7" s="64">
        <f t="shared" si="17"/>
        <v>138.9</v>
      </c>
      <c r="DQ7" s="64">
        <f t="shared" si="17"/>
        <v>139.69999999999999</v>
      </c>
      <c r="DR7" s="64">
        <f t="shared" si="17"/>
        <v>139.30000000000001</v>
      </c>
      <c r="DS7" s="64">
        <f t="shared" si="17"/>
        <v>135.30000000000001</v>
      </c>
      <c r="DT7" s="64">
        <f t="shared" si="17"/>
        <v>289.2</v>
      </c>
      <c r="DU7" s="61"/>
    </row>
    <row r="8" spans="1:125" s="66" customFormat="1" x14ac:dyDescent="0.15">
      <c r="A8" s="49"/>
      <c r="B8" s="67">
        <v>2019</v>
      </c>
      <c r="C8" s="67">
        <v>382043</v>
      </c>
      <c r="D8" s="67">
        <v>47</v>
      </c>
      <c r="E8" s="67">
        <v>14</v>
      </c>
      <c r="F8" s="67">
        <v>0</v>
      </c>
      <c r="G8" s="67">
        <v>6</v>
      </c>
      <c r="H8" s="67" t="s">
        <v>113</v>
      </c>
      <c r="I8" s="67" t="s">
        <v>114</v>
      </c>
      <c r="J8" s="67" t="s">
        <v>115</v>
      </c>
      <c r="K8" s="67" t="s">
        <v>116</v>
      </c>
      <c r="L8" s="67" t="s">
        <v>117</v>
      </c>
      <c r="M8" s="67" t="s">
        <v>118</v>
      </c>
      <c r="N8" s="67" t="s">
        <v>119</v>
      </c>
      <c r="O8" s="68" t="s">
        <v>120</v>
      </c>
      <c r="P8" s="69" t="s">
        <v>121</v>
      </c>
      <c r="Q8" s="69" t="s">
        <v>122</v>
      </c>
      <c r="R8" s="70">
        <v>24</v>
      </c>
      <c r="S8" s="69" t="s">
        <v>123</v>
      </c>
      <c r="T8" s="69" t="s">
        <v>124</v>
      </c>
      <c r="U8" s="70">
        <v>11994</v>
      </c>
      <c r="V8" s="70">
        <v>534</v>
      </c>
      <c r="W8" s="70">
        <v>0</v>
      </c>
      <c r="X8" s="69" t="s">
        <v>125</v>
      </c>
      <c r="Y8" s="71">
        <v>250.5</v>
      </c>
      <c r="Z8" s="71">
        <v>297.89999999999998</v>
      </c>
      <c r="AA8" s="71">
        <v>257.60000000000002</v>
      </c>
      <c r="AB8" s="71">
        <v>252.8</v>
      </c>
      <c r="AC8" s="71">
        <v>301.2</v>
      </c>
      <c r="AD8" s="71">
        <v>218.5</v>
      </c>
      <c r="AE8" s="71">
        <v>151.19999999999999</v>
      </c>
      <c r="AF8" s="71">
        <v>212.4</v>
      </c>
      <c r="AG8" s="71">
        <v>243</v>
      </c>
      <c r="AH8" s="71">
        <v>756.6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4.7</v>
      </c>
      <c r="AP8" s="71">
        <v>4</v>
      </c>
      <c r="AQ8" s="71">
        <v>2.4</v>
      </c>
      <c r="AR8" s="71">
        <v>2.2999999999999998</v>
      </c>
      <c r="AS8" s="71">
        <v>2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46</v>
      </c>
      <c r="BA8" s="72">
        <v>39</v>
      </c>
      <c r="BB8" s="72">
        <v>25</v>
      </c>
      <c r="BC8" s="72">
        <v>23</v>
      </c>
      <c r="BD8" s="72">
        <v>15</v>
      </c>
      <c r="BE8" s="72">
        <v>17</v>
      </c>
      <c r="BF8" s="71">
        <v>60.1</v>
      </c>
      <c r="BG8" s="71">
        <v>65.400000000000006</v>
      </c>
      <c r="BH8" s="71">
        <v>61.2</v>
      </c>
      <c r="BI8" s="71">
        <v>60.5</v>
      </c>
      <c r="BJ8" s="71">
        <v>66.8</v>
      </c>
      <c r="BK8" s="71">
        <v>33.200000000000003</v>
      </c>
      <c r="BL8" s="71">
        <v>29.6</v>
      </c>
      <c r="BM8" s="71">
        <v>29.2</v>
      </c>
      <c r="BN8" s="71">
        <v>30.4</v>
      </c>
      <c r="BO8" s="71">
        <v>33.9</v>
      </c>
      <c r="BP8" s="68">
        <v>20.8</v>
      </c>
      <c r="BQ8" s="72">
        <v>13579</v>
      </c>
      <c r="BR8" s="72">
        <v>17033</v>
      </c>
      <c r="BS8" s="72">
        <v>15051</v>
      </c>
      <c r="BT8" s="73">
        <v>14016</v>
      </c>
      <c r="BU8" s="73">
        <v>16219</v>
      </c>
      <c r="BV8" s="72">
        <v>37496</v>
      </c>
      <c r="BW8" s="72">
        <v>31888</v>
      </c>
      <c r="BX8" s="72">
        <v>13314</v>
      </c>
      <c r="BY8" s="72">
        <v>28825</v>
      </c>
      <c r="BZ8" s="72">
        <v>8265</v>
      </c>
      <c r="CA8" s="70">
        <v>14290</v>
      </c>
      <c r="CB8" s="71" t="s">
        <v>117</v>
      </c>
      <c r="CC8" s="71" t="s">
        <v>117</v>
      </c>
      <c r="CD8" s="71" t="s">
        <v>117</v>
      </c>
      <c r="CE8" s="71" t="s">
        <v>117</v>
      </c>
      <c r="CF8" s="71" t="s">
        <v>117</v>
      </c>
      <c r="CG8" s="71" t="s">
        <v>117</v>
      </c>
      <c r="CH8" s="71" t="s">
        <v>117</v>
      </c>
      <c r="CI8" s="71" t="s">
        <v>117</v>
      </c>
      <c r="CJ8" s="71" t="s">
        <v>117</v>
      </c>
      <c r="CK8" s="71" t="s">
        <v>117</v>
      </c>
      <c r="CL8" s="68" t="s">
        <v>117</v>
      </c>
      <c r="CM8" s="70">
        <v>66</v>
      </c>
      <c r="CN8" s="70">
        <v>0</v>
      </c>
      <c r="CO8" s="71" t="s">
        <v>117</v>
      </c>
      <c r="CP8" s="71" t="s">
        <v>117</v>
      </c>
      <c r="CQ8" s="71" t="s">
        <v>117</v>
      </c>
      <c r="CR8" s="71" t="s">
        <v>117</v>
      </c>
      <c r="CS8" s="71" t="s">
        <v>117</v>
      </c>
      <c r="CT8" s="71" t="s">
        <v>117</v>
      </c>
      <c r="CU8" s="71" t="s">
        <v>117</v>
      </c>
      <c r="CV8" s="71" t="s">
        <v>117</v>
      </c>
      <c r="CW8" s="71" t="s">
        <v>117</v>
      </c>
      <c r="CX8" s="71" t="s">
        <v>117</v>
      </c>
      <c r="CY8" s="68" t="s">
        <v>117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280</v>
      </c>
      <c r="DF8" s="71">
        <v>239.6</v>
      </c>
      <c r="DG8" s="71">
        <v>224.1</v>
      </c>
      <c r="DH8" s="71">
        <v>152.5</v>
      </c>
      <c r="DI8" s="71">
        <v>54.7</v>
      </c>
      <c r="DJ8" s="68">
        <v>425.4</v>
      </c>
      <c r="DK8" s="71">
        <v>39.299999999999997</v>
      </c>
      <c r="DL8" s="71">
        <v>44.2</v>
      </c>
      <c r="DM8" s="71">
        <v>43.3</v>
      </c>
      <c r="DN8" s="71">
        <v>40.1</v>
      </c>
      <c r="DO8" s="71">
        <v>41.9</v>
      </c>
      <c r="DP8" s="71">
        <v>138.9</v>
      </c>
      <c r="DQ8" s="71">
        <v>139.69999999999999</v>
      </c>
      <c r="DR8" s="71">
        <v>139.30000000000001</v>
      </c>
      <c r="DS8" s="71">
        <v>135.30000000000001</v>
      </c>
      <c r="DT8" s="71">
        <v>289.2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126</v>
      </c>
      <c r="C10" s="78" t="s">
        <v>127</v>
      </c>
      <c r="D10" s="78" t="s">
        <v>128</v>
      </c>
      <c r="E10" s="78" t="s">
        <v>129</v>
      </c>
      <c r="F10" s="78" t="s">
        <v>130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YWH2213</cp:lastModifiedBy>
  <dcterms:created xsi:type="dcterms:W3CDTF">2020-12-04T03:39:26Z</dcterms:created>
  <dcterms:modified xsi:type="dcterms:W3CDTF">2021-01-20T04:32:42Z</dcterms:modified>
  <cp:category/>
</cp:coreProperties>
</file>