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R01年度\02_経営比較分析表\提出用\"/>
    </mc:Choice>
  </mc:AlternateContent>
  <workbookProtection workbookAlgorithmName="SHA-512" workbookHashValue="U4eojRnm1EkYg1NrNjsEoBi+QTf/BKrufwqdI4FSdRNcH51+zwebIXLTqtgLl6YREN9F2SZZORHFyNhtyafOHQ==" workbookSaltValue="h3z6ZJrt9mRnZyNvTaUV8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<sst xmlns="http://schemas.openxmlformats.org/spreadsheetml/2006/main" count="236" uniqueCount="119">
  <si>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</si>
  <si>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</si>
  <si>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</si>
  <si>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</si>
  <si>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</si>
  <si>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</si>
  <si>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</si>
  <si>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</si>
  <si>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</si>
  <si>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</si>
  <si>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</si>
  <si>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</si>
  <si>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</si>
  <si>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</si>
  <si>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</si>
  <si>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</si>
  <si>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</si>
  <si>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</si>
  <si>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</si>
  <si>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</si>
  <si>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</si>
  <si>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</si>
  <si>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</si>
  <si>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</si>
  <si>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</si>
  <si>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</si>
  <si>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</si>
  <si>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</si>
  <si>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</si>
  <si>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</si>
  <si>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</si>
  <si>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</si>
  <si>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</si>
  <si>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</si>
  <si>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</si>
  <si>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</si>
  <si>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</si>
  <si>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</si>
  <si>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</si>
  <si>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</si>
  <si>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</si>
  <si>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</si>
  <si>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</si>
  <si>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</si>
  <si>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</si>
  <si>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</si>
  <si>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</si>
  <si>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</si>
  <si>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</si>
  <si>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</si>
  <si>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</si>
  <si>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</si>
  <si>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</si>
  <si>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</si>
  <si>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</si>
  <si>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</si>
  <si>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</si>
  <si>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</si>
  <si>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</si>
  <si>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</si>
  <si>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</si>
  <si>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</si>
  <si>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</si>
  <si>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</si>
  <si>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</si>
  <si>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</si>
  <si>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</si>
  <si>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</si>
  <si>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</si>
  <si>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</si>
  <si>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</si>
  <si>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</si>
  <si>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</si>
  <si>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</si>
  <si>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</si>
  <si>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</si>
  <si>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</si>
  <si>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</si>
  <si>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</si>
  <si>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</si>
  <si>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</si>
  <si>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</si>
  <si>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</si>
  <si>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</si>
  <si>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</si>
  <si>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</si>
  <si>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</si>
  <si>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</si>
  <si>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</si>
  <si>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</si>
  <si>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</si>
  <si>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</si>
  <si>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</si>
  <si>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</si>
  <si>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</si>
  <si>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</si>
  <si>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</si>
  <si>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</si>
  <si>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</si>
  <si>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</si>
  <si>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</si>
  <si>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</si>
  <si>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</si>
  <si>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</si>
  <si>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</si>
  <si>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</si>
  <si>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</si>
  <si>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</si>
  <si>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</si>
  <si>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</si>
  <si>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</si>
  <si>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</si>
  <si>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</si>
  <si>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</si>
  <si>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</si>
  <si>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</si>
  <si>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事業には、処理場が27箇所あり、その資本費、維持管理費により汚水処理原価が高くなっているものの、使用料については、公共下水道事業の料金体系に準じているため、使用料対象経費である汚水処理費を賄えていない状況である。
　①の収益的収支比率について、前年度と比較して26.14ポイント増加しているが、これまで資本勘定に繰入を行っていた収益勘定の不足分に係る繰入金を、当該年度から収益勘定に繰入することとしたため変動が大きくなったものである。
　⑤の経費回収率について、前年度と比較して3.08ポイント改善しているが、維持修繕費の減少が主な理由である。
　同様に、⑥汚水処理原価についても、前年度と比較して11.40ポイント改善しているが、維持修繕費が減少したことが主な理由である。
　⑦の施設利用率については、処理区域内人口の減少に伴い、使用水量が減少するため、減少傾向が続く見込みであるが、令和2年度に予定している処理場の統廃合により改善される見込みである。
　⑧水洗化率については、未接続世帯に普及員が訪問し、接続促進を行うことにより年々改善しているものの、類似団体平均値と比べて低くなっている。</t>
    <rPh sb="85" eb="88">
      <t>シヨウリョウ</t>
    </rPh>
    <rPh sb="88" eb="90">
      <t>タイショウ</t>
    </rPh>
    <rPh sb="90" eb="92">
      <t>ケイヒ</t>
    </rPh>
    <rPh sb="95" eb="97">
      <t>オスイ</t>
    </rPh>
    <rPh sb="97" eb="99">
      <t>ショリ</t>
    </rPh>
    <rPh sb="99" eb="100">
      <t>ヒ</t>
    </rPh>
    <rPh sb="101" eb="102">
      <t>マカナ</t>
    </rPh>
    <rPh sb="107" eb="109">
      <t>ジョウキョウ</t>
    </rPh>
    <rPh sb="146" eb="148">
      <t>ゾウカ</t>
    </rPh>
    <rPh sb="158" eb="160">
      <t>シホン</t>
    </rPh>
    <rPh sb="160" eb="162">
      <t>カンジョウ</t>
    </rPh>
    <rPh sb="163" eb="165">
      <t>クリイレ</t>
    </rPh>
    <rPh sb="166" eb="167">
      <t>オコナ</t>
    </rPh>
    <rPh sb="171" eb="173">
      <t>シュウエキ</t>
    </rPh>
    <rPh sb="173" eb="175">
      <t>カンジョウ</t>
    </rPh>
    <rPh sb="176" eb="179">
      <t>フソクブン</t>
    </rPh>
    <rPh sb="180" eb="181">
      <t>カカ</t>
    </rPh>
    <rPh sb="182" eb="184">
      <t>クリイレ</t>
    </rPh>
    <rPh sb="184" eb="185">
      <t>キン</t>
    </rPh>
    <rPh sb="187" eb="189">
      <t>トウガイ</t>
    </rPh>
    <rPh sb="189" eb="191">
      <t>ネンド</t>
    </rPh>
    <rPh sb="193" eb="195">
      <t>シュウエキ</t>
    </rPh>
    <rPh sb="195" eb="197">
      <t>カンジョウ</t>
    </rPh>
    <rPh sb="198" eb="200">
      <t>クリイレ</t>
    </rPh>
    <rPh sb="209" eb="211">
      <t>ヘンドウ</t>
    </rPh>
    <rPh sb="212" eb="213">
      <t>オオ</t>
    </rPh>
    <rPh sb="254" eb="256">
      <t>カイゼン</t>
    </rPh>
    <rPh sb="262" eb="264">
      <t>イジ</t>
    </rPh>
    <rPh sb="264" eb="266">
      <t>シュウゼン</t>
    </rPh>
    <rPh sb="266" eb="267">
      <t>ヒ</t>
    </rPh>
    <rPh sb="268" eb="270">
      <t>ゲンショウ</t>
    </rPh>
    <rPh sb="271" eb="272">
      <t>オモ</t>
    </rPh>
    <rPh sb="273" eb="275">
      <t>リユウ</t>
    </rPh>
    <rPh sb="323" eb="325">
      <t>イジ</t>
    </rPh>
    <rPh sb="325" eb="327">
      <t>シュウゼン</t>
    </rPh>
    <rPh sb="327" eb="328">
      <t>ヒ</t>
    </rPh>
    <rPh sb="329" eb="331">
      <t>ゲンショウ</t>
    </rPh>
    <rPh sb="336" eb="337">
      <t>オモ</t>
    </rPh>
    <rPh sb="338" eb="340">
      <t>リユウ</t>
    </rPh>
    <rPh sb="348" eb="350">
      <t>シセツ</t>
    </rPh>
    <rPh sb="350" eb="352">
      <t>リヨウ</t>
    </rPh>
    <rPh sb="352" eb="353">
      <t>リツ</t>
    </rPh>
    <rPh sb="359" eb="361">
      <t>ショリ</t>
    </rPh>
    <rPh sb="361" eb="363">
      <t>クイキ</t>
    </rPh>
    <rPh sb="363" eb="364">
      <t>ナイ</t>
    </rPh>
    <rPh sb="364" eb="366">
      <t>ジンコウ</t>
    </rPh>
    <rPh sb="367" eb="369">
      <t>ゲンショウ</t>
    </rPh>
    <rPh sb="370" eb="371">
      <t>トモナ</t>
    </rPh>
    <rPh sb="373" eb="375">
      <t>シヨウ</t>
    </rPh>
    <rPh sb="375" eb="377">
      <t>スイリョウ</t>
    </rPh>
    <rPh sb="378" eb="380">
      <t>ゲンショウ</t>
    </rPh>
    <rPh sb="385" eb="387">
      <t>ゲンショウ</t>
    </rPh>
    <rPh sb="387" eb="389">
      <t>ケイコウ</t>
    </rPh>
    <rPh sb="390" eb="391">
      <t>ツヅ</t>
    </rPh>
    <rPh sb="392" eb="394">
      <t>ミコ</t>
    </rPh>
    <rPh sb="400" eb="402">
      <t>レイワ</t>
    </rPh>
    <rPh sb="403" eb="405">
      <t>ネンド</t>
    </rPh>
    <rPh sb="406" eb="408">
      <t>ヨテイ</t>
    </rPh>
    <rPh sb="412" eb="415">
      <t>ショリジョウ</t>
    </rPh>
    <rPh sb="416" eb="419">
      <t>トウハイゴウ</t>
    </rPh>
    <rPh sb="422" eb="424">
      <t>カイゼン</t>
    </rPh>
    <rPh sb="427" eb="429">
      <t>ミコ</t>
    </rPh>
    <phoneticPr fontId="4"/>
  </si>
  <si>
    <t>　平成27年度から陸地部のストックマネジメント事業による機能診断等を行っており、平成30年度に最適整備構想を策定し、令和元年度からは、島嶼部についても順次実施している。
　今後は、耐用年数が経過し、老朽化等による機能の低下が考えられる施設について、 補助制度を活用しながら施設の更新を実施したり、処理場の統廃合により更新経費の縮減を図りながら施設の機能維持に努めていく予定である。</t>
    <rPh sb="77" eb="79">
      <t>ジッシ</t>
    </rPh>
    <rPh sb="142" eb="144">
      <t>ジッシ</t>
    </rPh>
    <rPh sb="148" eb="151">
      <t>ショリジョウ</t>
    </rPh>
    <rPh sb="152" eb="155">
      <t>トウハイゴウ</t>
    </rPh>
    <rPh sb="158" eb="160">
      <t>コウシン</t>
    </rPh>
    <rPh sb="160" eb="162">
      <t>ケイヒ</t>
    </rPh>
    <rPh sb="163" eb="165">
      <t>シュクゲン</t>
    </rPh>
    <rPh sb="166" eb="167">
      <t>ハカ</t>
    </rPh>
    <rPh sb="171" eb="173">
      <t>シセツ</t>
    </rPh>
    <rPh sb="174" eb="176">
      <t>キノウ</t>
    </rPh>
    <rPh sb="176" eb="178">
      <t>イジ</t>
    </rPh>
    <rPh sb="179" eb="180">
      <t>ツト</t>
    </rPh>
    <rPh sb="184" eb="186">
      <t>ヨテイ</t>
    </rPh>
    <phoneticPr fontId="4"/>
  </si>
  <si>
    <t>　最適整備構想に基づき、汚水処理施設や管渠等の増改築及び老朽化した施設の機能回復を図ることとしている。
　整備事業のピークは過ぎているため、地方債元利償還金が逓減していることから、汚水処理原価についても逓減し、経費回収率が改善する見込みである。
　なお、現在進めている統合整備事業では、令和２年度に農業集落排水施設の朝倉地区６処理場を１つの処理場に統合し、北浦東地区の処理場を廃止し特定環境保全公共下水道の木浦・有津地区の処理場に統合する予定である。施設の統廃合により、施設利用率のほか、収支や経費回収率の改善を行い経営の健全化を図っている。</t>
    <rPh sb="73" eb="75">
      <t>ガンリ</t>
    </rPh>
    <rPh sb="77" eb="78">
      <t>キン</t>
    </rPh>
    <rPh sb="115" eb="117">
      <t>ミコ</t>
    </rPh>
    <rPh sb="143" eb="145">
      <t>レイワ</t>
    </rPh>
    <rPh sb="147" eb="148">
      <t>ド</t>
    </rPh>
    <rPh sb="155" eb="157">
      <t>シセツ</t>
    </rPh>
    <rPh sb="165" eb="166">
      <t>ジョウ</t>
    </rPh>
    <rPh sb="170" eb="173">
      <t>ショリジョウ</t>
    </rPh>
    <rPh sb="174" eb="176">
      <t>トウゴウ</t>
    </rPh>
    <rPh sb="184" eb="187">
      <t>ショリジョウ</t>
    </rPh>
    <rPh sb="188" eb="190">
      <t>ハイシ</t>
    </rPh>
    <rPh sb="211" eb="214">
      <t>ショリジョウ</t>
    </rPh>
    <rPh sb="253" eb="255">
      <t>カイゼン</t>
    </rPh>
    <rPh sb="256" eb="25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</si>
</sst>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0.06</c:v>
                </c:pt>
                <c:pt idx="3" formatCode="#,##0.00;&quot;△&quot;#,##0.00;&quot;-&quot;">
                  <c:v>0.02</c:v>
                </c:pt>
                <c:pt idx="4" formatCode="#,##0.00;&quot;△&quot;#,##0.00;&quot;-&quot;">
                  <c:v>0.13</c:v>
                </c:pt>
              </c:numCache>
            </c:numRef>
          </c:val>
          <c:extLst>
            <c:ext xmlns:c16="http://schemas.microsoft.com/office/drawing/2014/chart" uri="{C3380CC4-5D6E-409C-BE32-E72D297353CC}">
              <c16:uniqueId val="{00000000-B0B6-4B71-A233-E70DBA49C1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B0B6-4B71-A233-E70DBA49C1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38.61</c:v>
                </c:pt>
                <c:pt idx="1">
                  <c:v>39.42</c:v>
                </c:pt>
                <c:pt idx="2">
                  <c:v>37.42</c:v>
                </c:pt>
                <c:pt idx="3">
                  <c:v>38.76</c:v>
                </c:pt>
                <c:pt idx="4">
                  <c:v>36.26</c:v>
                </c:pt>
              </c:numCache>
            </c:numRef>
          </c:val>
          <c:extLst>
            <c:ext xmlns:c16="http://schemas.microsoft.com/office/drawing/2014/chart" uri="{C3380CC4-5D6E-409C-BE32-E72D297353CC}">
              <c16:uniqueId val="{00000000-A9AB-4109-8414-095BD82AD6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A9AB-4109-8414-095BD82AD6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81.84</c:v>
                </c:pt>
                <c:pt idx="1">
                  <c:v>85.77</c:v>
                </c:pt>
                <c:pt idx="2">
                  <c:v>85.88</c:v>
                </c:pt>
                <c:pt idx="3">
                  <c:v>86.4</c:v>
                </c:pt>
                <c:pt idx="4">
                  <c:v>86.88</c:v>
                </c:pt>
              </c:numCache>
            </c:numRef>
          </c:val>
          <c:extLst>
            <c:ext xmlns:c16="http://schemas.microsoft.com/office/drawing/2014/chart" uri="{C3380CC4-5D6E-409C-BE32-E72D297353CC}">
              <c16:uniqueId val="{00000000-13C2-483E-B3AA-1640159DA3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13C2-483E-B3AA-1640159DA3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64.14</c:v>
                </c:pt>
                <c:pt idx="1">
                  <c:v>65.13</c:v>
                </c:pt>
                <c:pt idx="2">
                  <c:v>81.95</c:v>
                </c:pt>
                <c:pt idx="3">
                  <c:v>62.72</c:v>
                </c:pt>
                <c:pt idx="4">
                  <c:v>88.86</c:v>
                </c:pt>
              </c:numCache>
            </c:numRef>
          </c:val>
          <c:extLst>
            <c:ext xmlns:c16="http://schemas.microsoft.com/office/drawing/2014/chart" uri="{C3380CC4-5D6E-409C-BE32-E72D297353CC}">
              <c16:uniqueId val="{00000000-701B-4CE4-88A7-D830159C14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B-4CE4-88A7-D830159C14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7A-46BE-9297-7033B86162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A-46BE-9297-7033B86162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4-4F67-BC2F-211DE1A1DD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4-4F67-BC2F-211DE1A1DD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48-4C29-89D7-FF4A2D0859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48-4C29-89D7-FF4A2D0859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6A-4C31-8585-B5051BBAC8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6A-4C31-8585-B5051BBAC8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947.58</c:v>
                </c:pt>
                <c:pt idx="1">
                  <c:v>1038.1099999999999</c:v>
                </c:pt>
                <c:pt idx="2" formatCode="#,##0.00;&quot;△&quot;#,##0.00">
                  <c:v>0</c:v>
                </c:pt>
                <c:pt idx="3" formatCode="#,##0.00;&quot;△&quot;#,##0.00">
                  <c:v>0</c:v>
                </c:pt>
                <c:pt idx="4">
                  <c:v>4.9000000000000004</c:v>
                </c:pt>
              </c:numCache>
            </c:numRef>
          </c:val>
          <c:extLst>
            <c:ext xmlns:c16="http://schemas.microsoft.com/office/drawing/2014/chart" uri="{C3380CC4-5D6E-409C-BE32-E72D297353CC}">
              <c16:uniqueId val="{00000000-5E4D-4D34-896F-35AB92CABC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5E4D-4D34-896F-35AB92CABC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46.88</c:v>
                </c:pt>
                <c:pt idx="1">
                  <c:v>67.84</c:v>
                </c:pt>
                <c:pt idx="2">
                  <c:v>65.180000000000007</c:v>
                </c:pt>
                <c:pt idx="3">
                  <c:v>58.86</c:v>
                </c:pt>
                <c:pt idx="4">
                  <c:v>61.94</c:v>
                </c:pt>
              </c:numCache>
            </c:numRef>
          </c:val>
          <c:extLst>
            <c:ext xmlns:c16="http://schemas.microsoft.com/office/drawing/2014/chart" uri="{C3380CC4-5D6E-409C-BE32-E72D297353CC}">
              <c16:uniqueId val="{00000000-9A8C-44D0-973C-5535AC2812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9A8C-44D0-973C-5535AC2812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353.42</c:v>
                </c:pt>
                <c:pt idx="1">
                  <c:v>240.55</c:v>
                </c:pt>
                <c:pt idx="2">
                  <c:v>250.83</c:v>
                </c:pt>
                <c:pt idx="3">
                  <c:v>276.63</c:v>
                </c:pt>
                <c:pt idx="4">
                  <c:v>265.23</c:v>
                </c:pt>
              </c:numCache>
            </c:numRef>
          </c:val>
          <c:extLst>
            <c:ext xmlns:c16="http://schemas.microsoft.com/office/drawing/2014/chart" uri="{C3380CC4-5D6E-409C-BE32-E72D297353CC}">
              <c16:uniqueId val="{00000000-05DD-4405-843E-5063D177DB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05DD-4405-843E-5063D177DB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158386</v>
      </c>
      <c r="AM8" s="51"/>
      <c r="AN8" s="51"/>
      <c r="AO8" s="51"/>
      <c r="AP8" s="51"/>
      <c r="AQ8" s="51"/>
      <c r="AR8" s="51"/>
      <c r="AS8" s="51"/>
      <c r="AT8" s="46">
        <f>データ!T6</f>
        <v>419.14</v>
      </c>
      <c r="AU8" s="46"/>
      <c r="AV8" s="46"/>
      <c r="AW8" s="46"/>
      <c r="AX8" s="46"/>
      <c r="AY8" s="46"/>
      <c r="AZ8" s="46"/>
      <c r="BA8" s="46"/>
      <c r="BB8" s="46">
        <f>データ!U6</f>
        <v>377.88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10.119999999999999</v>
      </c>
      <c r="Q10" s="46"/>
      <c r="R10" s="46"/>
      <c r="S10" s="46"/>
      <c r="T10" s="46"/>
      <c r="U10" s="46"/>
      <c r="V10" s="46"/>
      <c r="W10" s="46">
        <f>データ!Q6</f>
        <v>121.11</v>
      </c>
      <c r="X10" s="46"/>
      <c r="Y10" s="46"/>
      <c r="Z10" s="46"/>
      <c r="AA10" s="46"/>
      <c r="AB10" s="46"/>
      <c r="AC10" s="46"/>
      <c r="AD10" s="51">
        <f>データ!R6</f>
        <v>2792</v>
      </c>
      <c r="AE10" s="51"/>
      <c r="AF10" s="51"/>
      <c r="AG10" s="51"/>
      <c r="AH10" s="51"/>
      <c r="AI10" s="51"/>
      <c r="AJ10" s="51"/>
      <c r="AK10" s="2"/>
      <c r="AL10" s="51">
        <f>データ!V6</f>
        <v>15947</v>
      </c>
      <c r="AM10" s="51"/>
      <c r="AN10" s="51"/>
      <c r="AO10" s="51"/>
      <c r="AP10" s="51"/>
      <c r="AQ10" s="51"/>
      <c r="AR10" s="51"/>
      <c r="AS10" s="51"/>
      <c r="AT10" s="46">
        <f>データ!W6</f>
        <v>6.67</v>
      </c>
      <c r="AU10" s="46"/>
      <c r="AV10" s="46"/>
      <c r="AW10" s="46"/>
      <c r="AX10" s="46"/>
      <c r="AY10" s="46"/>
      <c r="AZ10" s="46"/>
      <c r="BA10" s="46"/>
      <c r="BB10" s="46">
        <f>データ!X6</f>
        <v>2390.85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rjrsvB3uUDDsAJ+0kbdVYDopiT4UteL4fr0KDZcNT9gxIKskjJmtvYSHxN4jCm0XN524mqz7loL3hnE7Kap2Tw==" saltValue="Ec0BZnP58f4yyEo9mZv9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382027</v>
      </c>
      <c r="D6" s="33">
        <f t="shared" si="3"/>
        <v>47</v>
      </c>
      <c r="E6" s="33">
        <f t="shared" si="3"/>
        <v>17</v>
      </c>
      <c r="F6" s="33">
        <f t="shared" si="3"/>
        <v>5</v>
      </c>
      <c r="G6" s="33">
        <f t="shared" si="3"/>
        <v>0</v>
      </c>
      <c r="H6" s="33" t="str">
        <f t="shared" si="3"/>
        <v>愛媛県　今治市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10.119999999999999</v>
      </c>
      <c r="Q6" s="34">
        <f t="shared" si="3"/>
        <v>121.11</v>
      </c>
      <c r="R6" s="34">
        <f t="shared" si="3"/>
        <v>2792</v>
      </c>
      <c r="S6" s="34">
        <f t="shared" si="3"/>
        <v>158386</v>
      </c>
      <c r="T6" s="34">
        <f t="shared" si="3"/>
        <v>419.14</v>
      </c>
      <c r="U6" s="34">
        <f t="shared" si="3"/>
        <v>377.88</v>
      </c>
      <c r="V6" s="34">
        <f t="shared" si="3"/>
        <v>15947</v>
      </c>
      <c r="W6" s="34">
        <f t="shared" si="3"/>
        <v>6.67</v>
      </c>
      <c r="X6" s="34">
        <f t="shared" si="3"/>
        <v>2390.85</v>
      </c>
      <c r="Y6" s="35">
        <f>IF(Y7="",NA(),Y7)</f>
        <v>64.14</v>
      </c>
      <c r="Z6" s="35">
        <f t="shared" ref="Z6:AH6" si="4">IF(Z7="",NA(),Z7)</f>
        <v>65.13</v>
      </c>
      <c r="AA6" s="35">
        <f t="shared" si="4"/>
        <v>81.95</v>
      </c>
      <c r="AB6" s="35">
        <f t="shared" si="4"/>
        <v>62.72</v>
      </c>
      <c r="AC6" s="35">
        <f t="shared" si="4"/>
        <v>88.86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947.58</v>
      </c>
      <c r="BG6" s="35">
        <f t="shared" ref="BG6:BO6" si="7">IF(BG7="",NA(),BG7)</f>
        <v>1038.1099999999999</v>
      </c>
      <c r="BH6" s="34">
        <f t="shared" si="7"/>
        <v>0</v>
      </c>
      <c r="BI6" s="34">
        <f t="shared" si="7"/>
        <v>0</v>
      </c>
      <c r="BJ6" s="35">
        <f t="shared" si="7"/>
        <v>4.9000000000000004</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46.88</v>
      </c>
      <c r="BR6" s="35">
        <f t="shared" ref="BR6:BZ6" si="8">IF(BR7="",NA(),BR7)</f>
        <v>67.84</v>
      </c>
      <c r="BS6" s="35">
        <f t="shared" si="8"/>
        <v>65.180000000000007</v>
      </c>
      <c r="BT6" s="35">
        <f t="shared" si="8"/>
        <v>58.86</v>
      </c>
      <c r="BU6" s="35">
        <f t="shared" si="8"/>
        <v>61.94</v>
      </c>
      <c r="BV6" s="35">
        <f t="shared" si="8"/>
        <v>59.3</v>
      </c>
      <c r="BW6" s="35">
        <f t="shared" si="8"/>
        <v>59.83</v>
      </c>
      <c r="BX6" s="35">
        <f t="shared" si="8"/>
        <v>65.33</v>
      </c>
      <c r="BY6" s="35">
        <f t="shared" si="8"/>
        <v>65.39</v>
      </c>
      <c r="BZ6" s="35">
        <f t="shared" si="8"/>
        <v>65.37</v>
      </c>
      <c r="CA6" s="34" t="str">
        <f>IF(CA7="","",IF(CA7="-","【-】","【"&amp;SUBSTITUTE(TEXT(CA7,"#,##0.00"),"-","△")&amp;"】"))</f>
        <v>【59.59】</v>
      </c>
      <c r="CB6" s="35">
        <f>IF(CB7="",NA(),CB7)</f>
        <v>353.42</v>
      </c>
      <c r="CC6" s="35">
        <f t="shared" ref="CC6:CK6" si="9">IF(CC7="",NA(),CC7)</f>
        <v>240.55</v>
      </c>
      <c r="CD6" s="35">
        <f t="shared" si="9"/>
        <v>250.83</v>
      </c>
      <c r="CE6" s="35">
        <f t="shared" si="9"/>
        <v>276.63</v>
      </c>
      <c r="CF6" s="35">
        <f t="shared" si="9"/>
        <v>265.23</v>
      </c>
      <c r="CG6" s="35">
        <f t="shared" si="9"/>
        <v>248.14</v>
      </c>
      <c r="CH6" s="35">
        <f t="shared" si="9"/>
        <v>246.66</v>
      </c>
      <c r="CI6" s="35">
        <f t="shared" si="9"/>
        <v>227.43</v>
      </c>
      <c r="CJ6" s="35">
        <f t="shared" si="9"/>
        <v>230.88</v>
      </c>
      <c r="CK6" s="35">
        <f t="shared" si="9"/>
        <v>228.99</v>
      </c>
      <c r="CL6" s="34" t="str">
        <f>IF(CL7="","",IF(CL7="-","【-】","【"&amp;SUBSTITUTE(TEXT(CL7,"#,##0.00"),"-","△")&amp;"】"))</f>
        <v>【257.86】</v>
      </c>
      <c r="CM6" s="35">
        <f>IF(CM7="",NA(),CM7)</f>
        <v>38.61</v>
      </c>
      <c r="CN6" s="35">
        <f t="shared" ref="CN6:CV6" si="10">IF(CN7="",NA(),CN7)</f>
        <v>39.42</v>
      </c>
      <c r="CO6" s="35">
        <f t="shared" si="10"/>
        <v>37.42</v>
      </c>
      <c r="CP6" s="35">
        <f t="shared" si="10"/>
        <v>38.76</v>
      </c>
      <c r="CQ6" s="35">
        <f t="shared" si="10"/>
        <v>36.26</v>
      </c>
      <c r="CR6" s="35">
        <f t="shared" si="10"/>
        <v>57.3</v>
      </c>
      <c r="CS6" s="35">
        <f t="shared" si="10"/>
        <v>56</v>
      </c>
      <c r="CT6" s="35">
        <f t="shared" si="10"/>
        <v>56.01</v>
      </c>
      <c r="CU6" s="35">
        <f t="shared" si="10"/>
        <v>56.72</v>
      </c>
      <c r="CV6" s="35">
        <f t="shared" si="10"/>
        <v>54.06</v>
      </c>
      <c r="CW6" s="34" t="str">
        <f>IF(CW7="","",IF(CW7="-","【-】","【"&amp;SUBSTITUTE(TEXT(CW7,"#,##0.00"),"-","△")&amp;"】"))</f>
        <v>【51.30】</v>
      </c>
      <c r="CX6" s="35">
        <f>IF(CX7="",NA(),CX7)</f>
        <v>81.84</v>
      </c>
      <c r="CY6" s="35">
        <f t="shared" ref="CY6:DG6" si="11">IF(CY7="",NA(),CY7)</f>
        <v>85.77</v>
      </c>
      <c r="CZ6" s="35">
        <f t="shared" si="11"/>
        <v>85.88</v>
      </c>
      <c r="DA6" s="35">
        <f t="shared" si="11"/>
        <v>86.4</v>
      </c>
      <c r="DB6" s="35">
        <f t="shared" si="11"/>
        <v>86.88</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0.06</v>
      </c>
      <c r="EH6" s="35">
        <f t="shared" si="14"/>
        <v>0.02</v>
      </c>
      <c r="EI6" s="35">
        <f t="shared" si="14"/>
        <v>0.13</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382027</v>
      </c>
      <c r="D7" s="37">
        <v>47</v>
      </c>
      <c r="E7" s="37">
        <v>17</v>
      </c>
      <c r="F7" s="37">
        <v>5</v>
      </c>
      <c r="G7" s="37">
        <v>0</v>
      </c>
      <c r="H7" s="37" t="s">
        <v>97</v>
      </c>
      <c r="I7" s="37" t="s">
        <v>98</v>
      </c>
      <c r="J7" s="37" t="s">
        <v>99</v>
      </c>
      <c r="K7" s="37" t="s">
        <v>100</v>
      </c>
      <c r="L7" s="37" t="s">
        <v>101</v>
      </c>
      <c r="M7" s="37" t="s">
        <v>102</v>
      </c>
      <c r="N7" s="38" t="s">
        <v>103</v>
      </c>
      <c r="O7" s="38" t="s">
        <v>104</v>
      </c>
      <c r="P7" s="38">
        <v>10.119999999999999</v>
      </c>
      <c r="Q7" s="38">
        <v>121.11</v>
      </c>
      <c r="R7" s="38">
        <v>2792</v>
      </c>
      <c r="S7" s="38">
        <v>158386</v>
      </c>
      <c r="T7" s="38">
        <v>419.14</v>
      </c>
      <c r="U7" s="38">
        <v>377.88</v>
      </c>
      <c r="V7" s="38">
        <v>15947</v>
      </c>
      <c r="W7" s="38">
        <v>6.67</v>
      </c>
      <c r="X7" s="38">
        <v>2390.85</v>
      </c>
      <c r="Y7" s="38">
        <v>64.14</v>
      </c>
      <c r="Z7" s="38">
        <v>65.13</v>
      </c>
      <c r="AA7" s="38">
        <v>81.95</v>
      </c>
      <c r="AB7" s="38">
        <v>62.72</v>
      </c>
      <c r="AC7" s="38">
        <v>88.86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947.58</v>
      </c>
      <c r="BG7" s="38">
        <v>1038.1099999999999</v>
      </c>
      <c r="BH7" s="38">
        <v>0</v>
      </c>
      <c r="BI7" s="38">
        <v>0</v>
      </c>
      <c r="BJ7" s="38">
        <v>4.9000000000000004</v>
      </c>
      <c r="BK7" s="38">
        <v>721.43</v>
      </c>
      <c r="BL7" s="38">
        <v>685.34</v>
      </c>
      <c r="BM7" s="38">
        <v>684.74</v>
      </c>
      <c r="BN7" s="38">
        <v>654.91999999999996</v>
      </c>
      <c r="BO7" s="38">
        <v>654.71</v>
      </c>
      <c r="BP7" s="38">
        <v>765.47</v>
      </c>
      <c r="BQ7" s="38">
        <v>46.88</v>
      </c>
      <c r="BR7" s="38">
        <v>67.84</v>
      </c>
      <c r="BS7" s="38">
        <v>65.180000000000007</v>
      </c>
      <c r="BT7" s="38">
        <v>58.86</v>
      </c>
      <c r="BU7" s="38">
        <v>61.94</v>
      </c>
      <c r="BV7" s="38">
        <v>59.3</v>
      </c>
      <c r="BW7" s="38">
        <v>59.83</v>
      </c>
      <c r="BX7" s="38">
        <v>65.33</v>
      </c>
      <c r="BY7" s="38">
        <v>65.39</v>
      </c>
      <c r="BZ7" s="38">
        <v>65.37</v>
      </c>
      <c r="CA7" s="38">
        <v>59.59</v>
      </c>
      <c r="CB7" s="38">
        <v>353.42</v>
      </c>
      <c r="CC7" s="38">
        <v>240.55</v>
      </c>
      <c r="CD7" s="38">
        <v>250.83</v>
      </c>
      <c r="CE7" s="38">
        <v>276.63</v>
      </c>
      <c r="CF7" s="38">
        <v>265.23</v>
      </c>
      <c r="CG7" s="38">
        <v>248.14</v>
      </c>
      <c r="CH7" s="38">
        <v>246.66</v>
      </c>
      <c r="CI7" s="38">
        <v>227.43</v>
      </c>
      <c r="CJ7" s="38">
        <v>230.88</v>
      </c>
      <c r="CK7" s="38">
        <v>228.99</v>
      </c>
      <c r="CL7" s="38">
        <v>257.86</v>
      </c>
      <c r="CM7" s="38">
        <v>38.61</v>
      </c>
      <c r="CN7" s="38">
        <v>39.42</v>
      </c>
      <c r="CO7" s="38">
        <v>37.42</v>
      </c>
      <c r="CP7" s="38">
        <v>38.76</v>
      </c>
      <c r="CQ7" s="38">
        <v>36.26</v>
      </c>
      <c r="CR7" s="38">
        <v>57.3</v>
      </c>
      <c r="CS7" s="38">
        <v>56</v>
      </c>
      <c r="CT7" s="38">
        <v>56.01</v>
      </c>
      <c r="CU7" s="38">
        <v>56.72</v>
      </c>
      <c r="CV7" s="38">
        <v>54.06</v>
      </c>
      <c r="CW7" s="38">
        <v>51.3</v>
      </c>
      <c r="CX7" s="38">
        <v>81.84</v>
      </c>
      <c r="CY7" s="38">
        <v>85.77</v>
      </c>
      <c r="CZ7" s="38">
        <v>85.88</v>
      </c>
      <c r="DA7" s="38">
        <v>86.4</v>
      </c>
      <c r="DB7" s="38">
        <v>86.88</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0.06</v>
      </c>
      <c r="EH7" s="38">
        <v>0.02</v>
      </c>
      <c r="EI7" s="38">
        <v>0.13</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2020-12-04T03:07:58Z</dcterms:created>
  <dcterms:modified xsi:type="dcterms:W3CDTF">2021-02-05T06:27:06Z</dcterms:modified>
  <cp:category/>
</cp:coreProperties>
</file>