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20 愛南町\"/>
    </mc:Choice>
  </mc:AlternateContent>
  <workbookProtection workbookAlgorithmName="SHA-512" workbookHashValue="SOEtDwitxszSTIN5soBzG/qTPZJzCe52MPGkBz+89dhDCRTvuOLVlBolTDx/sVXQxfBV1QFERah2+NFwU6tbvg==" workbookSaltValue="/9kkFFt2q6Ic/tiHNR6vi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W10" i="4"/>
  <c r="BB8" i="4"/>
  <c r="C10" i="5" l="1"/>
  <c r="D10" i="5"/>
  <c r="E10" i="5"/>
  <c r="B10" i="5"/>
</calcChain>
</file>

<file path=xl/sharedStrings.xml><?xml version="1.0" encoding="utf-8"?>
<sst xmlns="http://schemas.openxmlformats.org/spreadsheetml/2006/main" count="241" uniqueCount="115">
  <si>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</si>
  <si>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</si>
  <si>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</si>
  <si>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</si>
  <si>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</si>
  <si>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</si>
  <si>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</si>
  <si>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</si>
  <si>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</si>
  <si>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</si>
  <si>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</si>
  <si>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</si>
  <si>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</si>
  <si>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</si>
  <si>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</si>
  <si>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</si>
  <si>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</si>
  <si>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</si>
  <si>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</si>
  <si>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</si>
  <si>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</si>
  <si>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</si>
  <si>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</si>
  <si>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</si>
  <si>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</si>
  <si>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</si>
  <si>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</si>
  <si>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</si>
  <si>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</si>
  <si>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</si>
  <si>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</si>
  <si>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</si>
  <si>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</si>
  <si>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</si>
  <si>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</si>
  <si>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</si>
  <si>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</si>
  <si>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</si>
  <si>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</si>
  <si>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</si>
  <si>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</si>
  <si>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</si>
  <si>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</si>
  <si>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</si>
  <si>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</si>
  <si>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</si>
  <si>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</si>
  <si>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</si>
  <si>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</si>
  <si>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</si>
  <si>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</si>
  <si>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</si>
  <si>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</si>
  <si>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</si>
  <si>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</si>
  <si>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</si>
  <si>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</si>
  <si>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</si>
  <si>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</si>
  <si>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</si>
  <si>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</si>
  <si>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</si>
  <si>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</si>
  <si>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</si>
  <si>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</si>
  <si>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</si>
  <si>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</si>
  <si>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</si>
  <si>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</si>
  <si>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</si>
  <si>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</si>
  <si>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</si>
  <si>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</si>
  <si>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</si>
  <si>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</si>
  <si>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</si>
  <si>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</si>
  <si>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</si>
  <si>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</si>
  <si>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</si>
  <si>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</si>
  <si>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</si>
  <si>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</si>
  <si>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</si>
  <si>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</si>
  <si>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</si>
  <si>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</si>
  <si>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</si>
  <si>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</si>
  <si>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</si>
  <si>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</si>
  <si>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</si>
  <si>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</si>
  <si>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</si>
  <si>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</si>
  <si>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</si>
  <si>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</si>
  <si>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</si>
  <si>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</si>
  <si>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</si>
  <si>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</si>
  <si>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</si>
  <si>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</si>
  <si>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</si>
  <si>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</si>
  <si>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</si>
  <si>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</si>
  <si>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</si>
  <si>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</si>
  <si>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</si>
  <si>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</si>
  <si>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</si>
  <si>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1.経営の健全化・効率性について分析した結果、本町においては、収益的収支比率及び経費回収率に表れているように、収益が使用料以外の収入に依存していることが分かる。そのため、適切な使用料への見直しや、水洗化の普及促進により利用効率を高め、有収水量の増加による使用料収入の確保を図ることが必要である。また、本事業は、経営が小規模であり、処理区域内人口及び件数も少ないことから、早期の水洗化率向上を目指し経営改善に努める。整備した施設が、現状では適切な水準の料金収入に結びついていないため、運営体制や今後の投資のあり方を見直す必要がある。
　2.老朽化の状況について、近年は機械類の修繕が増加傾向にあり、収益を圧迫していることから、計画的な施設の更新を実施することで、単年度費用を減らし、経営改善を図る。</t>
    <rPh sb="47" eb="48">
      <t>アラワ</t>
    </rPh>
    <phoneticPr fontId="4"/>
  </si>
  <si>
    <t>　本町の個別排水処理施設は、供用開始から15年を経過し、近年においては、浄化槽送風機等、機械類の修繕が増加傾向にある。今後も機械類を含め躯体の修繕が発生することが予想され、これらの費用確保が懸念される。（浄化槽の耐用年数については、国土交通省・農林水産省・環境省が策定したマニュアルより、浄化槽の躯体：30～50年、機械類：７～15年とされている。）</t>
    <phoneticPr fontId="4"/>
  </si>
  <si>
    <t xml:space="preserve">・本事業は、処理区域件数６戸、処理区域人口15人と小規模なものである。
・収益的収支比率については、近年は右肩下がりで平成28年度に若干の上昇があったものの昨年度は過去5年間で最も低い48.47%となっている。要因としては、修繕費等の増加によるものと考える。
・経費回収率については、類似団体平均50.94%に対し、27%程度と低く、収益については、使用料以外の収入に依存していることが考えられ、経営の効率性を低下させている。
・汚水処理原価については、近年目立った数値の変動はないものの、類似団体と比較すると非常に高い数値を示しており、今後の維持管理費削減や接続率向上等の対策が必要である。
・施設利用率については、決算統計上の数値入力漏れのため平成27年度までは算出されていないが、平成28年度以降は、22.22%と類似団体平均よりも下回っている。
・水洗化率については、近年、数値の変動が見られない。対象戸数が少ないことや世帯異動のない地域であることが要因であると考えられる。類似団体平均57.74%に比べ、46％程度と低く推移していることから、今後の水洗化普及促進の強化が必要である。
</t>
    <rPh sb="66" eb="68">
      <t>ジャッカン</t>
    </rPh>
    <rPh sb="69" eb="71">
      <t>ジョウショウ</t>
    </rPh>
    <rPh sb="78" eb="81">
      <t>サクネンド</t>
    </rPh>
    <rPh sb="115" eb="116">
      <t>トウ</t>
    </rPh>
    <rPh sb="391" eb="393">
      <t>スウチ</t>
    </rPh>
    <rPh sb="394" eb="396">
      <t>ヘンドウ</t>
    </rPh>
    <rPh sb="397" eb="398">
      <t>ミ</t>
    </rPh>
    <rPh sb="403" eb="405">
      <t>タイショウ</t>
    </rPh>
    <rPh sb="405" eb="407">
      <t>コスウ</t>
    </rPh>
    <rPh sb="408" eb="409">
      <t>スク</t>
    </rPh>
    <rPh sb="414" eb="416">
      <t>セタイ</t>
    </rPh>
    <rPh sb="416" eb="418">
      <t>イドウ</t>
    </rPh>
    <rPh sb="421" eb="423">
      <t>チイキ</t>
    </rPh>
    <rPh sb="429" eb="431">
      <t>ヨウイン</t>
    </rPh>
    <rPh sb="435" eb="43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</si>
</sst>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ED-4EE4-8403-95889508BCE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5ED-4EE4-8403-95889508BCE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22.22</c:v>
                </c:pt>
                <c:pt idx="3">
                  <c:v>22.22</c:v>
                </c:pt>
                <c:pt idx="4">
                  <c:v>22.22</c:v>
                </c:pt>
              </c:numCache>
            </c:numRef>
          </c:val>
          <c:extLst>
            <c:ext xmlns:c16="http://schemas.microsoft.com/office/drawing/2014/chart" uri="{C3380CC4-5D6E-409C-BE32-E72D297353CC}">
              <c16:uniqueId val="{00000000-FA93-4D68-967D-CA16F655878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51.54</c:v>
                </c:pt>
                <c:pt idx="1">
                  <c:v>44.84</c:v>
                </c:pt>
                <c:pt idx="2">
                  <c:v>41.51</c:v>
                </c:pt>
                <c:pt idx="3">
                  <c:v>49.31</c:v>
                </c:pt>
                <c:pt idx="4">
                  <c:v>47.29</c:v>
                </c:pt>
              </c:numCache>
            </c:numRef>
          </c:val>
          <c:smooth val="0"/>
          <c:extLst>
            <c:ext xmlns:c16="http://schemas.microsoft.com/office/drawing/2014/chart" uri="{C3380CC4-5D6E-409C-BE32-E72D297353CC}">
              <c16:uniqueId val="{00000001-FA93-4D68-967D-CA16F655878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46.67</c:v>
                </c:pt>
                <c:pt idx="1">
                  <c:v>46.67</c:v>
                </c:pt>
                <c:pt idx="2">
                  <c:v>46.67</c:v>
                </c:pt>
                <c:pt idx="3">
                  <c:v>46.67</c:v>
                </c:pt>
                <c:pt idx="4">
                  <c:v>46.67</c:v>
                </c:pt>
              </c:numCache>
            </c:numRef>
          </c:val>
          <c:extLst>
            <c:ext xmlns:c16="http://schemas.microsoft.com/office/drawing/2014/chart" uri="{C3380CC4-5D6E-409C-BE32-E72D297353CC}">
              <c16:uniqueId val="{00000000-6E11-4303-A944-7EFF920E9AB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71.599999999999994</c:v>
                </c:pt>
                <c:pt idx="1">
                  <c:v>67.86</c:v>
                </c:pt>
                <c:pt idx="2">
                  <c:v>68.72</c:v>
                </c:pt>
                <c:pt idx="3">
                  <c:v>57.28</c:v>
                </c:pt>
                <c:pt idx="4">
                  <c:v>57.74</c:v>
                </c:pt>
              </c:numCache>
            </c:numRef>
          </c:val>
          <c:smooth val="0"/>
          <c:extLst>
            <c:ext xmlns:c16="http://schemas.microsoft.com/office/drawing/2014/chart" uri="{C3380CC4-5D6E-409C-BE32-E72D297353CC}">
              <c16:uniqueId val="{00000001-6E11-4303-A944-7EFF920E9AB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52.78</c:v>
                </c:pt>
                <c:pt idx="1">
                  <c:v>50.31</c:v>
                </c:pt>
                <c:pt idx="2">
                  <c:v>51.12</c:v>
                </c:pt>
                <c:pt idx="3">
                  <c:v>49.69</c:v>
                </c:pt>
                <c:pt idx="4">
                  <c:v>48.47</c:v>
                </c:pt>
              </c:numCache>
            </c:numRef>
          </c:val>
          <c:extLst>
            <c:ext xmlns:c16="http://schemas.microsoft.com/office/drawing/2014/chart" uri="{C3380CC4-5D6E-409C-BE32-E72D297353CC}">
              <c16:uniqueId val="{00000000-47F8-4A9E-934A-2EAE72A1EED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F8-4A9E-934A-2EAE72A1EED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96-485B-8FF8-F3784B89271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96-485B-8FF8-F3784B89271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08-4589-9941-6921B2D6D6A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08-4589-9941-6921B2D6D6A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B1-431F-B233-64BA6A98C9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B1-431F-B233-64BA6A98C9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EC-43CC-BA11-1796BC19AE1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EC-43CC-BA11-1796BC19AE1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0.78</c:v>
                </c:pt>
                <c:pt idx="2">
                  <c:v>3952.17</c:v>
                </c:pt>
                <c:pt idx="3">
                  <c:v>3822.79</c:v>
                </c:pt>
                <c:pt idx="4">
                  <c:v>3686.57</c:v>
                </c:pt>
              </c:numCache>
            </c:numRef>
          </c:val>
          <c:extLst>
            <c:ext xmlns:c16="http://schemas.microsoft.com/office/drawing/2014/chart" uri="{C3380CC4-5D6E-409C-BE32-E72D297353CC}">
              <c16:uniqueId val="{00000000-2F5D-4F3D-9A45-66C382D60D7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760.12</c:v>
                </c:pt>
                <c:pt idx="1">
                  <c:v>492.59</c:v>
                </c:pt>
                <c:pt idx="2">
                  <c:v>503.8</c:v>
                </c:pt>
                <c:pt idx="3">
                  <c:v>768.3</c:v>
                </c:pt>
                <c:pt idx="4">
                  <c:v>918.36</c:v>
                </c:pt>
              </c:numCache>
            </c:numRef>
          </c:val>
          <c:smooth val="0"/>
          <c:extLst>
            <c:ext xmlns:c16="http://schemas.microsoft.com/office/drawing/2014/chart" uri="{C3380CC4-5D6E-409C-BE32-E72D297353CC}">
              <c16:uniqueId val="{00000001-2F5D-4F3D-9A45-66C382D60D7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27.42</c:v>
                </c:pt>
                <c:pt idx="1">
                  <c:v>26.38</c:v>
                </c:pt>
                <c:pt idx="2">
                  <c:v>28.11</c:v>
                </c:pt>
                <c:pt idx="3">
                  <c:v>27.7</c:v>
                </c:pt>
                <c:pt idx="4">
                  <c:v>27.4</c:v>
                </c:pt>
              </c:numCache>
            </c:numRef>
          </c:val>
          <c:extLst>
            <c:ext xmlns:c16="http://schemas.microsoft.com/office/drawing/2014/chart" uri="{C3380CC4-5D6E-409C-BE32-E72D297353CC}">
              <c16:uniqueId val="{00000000-7C94-4852-8AD8-B6CD6566049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50.17</c:v>
                </c:pt>
                <c:pt idx="1">
                  <c:v>46.53</c:v>
                </c:pt>
                <c:pt idx="2">
                  <c:v>51.58</c:v>
                </c:pt>
                <c:pt idx="3">
                  <c:v>53.36</c:v>
                </c:pt>
                <c:pt idx="4">
                  <c:v>50.94</c:v>
                </c:pt>
              </c:numCache>
            </c:numRef>
          </c:val>
          <c:smooth val="0"/>
          <c:extLst>
            <c:ext xmlns:c16="http://schemas.microsoft.com/office/drawing/2014/chart" uri="{C3380CC4-5D6E-409C-BE32-E72D297353CC}">
              <c16:uniqueId val="{00000001-7C94-4852-8AD8-B6CD6566049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629.04999999999995</c:v>
                </c:pt>
                <c:pt idx="1">
                  <c:v>668.03</c:v>
                </c:pt>
                <c:pt idx="2">
                  <c:v>579.01</c:v>
                </c:pt>
                <c:pt idx="3">
                  <c:v>608.42999999999995</c:v>
                </c:pt>
                <c:pt idx="4">
                  <c:v>642.58000000000004</c:v>
                </c:pt>
              </c:numCache>
            </c:numRef>
          </c:val>
          <c:extLst>
            <c:ext xmlns:c16="http://schemas.microsoft.com/office/drawing/2014/chart" uri="{C3380CC4-5D6E-409C-BE32-E72D297353CC}">
              <c16:uniqueId val="{00000000-AA69-4656-BF6F-205AA76F625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329.08</c:v>
                </c:pt>
                <c:pt idx="1">
                  <c:v>373.71</c:v>
                </c:pt>
                <c:pt idx="2">
                  <c:v>333.58</c:v>
                </c:pt>
                <c:pt idx="3">
                  <c:v>347.38</c:v>
                </c:pt>
                <c:pt idx="4">
                  <c:v>371.2</c:v>
                </c:pt>
              </c:numCache>
            </c:numRef>
          </c:val>
          <c:smooth val="0"/>
          <c:extLst>
            <c:ext xmlns:c16="http://schemas.microsoft.com/office/drawing/2014/chart" uri="{C3380CC4-5D6E-409C-BE32-E72D297353CC}">
              <c16:uniqueId val="{00000001-AA69-4656-BF6F-205AA76F625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愛南町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L3</v>
      </c>
      <c r="X8" s="71"/>
      <c r="Y8" s="71"/>
      <c r="Z8" s="71"/>
      <c r="AA8" s="71"/>
      <c r="AB8" s="71"/>
      <c r="AC8" s="71"/>
      <c r="AD8" s="72" t="str">
        <f>データ!$M$6</f>
        <v>非設置</v>
      </c>
      <c r="AE8" s="72"/>
      <c r="AF8" s="72"/>
      <c r="AG8" s="72"/>
      <c r="AH8" s="72"/>
      <c r="AI8" s="72"/>
      <c r="AJ8" s="72"/>
      <c r="AK8" s="3"/>
      <c r="AL8" s="68">
        <f>データ!S6</f>
        <v>21485</v>
      </c>
      <c r="AM8" s="68"/>
      <c r="AN8" s="68"/>
      <c r="AO8" s="68"/>
      <c r="AP8" s="68"/>
      <c r="AQ8" s="68"/>
      <c r="AR8" s="68"/>
      <c r="AS8" s="68"/>
      <c r="AT8" s="67">
        <f>データ!T6</f>
        <v>238.99</v>
      </c>
      <c r="AU8" s="67"/>
      <c r="AV8" s="67"/>
      <c r="AW8" s="67"/>
      <c r="AX8" s="67"/>
      <c r="AY8" s="67"/>
      <c r="AZ8" s="67"/>
      <c r="BA8" s="67"/>
      <c r="BB8" s="67">
        <f>データ!U6</f>
        <v>89.9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7.0000000000000007E-2</v>
      </c>
      <c r="Q10" s="67"/>
      <c r="R10" s="67"/>
      <c r="S10" s="67"/>
      <c r="T10" s="67"/>
      <c r="U10" s="67"/>
      <c r="V10" s="67"/>
      <c r="W10" s="67">
        <f>データ!Q6</f>
        <v>100</v>
      </c>
      <c r="X10" s="67"/>
      <c r="Y10" s="67"/>
      <c r="Z10" s="67"/>
      <c r="AA10" s="67"/>
      <c r="AB10" s="67"/>
      <c r="AC10" s="67"/>
      <c r="AD10" s="68">
        <f>データ!R6</f>
        <v>2580</v>
      </c>
      <c r="AE10" s="68"/>
      <c r="AF10" s="68"/>
      <c r="AG10" s="68"/>
      <c r="AH10" s="68"/>
      <c r="AI10" s="68"/>
      <c r="AJ10" s="68"/>
      <c r="AK10" s="2"/>
      <c r="AL10" s="68">
        <f>データ!V6</f>
        <v>15</v>
      </c>
      <c r="AM10" s="68"/>
      <c r="AN10" s="68"/>
      <c r="AO10" s="68"/>
      <c r="AP10" s="68"/>
      <c r="AQ10" s="68"/>
      <c r="AR10" s="68"/>
      <c r="AS10" s="68"/>
      <c r="AT10" s="67">
        <f>データ!W6</f>
        <v>0.04</v>
      </c>
      <c r="AU10" s="67"/>
      <c r="AV10" s="67"/>
      <c r="AW10" s="67"/>
      <c r="AX10" s="67"/>
      <c r="AY10" s="67"/>
      <c r="AZ10" s="67"/>
      <c r="BA10" s="67"/>
      <c r="BB10" s="67">
        <f>データ!X6</f>
        <v>375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【860.68】</v>
      </c>
      <c r="I86" s="26" t="str">
        <f>データ!CA6</f>
        <v>【52.12】</v>
      </c>
      <c r="J86" s="26" t="str">
        <f>データ!CL6</f>
        <v>【299.14】</v>
      </c>
      <c r="K86" s="26" t="str">
        <f>データ!CW6</f>
        <v>【50.35】</v>
      </c>
      <c r="L86" s="26" t="str">
        <f>データ!DH6</f>
        <v>【81.14】</v>
      </c>
      <c r="M86" s="26" t="s">
        <v>44</v>
      </c>
      <c r="N86" s="26" t="s">
        <v>45</v>
      </c>
      <c r="O86" s="26" t="str">
        <f>データ!EO6</f>
        <v>【-】</v>
      </c>
    </row>
  </sheetData>
  <sheetProtection algorithmName="SHA-512" hashValue="jg0OQarwR4yuGAhnyMH3EGfHoK7rr2vzHN6VIlD7pErGq+khnYT8xekkF7Pgxn8SvX616bYImn6f04Rp8WwXCg==" saltValue="J14qlKEJDTJDlj6lS8eT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385069</v>
      </c>
      <c r="D6" s="33">
        <f t="shared" si="3"/>
        <v>47</v>
      </c>
      <c r="E6" s="33">
        <f t="shared" si="3"/>
        <v>18</v>
      </c>
      <c r="F6" s="33">
        <f t="shared" si="3"/>
        <v>1</v>
      </c>
      <c r="G6" s="33">
        <f t="shared" si="3"/>
        <v>0</v>
      </c>
      <c r="H6" s="33" t="str">
        <f t="shared" si="3"/>
        <v>愛媛県　愛南町</v>
      </c>
      <c r="I6" s="33" t="str">
        <f t="shared" si="3"/>
        <v>法非適用</v>
      </c>
      <c r="J6" s="33" t="str">
        <f t="shared" si="3"/>
        <v>下水道事業</v>
      </c>
      <c r="K6" s="33" t="str">
        <f t="shared" si="3"/>
        <v>個別排水処理</v>
      </c>
      <c r="L6" s="33" t="str">
        <f t="shared" si="3"/>
        <v>L3</v>
      </c>
      <c r="M6" s="33" t="str">
        <f t="shared" si="3"/>
        <v>非設置</v>
      </c>
      <c r="N6" s="34" t="str">
        <f t="shared" si="3"/>
        <v>-</v>
      </c>
      <c r="O6" s="34" t="str">
        <f t="shared" si="3"/>
        <v>該当数値なし</v>
      </c>
      <c r="P6" s="34">
        <f t="shared" si="3"/>
        <v>7.0000000000000007E-2</v>
      </c>
      <c r="Q6" s="34">
        <f t="shared" si="3"/>
        <v>100</v>
      </c>
      <c r="R6" s="34">
        <f t="shared" si="3"/>
        <v>2580</v>
      </c>
      <c r="S6" s="34">
        <f t="shared" si="3"/>
        <v>21485</v>
      </c>
      <c r="T6" s="34">
        <f t="shared" si="3"/>
        <v>238.99</v>
      </c>
      <c r="U6" s="34">
        <f t="shared" si="3"/>
        <v>89.9</v>
      </c>
      <c r="V6" s="34">
        <f t="shared" si="3"/>
        <v>15</v>
      </c>
      <c r="W6" s="34">
        <f t="shared" si="3"/>
        <v>0.04</v>
      </c>
      <c r="X6" s="34">
        <f t="shared" si="3"/>
        <v>375</v>
      </c>
      <c r="Y6" s="35">
        <f>IF(Y7="",NA(),Y7)</f>
        <v>52.78</v>
      </c>
      <c r="Z6" s="35">
        <f t="shared" ref="Z6:AH6" si="4">IF(Z7="",NA(),Z7)</f>
        <v>50.31</v>
      </c>
      <c r="AA6" s="35">
        <f t="shared" si="4"/>
        <v>51.12</v>
      </c>
      <c r="AB6" s="35">
        <f t="shared" si="4"/>
        <v>49.69</v>
      </c>
      <c r="AC6" s="35">
        <f t="shared" si="4"/>
        <v>48.47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0.78</v>
      </c>
      <c r="BH6" s="35">
        <f t="shared" si="7"/>
        <v>3952.17</v>
      </c>
      <c r="BI6" s="35">
        <f t="shared" si="7"/>
        <v>3822.79</v>
      </c>
      <c r="BJ6" s="35">
        <f t="shared" si="7"/>
        <v>3686.57</v>
      </c>
      <c r="BK6" s="35">
        <f t="shared" si="7"/>
        <v>760.12</v>
      </c>
      <c r="BL6" s="35">
        <f t="shared" si="7"/>
        <v>492.59</v>
      </c>
      <c r="BM6" s="35">
        <f t="shared" si="7"/>
        <v>503.8</v>
      </c>
      <c r="BN6" s="35">
        <f t="shared" si="7"/>
        <v>768.3</v>
      </c>
      <c r="BO6" s="35">
        <f t="shared" si="7"/>
        <v>918.36</v>
      </c>
      <c r="BP6" s="34" t="str">
        <f>IF(BP7="","",IF(BP7="-","【-】","【"&amp;SUBSTITUTE(TEXT(BP7,"#,##0.00"),"-","△")&amp;"】"))</f>
        <v>【860.68】</v>
      </c>
      <c r="BQ6" s="35">
        <f>IF(BQ7="",NA(),BQ7)</f>
        <v>27.42</v>
      </c>
      <c r="BR6" s="35">
        <f t="shared" ref="BR6:BZ6" si="8">IF(BR7="",NA(),BR7)</f>
        <v>26.38</v>
      </c>
      <c r="BS6" s="35">
        <f t="shared" si="8"/>
        <v>28.11</v>
      </c>
      <c r="BT6" s="35">
        <f t="shared" si="8"/>
        <v>27.7</v>
      </c>
      <c r="BU6" s="35">
        <f t="shared" si="8"/>
        <v>27.4</v>
      </c>
      <c r="BV6" s="35">
        <f t="shared" si="8"/>
        <v>50.17</v>
      </c>
      <c r="BW6" s="35">
        <f t="shared" si="8"/>
        <v>46.53</v>
      </c>
      <c r="BX6" s="35">
        <f t="shared" si="8"/>
        <v>51.58</v>
      </c>
      <c r="BY6" s="35">
        <f t="shared" si="8"/>
        <v>53.36</v>
      </c>
      <c r="BZ6" s="35">
        <f t="shared" si="8"/>
        <v>50.94</v>
      </c>
      <c r="CA6" s="34" t="str">
        <f>IF(CA7="","",IF(CA7="-","【-】","【"&amp;SUBSTITUTE(TEXT(CA7,"#,##0.00"),"-","△")&amp;"】"))</f>
        <v>【52.12】</v>
      </c>
      <c r="CB6" s="35">
        <f>IF(CB7="",NA(),CB7)</f>
        <v>629.04999999999995</v>
      </c>
      <c r="CC6" s="35">
        <f t="shared" ref="CC6:CK6" si="9">IF(CC7="",NA(),CC7)</f>
        <v>668.03</v>
      </c>
      <c r="CD6" s="35">
        <f t="shared" si="9"/>
        <v>579.01</v>
      </c>
      <c r="CE6" s="35">
        <f t="shared" si="9"/>
        <v>608.42999999999995</v>
      </c>
      <c r="CF6" s="35">
        <f t="shared" si="9"/>
        <v>642.58000000000004</v>
      </c>
      <c r="CG6" s="35">
        <f t="shared" si="9"/>
        <v>329.08</v>
      </c>
      <c r="CH6" s="35">
        <f t="shared" si="9"/>
        <v>373.71</v>
      </c>
      <c r="CI6" s="35">
        <f t="shared" si="9"/>
        <v>333.58</v>
      </c>
      <c r="CJ6" s="35">
        <f t="shared" si="9"/>
        <v>347.38</v>
      </c>
      <c r="CK6" s="35">
        <f t="shared" si="9"/>
        <v>371.2</v>
      </c>
      <c r="CL6" s="34" t="str">
        <f>IF(CL7="","",IF(CL7="-","【-】","【"&amp;SUBSTITUTE(TEXT(CL7,"#,##0.00"),"-","△")&amp;"】"))</f>
        <v>【299.14】</v>
      </c>
      <c r="CM6" s="35" t="str">
        <f>IF(CM7="",NA(),CM7)</f>
        <v>-</v>
      </c>
      <c r="CN6" s="35" t="str">
        <f t="shared" ref="CN6:CV6" si="10">IF(CN7="",NA(),CN7)</f>
        <v>-</v>
      </c>
      <c r="CO6" s="35">
        <f t="shared" si="10"/>
        <v>22.22</v>
      </c>
      <c r="CP6" s="35">
        <f t="shared" si="10"/>
        <v>22.22</v>
      </c>
      <c r="CQ6" s="35">
        <f t="shared" si="10"/>
        <v>22.22</v>
      </c>
      <c r="CR6" s="35">
        <f t="shared" si="10"/>
        <v>51.54</v>
      </c>
      <c r="CS6" s="35">
        <f t="shared" si="10"/>
        <v>44.84</v>
      </c>
      <c r="CT6" s="35">
        <f t="shared" si="10"/>
        <v>41.51</v>
      </c>
      <c r="CU6" s="35">
        <f t="shared" si="10"/>
        <v>49.31</v>
      </c>
      <c r="CV6" s="35">
        <f t="shared" si="10"/>
        <v>47.29</v>
      </c>
      <c r="CW6" s="34" t="str">
        <f>IF(CW7="","",IF(CW7="-","【-】","【"&amp;SUBSTITUTE(TEXT(CW7,"#,##0.00"),"-","△")&amp;"】"))</f>
        <v>【50.35】</v>
      </c>
      <c r="CX6" s="35">
        <f>IF(CX7="",NA(),CX7)</f>
        <v>46.67</v>
      </c>
      <c r="CY6" s="35">
        <f t="shared" ref="CY6:DG6" si="11">IF(CY7="",NA(),CY7)</f>
        <v>46.67</v>
      </c>
      <c r="CZ6" s="35">
        <f t="shared" si="11"/>
        <v>46.67</v>
      </c>
      <c r="DA6" s="35">
        <f t="shared" si="11"/>
        <v>46.67</v>
      </c>
      <c r="DB6" s="35">
        <f t="shared" si="11"/>
        <v>46.67</v>
      </c>
      <c r="DC6" s="35">
        <f t="shared" si="11"/>
        <v>71.599999999999994</v>
      </c>
      <c r="DD6" s="35">
        <f t="shared" si="11"/>
        <v>67.86</v>
      </c>
      <c r="DE6" s="35">
        <f t="shared" si="11"/>
        <v>68.72</v>
      </c>
      <c r="DF6" s="35">
        <f t="shared" si="11"/>
        <v>57.28</v>
      </c>
      <c r="DG6" s="35">
        <f t="shared" si="11"/>
        <v>57.74</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385069</v>
      </c>
      <c r="D7" s="37">
        <v>47</v>
      </c>
      <c r="E7" s="37">
        <v>18</v>
      </c>
      <c r="F7" s="37">
        <v>1</v>
      </c>
      <c r="G7" s="37">
        <v>0</v>
      </c>
      <c r="H7" s="37" t="s">
        <v>99</v>
      </c>
      <c r="I7" s="37" t="s">
        <v>100</v>
      </c>
      <c r="J7" s="37" t="s">
        <v>101</v>
      </c>
      <c r="K7" s="37" t="s">
        <v>102</v>
      </c>
      <c r="L7" s="37" t="s">
        <v>103</v>
      </c>
      <c r="M7" s="37" t="s">
        <v>104</v>
      </c>
      <c r="N7" s="38" t="s">
        <v>105</v>
      </c>
      <c r="O7" s="38" t="s">
        <v>106</v>
      </c>
      <c r="P7" s="38">
        <v>7.0000000000000007E-2</v>
      </c>
      <c r="Q7" s="38">
        <v>100</v>
      </c>
      <c r="R7" s="38">
        <v>2580</v>
      </c>
      <c r="S7" s="38">
        <v>21485</v>
      </c>
      <c r="T7" s="38">
        <v>238.99</v>
      </c>
      <c r="U7" s="38">
        <v>89.9</v>
      </c>
      <c r="V7" s="38">
        <v>15</v>
      </c>
      <c r="W7" s="38">
        <v>0.04</v>
      </c>
      <c r="X7" s="38">
        <v>375</v>
      </c>
      <c r="Y7" s="38">
        <v>52.78</v>
      </c>
      <c r="Z7" s="38">
        <v>50.31</v>
      </c>
      <c r="AA7" s="38">
        <v>51.12</v>
      </c>
      <c r="AB7" s="38">
        <v>49.69</v>
      </c>
      <c r="AC7" s="38">
        <v>48.47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0.78</v>
      </c>
      <c r="BH7" s="38">
        <v>3952.17</v>
      </c>
      <c r="BI7" s="38">
        <v>3822.79</v>
      </c>
      <c r="BJ7" s="38">
        <v>3686.57</v>
      </c>
      <c r="BK7" s="38">
        <v>760.12</v>
      </c>
      <c r="BL7" s="38">
        <v>492.59</v>
      </c>
      <c r="BM7" s="38">
        <v>503.8</v>
      </c>
      <c r="BN7" s="38">
        <v>768.3</v>
      </c>
      <c r="BO7" s="38">
        <v>918.36</v>
      </c>
      <c r="BP7" s="38">
        <v>860.68</v>
      </c>
      <c r="BQ7" s="38">
        <v>27.42</v>
      </c>
      <c r="BR7" s="38">
        <v>26.38</v>
      </c>
      <c r="BS7" s="38">
        <v>28.11</v>
      </c>
      <c r="BT7" s="38">
        <v>27.7</v>
      </c>
      <c r="BU7" s="38">
        <v>27.4</v>
      </c>
      <c r="BV7" s="38">
        <v>50.17</v>
      </c>
      <c r="BW7" s="38">
        <v>46.53</v>
      </c>
      <c r="BX7" s="38">
        <v>51.58</v>
      </c>
      <c r="BY7" s="38">
        <v>53.36</v>
      </c>
      <c r="BZ7" s="38">
        <v>50.94</v>
      </c>
      <c r="CA7" s="38">
        <v>52.12</v>
      </c>
      <c r="CB7" s="38">
        <v>629.04999999999995</v>
      </c>
      <c r="CC7" s="38">
        <v>668.03</v>
      </c>
      <c r="CD7" s="38">
        <v>579.01</v>
      </c>
      <c r="CE7" s="38">
        <v>608.42999999999995</v>
      </c>
      <c r="CF7" s="38">
        <v>642.58000000000004</v>
      </c>
      <c r="CG7" s="38">
        <v>329.08</v>
      </c>
      <c r="CH7" s="38">
        <v>373.71</v>
      </c>
      <c r="CI7" s="38">
        <v>333.58</v>
      </c>
      <c r="CJ7" s="38">
        <v>347.38</v>
      </c>
      <c r="CK7" s="38">
        <v>371.2</v>
      </c>
      <c r="CL7" s="38">
        <v>299.14</v>
      </c>
      <c r="CM7" s="38" t="s">
        <v>105</v>
      </c>
      <c r="CN7" s="38" t="s">
        <v>105</v>
      </c>
      <c r="CO7" s="38">
        <v>22.22</v>
      </c>
      <c r="CP7" s="38">
        <v>22.22</v>
      </c>
      <c r="CQ7" s="38">
        <v>22.22</v>
      </c>
      <c r="CR7" s="38">
        <v>51.54</v>
      </c>
      <c r="CS7" s="38">
        <v>44.84</v>
      </c>
      <c r="CT7" s="38">
        <v>41.51</v>
      </c>
      <c r="CU7" s="38">
        <v>49.31</v>
      </c>
      <c r="CV7" s="38">
        <v>47.29</v>
      </c>
      <c r="CW7" s="38">
        <v>50.35</v>
      </c>
      <c r="CX7" s="38">
        <v>46.67</v>
      </c>
      <c r="CY7" s="38">
        <v>46.67</v>
      </c>
      <c r="CZ7" s="38">
        <v>46.67</v>
      </c>
      <c r="DA7" s="38">
        <v>46.67</v>
      </c>
      <c r="DB7" s="38">
        <v>46.67</v>
      </c>
      <c r="DC7" s="38">
        <v>71.599999999999994</v>
      </c>
      <c r="DD7" s="38">
        <v>67.86</v>
      </c>
      <c r="DE7" s="38">
        <v>68.72</v>
      </c>
      <c r="DF7" s="38">
        <v>57.28</v>
      </c>
      <c r="DG7" s="38">
        <v>57.74</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2020-02-01T05:36:01Z</cp:lastPrinted>
  <dcterms:created xsi:type="dcterms:W3CDTF">2019-12-05T05:32:16Z</dcterms:created>
  <dcterms:modified xsi:type="dcterms:W3CDTF">2020-02-14T05:51:33Z</dcterms:modified>
  <cp:category/>
</cp:coreProperties>
</file>