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20 愛南町\"/>
    </mc:Choice>
  </mc:AlternateContent>
  <workbookProtection workbookAlgorithmName="SHA-512" workbookHashValue="JHfw4FTwpEnAO7JNsOLyTvY7tOepeAf6vOERBotDVf73CMq2Nz/l0m5VnBXYIsyjP81NHpqF8TkWyrUr6fc+Bw==" workbookSaltValue="CFDmgEtbtx7UCdELpnlsiA=="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I10"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<sst xmlns="http://schemas.openxmlformats.org/spreadsheetml/2006/main" count="228" uniqueCount="113">
  <si>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</si>
  <si>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</si>
  <si>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</si>
  <si>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</si>
  <si>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</si>
  <si>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</si>
  <si>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</si>
  <si>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</si>
  <si>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</si>
  <si>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</si>
  <si>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</si>
  <si>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</si>
  <si>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</si>
  <si>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</si>
  <si>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</si>
  <si>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</si>
  <si>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</si>
  <si>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</si>
  <si>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</si>
  <si>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</si>
  <si>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</si>
  <si>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</si>
  <si>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</si>
  <si>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</si>
  <si>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</si>
  <si>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</si>
  <si>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</si>
  <si>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</si>
  <si>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</si>
  <si>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</si>
  <si>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</si>
  <si>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</si>
  <si>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</si>
  <si>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</si>
  <si>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</si>
  <si>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</si>
  <si>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</si>
  <si>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</si>
  <si>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</si>
  <si>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</si>
  <si>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</si>
  <si>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</si>
  <si>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</si>
  <si>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</si>
  <si>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</si>
  <si>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</si>
  <si>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</si>
  <si>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</si>
  <si>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</si>
  <si>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</si>
  <si>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</si>
  <si>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</si>
  <si>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</si>
  <si>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</si>
  <si>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</si>
  <si>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</si>
  <si>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</si>
  <si>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</si>
  <si>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</si>
  <si>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</si>
  <si>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</si>
  <si>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</si>
  <si>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</si>
  <si>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</si>
  <si>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</si>
  <si>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</si>
  <si>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</si>
  <si>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</si>
  <si>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</si>
  <si>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</si>
  <si>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</si>
  <si>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</si>
  <si>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</si>
  <si>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</si>
  <si>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</si>
  <si>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</si>
  <si>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</si>
  <si>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</si>
  <si>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</si>
  <si>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</si>
  <si>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</si>
  <si>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</si>
  <si>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</si>
  <si>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</si>
  <si>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</si>
  <si>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</si>
  <si>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</si>
  <si>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</si>
  <si>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</si>
  <si>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</si>
  <si>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</si>
  <si>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</si>
  <si>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</si>
  <si>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</si>
  <si>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</si>
  <si>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</si>
  <si>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</si>
  <si>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</si>
  <si>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</si>
  <si>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</si>
  <si>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</si>
  <si>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</si>
  <si>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</si>
  <si>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</si>
  <si>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</si>
  <si>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</si>
  <si>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</si>
  <si>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</si>
  <si>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</si>
  <si>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</si>
  <si>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直近５年間で最も低い比率となっている。主な要因は、施設にかかる工事費の増加があったことによる維持修繕費の増額であると考えられるが、今後は地方債償還金が減少していく見込みであり、徐々に改善していくものと見込んでいる。
・経費回収率については、平成24年度からわずかな上昇傾向を続けているが、類似団体平均43.43%と比較すると昨年度の24.24%とでは19%ほどの差があり、依然低く推移している。収益については、使用料以外の収入に依存していることが考えられ、経営の効率性を低下させる要因となっている。
・汚水処理原価については、類似団体と比較すると高い数値で推移していることから、今後も維持管理費の削減や接続率の向上等の経営改善が必要である。
・施設利用率については、平成28年度に上昇した値からは横ばいであるが、類似団体平均と比較すると下回っているため、適切な施設規模となっているか検討する必要がある。
・水洗化率については、横ばいであるが、類似団体平均との比較では下回っている。今後は未接続者への水洗化普及促進の強化に努めることが必要である。</t>
    <rPh sb="20" eb="21">
      <t>モット</t>
    </rPh>
    <rPh sb="22" eb="23">
      <t>ヒク</t>
    </rPh>
    <rPh sb="39" eb="41">
      <t>シセツ</t>
    </rPh>
    <rPh sb="45" eb="47">
      <t>コウジ</t>
    </rPh>
    <rPh sb="47" eb="48">
      <t>ヒ</t>
    </rPh>
    <rPh sb="49" eb="51">
      <t>ゾウカ</t>
    </rPh>
    <rPh sb="114" eb="116">
      <t>ミコ</t>
    </rPh>
    <rPh sb="303" eb="305">
      <t>コンゴ</t>
    </rPh>
    <rPh sb="358" eb="359">
      <t>アタイ</t>
    </rPh>
    <rPh sb="362" eb="363">
      <t>ヨコ</t>
    </rPh>
    <rPh sb="427" eb="428">
      <t>ヨコ</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</si>
  <si>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し、経営改善に努めることが必要である。また今後は、徐々にではあるが、地方債償還金の減少による、収益的収支比率等の数値向上が見込まれる。
　2.老朽化の状況については、近年、経年による施設の故障等が多くみられ、修繕費による経営負担も増加していることから、施設の機能診断や保全計画を策定し、計画に基づく日常の点検業務を行うとともに、老朽化した施設の改修・更新等を実施することで投資額の削減に努める。</t>
    <rPh sb="198" eb="199">
      <t>キン</t>
    </rPh>
    <phoneticPr fontId="4"/>
  </si>
  <si>
    <t>　本町の漁業集落排水施設は、供用開始から20年以上経過している施設もあり、経年による老朽化が懸念されている。また、施設自体が海岸に近い場所にある点からも腐食の進行を早める原因にもなっ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令和２年度から漁業集落排水施設の機能保全計画策定を予定している。</t>
    <rPh sb="206" eb="208">
      <t>レイワ</t>
    </rPh>
    <rPh sb="209" eb="211">
      <t>ネンド</t>
    </rPh>
    <rPh sb="231" eb="2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</si>
</sst>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6-4E37-98B0-DCFAFD5E8E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EE96-4E37-98B0-DCFAFD5E8E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20.07</c:v>
                </c:pt>
                <c:pt idx="1">
                  <c:v>20.41</c:v>
                </c:pt>
                <c:pt idx="2">
                  <c:v>27.04</c:v>
                </c:pt>
                <c:pt idx="3">
                  <c:v>27.38</c:v>
                </c:pt>
                <c:pt idx="4">
                  <c:v>27.38</c:v>
                </c:pt>
              </c:numCache>
            </c:numRef>
          </c:val>
          <c:extLst>
            <c:ext xmlns:c16="http://schemas.microsoft.com/office/drawing/2014/chart" uri="{C3380CC4-5D6E-409C-BE32-E72D297353CC}">
              <c16:uniqueId val="{00000000-40B8-4C07-98A9-3BD7EB4106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40B8-4C07-98A9-3BD7EB4106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66.03</c:v>
                </c:pt>
                <c:pt idx="1">
                  <c:v>68.37</c:v>
                </c:pt>
                <c:pt idx="2">
                  <c:v>69.47</c:v>
                </c:pt>
                <c:pt idx="3">
                  <c:v>68.28</c:v>
                </c:pt>
                <c:pt idx="4">
                  <c:v>66.92</c:v>
                </c:pt>
              </c:numCache>
            </c:numRef>
          </c:val>
          <c:extLst>
            <c:ext xmlns:c16="http://schemas.microsoft.com/office/drawing/2014/chart" uri="{C3380CC4-5D6E-409C-BE32-E72D297353CC}">
              <c16:uniqueId val="{00000000-846F-4746-92B5-F1305BCB92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846F-4746-92B5-F1305BCB92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62.71</c:v>
                </c:pt>
                <c:pt idx="1">
                  <c:v>60.76</c:v>
                </c:pt>
                <c:pt idx="2">
                  <c:v>62.53</c:v>
                </c:pt>
                <c:pt idx="3">
                  <c:v>67.680000000000007</c:v>
                </c:pt>
                <c:pt idx="4">
                  <c:v>49.97</c:v>
                </c:pt>
              </c:numCache>
            </c:numRef>
          </c:val>
          <c:extLst>
            <c:ext xmlns:c16="http://schemas.microsoft.com/office/drawing/2014/chart" uri="{C3380CC4-5D6E-409C-BE32-E72D297353CC}">
              <c16:uniqueId val="{00000000-F228-46A9-B9EE-4677976D27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8-46A9-B9EE-4677976D27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5-4418-87D0-FDD9F78B48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5-4418-87D0-FDD9F78B48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1-4488-97A7-A37119574C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1-4488-97A7-A37119574C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E-42A8-99DA-F626228F4A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E-42A8-99DA-F626228F4A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7-49BB-B710-FF5382C88F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7-49BB-B710-FF5382C88F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2162.4499999999998</c:v>
                </c:pt>
                <c:pt idx="2">
                  <c:v>2794.38</c:v>
                </c:pt>
                <c:pt idx="3">
                  <c:v>2527.58</c:v>
                </c:pt>
                <c:pt idx="4">
                  <c:v>2368.34</c:v>
                </c:pt>
              </c:numCache>
            </c:numRef>
          </c:val>
          <c:extLst>
            <c:ext xmlns:c16="http://schemas.microsoft.com/office/drawing/2014/chart" uri="{C3380CC4-5D6E-409C-BE32-E72D297353CC}">
              <c16:uniqueId val="{00000000-DE1B-4FB9-B816-ED0234443C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DE1B-4FB9-B816-ED0234443C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25.37</c:v>
                </c:pt>
                <c:pt idx="1">
                  <c:v>27.41</c:v>
                </c:pt>
                <c:pt idx="2">
                  <c:v>26.57</c:v>
                </c:pt>
                <c:pt idx="3">
                  <c:v>33.58</c:v>
                </c:pt>
                <c:pt idx="4">
                  <c:v>24.24</c:v>
                </c:pt>
              </c:numCache>
            </c:numRef>
          </c:val>
          <c:extLst>
            <c:ext xmlns:c16="http://schemas.microsoft.com/office/drawing/2014/chart" uri="{C3380CC4-5D6E-409C-BE32-E72D297353CC}">
              <c16:uniqueId val="{00000000-5BF5-4419-929C-5CD049C460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5BF5-4419-929C-5CD049C460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608.66999999999996</c:v>
                </c:pt>
                <c:pt idx="1">
                  <c:v>556.27</c:v>
                </c:pt>
                <c:pt idx="2">
                  <c:v>539.57000000000005</c:v>
                </c:pt>
                <c:pt idx="3">
                  <c:v>429.02</c:v>
                </c:pt>
                <c:pt idx="4">
                  <c:v>600.11</c:v>
                </c:pt>
              </c:numCache>
            </c:numRef>
          </c:val>
          <c:extLst>
            <c:ext xmlns:c16="http://schemas.microsoft.com/office/drawing/2014/chart" uri="{C3380CC4-5D6E-409C-BE32-E72D297353CC}">
              <c16:uniqueId val="{00000000-81F6-4A25-B4AD-89B36D19E4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81F6-4A25-B4AD-89B36D19E4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愛南町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tr">
        <f>データ!$M$6</f>
        <v>非設置</v>
      </c>
      <c r="AE8" s="49"/>
      <c r="AF8" s="49"/>
      <c r="AG8" s="49"/>
      <c r="AH8" s="49"/>
      <c r="AI8" s="49"/>
      <c r="AJ8" s="49"/>
      <c r="AK8" s="3"/>
      <c r="AL8" s="50">
        <f>データ!S6</f>
        <v>21485</v>
      </c>
      <c r="AM8" s="50"/>
      <c r="AN8" s="50"/>
      <c r="AO8" s="50"/>
      <c r="AP8" s="50"/>
      <c r="AQ8" s="50"/>
      <c r="AR8" s="50"/>
      <c r="AS8" s="50"/>
      <c r="AT8" s="45">
        <f>データ!T6</f>
        <v>238.99</v>
      </c>
      <c r="AU8" s="45"/>
      <c r="AV8" s="45"/>
      <c r="AW8" s="45"/>
      <c r="AX8" s="45"/>
      <c r="AY8" s="45"/>
      <c r="AZ8" s="45"/>
      <c r="BA8" s="45"/>
      <c r="BB8" s="45">
        <f>データ!U6</f>
        <v>89.9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3.78</v>
      </c>
      <c r="Q10" s="45"/>
      <c r="R10" s="45"/>
      <c r="S10" s="45"/>
      <c r="T10" s="45"/>
      <c r="U10" s="45"/>
      <c r="V10" s="45"/>
      <c r="W10" s="45">
        <f>データ!Q6</f>
        <v>79.58</v>
      </c>
      <c r="X10" s="45"/>
      <c r="Y10" s="45"/>
      <c r="Z10" s="45"/>
      <c r="AA10" s="45"/>
      <c r="AB10" s="45"/>
      <c r="AC10" s="45"/>
      <c r="AD10" s="50">
        <f>データ!R6</f>
        <v>2580</v>
      </c>
      <c r="AE10" s="50"/>
      <c r="AF10" s="50"/>
      <c r="AG10" s="50"/>
      <c r="AH10" s="50"/>
      <c r="AI10" s="50"/>
      <c r="AJ10" s="50"/>
      <c r="AK10" s="2"/>
      <c r="AL10" s="50">
        <f>データ!V6</f>
        <v>804</v>
      </c>
      <c r="AM10" s="50"/>
      <c r="AN10" s="50"/>
      <c r="AO10" s="50"/>
      <c r="AP10" s="50"/>
      <c r="AQ10" s="50"/>
      <c r="AR10" s="50"/>
      <c r="AS10" s="50"/>
      <c r="AT10" s="45">
        <f>データ!W6</f>
        <v>0.3</v>
      </c>
      <c r="AU10" s="45"/>
      <c r="AV10" s="45"/>
      <c r="AW10" s="45"/>
      <c r="AX10" s="45"/>
      <c r="AY10" s="45"/>
      <c r="AZ10" s="45"/>
      <c r="BA10" s="45"/>
      <c r="BB10" s="45">
        <f>データ!X6</f>
        <v>2680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43</v>
      </c>
      <c r="O86" s="26" t="str">
        <f>データ!EO6</f>
        <v>【0.04】</v>
      </c>
    </row>
  </sheetData>
  <sheetProtection algorithmName="SHA-512" hashValue="Sf5gfMl/WhHs0BrdDAh1WEcXZh97ri+6bkMRIcUefZ+cFfOEkYNFO1VL9qQEwMDyEXsH12yDjFHL/wYeH0FMaA==" saltValue="5I3p3SQWsR4PTdhvdoFf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385069</v>
      </c>
      <c r="D6" s="33">
        <f t="shared" si="3"/>
        <v>47</v>
      </c>
      <c r="E6" s="33">
        <f t="shared" si="3"/>
        <v>17</v>
      </c>
      <c r="F6" s="33">
        <f t="shared" si="3"/>
        <v>6</v>
      </c>
      <c r="G6" s="33">
        <f t="shared" si="3"/>
        <v>0</v>
      </c>
      <c r="H6" s="33" t="str">
        <f t="shared" si="3"/>
        <v>愛媛県　愛南町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3.78</v>
      </c>
      <c r="Q6" s="34">
        <f t="shared" si="3"/>
        <v>79.58</v>
      </c>
      <c r="R6" s="34">
        <f t="shared" si="3"/>
        <v>2580</v>
      </c>
      <c r="S6" s="34">
        <f t="shared" si="3"/>
        <v>21485</v>
      </c>
      <c r="T6" s="34">
        <f t="shared" si="3"/>
        <v>238.99</v>
      </c>
      <c r="U6" s="34">
        <f t="shared" si="3"/>
        <v>89.9</v>
      </c>
      <c r="V6" s="34">
        <f t="shared" si="3"/>
        <v>804</v>
      </c>
      <c r="W6" s="34">
        <f t="shared" si="3"/>
        <v>0.3</v>
      </c>
      <c r="X6" s="34">
        <f t="shared" si="3"/>
        <v>2680</v>
      </c>
      <c r="Y6" s="35">
        <f>IF(Y7="",NA(),Y7)</f>
        <v>62.71</v>
      </c>
      <c r="Z6" s="35">
        <f t="shared" ref="Z6:AH6" si="4">IF(Z7="",NA(),Z7)</f>
        <v>60.76</v>
      </c>
      <c r="AA6" s="35">
        <f t="shared" si="4"/>
        <v>62.53</v>
      </c>
      <c r="AB6" s="35">
        <f t="shared" si="4"/>
        <v>67.680000000000007</v>
      </c>
      <c r="AC6" s="35">
        <f t="shared" si="4"/>
        <v>49.97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2162.4499999999998</v>
      </c>
      <c r="BH6" s="35">
        <f t="shared" si="7"/>
        <v>2794.38</v>
      </c>
      <c r="BI6" s="35">
        <f t="shared" si="7"/>
        <v>2527.58</v>
      </c>
      <c r="BJ6" s="35">
        <f t="shared" si="7"/>
        <v>2368.34</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25.37</v>
      </c>
      <c r="BR6" s="35">
        <f t="shared" ref="BR6:BZ6" si="8">IF(BR7="",NA(),BR7)</f>
        <v>27.41</v>
      </c>
      <c r="BS6" s="35">
        <f t="shared" si="8"/>
        <v>26.57</v>
      </c>
      <c r="BT6" s="35">
        <f t="shared" si="8"/>
        <v>33.58</v>
      </c>
      <c r="BU6" s="35">
        <f t="shared" si="8"/>
        <v>24.24</v>
      </c>
      <c r="BV6" s="35">
        <f t="shared" si="8"/>
        <v>43.66</v>
      </c>
      <c r="BW6" s="35">
        <f t="shared" si="8"/>
        <v>43.13</v>
      </c>
      <c r="BX6" s="35">
        <f t="shared" si="8"/>
        <v>46.26</v>
      </c>
      <c r="BY6" s="35">
        <f t="shared" si="8"/>
        <v>45.81</v>
      </c>
      <c r="BZ6" s="35">
        <f t="shared" si="8"/>
        <v>43.43</v>
      </c>
      <c r="CA6" s="34" t="str">
        <f>IF(CA7="","",IF(CA7="-","【-】","【"&amp;SUBSTITUTE(TEXT(CA7,"#,##0.00"),"-","△")&amp;"】"))</f>
        <v>【45.14】</v>
      </c>
      <c r="CB6" s="35">
        <f>IF(CB7="",NA(),CB7)</f>
        <v>608.66999999999996</v>
      </c>
      <c r="CC6" s="35">
        <f t="shared" ref="CC6:CK6" si="9">IF(CC7="",NA(),CC7)</f>
        <v>556.27</v>
      </c>
      <c r="CD6" s="35">
        <f t="shared" si="9"/>
        <v>539.57000000000005</v>
      </c>
      <c r="CE6" s="35">
        <f t="shared" si="9"/>
        <v>429.02</v>
      </c>
      <c r="CF6" s="35">
        <f t="shared" si="9"/>
        <v>600.11</v>
      </c>
      <c r="CG6" s="35">
        <f t="shared" si="9"/>
        <v>382.09</v>
      </c>
      <c r="CH6" s="35">
        <f t="shared" si="9"/>
        <v>392.03</v>
      </c>
      <c r="CI6" s="35">
        <f t="shared" si="9"/>
        <v>376.4</v>
      </c>
      <c r="CJ6" s="35">
        <f t="shared" si="9"/>
        <v>383.92</v>
      </c>
      <c r="CK6" s="35">
        <f t="shared" si="9"/>
        <v>400.44</v>
      </c>
      <c r="CL6" s="34" t="str">
        <f>IF(CL7="","",IF(CL7="-","【-】","【"&amp;SUBSTITUTE(TEXT(CL7,"#,##0.00"),"-","△")&amp;"】"))</f>
        <v>【377.19】</v>
      </c>
      <c r="CM6" s="35">
        <f>IF(CM7="",NA(),CM7)</f>
        <v>20.07</v>
      </c>
      <c r="CN6" s="35">
        <f t="shared" ref="CN6:CV6" si="10">IF(CN7="",NA(),CN7)</f>
        <v>20.41</v>
      </c>
      <c r="CO6" s="35">
        <f t="shared" si="10"/>
        <v>27.04</v>
      </c>
      <c r="CP6" s="35">
        <f t="shared" si="10"/>
        <v>27.38</v>
      </c>
      <c r="CQ6" s="35">
        <f t="shared" si="10"/>
        <v>27.38</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66.03</v>
      </c>
      <c r="CY6" s="35">
        <f t="shared" ref="CY6:DG6" si="11">IF(CY7="",NA(),CY7)</f>
        <v>68.37</v>
      </c>
      <c r="CZ6" s="35">
        <f t="shared" si="11"/>
        <v>69.47</v>
      </c>
      <c r="DA6" s="35">
        <f t="shared" si="11"/>
        <v>68.28</v>
      </c>
      <c r="DB6" s="35">
        <f t="shared" si="11"/>
        <v>66.92</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385069</v>
      </c>
      <c r="D7" s="37">
        <v>47</v>
      </c>
      <c r="E7" s="37">
        <v>17</v>
      </c>
      <c r="F7" s="37">
        <v>6</v>
      </c>
      <c r="G7" s="37">
        <v>0</v>
      </c>
      <c r="H7" s="37" t="s">
        <v>97</v>
      </c>
      <c r="I7" s="37" t="s">
        <v>98</v>
      </c>
      <c r="J7" s="37" t="s">
        <v>99</v>
      </c>
      <c r="K7" s="37" t="s">
        <v>100</v>
      </c>
      <c r="L7" s="37" t="s">
        <v>101</v>
      </c>
      <c r="M7" s="37" t="s">
        <v>102</v>
      </c>
      <c r="N7" s="38" t="s">
        <v>103</v>
      </c>
      <c r="O7" s="38" t="s">
        <v>104</v>
      </c>
      <c r="P7" s="38">
        <v>3.78</v>
      </c>
      <c r="Q7" s="38">
        <v>79.58</v>
      </c>
      <c r="R7" s="38">
        <v>2580</v>
      </c>
      <c r="S7" s="38">
        <v>21485</v>
      </c>
      <c r="T7" s="38">
        <v>238.99</v>
      </c>
      <c r="U7" s="38">
        <v>89.9</v>
      </c>
      <c r="V7" s="38">
        <v>804</v>
      </c>
      <c r="W7" s="38">
        <v>0.3</v>
      </c>
      <c r="X7" s="38">
        <v>2680</v>
      </c>
      <c r="Y7" s="38">
        <v>62.71</v>
      </c>
      <c r="Z7" s="38">
        <v>60.76</v>
      </c>
      <c r="AA7" s="38">
        <v>62.53</v>
      </c>
      <c r="AB7" s="38">
        <v>67.680000000000007</v>
      </c>
      <c r="AC7" s="38">
        <v>49.97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2162.4499999999998</v>
      </c>
      <c r="BH7" s="38">
        <v>2794.38</v>
      </c>
      <c r="BI7" s="38">
        <v>2527.58</v>
      </c>
      <c r="BJ7" s="38">
        <v>2368.34</v>
      </c>
      <c r="BK7" s="38">
        <v>830.5</v>
      </c>
      <c r="BL7" s="38">
        <v>1029.24</v>
      </c>
      <c r="BM7" s="38">
        <v>1063.93</v>
      </c>
      <c r="BN7" s="38">
        <v>1060.8599999999999</v>
      </c>
      <c r="BO7" s="38">
        <v>1006.65</v>
      </c>
      <c r="BP7" s="38">
        <v>973.2</v>
      </c>
      <c r="BQ7" s="38">
        <v>25.37</v>
      </c>
      <c r="BR7" s="38">
        <v>27.41</v>
      </c>
      <c r="BS7" s="38">
        <v>26.57</v>
      </c>
      <c r="BT7" s="38">
        <v>33.58</v>
      </c>
      <c r="BU7" s="38">
        <v>24.24</v>
      </c>
      <c r="BV7" s="38">
        <v>43.66</v>
      </c>
      <c r="BW7" s="38">
        <v>43.13</v>
      </c>
      <c r="BX7" s="38">
        <v>46.26</v>
      </c>
      <c r="BY7" s="38">
        <v>45.81</v>
      </c>
      <c r="BZ7" s="38">
        <v>43.43</v>
      </c>
      <c r="CA7" s="38">
        <v>45.14</v>
      </c>
      <c r="CB7" s="38">
        <v>608.66999999999996</v>
      </c>
      <c r="CC7" s="38">
        <v>556.27</v>
      </c>
      <c r="CD7" s="38">
        <v>539.57000000000005</v>
      </c>
      <c r="CE7" s="38">
        <v>429.02</v>
      </c>
      <c r="CF7" s="38">
        <v>600.11</v>
      </c>
      <c r="CG7" s="38">
        <v>382.09</v>
      </c>
      <c r="CH7" s="38">
        <v>392.03</v>
      </c>
      <c r="CI7" s="38">
        <v>376.4</v>
      </c>
      <c r="CJ7" s="38">
        <v>383.92</v>
      </c>
      <c r="CK7" s="38">
        <v>400.44</v>
      </c>
      <c r="CL7" s="38">
        <v>377.19</v>
      </c>
      <c r="CM7" s="38">
        <v>20.07</v>
      </c>
      <c r="CN7" s="38">
        <v>20.41</v>
      </c>
      <c r="CO7" s="38">
        <v>27.04</v>
      </c>
      <c r="CP7" s="38">
        <v>27.38</v>
      </c>
      <c r="CQ7" s="38">
        <v>27.38</v>
      </c>
      <c r="CR7" s="38">
        <v>39.68</v>
      </c>
      <c r="CS7" s="38">
        <v>35.64</v>
      </c>
      <c r="CT7" s="38">
        <v>33.729999999999997</v>
      </c>
      <c r="CU7" s="38">
        <v>33.21</v>
      </c>
      <c r="CV7" s="38">
        <v>32.229999999999997</v>
      </c>
      <c r="CW7" s="38">
        <v>33.69</v>
      </c>
      <c r="CX7" s="38">
        <v>66.03</v>
      </c>
      <c r="CY7" s="38">
        <v>68.37</v>
      </c>
      <c r="CZ7" s="38">
        <v>69.47</v>
      </c>
      <c r="DA7" s="38">
        <v>68.28</v>
      </c>
      <c r="DB7" s="38">
        <v>66.92</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2020-02-01T05:34:53Z</cp:lastPrinted>
  <dcterms:created xsi:type="dcterms:W3CDTF">2019-12-05T05:25:39Z</dcterms:created>
  <dcterms:modified xsi:type="dcterms:W3CDTF">2020-02-14T05:50:45Z</dcterms:modified>
  <cp:category/>
</cp:coreProperties>
</file>