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20 愛南町\"/>
    </mc:Choice>
  </mc:AlternateContent>
  <workbookProtection workbookAlgorithmName="SHA-512" workbookHashValue="srSO6iY6o9gStaQ8GyR2ft4kIfc2qWBGzBM20y43b//geZadyhvVel2Qr2VjqaH/4Tz3/bTaKDNKRPPEAq7/SA==" workbookSaltValue="eDIgRoBeBA8owQnogXSYN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D10" i="4"/>
  <c r="P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<sst xmlns="http://schemas.openxmlformats.org/spreadsheetml/2006/main" count="228" uniqueCount="113">
  <si>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</si>
  <si>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</si>
  <si>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</si>
  <si>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</si>
  <si>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</si>
  <si>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</si>
  <si>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</si>
  <si>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</si>
  <si>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</si>
  <si>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</si>
  <si>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</si>
  <si>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</si>
  <si>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</si>
  <si>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</si>
  <si>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</si>
  <si>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</si>
  <si>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</si>
  <si>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</si>
  <si>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</si>
  <si>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</si>
  <si>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</si>
  <si>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</si>
  <si>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</si>
  <si>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</si>
  <si>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</si>
  <si>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</si>
  <si>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</si>
  <si>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</si>
  <si>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</si>
  <si>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</si>
  <si>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</si>
  <si>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</si>
  <si>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</si>
  <si>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</si>
  <si>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</si>
  <si>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</si>
  <si>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</si>
  <si>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</si>
  <si>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</si>
  <si>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</si>
  <si>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</si>
  <si>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</si>
  <si>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</si>
  <si>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</si>
  <si>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</si>
  <si>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</si>
  <si>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</si>
  <si>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</si>
  <si>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</si>
  <si>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</si>
  <si>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</si>
  <si>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</si>
  <si>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</si>
  <si>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</si>
  <si>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</si>
  <si>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</si>
  <si>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</si>
  <si>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</si>
  <si>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</si>
  <si>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</si>
  <si>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</si>
  <si>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</si>
  <si>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</si>
  <si>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</si>
  <si>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</si>
  <si>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</si>
  <si>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</si>
  <si>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</si>
  <si>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</si>
  <si>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</si>
  <si>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</si>
  <si>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</si>
  <si>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</si>
  <si>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</si>
  <si>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</si>
  <si>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</si>
  <si>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</si>
  <si>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</si>
  <si>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</si>
  <si>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</si>
  <si>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</si>
  <si>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</si>
  <si>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</si>
  <si>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</si>
  <si>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</si>
  <si>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</si>
  <si>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</si>
  <si>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</si>
  <si>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</si>
  <si>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</si>
  <si>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</si>
  <si>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</si>
  <si>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</si>
  <si>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</si>
  <si>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</si>
  <si>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</si>
  <si>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</si>
  <si>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</si>
  <si>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</si>
  <si>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</si>
  <si>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</si>
  <si>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</si>
  <si>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</si>
  <si>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</si>
  <si>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</si>
  <si>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</si>
  <si>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</si>
  <si>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</si>
  <si>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</si>
  <si>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</si>
  <si>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農業集落排水施設は、供用開始から24年以上経過している施設もあり、特に機械・電気設備については老朽化による機能低下等、今後の施設の運営管理が懸念されている。このためライフサイクルコストの低減や今後の維持管理にかかる経費の平準化を目的として、平成25～26年度に施設の機能診断及び最適整備構想の策定に取組み、この結果で早急な改善を要すと判断した施設等について、平成29年度から改修に着手している。
　今後は、このような計画的な維持管理に努め、施設の低コスト化及び長寿命化を図りたい。</t>
    <phoneticPr fontId="4"/>
  </si>
  <si>
    <t>　1.経営の健全化・効率性について分析した結果、特に改善が必要だと考えられるのは、収益的収支比率、経費回収率及び汚水処理原価である。この結果により収益が使用料以外の収入に依存していることが顕著にあらわれているが、今後は地方債償還金の減少も見込まれ徐々に改善される見通しである。また、更なる健全化を目指すため、適切な使用料への見直しや水洗化の普及促進等を実施することで、利用効率を高める等、使用料収入を確保し、経営改善に努めることが必要である。
　2.老朽化の状況については、平成26年度に策定した最適整備構想に基づき、老朽化した施設の改修・更新等、機能強化を実施することで、安定した水質の確保と、施設の低コスト化及び長寿命化を図り、施設への投資額の削減に努める。</t>
    <rPh sb="114" eb="115">
      <t>キン</t>
    </rPh>
    <rPh sb="119" eb="121">
      <t>ミコ</t>
    </rPh>
    <phoneticPr fontId="4"/>
  </si>
  <si>
    <t>・収益的収支比率については、平成26年度からは45%で推移しており横ばい傾向であったが、平成30年度は工事費の増加に伴い繰入金が増加したため、直近5年間で最も高い比率となっている。
・経費回収率については、汚水処理原価の影響を受け、類似団体平均57.77%に対し、28%前後と低く推移しており、収益については使用料以外の収入に依存していることが考えられ、経営の効率性を低下させる要因となっている。
・汚水処理原価については、近年大きな変動はなく横ばい傾向にはあるものの、類似団体と比較すると非常に高く推移しており、経営規模に対し、地方債償還金の規模が大きく、利払いを含めた負担が収益を圧迫させていると考えられる。地方債償還金の減少に伴い汚水処理原価についても減少していくものと思われる。
・施設利用率については、ほぼ横ばいであるが、類似団体と比較するとわずかに下回っており、施設の稼働状況等の把握及び検討が必要である。
・水洗化率については、近年、上昇傾向にあり、類似団体と比較しても高い数値を維持しているが、今後の使用料収入の増加を図るため、さらなる水洗化率の上昇を目指したい。</t>
    <rPh sb="1" eb="4">
      <t>シュウエキテキ</t>
    </rPh>
    <rPh sb="4" eb="6">
      <t>シュウシ</t>
    </rPh>
    <rPh sb="6" eb="8">
      <t>ヒリツ</t>
    </rPh>
    <rPh sb="14" eb="16">
      <t>ヘイセイ</t>
    </rPh>
    <rPh sb="18" eb="20">
      <t>ネンド</t>
    </rPh>
    <rPh sb="27" eb="29">
      <t>スイイ</t>
    </rPh>
    <rPh sb="33" eb="34">
      <t>ヨコ</t>
    </rPh>
    <rPh sb="36" eb="38">
      <t>ケイコウ</t>
    </rPh>
    <rPh sb="44" eb="46">
      <t>ヘイセイ</t>
    </rPh>
    <rPh sb="48" eb="50">
      <t>ネンド</t>
    </rPh>
    <rPh sb="51" eb="54">
      <t>コウジヒ</t>
    </rPh>
    <rPh sb="55" eb="57">
      <t>ゾウカ</t>
    </rPh>
    <rPh sb="58" eb="59">
      <t>トモナ</t>
    </rPh>
    <rPh sb="60" eb="62">
      <t>クリイレ</t>
    </rPh>
    <rPh sb="62" eb="63">
      <t>キン</t>
    </rPh>
    <rPh sb="64" eb="66">
      <t>ゾウカ</t>
    </rPh>
    <rPh sb="71" eb="73">
      <t>チョッキン</t>
    </rPh>
    <rPh sb="74" eb="76">
      <t>ネンカン</t>
    </rPh>
    <rPh sb="77" eb="78">
      <t>モット</t>
    </rPh>
    <rPh sb="79" eb="80">
      <t>タカ</t>
    </rPh>
    <rPh sb="81" eb="83">
      <t>ヒリツ</t>
    </rPh>
    <rPh sb="200" eb="202">
      <t>オスイ</t>
    </rPh>
    <rPh sb="202" eb="204">
      <t>ショリ</t>
    </rPh>
    <rPh sb="204" eb="206">
      <t>ゲンカ</t>
    </rPh>
    <rPh sb="212" eb="214">
      <t>キンネン</t>
    </rPh>
    <rPh sb="214" eb="215">
      <t>オオ</t>
    </rPh>
    <rPh sb="217" eb="219">
      <t>ヘンドウ</t>
    </rPh>
    <rPh sb="222" eb="223">
      <t>ヨコ</t>
    </rPh>
    <rPh sb="225" eb="227">
      <t>ケイコウ</t>
    </rPh>
    <rPh sb="235" eb="237">
      <t>ルイジ</t>
    </rPh>
    <rPh sb="237" eb="239">
      <t>ダンタイ</t>
    </rPh>
    <rPh sb="240" eb="242">
      <t>ヒカク</t>
    </rPh>
    <rPh sb="245" eb="247">
      <t>ヒジョウ</t>
    </rPh>
    <rPh sb="248" eb="249">
      <t>タカ</t>
    </rPh>
    <rPh sb="250" eb="252">
      <t>スイイ</t>
    </rPh>
    <rPh sb="257" eb="259">
      <t>ケイエイ</t>
    </rPh>
    <rPh sb="259" eb="261">
      <t>キボ</t>
    </rPh>
    <rPh sb="262" eb="263">
      <t>タイ</t>
    </rPh>
    <rPh sb="265" eb="268">
      <t>チホウサイ</t>
    </rPh>
    <rPh sb="268" eb="271">
      <t>ショウカンキン</t>
    </rPh>
    <rPh sb="272" eb="274">
      <t>キボ</t>
    </rPh>
    <rPh sb="275" eb="276">
      <t>オオ</t>
    </rPh>
    <rPh sb="279" eb="281">
      <t>リバラ</t>
    </rPh>
    <rPh sb="283" eb="284">
      <t>フク</t>
    </rPh>
    <rPh sb="286" eb="288">
      <t>フタン</t>
    </rPh>
    <rPh sb="289" eb="291">
      <t>シュウエキ</t>
    </rPh>
    <rPh sb="292" eb="294">
      <t>アッパク</t>
    </rPh>
    <rPh sb="300" eb="301">
      <t>カンガ</t>
    </rPh>
    <rPh sb="306" eb="309">
      <t>チホウサイ</t>
    </rPh>
    <rPh sb="309" eb="311">
      <t>ショウカン</t>
    </rPh>
    <rPh sb="311" eb="312">
      <t>キン</t>
    </rPh>
    <rPh sb="313" eb="315">
      <t>ゲンショウ</t>
    </rPh>
    <rPh sb="316" eb="317">
      <t>トモナ</t>
    </rPh>
    <rPh sb="318" eb="320">
      <t>オスイ</t>
    </rPh>
    <rPh sb="320" eb="322">
      <t>ショリ</t>
    </rPh>
    <rPh sb="322" eb="324">
      <t>ゲンカ</t>
    </rPh>
    <rPh sb="329" eb="331">
      <t>ゲンショウ</t>
    </rPh>
    <rPh sb="338" eb="339">
      <t>オモ</t>
    </rPh>
    <rPh sb="345" eb="347">
      <t>シセツ</t>
    </rPh>
    <rPh sb="347" eb="349">
      <t>リヨウ</t>
    </rPh>
    <rPh sb="349" eb="350">
      <t>リツ</t>
    </rPh>
    <rPh sb="358" eb="359">
      <t>ヨコ</t>
    </rPh>
    <rPh sb="366" eb="368">
      <t>ルイジ</t>
    </rPh>
    <rPh sb="368" eb="370">
      <t>ダンタイ</t>
    </rPh>
    <rPh sb="371" eb="373">
      <t>ヒカク</t>
    </rPh>
    <rPh sb="380" eb="382">
      <t>シタマワ</t>
    </rPh>
    <rPh sb="387" eb="389">
      <t>シセツ</t>
    </rPh>
    <rPh sb="390" eb="392">
      <t>カドウ</t>
    </rPh>
    <rPh sb="392" eb="394">
      <t>ジョウキョウ</t>
    </rPh>
    <rPh sb="394" eb="395">
      <t>トウ</t>
    </rPh>
    <rPh sb="396" eb="398">
      <t>ハアク</t>
    </rPh>
    <rPh sb="398" eb="399">
      <t>オヨ</t>
    </rPh>
    <rPh sb="400" eb="402">
      <t>ケントウ</t>
    </rPh>
    <rPh sb="403" eb="405">
      <t>ヒツヨウ</t>
    </rPh>
    <rPh sb="411" eb="414">
      <t>スイセンカ</t>
    </rPh>
    <rPh sb="414" eb="415">
      <t>リツ</t>
    </rPh>
    <rPh sb="421" eb="423">
      <t>キンネン</t>
    </rPh>
    <rPh sb="424" eb="426">
      <t>ジョウショウ</t>
    </rPh>
    <rPh sb="426" eb="428">
      <t>ケイコウ</t>
    </rPh>
    <rPh sb="432" eb="434">
      <t>ルイジ</t>
    </rPh>
    <rPh sb="434" eb="436">
      <t>ダンタイ</t>
    </rPh>
    <rPh sb="437" eb="439">
      <t>ヒカク</t>
    </rPh>
    <rPh sb="442" eb="443">
      <t>タカ</t>
    </rPh>
    <rPh sb="444" eb="446">
      <t>スウチ</t>
    </rPh>
    <rPh sb="447" eb="449">
      <t>イジ</t>
    </rPh>
    <rPh sb="455" eb="457">
      <t>コンゴ</t>
    </rPh>
    <rPh sb="458" eb="461">
      <t>シヨウリョウ</t>
    </rPh>
    <rPh sb="461" eb="463">
      <t>シュウニュウ</t>
    </rPh>
    <rPh sb="464" eb="466">
      <t>ゾウカ</t>
    </rPh>
    <rPh sb="467" eb="468">
      <t>ハカ</t>
    </rPh>
    <rPh sb="476" eb="479">
      <t>スイセンカ</t>
    </rPh>
    <rPh sb="479" eb="480">
      <t>リツ</t>
    </rPh>
    <rPh sb="481" eb="483">
      <t>ジョウショウ</t>
    </rPh>
    <rPh sb="484" eb="48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</si>
</sst>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91-442A-9625-331E72E7D3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9F91-442A-9625-331E72E7D3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48.34</c:v>
                </c:pt>
                <c:pt idx="1">
                  <c:v>44.21</c:v>
                </c:pt>
                <c:pt idx="2">
                  <c:v>47.54</c:v>
                </c:pt>
                <c:pt idx="3">
                  <c:v>48.6</c:v>
                </c:pt>
                <c:pt idx="4">
                  <c:v>48.6</c:v>
                </c:pt>
              </c:numCache>
            </c:numRef>
          </c:val>
          <c:extLst>
            <c:ext xmlns:c16="http://schemas.microsoft.com/office/drawing/2014/chart" uri="{C3380CC4-5D6E-409C-BE32-E72D297353CC}">
              <c16:uniqueId val="{00000000-9CED-4127-897D-FE49C98C408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9CED-4127-897D-FE49C98C408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86.04</c:v>
                </c:pt>
                <c:pt idx="1">
                  <c:v>86.79</c:v>
                </c:pt>
                <c:pt idx="2">
                  <c:v>87.3</c:v>
                </c:pt>
                <c:pt idx="3">
                  <c:v>87.02</c:v>
                </c:pt>
                <c:pt idx="4">
                  <c:v>87.1</c:v>
                </c:pt>
              </c:numCache>
            </c:numRef>
          </c:val>
          <c:extLst>
            <c:ext xmlns:c16="http://schemas.microsoft.com/office/drawing/2014/chart" uri="{C3380CC4-5D6E-409C-BE32-E72D297353CC}">
              <c16:uniqueId val="{00000000-8A20-4DB5-AB5F-166B5B9D714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8A20-4DB5-AB5F-166B5B9D714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45.23</c:v>
                </c:pt>
                <c:pt idx="1">
                  <c:v>45.66</c:v>
                </c:pt>
                <c:pt idx="2">
                  <c:v>44.74</c:v>
                </c:pt>
                <c:pt idx="3">
                  <c:v>45.94</c:v>
                </c:pt>
                <c:pt idx="4">
                  <c:v>57.08</c:v>
                </c:pt>
              </c:numCache>
            </c:numRef>
          </c:val>
          <c:extLst>
            <c:ext xmlns:c16="http://schemas.microsoft.com/office/drawing/2014/chart" uri="{C3380CC4-5D6E-409C-BE32-E72D297353CC}">
              <c16:uniqueId val="{00000000-0413-4698-9FA7-4220614651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13-4698-9FA7-4220614651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CF-4150-BC66-105EE5FF6E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CF-4150-BC66-105EE5FF6E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12-4987-9EF6-D5CDC73AEF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12-4987-9EF6-D5CDC73AEF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A2-4B31-BF4D-ADC33157DB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A2-4B31-BF4D-ADC33157DB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F9-4135-B577-25AE1A97DA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F9-4135-B577-25AE1A97DA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1242.7</c:v>
                </c:pt>
                <c:pt idx="2">
                  <c:v>4037.15</c:v>
                </c:pt>
                <c:pt idx="3">
                  <c:v>3698.07</c:v>
                </c:pt>
                <c:pt idx="4">
                  <c:v>3495.54</c:v>
                </c:pt>
              </c:numCache>
            </c:numRef>
          </c:val>
          <c:extLst>
            <c:ext xmlns:c16="http://schemas.microsoft.com/office/drawing/2014/chart" uri="{C3380CC4-5D6E-409C-BE32-E72D297353CC}">
              <c16:uniqueId val="{00000000-6626-4DFF-819F-9AB56AA7327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626-4DFF-819F-9AB56AA7327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22.44</c:v>
                </c:pt>
                <c:pt idx="1">
                  <c:v>24.1</c:v>
                </c:pt>
                <c:pt idx="2">
                  <c:v>23.48</c:v>
                </c:pt>
                <c:pt idx="3">
                  <c:v>23.31</c:v>
                </c:pt>
                <c:pt idx="4">
                  <c:v>28.04</c:v>
                </c:pt>
              </c:numCache>
            </c:numRef>
          </c:val>
          <c:extLst>
            <c:ext xmlns:c16="http://schemas.microsoft.com/office/drawing/2014/chart" uri="{C3380CC4-5D6E-409C-BE32-E72D297353CC}">
              <c16:uniqueId val="{00000000-FA6A-49F3-9754-1F9A2D49FAC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FA6A-49F3-9754-1F9A2D49FAC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529.66999999999996</c:v>
                </c:pt>
                <c:pt idx="1">
                  <c:v>568.47</c:v>
                </c:pt>
                <c:pt idx="2">
                  <c:v>568.45000000000005</c:v>
                </c:pt>
                <c:pt idx="3">
                  <c:v>575</c:v>
                </c:pt>
                <c:pt idx="4">
                  <c:v>477.88</c:v>
                </c:pt>
              </c:numCache>
            </c:numRef>
          </c:val>
          <c:extLst>
            <c:ext xmlns:c16="http://schemas.microsoft.com/office/drawing/2014/chart" uri="{C3380CC4-5D6E-409C-BE32-E72D297353CC}">
              <c16:uniqueId val="{00000000-5F39-4347-AA6D-501FDB0BDE1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5F39-4347-AA6D-501FDB0BDE1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愛南町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21485</v>
      </c>
      <c r="AM8" s="68"/>
      <c r="AN8" s="68"/>
      <c r="AO8" s="68"/>
      <c r="AP8" s="68"/>
      <c r="AQ8" s="68"/>
      <c r="AR8" s="68"/>
      <c r="AS8" s="68"/>
      <c r="AT8" s="67">
        <f>データ!T6</f>
        <v>238.99</v>
      </c>
      <c r="AU8" s="67"/>
      <c r="AV8" s="67"/>
      <c r="AW8" s="67"/>
      <c r="AX8" s="67"/>
      <c r="AY8" s="67"/>
      <c r="AZ8" s="67"/>
      <c r="BA8" s="67"/>
      <c r="BB8" s="67">
        <f>データ!U6</f>
        <v>89.9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7.39</v>
      </c>
      <c r="Q10" s="67"/>
      <c r="R10" s="67"/>
      <c r="S10" s="67"/>
      <c r="T10" s="67"/>
      <c r="U10" s="67"/>
      <c r="V10" s="67"/>
      <c r="W10" s="67">
        <f>データ!Q6</f>
        <v>102.69</v>
      </c>
      <c r="X10" s="67"/>
      <c r="Y10" s="67"/>
      <c r="Z10" s="67"/>
      <c r="AA10" s="67"/>
      <c r="AB10" s="67"/>
      <c r="AC10" s="67"/>
      <c r="AD10" s="68">
        <f>データ!R6</f>
        <v>2580</v>
      </c>
      <c r="AE10" s="68"/>
      <c r="AF10" s="68"/>
      <c r="AG10" s="68"/>
      <c r="AH10" s="68"/>
      <c r="AI10" s="68"/>
      <c r="AJ10" s="68"/>
      <c r="AK10" s="2"/>
      <c r="AL10" s="68">
        <f>データ!V6</f>
        <v>1574</v>
      </c>
      <c r="AM10" s="68"/>
      <c r="AN10" s="68"/>
      <c r="AO10" s="68"/>
      <c r="AP10" s="68"/>
      <c r="AQ10" s="68"/>
      <c r="AR10" s="68"/>
      <c r="AS10" s="68"/>
      <c r="AT10" s="67">
        <f>データ!W6</f>
        <v>0.74</v>
      </c>
      <c r="AU10" s="67"/>
      <c r="AV10" s="67"/>
      <c r="AW10" s="67"/>
      <c r="AX10" s="67"/>
      <c r="AY10" s="67"/>
      <c r="AZ10" s="67"/>
      <c r="BA10" s="67"/>
      <c r="BB10" s="67">
        <f>データ!X6</f>
        <v>2127.0300000000002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sfPHOIhcDA5u5Frdd2Wz/zUWSiTQWopqSMfDcktBB/PMQu7qUjQlQl/YnFDAvKwLjvzWBkes6a/pk8n0tOy+GA==" saltValue="8jvblbsYtqMv3/FQDztc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385069</v>
      </c>
      <c r="D6" s="33">
        <f t="shared" si="3"/>
        <v>47</v>
      </c>
      <c r="E6" s="33">
        <f t="shared" si="3"/>
        <v>17</v>
      </c>
      <c r="F6" s="33">
        <f t="shared" si="3"/>
        <v>5</v>
      </c>
      <c r="G6" s="33">
        <f t="shared" si="3"/>
        <v>0</v>
      </c>
      <c r="H6" s="33" t="str">
        <f t="shared" si="3"/>
        <v>愛媛県　愛南町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7.39</v>
      </c>
      <c r="Q6" s="34">
        <f t="shared" si="3"/>
        <v>102.69</v>
      </c>
      <c r="R6" s="34">
        <f t="shared" si="3"/>
        <v>2580</v>
      </c>
      <c r="S6" s="34">
        <f t="shared" si="3"/>
        <v>21485</v>
      </c>
      <c r="T6" s="34">
        <f t="shared" si="3"/>
        <v>238.99</v>
      </c>
      <c r="U6" s="34">
        <f t="shared" si="3"/>
        <v>89.9</v>
      </c>
      <c r="V6" s="34">
        <f t="shared" si="3"/>
        <v>1574</v>
      </c>
      <c r="W6" s="34">
        <f t="shared" si="3"/>
        <v>0.74</v>
      </c>
      <c r="X6" s="34">
        <f t="shared" si="3"/>
        <v>2127.0300000000002</v>
      </c>
      <c r="Y6" s="35">
        <f>IF(Y7="",NA(),Y7)</f>
        <v>45.23</v>
      </c>
      <c r="Z6" s="35">
        <f t="shared" ref="Z6:AH6" si="4">IF(Z7="",NA(),Z7)</f>
        <v>45.66</v>
      </c>
      <c r="AA6" s="35">
        <f t="shared" si="4"/>
        <v>44.74</v>
      </c>
      <c r="AB6" s="35">
        <f t="shared" si="4"/>
        <v>45.94</v>
      </c>
      <c r="AC6" s="35">
        <f t="shared" si="4"/>
        <v>57.08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1242.7</v>
      </c>
      <c r="BH6" s="35">
        <f t="shared" si="7"/>
        <v>4037.15</v>
      </c>
      <c r="BI6" s="35">
        <f t="shared" si="7"/>
        <v>3698.07</v>
      </c>
      <c r="BJ6" s="35">
        <f t="shared" si="7"/>
        <v>3495.54</v>
      </c>
      <c r="BK6" s="35">
        <f t="shared" si="7"/>
        <v>1044.8</v>
      </c>
      <c r="BL6" s="35">
        <f t="shared" si="7"/>
        <v>1081.8</v>
      </c>
      <c r="BM6" s="35">
        <f t="shared" si="7"/>
        <v>974.93</v>
      </c>
      <c r="BN6" s="35">
        <f t="shared" si="7"/>
        <v>855.8</v>
      </c>
      <c r="BO6" s="35">
        <f t="shared" si="7"/>
        <v>789.46</v>
      </c>
      <c r="BP6" s="34" t="str">
        <f>IF(BP7="","",IF(BP7="-","【-】","【"&amp;SUBSTITUTE(TEXT(BP7,"#,##0.00"),"-","△")&amp;"】"))</f>
        <v>【747.76】</v>
      </c>
      <c r="BQ6" s="35">
        <f>IF(BQ7="",NA(),BQ7)</f>
        <v>22.44</v>
      </c>
      <c r="BR6" s="35">
        <f t="shared" ref="BR6:BZ6" si="8">IF(BR7="",NA(),BR7)</f>
        <v>24.1</v>
      </c>
      <c r="BS6" s="35">
        <f t="shared" si="8"/>
        <v>23.48</v>
      </c>
      <c r="BT6" s="35">
        <f t="shared" si="8"/>
        <v>23.31</v>
      </c>
      <c r="BU6" s="35">
        <f t="shared" si="8"/>
        <v>28.04</v>
      </c>
      <c r="BV6" s="35">
        <f t="shared" si="8"/>
        <v>50.82</v>
      </c>
      <c r="BW6" s="35">
        <f t="shared" si="8"/>
        <v>52.19</v>
      </c>
      <c r="BX6" s="35">
        <f t="shared" si="8"/>
        <v>55.32</v>
      </c>
      <c r="BY6" s="35">
        <f t="shared" si="8"/>
        <v>59.8</v>
      </c>
      <c r="BZ6" s="35">
        <f t="shared" si="8"/>
        <v>57.77</v>
      </c>
      <c r="CA6" s="34" t="str">
        <f>IF(CA7="","",IF(CA7="-","【-】","【"&amp;SUBSTITUTE(TEXT(CA7,"#,##0.00"),"-","△")&amp;"】"))</f>
        <v>【59.51】</v>
      </c>
      <c r="CB6" s="35">
        <f>IF(CB7="",NA(),CB7)</f>
        <v>529.66999999999996</v>
      </c>
      <c r="CC6" s="35">
        <f t="shared" ref="CC6:CK6" si="9">IF(CC7="",NA(),CC7)</f>
        <v>568.47</v>
      </c>
      <c r="CD6" s="35">
        <f t="shared" si="9"/>
        <v>568.45000000000005</v>
      </c>
      <c r="CE6" s="35">
        <f t="shared" si="9"/>
        <v>575</v>
      </c>
      <c r="CF6" s="35">
        <f t="shared" si="9"/>
        <v>477.88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48.34</v>
      </c>
      <c r="CN6" s="35">
        <f t="shared" ref="CN6:CV6" si="10">IF(CN7="",NA(),CN7)</f>
        <v>44.21</v>
      </c>
      <c r="CO6" s="35">
        <f t="shared" si="10"/>
        <v>47.54</v>
      </c>
      <c r="CP6" s="35">
        <f t="shared" si="10"/>
        <v>48.6</v>
      </c>
      <c r="CQ6" s="35">
        <f t="shared" si="10"/>
        <v>48.6</v>
      </c>
      <c r="CR6" s="35">
        <f t="shared" si="10"/>
        <v>53.24</v>
      </c>
      <c r="CS6" s="35">
        <f t="shared" si="10"/>
        <v>52.31</v>
      </c>
      <c r="CT6" s="35">
        <f t="shared" si="10"/>
        <v>60.65</v>
      </c>
      <c r="CU6" s="35">
        <f t="shared" si="10"/>
        <v>51.75</v>
      </c>
      <c r="CV6" s="35">
        <f t="shared" si="10"/>
        <v>50.68</v>
      </c>
      <c r="CW6" s="34" t="str">
        <f>IF(CW7="","",IF(CW7="-","【-】","【"&amp;SUBSTITUTE(TEXT(CW7,"#,##0.00"),"-","△")&amp;"】"))</f>
        <v>【52.23】</v>
      </c>
      <c r="CX6" s="35">
        <f>IF(CX7="",NA(),CX7)</f>
        <v>86.04</v>
      </c>
      <c r="CY6" s="35">
        <f t="shared" ref="CY6:DG6" si="11">IF(CY7="",NA(),CY7)</f>
        <v>86.79</v>
      </c>
      <c r="CZ6" s="35">
        <f t="shared" si="11"/>
        <v>87.3</v>
      </c>
      <c r="DA6" s="35">
        <f t="shared" si="11"/>
        <v>87.02</v>
      </c>
      <c r="DB6" s="35">
        <f t="shared" si="11"/>
        <v>87.1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385069</v>
      </c>
      <c r="D7" s="37">
        <v>47</v>
      </c>
      <c r="E7" s="37">
        <v>17</v>
      </c>
      <c r="F7" s="37">
        <v>5</v>
      </c>
      <c r="G7" s="37">
        <v>0</v>
      </c>
      <c r="H7" s="37" t="s">
        <v>97</v>
      </c>
      <c r="I7" s="37" t="s">
        <v>98</v>
      </c>
      <c r="J7" s="37" t="s">
        <v>99</v>
      </c>
      <c r="K7" s="37" t="s">
        <v>100</v>
      </c>
      <c r="L7" s="37" t="s">
        <v>101</v>
      </c>
      <c r="M7" s="37" t="s">
        <v>102</v>
      </c>
      <c r="N7" s="38" t="s">
        <v>103</v>
      </c>
      <c r="O7" s="38" t="s">
        <v>104</v>
      </c>
      <c r="P7" s="38">
        <v>7.39</v>
      </c>
      <c r="Q7" s="38">
        <v>102.69</v>
      </c>
      <c r="R7" s="38">
        <v>2580</v>
      </c>
      <c r="S7" s="38">
        <v>21485</v>
      </c>
      <c r="T7" s="38">
        <v>238.99</v>
      </c>
      <c r="U7" s="38">
        <v>89.9</v>
      </c>
      <c r="V7" s="38">
        <v>1574</v>
      </c>
      <c r="W7" s="38">
        <v>0.74</v>
      </c>
      <c r="X7" s="38">
        <v>2127.0300000000002</v>
      </c>
      <c r="Y7" s="38">
        <v>45.23</v>
      </c>
      <c r="Z7" s="38">
        <v>45.66</v>
      </c>
      <c r="AA7" s="38">
        <v>44.74</v>
      </c>
      <c r="AB7" s="38">
        <v>45.94</v>
      </c>
      <c r="AC7" s="38">
        <v>57.08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1242.7</v>
      </c>
      <c r="BH7" s="38">
        <v>4037.15</v>
      </c>
      <c r="BI7" s="38">
        <v>3698.07</v>
      </c>
      <c r="BJ7" s="38">
        <v>3495.54</v>
      </c>
      <c r="BK7" s="38">
        <v>1044.8</v>
      </c>
      <c r="BL7" s="38">
        <v>1081.8</v>
      </c>
      <c r="BM7" s="38">
        <v>974.93</v>
      </c>
      <c r="BN7" s="38">
        <v>855.8</v>
      </c>
      <c r="BO7" s="38">
        <v>789.46</v>
      </c>
      <c r="BP7" s="38">
        <v>747.76</v>
      </c>
      <c r="BQ7" s="38">
        <v>22.44</v>
      </c>
      <c r="BR7" s="38">
        <v>24.1</v>
      </c>
      <c r="BS7" s="38">
        <v>23.48</v>
      </c>
      <c r="BT7" s="38">
        <v>23.31</v>
      </c>
      <c r="BU7" s="38">
        <v>28.04</v>
      </c>
      <c r="BV7" s="38">
        <v>50.82</v>
      </c>
      <c r="BW7" s="38">
        <v>52.19</v>
      </c>
      <c r="BX7" s="38">
        <v>55.32</v>
      </c>
      <c r="BY7" s="38">
        <v>59.8</v>
      </c>
      <c r="BZ7" s="38">
        <v>57.77</v>
      </c>
      <c r="CA7" s="38">
        <v>59.51</v>
      </c>
      <c r="CB7" s="38">
        <v>529.66999999999996</v>
      </c>
      <c r="CC7" s="38">
        <v>568.47</v>
      </c>
      <c r="CD7" s="38">
        <v>568.45000000000005</v>
      </c>
      <c r="CE7" s="38">
        <v>575</v>
      </c>
      <c r="CF7" s="38">
        <v>477.88</v>
      </c>
      <c r="CG7" s="38">
        <v>300.52</v>
      </c>
      <c r="CH7" s="38">
        <v>296.14</v>
      </c>
      <c r="CI7" s="38">
        <v>283.17</v>
      </c>
      <c r="CJ7" s="38">
        <v>263.76</v>
      </c>
      <c r="CK7" s="38">
        <v>274.35000000000002</v>
      </c>
      <c r="CL7" s="38">
        <v>261.45999999999998</v>
      </c>
      <c r="CM7" s="38">
        <v>48.34</v>
      </c>
      <c r="CN7" s="38">
        <v>44.21</v>
      </c>
      <c r="CO7" s="38">
        <v>47.54</v>
      </c>
      <c r="CP7" s="38">
        <v>48.6</v>
      </c>
      <c r="CQ7" s="38">
        <v>48.6</v>
      </c>
      <c r="CR7" s="38">
        <v>53.24</v>
      </c>
      <c r="CS7" s="38">
        <v>52.31</v>
      </c>
      <c r="CT7" s="38">
        <v>60.65</v>
      </c>
      <c r="CU7" s="38">
        <v>51.75</v>
      </c>
      <c r="CV7" s="38">
        <v>50.68</v>
      </c>
      <c r="CW7" s="38">
        <v>52.23</v>
      </c>
      <c r="CX7" s="38">
        <v>86.04</v>
      </c>
      <c r="CY7" s="38">
        <v>86.79</v>
      </c>
      <c r="CZ7" s="38">
        <v>87.3</v>
      </c>
      <c r="DA7" s="38">
        <v>87.02</v>
      </c>
      <c r="DB7" s="38">
        <v>87.1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2020-02-10T05:14:39Z</cp:lastPrinted>
  <dcterms:created xsi:type="dcterms:W3CDTF">2019-12-05T05:22:39Z</dcterms:created>
  <dcterms:modified xsi:type="dcterms:W3CDTF">2020-02-14T05:50:24Z</dcterms:modified>
  <cp:category/>
</cp:coreProperties>
</file>