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7 伊方町\"/>
    </mc:Choice>
  </mc:AlternateContent>
  <workbookProtection workbookAlgorithmName="SHA-512" workbookHashValue="aGOCotAcHdRYdrk1D3YqwIdipWdC2F22Ch+vkgjg9oO1oyReWI0Bgn/VNtS2sghssc7R/dK/xfkPg0CHeqa1KA==" workbookSaltValue="HskFr44u2H9sT/1WdsrRe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AD8" i="4" s="1"/>
  <c r="L6" i="5"/>
  <c r="K6" i="5"/>
  <c r="P8" i="4" s="1"/>
  <c r="J6" i="5"/>
  <c r="I8" i="4" s="1"/>
  <c r="I6" i="5"/>
  <c r="B8" i="4" s="1"/>
  <c r="H6" i="5"/>
  <c r="B6" i="4" s="1"/>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I10" i="4"/>
  <c r="AT8" i="4"/>
  <c r="W8" i="4"/>
  <c r="E10" i="5" l="1"/>
  <c r="B10" i="5"/>
  <c r="F10" i="5"/>
  <c r="C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<sst xmlns="http://schemas.openxmlformats.org/spreadsheetml/2006/main" count="228" uniqueCount="114">
  <si>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</si>
  <si>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</si>
  <si>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</si>
  <si>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</si>
  <si>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</si>
  <si>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</si>
  <si>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</si>
  <si>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</si>
  <si>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</si>
  <si>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</si>
  <si>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</si>
  <si>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</si>
  <si>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</si>
  <si>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</si>
  <si>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</si>
  <si>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</si>
  <si>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</si>
  <si>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</si>
  <si>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</si>
  <si>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</si>
  <si>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</si>
  <si>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</si>
  <si>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</si>
  <si>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</si>
  <si>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</si>
  <si>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</si>
  <si>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</si>
  <si>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</si>
  <si>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</si>
  <si>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</si>
  <si>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</si>
  <si>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</si>
  <si>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</si>
  <si>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</si>
  <si>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</si>
  <si>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</si>
  <si>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</si>
  <si>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</si>
  <si>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</si>
  <si>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</si>
  <si>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</si>
  <si>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</si>
  <si>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</si>
  <si>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</si>
  <si>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</si>
  <si>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</si>
  <si>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</si>
  <si>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</si>
  <si>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</si>
  <si>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</si>
  <si>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</si>
  <si>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</si>
  <si>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</si>
  <si>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</si>
  <si>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</si>
  <si>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</si>
  <si>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</si>
  <si>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</si>
  <si>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</si>
  <si>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</si>
  <si>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</si>
  <si>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</si>
  <si>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</si>
  <si>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</si>
  <si>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</si>
  <si>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</si>
  <si>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</si>
  <si>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</si>
  <si>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</si>
  <si>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</si>
  <si>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</si>
  <si>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</si>
  <si>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</si>
  <si>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</si>
  <si>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</si>
  <si>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</si>
  <si>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</si>
  <si>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</si>
  <si>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</si>
  <si>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</si>
  <si>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</si>
  <si>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</si>
  <si>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</si>
  <si>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</si>
  <si>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</si>
  <si>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</si>
  <si>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</si>
  <si>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</si>
  <si>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</si>
  <si>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</si>
  <si>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</si>
  <si>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</si>
  <si>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</si>
  <si>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</si>
  <si>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</si>
  <si>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</si>
  <si>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</si>
  <si>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</si>
  <si>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</si>
  <si>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</si>
  <si>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</si>
  <si>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</si>
  <si>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</si>
  <si>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</si>
  <si>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</si>
  <si>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</si>
  <si>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</si>
  <si>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</si>
  <si>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</si>
  <si>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</si>
  <si>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</si>
  <si>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たため、施設使用率については使用率が30%も満たない状態となっているが今後接続率が上昇することで施設使用率の上昇が見込まれる。
　汚水処理原価については機械設備の更新等が供用開始から年数を経ていることから修繕・更新を行っているため類似団体と比較して高くなっている。
　したがって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98" eb="200">
      <t>キョウヨウ</t>
    </rPh>
    <rPh sb="200" eb="202">
      <t>カイシ</t>
    </rPh>
    <rPh sb="204" eb="206">
      <t>ネンスウ</t>
    </rPh>
    <rPh sb="207" eb="208">
      <t>ヘ</t>
    </rPh>
    <rPh sb="215" eb="217">
      <t>シュウゼン</t>
    </rPh>
    <rPh sb="218" eb="220">
      <t>コウシン</t>
    </rPh>
    <rPh sb="221" eb="222">
      <t>オコナ</t>
    </rPh>
    <rPh sb="237" eb="238">
      <t>タカ</t>
    </rPh>
    <phoneticPr fontId="4"/>
  </si>
  <si>
    <t>　③管渠改善率については整備年度が新しいため法定耐用年数を超える管渠がなく更新等を行っていないが、不明水等が流入しておりポンプ等の機器類に負荷をかけているため、流入箇所の特定を行い、対処していく予定である。また、下水浄化センターの施設、処理機器類に関しては設置当初から機器等の更新を行わず経年劣化による故障等が見受けられることから、機器類の長寿命化計画等を策定しており、順次長寿命化を行っていく予定である。</t>
    <phoneticPr fontId="4"/>
  </si>
  <si>
    <t>　使用料収入のみでの事業会計が賄われないため、一般会計からの繰入等の収益で賄っているが、平成28年度に整備区域全域の供用が完了しており、今後新たな設備投資を行う予定はない。そのため今後、企業債残高は減少していく傾向であること、接続率の上昇が見込まれること及び料金改定を行ったため使用料収入増が見込まれ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うことにより、健全な経営を目指していきたい。</t>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</si>
</sst>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7F-4DD6-8D36-DBEBE64752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637F-4DD6-8D36-DBEBE64752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27.17</c:v>
                </c:pt>
                <c:pt idx="1">
                  <c:v>28.35</c:v>
                </c:pt>
                <c:pt idx="2">
                  <c:v>29.17</c:v>
                </c:pt>
                <c:pt idx="3">
                  <c:v>29.17</c:v>
                </c:pt>
                <c:pt idx="4">
                  <c:v>29.74</c:v>
                </c:pt>
              </c:numCache>
            </c:numRef>
          </c:val>
          <c:extLst>
            <c:ext xmlns:c16="http://schemas.microsoft.com/office/drawing/2014/chart" uri="{C3380CC4-5D6E-409C-BE32-E72D297353CC}">
              <c16:uniqueId val="{00000000-933F-42E1-9FEE-9F4B681308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933F-42E1-9FEE-9F4B681308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64.87</c:v>
                </c:pt>
                <c:pt idx="1">
                  <c:v>67.38</c:v>
                </c:pt>
                <c:pt idx="2">
                  <c:v>72.59</c:v>
                </c:pt>
                <c:pt idx="3">
                  <c:v>64.760000000000005</c:v>
                </c:pt>
                <c:pt idx="4">
                  <c:v>65.2</c:v>
                </c:pt>
              </c:numCache>
            </c:numRef>
          </c:val>
          <c:extLst>
            <c:ext xmlns:c16="http://schemas.microsoft.com/office/drawing/2014/chart" uri="{C3380CC4-5D6E-409C-BE32-E72D297353CC}">
              <c16:uniqueId val="{00000000-7B5A-4A24-82C0-290D11AA15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7B5A-4A24-82C0-290D11AA15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56.03</c:v>
                </c:pt>
                <c:pt idx="1">
                  <c:v>56.58</c:v>
                </c:pt>
                <c:pt idx="2">
                  <c:v>99.98</c:v>
                </c:pt>
                <c:pt idx="3">
                  <c:v>99.99</c:v>
                </c:pt>
                <c:pt idx="4">
                  <c:v>100.01</c:v>
                </c:pt>
              </c:numCache>
            </c:numRef>
          </c:val>
          <c:extLst>
            <c:ext xmlns:c16="http://schemas.microsoft.com/office/drawing/2014/chart" uri="{C3380CC4-5D6E-409C-BE32-E72D297353CC}">
              <c16:uniqueId val="{00000000-8CCD-4476-B288-0356C6E550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D-4476-B288-0356C6E550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2-49C7-8816-BF91D22BD2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2-49C7-8816-BF91D22BD2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3-485A-9CBF-92FA73E8EB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3-485A-9CBF-92FA73E8EB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1-4C54-9B9F-2290174920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1-4C54-9B9F-2290174920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D-4240-B9DC-E54CC6C9F4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D-4240-B9DC-E54CC6C9F4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2487.0500000000002</c:v>
                </c:pt>
                <c:pt idx="2" formatCode="#,##0.00;&quot;△&quot;#,##0.00">
                  <c:v>0</c:v>
                </c:pt>
                <c:pt idx="3" formatCode="#,##0.00;&quot;△&quot;#,##0.00">
                  <c:v>0</c:v>
                </c:pt>
                <c:pt idx="4">
                  <c:v>4316.25</c:v>
                </c:pt>
              </c:numCache>
            </c:numRef>
          </c:val>
          <c:extLst>
            <c:ext xmlns:c16="http://schemas.microsoft.com/office/drawing/2014/chart" uri="{C3380CC4-5D6E-409C-BE32-E72D297353CC}">
              <c16:uniqueId val="{00000000-10B6-4256-B9D4-3554BE9478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10B6-4256-B9D4-3554BE9478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48.91</c:v>
                </c:pt>
                <c:pt idx="1">
                  <c:v>35.770000000000003</c:v>
                </c:pt>
                <c:pt idx="2">
                  <c:v>57.25</c:v>
                </c:pt>
                <c:pt idx="3">
                  <c:v>68.28</c:v>
                </c:pt>
                <c:pt idx="4">
                  <c:v>45.59</c:v>
                </c:pt>
              </c:numCache>
            </c:numRef>
          </c:val>
          <c:extLst>
            <c:ext xmlns:c16="http://schemas.microsoft.com/office/drawing/2014/chart" uri="{C3380CC4-5D6E-409C-BE32-E72D297353CC}">
              <c16:uniqueId val="{00000000-F53C-4E69-B0ED-7B51362F44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53C-4E69-B0ED-7B51362F44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272.64</c:v>
                </c:pt>
                <c:pt idx="1">
                  <c:v>374.44</c:v>
                </c:pt>
                <c:pt idx="2">
                  <c:v>233.23</c:v>
                </c:pt>
                <c:pt idx="3">
                  <c:v>198.03</c:v>
                </c:pt>
                <c:pt idx="4">
                  <c:v>317.93</c:v>
                </c:pt>
              </c:numCache>
            </c:numRef>
          </c:val>
          <c:extLst>
            <c:ext xmlns:c16="http://schemas.microsoft.com/office/drawing/2014/chart" uri="{C3380CC4-5D6E-409C-BE32-E72D297353CC}">
              <c16:uniqueId val="{00000000-484A-4592-9B66-B6B21DF6FC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484A-4592-9B66-B6B21DF6FC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5" zoomScaleNormal="90"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9400</v>
      </c>
      <c r="AM8" s="68"/>
      <c r="AN8" s="68"/>
      <c r="AO8" s="68"/>
      <c r="AP8" s="68"/>
      <c r="AQ8" s="68"/>
      <c r="AR8" s="68"/>
      <c r="AS8" s="68"/>
      <c r="AT8" s="67">
        <f>データ!T6</f>
        <v>93.98</v>
      </c>
      <c r="AU8" s="67"/>
      <c r="AV8" s="67"/>
      <c r="AW8" s="67"/>
      <c r="AX8" s="67"/>
      <c r="AY8" s="67"/>
      <c r="AZ8" s="67"/>
      <c r="BA8" s="67"/>
      <c r="BB8" s="67">
        <f>データ!U6</f>
        <v>100.02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41.96</v>
      </c>
      <c r="Q10" s="67"/>
      <c r="R10" s="67"/>
      <c r="S10" s="67"/>
      <c r="T10" s="67"/>
      <c r="U10" s="67"/>
      <c r="V10" s="67"/>
      <c r="W10" s="67">
        <f>データ!Q6</f>
        <v>109.76</v>
      </c>
      <c r="X10" s="67"/>
      <c r="Y10" s="67"/>
      <c r="Z10" s="67"/>
      <c r="AA10" s="67"/>
      <c r="AB10" s="67"/>
      <c r="AC10" s="67"/>
      <c r="AD10" s="68">
        <f>データ!R6</f>
        <v>2480</v>
      </c>
      <c r="AE10" s="68"/>
      <c r="AF10" s="68"/>
      <c r="AG10" s="68"/>
      <c r="AH10" s="68"/>
      <c r="AI10" s="68"/>
      <c r="AJ10" s="68"/>
      <c r="AK10" s="2"/>
      <c r="AL10" s="68">
        <f>データ!V6</f>
        <v>3888</v>
      </c>
      <c r="AM10" s="68"/>
      <c r="AN10" s="68"/>
      <c r="AO10" s="68"/>
      <c r="AP10" s="68"/>
      <c r="AQ10" s="68"/>
      <c r="AR10" s="68"/>
      <c r="AS10" s="68"/>
      <c r="AT10" s="67">
        <f>データ!W6</f>
        <v>0.99</v>
      </c>
      <c r="AU10" s="67"/>
      <c r="AV10" s="67"/>
      <c r="AW10" s="67"/>
      <c r="AX10" s="67"/>
      <c r="AY10" s="67"/>
      <c r="AZ10" s="67"/>
      <c r="BA10" s="67"/>
      <c r="BB10" s="67">
        <f>データ!X6</f>
        <v>3927.27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i3iAaOjqqtqRG8cSgOrfjK7NExk9gXEOw4ATfe/UPd3vfXYaKLOxxp/EhuTqK+VnaFOgic2HKdTEGlEgPmwg9w==" saltValue="HC0xNM5pMVaw0jzDGA7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41.96</v>
      </c>
      <c r="Q6" s="34">
        <f t="shared" si="3"/>
        <v>109.76</v>
      </c>
      <c r="R6" s="34">
        <f t="shared" si="3"/>
        <v>2480</v>
      </c>
      <c r="S6" s="34">
        <f t="shared" si="3"/>
        <v>9400</v>
      </c>
      <c r="T6" s="34">
        <f t="shared" si="3"/>
        <v>93.98</v>
      </c>
      <c r="U6" s="34">
        <f t="shared" si="3"/>
        <v>100.02</v>
      </c>
      <c r="V6" s="34">
        <f t="shared" si="3"/>
        <v>3888</v>
      </c>
      <c r="W6" s="34">
        <f t="shared" si="3"/>
        <v>0.99</v>
      </c>
      <c r="X6" s="34">
        <f t="shared" si="3"/>
        <v>3927.27</v>
      </c>
      <c r="Y6" s="35">
        <f>IF(Y7="",NA(),Y7)</f>
        <v>56.03</v>
      </c>
      <c r="Z6" s="35">
        <f t="shared" ref="Z6:AH6" si="4">IF(Z7="",NA(),Z7)</f>
        <v>56.58</v>
      </c>
      <c r="AA6" s="35">
        <f t="shared" si="4"/>
        <v>99.98</v>
      </c>
      <c r="AB6" s="35">
        <f t="shared" si="4"/>
        <v>99.99</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2487.0500000000002</v>
      </c>
      <c r="BH6" s="34">
        <f t="shared" si="7"/>
        <v>0</v>
      </c>
      <c r="BI6" s="34">
        <f t="shared" si="7"/>
        <v>0</v>
      </c>
      <c r="BJ6" s="35">
        <f t="shared" si="7"/>
        <v>4316.25</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48.91</v>
      </c>
      <c r="BR6" s="35">
        <f t="shared" ref="BR6:BZ6" si="8">IF(BR7="",NA(),BR7)</f>
        <v>35.770000000000003</v>
      </c>
      <c r="BS6" s="35">
        <f t="shared" si="8"/>
        <v>57.25</v>
      </c>
      <c r="BT6" s="35">
        <f t="shared" si="8"/>
        <v>68.28</v>
      </c>
      <c r="BU6" s="35">
        <f t="shared" si="8"/>
        <v>45.59</v>
      </c>
      <c r="BV6" s="35">
        <f t="shared" si="8"/>
        <v>50.54</v>
      </c>
      <c r="BW6" s="35">
        <f t="shared" si="8"/>
        <v>49.22</v>
      </c>
      <c r="BX6" s="35">
        <f t="shared" si="8"/>
        <v>53.7</v>
      </c>
      <c r="BY6" s="35">
        <f t="shared" si="8"/>
        <v>61.54</v>
      </c>
      <c r="BZ6" s="35">
        <f t="shared" si="8"/>
        <v>63.97</v>
      </c>
      <c r="CA6" s="34" t="str">
        <f>IF(CA7="","",IF(CA7="-","【-】","【"&amp;SUBSTITUTE(TEXT(CA7,"#,##0.00"),"-","△")&amp;"】"))</f>
        <v>【74.48】</v>
      </c>
      <c r="CB6" s="35">
        <f>IF(CB7="",NA(),CB7)</f>
        <v>272.64</v>
      </c>
      <c r="CC6" s="35">
        <f t="shared" ref="CC6:CK6" si="9">IF(CC7="",NA(),CC7)</f>
        <v>374.44</v>
      </c>
      <c r="CD6" s="35">
        <f t="shared" si="9"/>
        <v>233.23</v>
      </c>
      <c r="CE6" s="35">
        <f t="shared" si="9"/>
        <v>198.03</v>
      </c>
      <c r="CF6" s="35">
        <f t="shared" si="9"/>
        <v>317.93</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27.17</v>
      </c>
      <c r="CN6" s="35">
        <f t="shared" ref="CN6:CV6" si="10">IF(CN7="",NA(),CN7)</f>
        <v>28.35</v>
      </c>
      <c r="CO6" s="35">
        <f t="shared" si="10"/>
        <v>29.17</v>
      </c>
      <c r="CP6" s="35">
        <f t="shared" si="10"/>
        <v>29.17</v>
      </c>
      <c r="CQ6" s="35">
        <f t="shared" si="10"/>
        <v>29.74</v>
      </c>
      <c r="CR6" s="35">
        <f t="shared" si="10"/>
        <v>34.74</v>
      </c>
      <c r="CS6" s="35">
        <f t="shared" si="10"/>
        <v>36.65</v>
      </c>
      <c r="CT6" s="35">
        <f t="shared" si="10"/>
        <v>37.72</v>
      </c>
      <c r="CU6" s="35">
        <f t="shared" si="10"/>
        <v>37.08</v>
      </c>
      <c r="CV6" s="35">
        <f t="shared" si="10"/>
        <v>37.46</v>
      </c>
      <c r="CW6" s="34" t="str">
        <f>IF(CW7="","",IF(CW7="-","【-】","【"&amp;SUBSTITUTE(TEXT(CW7,"#,##0.00"),"-","△")&amp;"】"))</f>
        <v>【42.82】</v>
      </c>
      <c r="CX6" s="35">
        <f>IF(CX7="",NA(),CX7)</f>
        <v>64.87</v>
      </c>
      <c r="CY6" s="35">
        <f t="shared" ref="CY6:DG6" si="11">IF(CY7="",NA(),CY7)</f>
        <v>67.38</v>
      </c>
      <c r="CZ6" s="35">
        <f t="shared" si="11"/>
        <v>72.59</v>
      </c>
      <c r="DA6" s="35">
        <f t="shared" si="11"/>
        <v>64.760000000000005</v>
      </c>
      <c r="DB6" s="35">
        <f t="shared" si="11"/>
        <v>65.2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384429</v>
      </c>
      <c r="D7" s="37">
        <v>47</v>
      </c>
      <c r="E7" s="37">
        <v>17</v>
      </c>
      <c r="F7" s="37">
        <v>4</v>
      </c>
      <c r="G7" s="37">
        <v>0</v>
      </c>
      <c r="H7" s="37" t="s">
        <v>98</v>
      </c>
      <c r="I7" s="37" t="s">
        <v>99</v>
      </c>
      <c r="J7" s="37" t="s">
        <v>100</v>
      </c>
      <c r="K7" s="37" t="s">
        <v>101</v>
      </c>
      <c r="L7" s="37" t="s">
        <v>102</v>
      </c>
      <c r="M7" s="37" t="s">
        <v>103</v>
      </c>
      <c r="N7" s="38" t="s">
        <v>104</v>
      </c>
      <c r="O7" s="38" t="s">
        <v>105</v>
      </c>
      <c r="P7" s="38">
        <v>41.96</v>
      </c>
      <c r="Q7" s="38">
        <v>109.76</v>
      </c>
      <c r="R7" s="38">
        <v>2480</v>
      </c>
      <c r="S7" s="38">
        <v>9400</v>
      </c>
      <c r="T7" s="38">
        <v>93.98</v>
      </c>
      <c r="U7" s="38">
        <v>100.02</v>
      </c>
      <c r="V7" s="38">
        <v>3888</v>
      </c>
      <c r="W7" s="38">
        <v>0.99</v>
      </c>
      <c r="X7" s="38">
        <v>3927.27</v>
      </c>
      <c r="Y7" s="38">
        <v>56.03</v>
      </c>
      <c r="Z7" s="38">
        <v>56.58</v>
      </c>
      <c r="AA7" s="38">
        <v>99.98</v>
      </c>
      <c r="AB7" s="38">
        <v>99.99</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2487.0500000000002</v>
      </c>
      <c r="BH7" s="38">
        <v>0</v>
      </c>
      <c r="BI7" s="38">
        <v>0</v>
      </c>
      <c r="BJ7" s="38">
        <v>4316.25</v>
      </c>
      <c r="BK7" s="38">
        <v>1671.86</v>
      </c>
      <c r="BL7" s="38">
        <v>1673.47</v>
      </c>
      <c r="BM7" s="38">
        <v>1592.72</v>
      </c>
      <c r="BN7" s="38">
        <v>1223.96</v>
      </c>
      <c r="BO7" s="38">
        <v>1269.1500000000001</v>
      </c>
      <c r="BP7" s="38">
        <v>1209.4000000000001</v>
      </c>
      <c r="BQ7" s="38">
        <v>48.91</v>
      </c>
      <c r="BR7" s="38">
        <v>35.770000000000003</v>
      </c>
      <c r="BS7" s="38">
        <v>57.25</v>
      </c>
      <c r="BT7" s="38">
        <v>68.28</v>
      </c>
      <c r="BU7" s="38">
        <v>45.59</v>
      </c>
      <c r="BV7" s="38">
        <v>50.54</v>
      </c>
      <c r="BW7" s="38">
        <v>49.22</v>
      </c>
      <c r="BX7" s="38">
        <v>53.7</v>
      </c>
      <c r="BY7" s="38">
        <v>61.54</v>
      </c>
      <c r="BZ7" s="38">
        <v>63.97</v>
      </c>
      <c r="CA7" s="38">
        <v>74.48</v>
      </c>
      <c r="CB7" s="38">
        <v>272.64</v>
      </c>
      <c r="CC7" s="38">
        <v>374.44</v>
      </c>
      <c r="CD7" s="38">
        <v>233.23</v>
      </c>
      <c r="CE7" s="38">
        <v>198.03</v>
      </c>
      <c r="CF7" s="38">
        <v>317.93</v>
      </c>
      <c r="CG7" s="38">
        <v>320.36</v>
      </c>
      <c r="CH7" s="38">
        <v>332.02</v>
      </c>
      <c r="CI7" s="38">
        <v>300.35000000000002</v>
      </c>
      <c r="CJ7" s="38">
        <v>267.86</v>
      </c>
      <c r="CK7" s="38">
        <v>256.82</v>
      </c>
      <c r="CL7" s="38">
        <v>219.46</v>
      </c>
      <c r="CM7" s="38">
        <v>27.17</v>
      </c>
      <c r="CN7" s="38">
        <v>28.35</v>
      </c>
      <c r="CO7" s="38">
        <v>29.17</v>
      </c>
      <c r="CP7" s="38">
        <v>29.17</v>
      </c>
      <c r="CQ7" s="38">
        <v>29.74</v>
      </c>
      <c r="CR7" s="38">
        <v>34.74</v>
      </c>
      <c r="CS7" s="38">
        <v>36.65</v>
      </c>
      <c r="CT7" s="38">
        <v>37.72</v>
      </c>
      <c r="CU7" s="38">
        <v>37.08</v>
      </c>
      <c r="CV7" s="38">
        <v>37.46</v>
      </c>
      <c r="CW7" s="38">
        <v>42.82</v>
      </c>
      <c r="CX7" s="38">
        <v>64.87</v>
      </c>
      <c r="CY7" s="38">
        <v>67.38</v>
      </c>
      <c r="CZ7" s="38">
        <v>72.59</v>
      </c>
      <c r="DA7" s="38">
        <v>64.760000000000005</v>
      </c>
      <c r="DB7" s="38">
        <v>65.2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2020-02-03T23:35:40Z</cp:lastPrinted>
  <dcterms:created xsi:type="dcterms:W3CDTF">2019-12-05T05:14:25Z</dcterms:created>
  <dcterms:modified xsi:type="dcterms:W3CDTF">2020-02-14T05:36:21Z</dcterms:modified>
  <cp:category/>
</cp:coreProperties>
</file>