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13 久万高原町\"/>
    </mc:Choice>
  </mc:AlternateContent>
  <workbookProtection workbookAlgorithmName="SHA-512" workbookHashValue="O+0QsHImU0jeWkN9/AH4XCKWiUZoFtTq6gRSCcmue6q13NCP4nF7R1li8bLyFrLfvR8NwJ0+JlCiGobfGZK9Fg==" workbookSaltValue="pv52bSYlhMFGvrL8ZyFa0g==" workbookSpinCount="100000" lockStructure="1"/>
  <bookViews>
    <workbookView xWindow="-120" yWindow="-120" windowWidth="20730" windowHeight="1116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D10" i="4"/>
  <c r="I10" i="4"/>
  <c r="AL8" i="4"/>
  <c r="P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<sst xmlns="http://schemas.openxmlformats.org/spreadsheetml/2006/main" count="228" uniqueCount="114">
  <si>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</si>
  <si>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</si>
  <si>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</si>
  <si>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</si>
  <si>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</si>
  <si>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</si>
  <si>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</si>
  <si>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</si>
  <si>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</si>
  <si>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</si>
  <si>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</si>
  <si>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</si>
  <si>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</si>
  <si>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</si>
  <si>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</si>
  <si>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</si>
  <si>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</si>
  <si>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</si>
  <si>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</si>
  <si>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</si>
  <si>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</si>
  <si>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</si>
  <si>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</si>
  <si>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</si>
  <si>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</si>
  <si>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</si>
  <si>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</si>
  <si>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</si>
  <si>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</si>
  <si>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</si>
  <si>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</si>
  <si>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</si>
  <si>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</si>
  <si>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</si>
  <si>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</si>
  <si>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</si>
  <si>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</si>
  <si>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</si>
  <si>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</si>
  <si>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</si>
  <si>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</si>
  <si>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</si>
  <si>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</si>
  <si>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</si>
  <si>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</si>
  <si>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</si>
  <si>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</si>
  <si>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</si>
  <si>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</si>
  <si>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</si>
  <si>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</si>
  <si>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</si>
  <si>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</si>
  <si>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</si>
  <si>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</si>
  <si>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</si>
  <si>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</si>
  <si>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</si>
  <si>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</si>
  <si>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</si>
  <si>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</si>
  <si>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</si>
  <si>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</si>
  <si>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</si>
  <si>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</si>
  <si>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</si>
  <si>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</si>
  <si>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</si>
  <si>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</si>
  <si>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</si>
  <si>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</si>
  <si>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</si>
  <si>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</si>
  <si>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</si>
  <si>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</si>
  <si>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</si>
  <si>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</si>
  <si>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</si>
  <si>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</si>
  <si>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</si>
  <si>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</si>
  <si>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</si>
  <si>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</si>
  <si>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</si>
  <si>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</si>
  <si>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</si>
  <si>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</si>
  <si>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</si>
  <si>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</si>
  <si>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</si>
  <si>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</si>
  <si>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</si>
  <si>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</si>
  <si>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</si>
  <si>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</si>
  <si>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</si>
  <si>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</si>
  <si>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</si>
  <si>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久万高原町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</si>
  <si>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</si>
  <si>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</si>
  <si>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</si>
  <si>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</si>
  <si>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</si>
  <si>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</si>
  <si>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</si>
  <si>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</si>
  <si>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</si>
  <si>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</si>
  <si>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</si>
  <si>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</si>
  <si>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町は、平成16年8月に旧「久万町、面河村、美川村、柳谷村」の合併により誕生した、行政区域面積584㎢で愛媛県で一番広い町である。南北30㎞、東西28㎞で1,000ｍを超える四国山地に囲まれた山間地域であり、旧久万町の渓流沿いに水田を要した盆地ではあるが、谷間も多い悪条件の中、下水道管路延長約68㎞、処理施設５箇所及びマンホールポンプ75箇所の農業集落排水施設を設置している。そのため、設備投資に多額の費用を要し、債務残高が多い。
　処理施設、マンホールポンプが多く維持管理費増加の要因となっている。また、過疎化・高齢化が進み有収水量が少なく汚水処理原価が高く費用の効率性は悪くなっている。
　収益的収支比率は一般会計繰入金により約86％と100％に近付いてはいるが、経費回収率は30％に満たない状況である。
　平成16年度に面整備は完了しているが、過疎化・高齢化が進み区域内人口も減少しており、水洗化率は伸び悩んでいる。</t>
  </si>
  <si>
    <t>供用開始後、約24年経過しており、機械類の経年劣化による修理個所も増えてきている。また、管路は管径が小さく材質も塩化ビニール管がほとんどであり破損等は少ないと考える。
　管路や施設の耐震化については、耐震診断を先送りにしている状況にあり、今後の経営状況を見て診断を実施していきたい。
　今後、施設修理が増加する見込みであり、施設更新の検討と合わせて、耐震診断実施後には診断結果を含めての検討が必要である。</t>
    <phoneticPr fontId="4"/>
  </si>
  <si>
    <t>汚水処理原価を下げ、料金回収率及び水洗化率を上げる必要があるが、高齢化、人口の減少のため、安易な料金改定は行えない。
　また、公共下水道事業、農業集落排水事業、浄化槽事業の使用料は公平性を保つために統一している。
　28年度に策定した経営戦略を踏まえ、適切な料金設定を行うとともに、過疎化・高齢化に対応した、施設の維持管理方法も検討し、経費の節減も行っていく。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</si>
</sst>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3D-4F1B-94CF-3FC34EB6CCC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343D-4F1B-94CF-3FC34EB6CCC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64.42</c:v>
                </c:pt>
                <c:pt idx="1">
                  <c:v>39.6</c:v>
                </c:pt>
                <c:pt idx="2">
                  <c:v>43.5</c:v>
                </c:pt>
                <c:pt idx="3">
                  <c:v>44.33</c:v>
                </c:pt>
                <c:pt idx="4" formatCode="#,##0.00;&quot;△&quot;#,##0.00">
                  <c:v>0</c:v>
                </c:pt>
              </c:numCache>
            </c:numRef>
          </c:val>
          <c:extLst>
            <c:ext xmlns:c16="http://schemas.microsoft.com/office/drawing/2014/chart" uri="{C3380CC4-5D6E-409C-BE32-E72D297353CC}">
              <c16:uniqueId val="{00000000-227F-489D-8E3E-18ACC026958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227F-489D-8E3E-18ACC026958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76.58</c:v>
                </c:pt>
                <c:pt idx="1">
                  <c:v>77.06</c:v>
                </c:pt>
                <c:pt idx="2">
                  <c:v>77.09</c:v>
                </c:pt>
                <c:pt idx="3">
                  <c:v>76.430000000000007</c:v>
                </c:pt>
                <c:pt idx="4">
                  <c:v>80.19</c:v>
                </c:pt>
              </c:numCache>
            </c:numRef>
          </c:val>
          <c:extLst>
            <c:ext xmlns:c16="http://schemas.microsoft.com/office/drawing/2014/chart" uri="{C3380CC4-5D6E-409C-BE32-E72D297353CC}">
              <c16:uniqueId val="{00000000-7495-4345-8E98-FF569509100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7495-4345-8E98-FF569509100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86.63</c:v>
                </c:pt>
                <c:pt idx="1">
                  <c:v>87.29</c:v>
                </c:pt>
                <c:pt idx="2">
                  <c:v>84.64</c:v>
                </c:pt>
                <c:pt idx="3">
                  <c:v>86.01</c:v>
                </c:pt>
                <c:pt idx="4">
                  <c:v>85.98</c:v>
                </c:pt>
              </c:numCache>
            </c:numRef>
          </c:val>
          <c:extLst>
            <c:ext xmlns:c16="http://schemas.microsoft.com/office/drawing/2014/chart" uri="{C3380CC4-5D6E-409C-BE32-E72D297353CC}">
              <c16:uniqueId val="{00000000-1CD4-49E3-A63F-B7C60A83929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D4-49E3-A63F-B7C60A83929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82-4FFD-9FAD-DE1F9C29C74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82-4FFD-9FAD-DE1F9C29C74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A6-40F7-AC6C-B74DE76CDD6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A6-40F7-AC6C-B74DE76CDD6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54-4DA8-83B6-1A28354FBEA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54-4DA8-83B6-1A28354FBEA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5E-410A-8423-2096C5F3C30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5E-410A-8423-2096C5F3C30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1994.81</c:v>
                </c:pt>
                <c:pt idx="1">
                  <c:v>2193.69</c:v>
                </c:pt>
                <c:pt idx="2">
                  <c:v>2072.8200000000002</c:v>
                </c:pt>
                <c:pt idx="3" formatCode="#,##0.00;&quot;△&quot;#,##0.00">
                  <c:v>0</c:v>
                </c:pt>
                <c:pt idx="4" formatCode="#,##0.00;&quot;△&quot;#,##0.00">
                  <c:v>0</c:v>
                </c:pt>
              </c:numCache>
            </c:numRef>
          </c:val>
          <c:extLst>
            <c:ext xmlns:c16="http://schemas.microsoft.com/office/drawing/2014/chart" uri="{C3380CC4-5D6E-409C-BE32-E72D297353CC}">
              <c16:uniqueId val="{00000000-74B1-457D-92CB-A1B43A77B29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74B1-457D-92CB-A1B43A77B29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25.47</c:v>
                </c:pt>
                <c:pt idx="1">
                  <c:v>23.09</c:v>
                </c:pt>
                <c:pt idx="2">
                  <c:v>22.51</c:v>
                </c:pt>
                <c:pt idx="3">
                  <c:v>22.38</c:v>
                </c:pt>
                <c:pt idx="4">
                  <c:v>19.57</c:v>
                </c:pt>
              </c:numCache>
            </c:numRef>
          </c:val>
          <c:extLst>
            <c:ext xmlns:c16="http://schemas.microsoft.com/office/drawing/2014/chart" uri="{C3380CC4-5D6E-409C-BE32-E72D297353CC}">
              <c16:uniqueId val="{00000000-B3E3-4B52-BFA3-4FE7C674D4E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B3E3-4B52-BFA3-4FE7C674D4E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769.01</c:v>
                </c:pt>
                <c:pt idx="1">
                  <c:v>851.19</c:v>
                </c:pt>
                <c:pt idx="2">
                  <c:v>874.36</c:v>
                </c:pt>
                <c:pt idx="3">
                  <c:v>870.89</c:v>
                </c:pt>
                <c:pt idx="4">
                  <c:v>1008.99</c:v>
                </c:pt>
              </c:numCache>
            </c:numRef>
          </c:val>
          <c:extLst>
            <c:ext xmlns:c16="http://schemas.microsoft.com/office/drawing/2014/chart" uri="{C3380CC4-5D6E-409C-BE32-E72D297353CC}">
              <c16:uniqueId val="{00000000-C131-44DC-BE21-B30B0706190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C131-44DC-BE21-B30B0706190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愛媛県　久万高原町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8340</v>
      </c>
      <c r="AM8" s="50"/>
      <c r="AN8" s="50"/>
      <c r="AO8" s="50"/>
      <c r="AP8" s="50"/>
      <c r="AQ8" s="50"/>
      <c r="AR8" s="50"/>
      <c r="AS8" s="50"/>
      <c r="AT8" s="45">
        <f>データ!T6</f>
        <v>583.69000000000005</v>
      </c>
      <c r="AU8" s="45"/>
      <c r="AV8" s="45"/>
      <c r="AW8" s="45"/>
      <c r="AX8" s="45"/>
      <c r="AY8" s="45"/>
      <c r="AZ8" s="45"/>
      <c r="BA8" s="45"/>
      <c r="BB8" s="45">
        <f>データ!U6</f>
        <v>14.29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20.23</v>
      </c>
      <c r="Q10" s="45"/>
      <c r="R10" s="45"/>
      <c r="S10" s="45"/>
      <c r="T10" s="45"/>
      <c r="U10" s="45"/>
      <c r="V10" s="45"/>
      <c r="W10" s="45">
        <f>データ!Q6</f>
        <v>100</v>
      </c>
      <c r="X10" s="45"/>
      <c r="Y10" s="45"/>
      <c r="Z10" s="45"/>
      <c r="AA10" s="45"/>
      <c r="AB10" s="45"/>
      <c r="AC10" s="45"/>
      <c r="AD10" s="50">
        <f>データ!R6</f>
        <v>3528</v>
      </c>
      <c r="AE10" s="50"/>
      <c r="AF10" s="50"/>
      <c r="AG10" s="50"/>
      <c r="AH10" s="50"/>
      <c r="AI10" s="50"/>
      <c r="AJ10" s="50"/>
      <c r="AK10" s="2"/>
      <c r="AL10" s="50">
        <f>データ!V6</f>
        <v>1666</v>
      </c>
      <c r="AM10" s="50"/>
      <c r="AN10" s="50"/>
      <c r="AO10" s="50"/>
      <c r="AP10" s="50"/>
      <c r="AQ10" s="50"/>
      <c r="AR10" s="50"/>
      <c r="AS10" s="50"/>
      <c r="AT10" s="45">
        <f>データ!W6</f>
        <v>0.98</v>
      </c>
      <c r="AU10" s="45"/>
      <c r="AV10" s="45"/>
      <c r="AW10" s="45"/>
      <c r="AX10" s="45"/>
      <c r="AY10" s="45"/>
      <c r="AZ10" s="45"/>
      <c r="BA10" s="45"/>
      <c r="BB10" s="45">
        <f>データ!X6</f>
        <v>1700</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m/9Fcz8DZ0eG7Hl7UTUX0/CdMMXgZxyYRfX6xBMaGQOkLftAcY9MQZeOcf9drCJ2IyNmP+u/APnQaklulDM04w==" saltValue="XDH765wdVHHc6XV2Bha88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383864</v>
      </c>
      <c r="D6" s="33">
        <f t="shared" si="3"/>
        <v>47</v>
      </c>
      <c r="E6" s="33">
        <f t="shared" si="3"/>
        <v>17</v>
      </c>
      <c r="F6" s="33">
        <f t="shared" si="3"/>
        <v>5</v>
      </c>
      <c r="G6" s="33">
        <f t="shared" si="3"/>
        <v>0</v>
      </c>
      <c r="H6" s="33" t="str">
        <f t="shared" si="3"/>
        <v>愛媛県　久万高原町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20.23</v>
      </c>
      <c r="Q6" s="34">
        <f t="shared" si="3"/>
        <v>100</v>
      </c>
      <c r="R6" s="34">
        <f t="shared" si="3"/>
        <v>3528</v>
      </c>
      <c r="S6" s="34">
        <f t="shared" si="3"/>
        <v>8340</v>
      </c>
      <c r="T6" s="34">
        <f t="shared" si="3"/>
        <v>583.69000000000005</v>
      </c>
      <c r="U6" s="34">
        <f t="shared" si="3"/>
        <v>14.29</v>
      </c>
      <c r="V6" s="34">
        <f t="shared" si="3"/>
        <v>1666</v>
      </c>
      <c r="W6" s="34">
        <f t="shared" si="3"/>
        <v>0.98</v>
      </c>
      <c r="X6" s="34">
        <f t="shared" si="3"/>
        <v>1700</v>
      </c>
      <c r="Y6" s="35">
        <f>IF(Y7="",NA(),Y7)</f>
        <v>86.63</v>
      </c>
      <c r="Z6" s="35">
        <f t="shared" ref="Z6:AH6" si="4">IF(Z7="",NA(),Z7)</f>
        <v>87.29</v>
      </c>
      <c r="AA6" s="35">
        <f t="shared" si="4"/>
        <v>84.64</v>
      </c>
      <c r="AB6" s="35">
        <f t="shared" si="4"/>
        <v>86.01</v>
      </c>
      <c r="AC6" s="35">
        <f t="shared" si="4"/>
        <v>85.98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1994.81</v>
      </c>
      <c r="BG6" s="35">
        <f t="shared" ref="BG6:BO6" si="7">IF(BG7="",NA(),BG7)</f>
        <v>2193.69</v>
      </c>
      <c r="BH6" s="35">
        <f t="shared" si="7"/>
        <v>2072.8200000000002</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25.47</v>
      </c>
      <c r="BR6" s="35">
        <f t="shared" ref="BR6:BZ6" si="8">IF(BR7="",NA(),BR7)</f>
        <v>23.09</v>
      </c>
      <c r="BS6" s="35">
        <f t="shared" si="8"/>
        <v>22.51</v>
      </c>
      <c r="BT6" s="35">
        <f t="shared" si="8"/>
        <v>22.38</v>
      </c>
      <c r="BU6" s="35">
        <f t="shared" si="8"/>
        <v>19.57</v>
      </c>
      <c r="BV6" s="35">
        <f t="shared" si="8"/>
        <v>50.82</v>
      </c>
      <c r="BW6" s="35">
        <f t="shared" si="8"/>
        <v>52.19</v>
      </c>
      <c r="BX6" s="35">
        <f t="shared" si="8"/>
        <v>55.32</v>
      </c>
      <c r="BY6" s="35">
        <f t="shared" si="8"/>
        <v>59.8</v>
      </c>
      <c r="BZ6" s="35">
        <f t="shared" si="8"/>
        <v>57.77</v>
      </c>
      <c r="CA6" s="34" t="str">
        <f>IF(CA7="","",IF(CA7="-","【-】","【"&amp;SUBSTITUTE(TEXT(CA7,"#,##0.00"),"-","△")&amp;"】"))</f>
        <v>【59.51】</v>
      </c>
      <c r="CB6" s="35">
        <f>IF(CB7="",NA(),CB7)</f>
        <v>769.01</v>
      </c>
      <c r="CC6" s="35">
        <f t="shared" ref="CC6:CK6" si="9">IF(CC7="",NA(),CC7)</f>
        <v>851.19</v>
      </c>
      <c r="CD6" s="35">
        <f t="shared" si="9"/>
        <v>874.36</v>
      </c>
      <c r="CE6" s="35">
        <f t="shared" si="9"/>
        <v>870.89</v>
      </c>
      <c r="CF6" s="35">
        <f t="shared" si="9"/>
        <v>1008.99</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64.42</v>
      </c>
      <c r="CN6" s="35">
        <f t="shared" ref="CN6:CV6" si="10">IF(CN7="",NA(),CN7)</f>
        <v>39.6</v>
      </c>
      <c r="CO6" s="35">
        <f t="shared" si="10"/>
        <v>43.5</v>
      </c>
      <c r="CP6" s="35">
        <f t="shared" si="10"/>
        <v>44.33</v>
      </c>
      <c r="CQ6" s="34">
        <f t="shared" si="10"/>
        <v>0</v>
      </c>
      <c r="CR6" s="35">
        <f t="shared" si="10"/>
        <v>53.24</v>
      </c>
      <c r="CS6" s="35">
        <f t="shared" si="10"/>
        <v>52.31</v>
      </c>
      <c r="CT6" s="35">
        <f t="shared" si="10"/>
        <v>60.65</v>
      </c>
      <c r="CU6" s="35">
        <f t="shared" si="10"/>
        <v>51.75</v>
      </c>
      <c r="CV6" s="35">
        <f t="shared" si="10"/>
        <v>50.68</v>
      </c>
      <c r="CW6" s="34" t="str">
        <f>IF(CW7="","",IF(CW7="-","【-】","【"&amp;SUBSTITUTE(TEXT(CW7,"#,##0.00"),"-","△")&amp;"】"))</f>
        <v>【52.23】</v>
      </c>
      <c r="CX6" s="35">
        <f>IF(CX7="",NA(),CX7)</f>
        <v>76.58</v>
      </c>
      <c r="CY6" s="35">
        <f t="shared" ref="CY6:DG6" si="11">IF(CY7="",NA(),CY7)</f>
        <v>77.06</v>
      </c>
      <c r="CZ6" s="35">
        <f t="shared" si="11"/>
        <v>77.09</v>
      </c>
      <c r="DA6" s="35">
        <f t="shared" si="11"/>
        <v>76.430000000000007</v>
      </c>
      <c r="DB6" s="35">
        <f t="shared" si="11"/>
        <v>80.19</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383864</v>
      </c>
      <c r="D7" s="37">
        <v>47</v>
      </c>
      <c r="E7" s="37">
        <v>17</v>
      </c>
      <c r="F7" s="37">
        <v>5</v>
      </c>
      <c r="G7" s="37">
        <v>0</v>
      </c>
      <c r="H7" s="37" t="s">
        <v>98</v>
      </c>
      <c r="I7" s="37" t="s">
        <v>99</v>
      </c>
      <c r="J7" s="37" t="s">
        <v>100</v>
      </c>
      <c r="K7" s="37" t="s">
        <v>101</v>
      </c>
      <c r="L7" s="37" t="s">
        <v>102</v>
      </c>
      <c r="M7" s="37" t="s">
        <v>103</v>
      </c>
      <c r="N7" s="38" t="s">
        <v>104</v>
      </c>
      <c r="O7" s="38" t="s">
        <v>105</v>
      </c>
      <c r="P7" s="38">
        <v>20.23</v>
      </c>
      <c r="Q7" s="38">
        <v>100</v>
      </c>
      <c r="R7" s="38">
        <v>3528</v>
      </c>
      <c r="S7" s="38">
        <v>8340</v>
      </c>
      <c r="T7" s="38">
        <v>583.69000000000005</v>
      </c>
      <c r="U7" s="38">
        <v>14.29</v>
      </c>
      <c r="V7" s="38">
        <v>1666</v>
      </c>
      <c r="W7" s="38">
        <v>0.98</v>
      </c>
      <c r="X7" s="38">
        <v>1700</v>
      </c>
      <c r="Y7" s="38">
        <v>86.63</v>
      </c>
      <c r="Z7" s="38">
        <v>87.29</v>
      </c>
      <c r="AA7" s="38">
        <v>84.64</v>
      </c>
      <c r="AB7" s="38">
        <v>86.01</v>
      </c>
      <c r="AC7" s="38">
        <v>85.98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1994.81</v>
      </c>
      <c r="BG7" s="38">
        <v>2193.69</v>
      </c>
      <c r="BH7" s="38">
        <v>2072.8200000000002</v>
      </c>
      <c r="BI7" s="38">
        <v>0</v>
      </c>
      <c r="BJ7" s="38">
        <v>0</v>
      </c>
      <c r="BK7" s="38">
        <v>1044.8</v>
      </c>
      <c r="BL7" s="38">
        <v>1081.8</v>
      </c>
      <c r="BM7" s="38">
        <v>974.93</v>
      </c>
      <c r="BN7" s="38">
        <v>855.8</v>
      </c>
      <c r="BO7" s="38">
        <v>789.46</v>
      </c>
      <c r="BP7" s="38">
        <v>747.76</v>
      </c>
      <c r="BQ7" s="38">
        <v>25.47</v>
      </c>
      <c r="BR7" s="38">
        <v>23.09</v>
      </c>
      <c r="BS7" s="38">
        <v>22.51</v>
      </c>
      <c r="BT7" s="38">
        <v>22.38</v>
      </c>
      <c r="BU7" s="38">
        <v>19.57</v>
      </c>
      <c r="BV7" s="38">
        <v>50.82</v>
      </c>
      <c r="BW7" s="38">
        <v>52.19</v>
      </c>
      <c r="BX7" s="38">
        <v>55.32</v>
      </c>
      <c r="BY7" s="38">
        <v>59.8</v>
      </c>
      <c r="BZ7" s="38">
        <v>57.77</v>
      </c>
      <c r="CA7" s="38">
        <v>59.51</v>
      </c>
      <c r="CB7" s="38">
        <v>769.01</v>
      </c>
      <c r="CC7" s="38">
        <v>851.19</v>
      </c>
      <c r="CD7" s="38">
        <v>874.36</v>
      </c>
      <c r="CE7" s="38">
        <v>870.89</v>
      </c>
      <c r="CF7" s="38">
        <v>1008.99</v>
      </c>
      <c r="CG7" s="38">
        <v>300.52</v>
      </c>
      <c r="CH7" s="38">
        <v>296.14</v>
      </c>
      <c r="CI7" s="38">
        <v>283.17</v>
      </c>
      <c r="CJ7" s="38">
        <v>263.76</v>
      </c>
      <c r="CK7" s="38">
        <v>274.35000000000002</v>
      </c>
      <c r="CL7" s="38">
        <v>261.45999999999998</v>
      </c>
      <c r="CM7" s="38">
        <v>64.42</v>
      </c>
      <c r="CN7" s="38">
        <v>39.6</v>
      </c>
      <c r="CO7" s="38">
        <v>43.5</v>
      </c>
      <c r="CP7" s="38">
        <v>44.33</v>
      </c>
      <c r="CQ7" s="38">
        <v>0</v>
      </c>
      <c r="CR7" s="38">
        <v>53.24</v>
      </c>
      <c r="CS7" s="38">
        <v>52.31</v>
      </c>
      <c r="CT7" s="38">
        <v>60.65</v>
      </c>
      <c r="CU7" s="38">
        <v>51.75</v>
      </c>
      <c r="CV7" s="38">
        <v>50.68</v>
      </c>
      <c r="CW7" s="38">
        <v>52.23</v>
      </c>
      <c r="CX7" s="38">
        <v>76.58</v>
      </c>
      <c r="CY7" s="38">
        <v>77.06</v>
      </c>
      <c r="CZ7" s="38">
        <v>77.09</v>
      </c>
      <c r="DA7" s="38">
        <v>76.430000000000007</v>
      </c>
      <c r="DB7" s="38">
        <v>80.19</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2019-12-05T05:22:37Z</dcterms:created>
  <dcterms:modified xsi:type="dcterms:W3CDTF">2020-02-14T05:24:50Z</dcterms:modified>
  <cp:category/>
</cp:coreProperties>
</file>