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3 久万高原町\"/>
    </mc:Choice>
  </mc:AlternateContent>
  <workbookProtection workbookAlgorithmName="SHA-512" workbookHashValue="m8s3CqyLfTVfV/VotXkqzv1dE4RGJO81NF+VKgR+/uu3rkbzUZ9SmdtMvyigunzDEC7xaCY895kG3A/xHjquHQ==" workbookSaltValue="FdiAi4vmG2LRy7KlKfSjF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<sst xmlns="http://schemas.openxmlformats.org/spreadsheetml/2006/main" count="228" uniqueCount="114">
  <si>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</si>
  <si>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</si>
  <si>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</si>
  <si>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</si>
  <si>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</si>
  <si>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</si>
  <si>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</si>
  <si>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</si>
  <si>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</si>
  <si>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</si>
  <si>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</si>
  <si>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</si>
  <si>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</si>
  <si>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</si>
  <si>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</si>
  <si>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</si>
  <si>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</si>
  <si>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</si>
  <si>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</si>
  <si>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</si>
  <si>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</si>
  <si>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</si>
  <si>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</si>
  <si>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</si>
  <si>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</si>
  <si>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</si>
  <si>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</si>
  <si>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</si>
  <si>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</si>
  <si>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</si>
  <si>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</si>
  <si>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</si>
  <si>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</si>
  <si>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</si>
  <si>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</si>
  <si>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</si>
  <si>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</si>
  <si>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</si>
  <si>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</si>
  <si>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</si>
  <si>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</si>
  <si>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</si>
  <si>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</si>
  <si>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</si>
  <si>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</si>
  <si>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</si>
  <si>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</si>
  <si>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</si>
  <si>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</si>
  <si>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</si>
  <si>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</si>
  <si>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</si>
  <si>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</si>
  <si>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</si>
  <si>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</si>
  <si>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</si>
  <si>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</si>
  <si>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</si>
  <si>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</si>
  <si>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</si>
  <si>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</si>
  <si>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</si>
  <si>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</si>
  <si>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</si>
  <si>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</si>
  <si>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</si>
  <si>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</si>
  <si>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</si>
  <si>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</si>
  <si>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</si>
  <si>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</si>
  <si>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</si>
  <si>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</si>
  <si>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</si>
  <si>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</si>
  <si>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</si>
  <si>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</si>
  <si>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</si>
  <si>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</si>
  <si>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</si>
  <si>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</si>
  <si>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</si>
  <si>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</si>
  <si>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</si>
  <si>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</si>
  <si>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</si>
  <si>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</si>
  <si>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</si>
  <si>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</si>
  <si>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</si>
  <si>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</si>
  <si>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</si>
  <si>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</si>
  <si>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</si>
  <si>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</si>
  <si>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</si>
  <si>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</si>
  <si>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</si>
  <si>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</si>
  <si>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</si>
  <si>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</si>
  <si>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</si>
  <si>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</si>
  <si>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</si>
  <si>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</si>
  <si>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</si>
  <si>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</si>
  <si>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</si>
  <si>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</si>
  <si>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</si>
  <si>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</si>
  <si>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供用開始後、約19年経過し、平成24年度に面整備は終了している。また、比較的新しい施設でもあり、管路は管径が小さく材質も塩化ビニール管がほとんどであり、破損等は少ないと考える。
　管路や施設の耐震診断も完了しており、早急な耐震化の必要はないと結果が出ている一方で、機械類の経年劣化による修理や交換が発生してくると考える。</t>
    <phoneticPr fontId="4"/>
  </si>
  <si>
    <t xml:space="preserve">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今後、平成28年度に策定した経営戦略を踏まえ、適切な料金設定を行うとともに、高齢化・過疎化に対応した、施設の維持管理方法も検討し、経費節減に努めていく。</t>
    <rPh sb="110" eb="112">
      <t>ヘイセイ</t>
    </rPh>
    <rPh sb="114" eb="115">
      <t>ネン</t>
    </rPh>
    <phoneticPr fontId="15"/>
  </si>
  <si>
    <t xml:space="preserve"> 本町は、平成16年8月に旧「久万町、面河村、美川村、柳谷村」の合併により誕生した、行政区域面積584㎢で愛媛県で一番広い町である。南北30㎞、東西28㎞で標高1,000ｍを超える四国山地に囲まれた山間地域であり、旧久万町の市街地部を処理区として、下水道管路延長45㎞、処理施設１箇所及びマンホールポンプ25箇所の下水道施設である。債務残高は、処理区域内の面整備が完了し、大規模な建設改良を予定していないことから、減少見込みとなっているが、料金収入も減少傾向にある。
　山間部であり処理場用地の確保が難しく、処理施設をコンパクトにするため、処理方式が一般的なオキシデーションディッチ法ではなく、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収益的収支比率も一般会計繰入金により90％を超えているが、経費回収率は34％台と3分の1程度しか回収できていない。
　水洗化率は平成24年度に面整備が完了して、増加傾向にあるが高齢者世帯も多く、今後、伸び悩むと考える。</t>
    <rPh sb="428" eb="429">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</si>
</sst>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7-4398-B761-36AC71F068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c:ext xmlns:c16="http://schemas.microsoft.com/office/drawing/2014/chart" uri="{C3380CC4-5D6E-409C-BE32-E72D297353CC}">
              <c16:uniqueId val="{00000001-D437-4398-B761-36AC71F068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47.92</c:v>
                </c:pt>
                <c:pt idx="1">
                  <c:v>48.49</c:v>
                </c:pt>
                <c:pt idx="2">
                  <c:v>48.81</c:v>
                </c:pt>
                <c:pt idx="3">
                  <c:v>48.36</c:v>
                </c:pt>
                <c:pt idx="4" formatCode="#,##0.00;&quot;△&quot;#,##0.00">
                  <c:v>0</c:v>
                </c:pt>
              </c:numCache>
            </c:numRef>
          </c:val>
          <c:extLst>
            <c:ext xmlns:c16="http://schemas.microsoft.com/office/drawing/2014/chart" uri="{C3380CC4-5D6E-409C-BE32-E72D297353CC}">
              <c16:uniqueId val="{00000000-9B52-4B53-B777-46861A5571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c:ext xmlns:c16="http://schemas.microsoft.com/office/drawing/2014/chart" uri="{C3380CC4-5D6E-409C-BE32-E72D297353CC}">
              <c16:uniqueId val="{00000001-9B52-4B53-B777-46861A5571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72.86</c:v>
                </c:pt>
                <c:pt idx="1">
                  <c:v>74.8</c:v>
                </c:pt>
                <c:pt idx="2">
                  <c:v>77.849999999999994</c:v>
                </c:pt>
                <c:pt idx="3">
                  <c:v>79.09</c:v>
                </c:pt>
                <c:pt idx="4">
                  <c:v>80.48</c:v>
                </c:pt>
              </c:numCache>
            </c:numRef>
          </c:val>
          <c:extLst>
            <c:ext xmlns:c16="http://schemas.microsoft.com/office/drawing/2014/chart" uri="{C3380CC4-5D6E-409C-BE32-E72D297353CC}">
              <c16:uniqueId val="{00000000-3094-45C8-BAD3-C60806300A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c:ext xmlns:c16="http://schemas.microsoft.com/office/drawing/2014/chart" uri="{C3380CC4-5D6E-409C-BE32-E72D297353CC}">
              <c16:uniqueId val="{00000001-3094-45C8-BAD3-C60806300A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97.88</c:v>
                </c:pt>
                <c:pt idx="1">
                  <c:v>92.37</c:v>
                </c:pt>
                <c:pt idx="2">
                  <c:v>95.78</c:v>
                </c:pt>
                <c:pt idx="3">
                  <c:v>93.16</c:v>
                </c:pt>
                <c:pt idx="4">
                  <c:v>93.5</c:v>
                </c:pt>
              </c:numCache>
            </c:numRef>
          </c:val>
          <c:extLst>
            <c:ext xmlns:c16="http://schemas.microsoft.com/office/drawing/2014/chart" uri="{C3380CC4-5D6E-409C-BE32-E72D297353CC}">
              <c16:uniqueId val="{00000000-C567-4F12-8F15-CCFDE090A3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7-4F12-8F15-CCFDE090A3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90-4629-9FD0-D6F0D8B208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0-4629-9FD0-D6F0D8B208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2-4FC2-90A5-620B909A75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2-4FC2-90A5-620B909A75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0-4875-9CB7-52BCE4F8E8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0-4875-9CB7-52BCE4F8E8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B-4CEE-AC26-339C8937CE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B-4CEE-AC26-339C8937CE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1379.42</c:v>
                </c:pt>
                <c:pt idx="1">
                  <c:v>1507.19</c:v>
                </c:pt>
                <c:pt idx="2">
                  <c:v>1413.92</c:v>
                </c:pt>
                <c:pt idx="3" formatCode="#,##0.00;&quot;△&quot;#,##0.00">
                  <c:v>0</c:v>
                </c:pt>
                <c:pt idx="4" formatCode="#,##0.00;&quot;△&quot;#,##0.00">
                  <c:v>0</c:v>
                </c:pt>
              </c:numCache>
            </c:numRef>
          </c:val>
          <c:extLst>
            <c:ext xmlns:c16="http://schemas.microsoft.com/office/drawing/2014/chart" uri="{C3380CC4-5D6E-409C-BE32-E72D297353CC}">
              <c16:uniqueId val="{00000000-C186-47F5-B58A-D5C0493A7C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C186-47F5-B58A-D5C0493A7C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43.62</c:v>
                </c:pt>
                <c:pt idx="1">
                  <c:v>40.53</c:v>
                </c:pt>
                <c:pt idx="2">
                  <c:v>34.409999999999997</c:v>
                </c:pt>
                <c:pt idx="3">
                  <c:v>34.14</c:v>
                </c:pt>
                <c:pt idx="4">
                  <c:v>34.299999999999997</c:v>
                </c:pt>
              </c:numCache>
            </c:numRef>
          </c:val>
          <c:extLst>
            <c:ext xmlns:c16="http://schemas.microsoft.com/office/drawing/2014/chart" uri="{C3380CC4-5D6E-409C-BE32-E72D297353CC}">
              <c16:uniqueId val="{00000000-87DE-4767-B938-C206CE19DF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87DE-4767-B938-C206CE19DF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429.66</c:v>
                </c:pt>
                <c:pt idx="1">
                  <c:v>464.92</c:v>
                </c:pt>
                <c:pt idx="2">
                  <c:v>547.29999999999995</c:v>
                </c:pt>
                <c:pt idx="3">
                  <c:v>553.89</c:v>
                </c:pt>
                <c:pt idx="4">
                  <c:v>551.07000000000005</c:v>
                </c:pt>
              </c:numCache>
            </c:numRef>
          </c:val>
          <c:extLst>
            <c:ext xmlns:c16="http://schemas.microsoft.com/office/drawing/2014/chart" uri="{C3380CC4-5D6E-409C-BE32-E72D297353CC}">
              <c16:uniqueId val="{00000000-3E94-46AB-BD71-6E170FCED9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c:ext xmlns:c16="http://schemas.microsoft.com/office/drawing/2014/chart" uri="{C3380CC4-5D6E-409C-BE32-E72D297353CC}">
              <c16:uniqueId val="{00000001-3E94-46AB-BD71-6E170FCED9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久万高原町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8340</v>
      </c>
      <c r="AM8" s="68"/>
      <c r="AN8" s="68"/>
      <c r="AO8" s="68"/>
      <c r="AP8" s="68"/>
      <c r="AQ8" s="68"/>
      <c r="AR8" s="68"/>
      <c r="AS8" s="68"/>
      <c r="AT8" s="67">
        <f>データ!T6</f>
        <v>583.69000000000005</v>
      </c>
      <c r="AU8" s="67"/>
      <c r="AV8" s="67"/>
      <c r="AW8" s="67"/>
      <c r="AX8" s="67"/>
      <c r="AY8" s="67"/>
      <c r="AZ8" s="67"/>
      <c r="BA8" s="67"/>
      <c r="BB8" s="67">
        <f>データ!U6</f>
        <v>14.29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37.020000000000003</v>
      </c>
      <c r="Q10" s="67"/>
      <c r="R10" s="67"/>
      <c r="S10" s="67"/>
      <c r="T10" s="67"/>
      <c r="U10" s="67"/>
      <c r="V10" s="67"/>
      <c r="W10" s="67">
        <f>データ!Q6</f>
        <v>91.77</v>
      </c>
      <c r="X10" s="67"/>
      <c r="Y10" s="67"/>
      <c r="Z10" s="67"/>
      <c r="AA10" s="67"/>
      <c r="AB10" s="67"/>
      <c r="AC10" s="67"/>
      <c r="AD10" s="68">
        <f>データ!R6</f>
        <v>3528</v>
      </c>
      <c r="AE10" s="68"/>
      <c r="AF10" s="68"/>
      <c r="AG10" s="68"/>
      <c r="AH10" s="68"/>
      <c r="AI10" s="68"/>
      <c r="AJ10" s="68"/>
      <c r="AK10" s="2"/>
      <c r="AL10" s="68">
        <f>データ!V6</f>
        <v>3048</v>
      </c>
      <c r="AM10" s="68"/>
      <c r="AN10" s="68"/>
      <c r="AO10" s="68"/>
      <c r="AP10" s="68"/>
      <c r="AQ10" s="68"/>
      <c r="AR10" s="68"/>
      <c r="AS10" s="68"/>
      <c r="AT10" s="67">
        <f>データ!W6</f>
        <v>1.86</v>
      </c>
      <c r="AU10" s="67"/>
      <c r="AV10" s="67"/>
      <c r="AW10" s="67"/>
      <c r="AX10" s="67"/>
      <c r="AY10" s="67"/>
      <c r="AZ10" s="67"/>
      <c r="BA10" s="67"/>
      <c r="BB10" s="67">
        <f>データ!X6</f>
        <v>1638.71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lugXRPLhT253QfiT0/w/wk24Mf38XDcqtejiHfVHwbQk6RbPLYeYG/Fm5sbmG0+WRASSkKynMn+c8tnlsdQZzQ==" saltValue="t8OdCJ8juYKlYhlvMaKR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383864</v>
      </c>
      <c r="D6" s="33">
        <f t="shared" si="3"/>
        <v>47</v>
      </c>
      <c r="E6" s="33">
        <f t="shared" si="3"/>
        <v>17</v>
      </c>
      <c r="F6" s="33">
        <f t="shared" si="3"/>
        <v>1</v>
      </c>
      <c r="G6" s="33">
        <f t="shared" si="3"/>
        <v>0</v>
      </c>
      <c r="H6" s="33" t="str">
        <f t="shared" si="3"/>
        <v>愛媛県　久万高原町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37.020000000000003</v>
      </c>
      <c r="Q6" s="34">
        <f t="shared" si="3"/>
        <v>91.77</v>
      </c>
      <c r="R6" s="34">
        <f t="shared" si="3"/>
        <v>3528</v>
      </c>
      <c r="S6" s="34">
        <f t="shared" si="3"/>
        <v>8340</v>
      </c>
      <c r="T6" s="34">
        <f t="shared" si="3"/>
        <v>583.69000000000005</v>
      </c>
      <c r="U6" s="34">
        <f t="shared" si="3"/>
        <v>14.29</v>
      </c>
      <c r="V6" s="34">
        <f t="shared" si="3"/>
        <v>3048</v>
      </c>
      <c r="W6" s="34">
        <f t="shared" si="3"/>
        <v>1.86</v>
      </c>
      <c r="X6" s="34">
        <f t="shared" si="3"/>
        <v>1638.71</v>
      </c>
      <c r="Y6" s="35">
        <f>IF(Y7="",NA(),Y7)</f>
        <v>97.88</v>
      </c>
      <c r="Z6" s="35">
        <f t="shared" ref="Z6:AH6" si="4">IF(Z7="",NA(),Z7)</f>
        <v>92.37</v>
      </c>
      <c r="AA6" s="35">
        <f t="shared" si="4"/>
        <v>95.78</v>
      </c>
      <c r="AB6" s="35">
        <f t="shared" si="4"/>
        <v>93.16</v>
      </c>
      <c r="AC6" s="35">
        <f t="shared" si="4"/>
        <v>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1379.42</v>
      </c>
      <c r="BG6" s="35">
        <f t="shared" ref="BG6:BO6" si="7">IF(BG7="",NA(),BG7)</f>
        <v>1507.19</v>
      </c>
      <c r="BH6" s="35">
        <f t="shared" si="7"/>
        <v>1413.92</v>
      </c>
      <c r="BI6" s="34">
        <f t="shared" si="7"/>
        <v>0</v>
      </c>
      <c r="BJ6" s="34">
        <f t="shared" si="7"/>
        <v>0</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43.62</v>
      </c>
      <c r="BR6" s="35">
        <f t="shared" ref="BR6:BZ6" si="8">IF(BR7="",NA(),BR7)</f>
        <v>40.53</v>
      </c>
      <c r="BS6" s="35">
        <f t="shared" si="8"/>
        <v>34.409999999999997</v>
      </c>
      <c r="BT6" s="35">
        <f t="shared" si="8"/>
        <v>34.14</v>
      </c>
      <c r="BU6" s="35">
        <f t="shared" si="8"/>
        <v>34.299999999999997</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429.66</v>
      </c>
      <c r="CC6" s="35">
        <f t="shared" ref="CC6:CK6" si="9">IF(CC7="",NA(),CC7)</f>
        <v>464.92</v>
      </c>
      <c r="CD6" s="35">
        <f t="shared" si="9"/>
        <v>547.29999999999995</v>
      </c>
      <c r="CE6" s="35">
        <f t="shared" si="9"/>
        <v>553.89</v>
      </c>
      <c r="CF6" s="35">
        <f t="shared" si="9"/>
        <v>551.07000000000005</v>
      </c>
      <c r="CG6" s="35">
        <f t="shared" si="9"/>
        <v>351.41</v>
      </c>
      <c r="CH6" s="35">
        <f t="shared" si="9"/>
        <v>250.84</v>
      </c>
      <c r="CI6" s="35">
        <f t="shared" si="9"/>
        <v>235.61</v>
      </c>
      <c r="CJ6" s="35">
        <f t="shared" si="9"/>
        <v>216.21</v>
      </c>
      <c r="CK6" s="35">
        <f t="shared" si="9"/>
        <v>220.31</v>
      </c>
      <c r="CL6" s="34" t="str">
        <f>IF(CL7="","",IF(CL7="-","【-】","【"&amp;SUBSTITUTE(TEXT(CL7,"#,##0.00"),"-","△")&amp;"】"))</f>
        <v>【136.86】</v>
      </c>
      <c r="CM6" s="35">
        <f>IF(CM7="",NA(),CM7)</f>
        <v>47.92</v>
      </c>
      <c r="CN6" s="35">
        <f t="shared" ref="CN6:CV6" si="10">IF(CN7="",NA(),CN7)</f>
        <v>48.49</v>
      </c>
      <c r="CO6" s="35">
        <f t="shared" si="10"/>
        <v>48.81</v>
      </c>
      <c r="CP6" s="35">
        <f t="shared" si="10"/>
        <v>48.36</v>
      </c>
      <c r="CQ6" s="34">
        <f t="shared" si="10"/>
        <v>0</v>
      </c>
      <c r="CR6" s="35">
        <f t="shared" si="10"/>
        <v>43.53</v>
      </c>
      <c r="CS6" s="35">
        <f t="shared" si="10"/>
        <v>49.39</v>
      </c>
      <c r="CT6" s="35">
        <f t="shared" si="10"/>
        <v>49.25</v>
      </c>
      <c r="CU6" s="35">
        <f t="shared" si="10"/>
        <v>50.24</v>
      </c>
      <c r="CV6" s="35">
        <f t="shared" si="10"/>
        <v>49.68</v>
      </c>
      <c r="CW6" s="34" t="str">
        <f>IF(CW7="","",IF(CW7="-","【-】","【"&amp;SUBSTITUTE(TEXT(CW7,"#,##0.00"),"-","△")&amp;"】"))</f>
        <v>【58.98】</v>
      </c>
      <c r="CX6" s="35">
        <f>IF(CX7="",NA(),CX7)</f>
        <v>72.86</v>
      </c>
      <c r="CY6" s="35">
        <f t="shared" ref="CY6:DG6" si="11">IF(CY7="",NA(),CY7)</f>
        <v>74.8</v>
      </c>
      <c r="CZ6" s="35">
        <f t="shared" si="11"/>
        <v>77.849999999999994</v>
      </c>
      <c r="DA6" s="35">
        <f t="shared" si="11"/>
        <v>79.09</v>
      </c>
      <c r="DB6" s="35">
        <f t="shared" si="11"/>
        <v>80.48</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383864</v>
      </c>
      <c r="D7" s="37">
        <v>47</v>
      </c>
      <c r="E7" s="37">
        <v>17</v>
      </c>
      <c r="F7" s="37">
        <v>1</v>
      </c>
      <c r="G7" s="37">
        <v>0</v>
      </c>
      <c r="H7" s="37" t="s">
        <v>98</v>
      </c>
      <c r="I7" s="37" t="s">
        <v>99</v>
      </c>
      <c r="J7" s="37" t="s">
        <v>100</v>
      </c>
      <c r="K7" s="37" t="s">
        <v>101</v>
      </c>
      <c r="L7" s="37" t="s">
        <v>102</v>
      </c>
      <c r="M7" s="37" t="s">
        <v>103</v>
      </c>
      <c r="N7" s="38" t="s">
        <v>104</v>
      </c>
      <c r="O7" s="38" t="s">
        <v>105</v>
      </c>
      <c r="P7" s="38">
        <v>37.020000000000003</v>
      </c>
      <c r="Q7" s="38">
        <v>91.77</v>
      </c>
      <c r="R7" s="38">
        <v>3528</v>
      </c>
      <c r="S7" s="38">
        <v>8340</v>
      </c>
      <c r="T7" s="38">
        <v>583.69000000000005</v>
      </c>
      <c r="U7" s="38">
        <v>14.29</v>
      </c>
      <c r="V7" s="38">
        <v>3048</v>
      </c>
      <c r="W7" s="38">
        <v>1.86</v>
      </c>
      <c r="X7" s="38">
        <v>1638.71</v>
      </c>
      <c r="Y7" s="38">
        <v>97.88</v>
      </c>
      <c r="Z7" s="38">
        <v>92.37</v>
      </c>
      <c r="AA7" s="38">
        <v>95.78</v>
      </c>
      <c r="AB7" s="38">
        <v>93.16</v>
      </c>
      <c r="AC7" s="38">
        <v>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1379.42</v>
      </c>
      <c r="BG7" s="38">
        <v>1507.19</v>
      </c>
      <c r="BH7" s="38">
        <v>1413.92</v>
      </c>
      <c r="BI7" s="38">
        <v>0</v>
      </c>
      <c r="BJ7" s="38">
        <v>0</v>
      </c>
      <c r="BK7" s="38">
        <v>1696.96</v>
      </c>
      <c r="BL7" s="38">
        <v>1162.3599999999999</v>
      </c>
      <c r="BM7" s="38">
        <v>1047.6500000000001</v>
      </c>
      <c r="BN7" s="38">
        <v>1124.26</v>
      </c>
      <c r="BO7" s="38">
        <v>1048.23</v>
      </c>
      <c r="BP7" s="38">
        <v>682.78</v>
      </c>
      <c r="BQ7" s="38">
        <v>43.62</v>
      </c>
      <c r="BR7" s="38">
        <v>40.53</v>
      </c>
      <c r="BS7" s="38">
        <v>34.409999999999997</v>
      </c>
      <c r="BT7" s="38">
        <v>34.14</v>
      </c>
      <c r="BU7" s="38">
        <v>34.299999999999997</v>
      </c>
      <c r="BV7" s="38">
        <v>47.23</v>
      </c>
      <c r="BW7" s="38">
        <v>68.209999999999994</v>
      </c>
      <c r="BX7" s="38">
        <v>74.040000000000006</v>
      </c>
      <c r="BY7" s="38">
        <v>80.58</v>
      </c>
      <c r="BZ7" s="38">
        <v>78.92</v>
      </c>
      <c r="CA7" s="38">
        <v>100.91</v>
      </c>
      <c r="CB7" s="38">
        <v>429.66</v>
      </c>
      <c r="CC7" s="38">
        <v>464.92</v>
      </c>
      <c r="CD7" s="38">
        <v>547.29999999999995</v>
      </c>
      <c r="CE7" s="38">
        <v>553.89</v>
      </c>
      <c r="CF7" s="38">
        <v>551.07000000000005</v>
      </c>
      <c r="CG7" s="38">
        <v>351.41</v>
      </c>
      <c r="CH7" s="38">
        <v>250.84</v>
      </c>
      <c r="CI7" s="38">
        <v>235.61</v>
      </c>
      <c r="CJ7" s="38">
        <v>216.21</v>
      </c>
      <c r="CK7" s="38">
        <v>220.31</v>
      </c>
      <c r="CL7" s="38">
        <v>136.86000000000001</v>
      </c>
      <c r="CM7" s="38">
        <v>47.92</v>
      </c>
      <c r="CN7" s="38">
        <v>48.49</v>
      </c>
      <c r="CO7" s="38">
        <v>48.81</v>
      </c>
      <c r="CP7" s="38">
        <v>48.36</v>
      </c>
      <c r="CQ7" s="38">
        <v>0</v>
      </c>
      <c r="CR7" s="38">
        <v>43.53</v>
      </c>
      <c r="CS7" s="38">
        <v>49.39</v>
      </c>
      <c r="CT7" s="38">
        <v>49.25</v>
      </c>
      <c r="CU7" s="38">
        <v>50.24</v>
      </c>
      <c r="CV7" s="38">
        <v>49.68</v>
      </c>
      <c r="CW7" s="38">
        <v>58.98</v>
      </c>
      <c r="CX7" s="38">
        <v>72.86</v>
      </c>
      <c r="CY7" s="38">
        <v>74.8</v>
      </c>
      <c r="CZ7" s="38">
        <v>77.849999999999994</v>
      </c>
      <c r="DA7" s="38">
        <v>79.09</v>
      </c>
      <c r="DB7" s="38">
        <v>80.48</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2020-02-12T04:04:16Z</cp:lastPrinted>
  <dcterms:created xsi:type="dcterms:W3CDTF">2019-12-05T05:07:17Z</dcterms:created>
  <dcterms:modified xsi:type="dcterms:W3CDTF">2020-02-14T05:24:30Z</dcterms:modified>
  <cp:category/>
</cp:coreProperties>
</file>