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11 東温市\"/>
    </mc:Choice>
  </mc:AlternateContent>
  <workbookProtection workbookAlgorithmName="SHA-512" workbookHashValue="+xEVpiJ4829nHAnB1t50Ghc7+n0a3omCrAorXLyoVJmluvEipRdoWRmwIos6O4xlaLj2Uzbqcmbwso5A+kMeFg==" workbookSaltValue="PXO3KFI8womUoPCp8q/I1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<sst xmlns="http://schemas.openxmlformats.org/spreadsheetml/2006/main" count="220" uniqueCount="108">
  <si>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</si>
  <si>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</si>
  <si>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</si>
  <si>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</si>
  <si>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</si>
  <si>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</si>
  <si>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</si>
  <si>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</si>
  <si>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</si>
  <si>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</si>
  <si>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</si>
  <si>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</si>
  <si>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</si>
  <si>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</si>
  <si>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</si>
  <si>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</si>
  <si>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</si>
  <si>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</si>
  <si>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</si>
  <si>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</si>
  <si>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</si>
  <si>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</si>
  <si>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</si>
  <si>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</si>
  <si>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</si>
  <si>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</si>
  <si>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</si>
  <si>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</si>
  <si>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</si>
  <si>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</si>
  <si>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</si>
  <si>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</si>
  <si>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</si>
  <si>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</si>
  <si>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</si>
  <si>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</si>
  <si>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</si>
  <si>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</si>
  <si>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</si>
  <si>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</si>
  <si>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</si>
  <si>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</si>
  <si>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</si>
  <si>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</si>
  <si>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</si>
  <si>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</si>
  <si>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</si>
  <si>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</si>
  <si>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</si>
  <si>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</si>
  <si>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</si>
  <si>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</si>
  <si>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</si>
  <si>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</si>
  <si>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</si>
  <si>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</si>
  <si>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</si>
  <si>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</si>
  <si>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</si>
  <si>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</si>
  <si>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</si>
  <si>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</si>
  <si>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</si>
  <si>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</si>
  <si>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</si>
  <si>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</si>
  <si>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</si>
  <si>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</si>
  <si>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</si>
  <si>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</si>
  <si>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</si>
  <si>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</si>
  <si>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</si>
  <si>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</si>
  <si>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</si>
  <si>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</si>
  <si>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</si>
  <si>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</si>
  <si>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</si>
  <si>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</si>
  <si>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</si>
  <si>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</si>
  <si>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</si>
  <si>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</si>
  <si>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</si>
  <si>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</si>
  <si>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</si>
  <si>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</si>
  <si>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</si>
  <si>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</si>
  <si>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</si>
  <si>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</si>
  <si>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</si>
  <si>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東温市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</si>
  <si>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</si>
  <si>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</si>
  <si>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</si>
  <si>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</si>
  <si>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</si>
  <si>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</si>
  <si>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</si>
  <si>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</si>
  <si>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</si>
  <si>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</si>
  <si>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</si>
  <si>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21年度に策定した東温市水道ビジョンに沿って実施した統合簡易水道事業の成果として、より安全で安定的な供給を実現しているが、減価償却費や企業債償還金等により、短期的な経営改善は困難と言える。
　今後は、令和元年度に策定予定のアセットマネジメントにより施設の適正管理に努め長寿命化を図るとともに、水道料金の適正化の検討を通じて健全経営を行う必要があり、令和元年度に約5％の料金改定を実施した。今後も引き続き4年ごとに見直す予定である。また、統合簡易水道事業において未整備の施設や老朽化が懸念される設備の改築更新について、令和2年度を目標に、耐震化や資産管理に基づく東温市新水道ビジョンを策定し計画的な整備に取り組む。</t>
    <rPh sb="103" eb="105">
      <t>レイワ</t>
    </rPh>
    <rPh sb="105" eb="107">
      <t>ガンネン</t>
    </rPh>
    <rPh sb="107" eb="108">
      <t>ド</t>
    </rPh>
    <rPh sb="109" eb="111">
      <t>サクテイ</t>
    </rPh>
    <rPh sb="111" eb="113">
      <t>ヨテイ</t>
    </rPh>
    <rPh sb="135" eb="136">
      <t>ツト</t>
    </rPh>
    <rPh sb="169" eb="170">
      <t>オコナ</t>
    </rPh>
    <rPh sb="177" eb="179">
      <t>レイワ</t>
    </rPh>
    <rPh sb="179" eb="181">
      <t>ガンネン</t>
    </rPh>
    <rPh sb="181" eb="182">
      <t>ド</t>
    </rPh>
    <rPh sb="183" eb="184">
      <t>ヤク</t>
    </rPh>
    <rPh sb="187" eb="189">
      <t>リョウキン</t>
    </rPh>
    <rPh sb="189" eb="191">
      <t>カイテイ</t>
    </rPh>
    <rPh sb="192" eb="194">
      <t>ジッシ</t>
    </rPh>
    <rPh sb="197" eb="199">
      <t>コンゴ</t>
    </rPh>
    <rPh sb="200" eb="201">
      <t>ヒ</t>
    </rPh>
    <rPh sb="202" eb="203">
      <t>ツヅ</t>
    </rPh>
    <rPh sb="205" eb="206">
      <t>ネン</t>
    </rPh>
    <rPh sb="209" eb="211">
      <t>ミナオ</t>
    </rPh>
    <rPh sb="212" eb="214">
      <t>ヨテイ</t>
    </rPh>
    <rPh sb="261" eb="263">
      <t>レイワ</t>
    </rPh>
    <phoneticPr fontId="4"/>
  </si>
  <si>
    <t>　比較的新しい施設が多く存在しており、このことは、➀有形固定資産減価償却率や、➁管路経年化率の動向に表れており、類似団体と比べても新しい施設を保有していることが分かる。➂管路更新率は、次期水道事業計画に基づく計画更新まで、顕著な値とならない予定。</t>
    <rPh sb="56" eb="58">
      <t>ルイジ</t>
    </rPh>
    <rPh sb="58" eb="60">
      <t>ダンタイ</t>
    </rPh>
    <rPh sb="61" eb="62">
      <t>クラ</t>
    </rPh>
    <rPh sb="65" eb="66">
      <t>アタラ</t>
    </rPh>
    <rPh sb="68" eb="70">
      <t>シセツ</t>
    </rPh>
    <rPh sb="71" eb="73">
      <t>ホユウ</t>
    </rPh>
    <rPh sb="80" eb="81">
      <t>ワ</t>
    </rPh>
    <phoneticPr fontId="4"/>
  </si>
  <si>
    <t>　本市の水道は、平成30年度末の給水人口が32,607人の水道施設を管理運営している。
　昭和42年以降、整備されてきた本市の水道は、老朽化対策や安定的な財政基盤の構築、安全性の向上に根ざした膜ろ過設備の導入や耐震性の向上等を目的として、平成11年度に着手した統合簡易水道事業が、19年の歳月と約190億円の投資により平成29年度に完了した。所期の目的を達成した反面、多額の集中投資により平成30年度決算の企業債未償還残高は約97億円で、収益的収支は毎年赤字となっている。
　その結果は、経営の健全性を示す➀～➅の指標に表れており、➀経常収支比率や➄料金回収率、➅給水原価は類似団体と比べ健全性を欠いた値となっており、現時点で顕著な改善傾向は見られていない。効率性を示す➆施設利用率は類似団体に比べ低いものの、⑧有収率については施設の健全性から良好な値となっている。③流動比率は類似団体に比べ上回っており支払能力は保たれてる。④企業債残高対給水収益比率は類似団体に比べ大幅に高くなっているが、これは統合簡易水道事業により集中投資したためである。</t>
    <rPh sb="216" eb="217">
      <t>エン</t>
    </rPh>
    <rPh sb="384" eb="386">
      <t>リュウドウ</t>
    </rPh>
    <rPh sb="386" eb="388">
      <t>ヒリツ</t>
    </rPh>
    <rPh sb="389" eb="391">
      <t>ルイジ</t>
    </rPh>
    <rPh sb="391" eb="393">
      <t>ダンタイ</t>
    </rPh>
    <rPh sb="394" eb="395">
      <t>クラ</t>
    </rPh>
    <rPh sb="396" eb="398">
      <t>ウワマワ</t>
    </rPh>
    <rPh sb="402" eb="404">
      <t>シハライ</t>
    </rPh>
    <rPh sb="404" eb="406">
      <t>ノウリョク</t>
    </rPh>
    <rPh sb="407" eb="408">
      <t>タモ</t>
    </rPh>
    <rPh sb="414" eb="416">
      <t>キギョウ</t>
    </rPh>
    <rPh sb="416" eb="417">
      <t>サイ</t>
    </rPh>
    <rPh sb="417" eb="419">
      <t>ザンダカ</t>
    </rPh>
    <rPh sb="419" eb="420">
      <t>タイ</t>
    </rPh>
    <rPh sb="420" eb="422">
      <t>キュウスイ</t>
    </rPh>
    <rPh sb="422" eb="424">
      <t>シュウエキ</t>
    </rPh>
    <rPh sb="424" eb="426">
      <t>ヒリツ</t>
    </rPh>
    <rPh sb="427" eb="429">
      <t>ルイジ</t>
    </rPh>
    <rPh sb="429" eb="431">
      <t>ダンタイ</t>
    </rPh>
    <rPh sb="432" eb="433">
      <t>クラ</t>
    </rPh>
    <rPh sb="434" eb="436">
      <t>オオハバ</t>
    </rPh>
    <rPh sb="437" eb="438">
      <t>タカ</t>
    </rPh>
    <rPh sb="449" eb="451">
      <t>トウゴウ</t>
    </rPh>
    <rPh sb="451" eb="453">
      <t>カンイ</t>
    </rPh>
    <rPh sb="453" eb="455">
      <t>スイドウ</t>
    </rPh>
    <rPh sb="455" eb="457">
      <t>ジギョウ</t>
    </rPh>
    <rPh sb="460" eb="462">
      <t>シュウチュウ</t>
    </rPh>
    <rPh sb="462" eb="464">
      <t>トウシ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</si>
</sst>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1.19</c:v>
                </c:pt>
                <c:pt idx="1">
                  <c:v>0</c:v>
                </c:pt>
                <c:pt idx="2">
                  <c:v>0</c:v>
                </c:pt>
                <c:pt idx="3">
                  <c:v>0</c:v>
                </c:pt>
                <c:pt idx="4">
                  <c:v>0</c:v>
                </c:pt>
              </c:numCache>
            </c:numRef>
          </c:val>
          <c:extLst>
            <c:ext xmlns:c16="http://schemas.microsoft.com/office/drawing/2014/chart" uri="{C3380CC4-5D6E-409C-BE32-E72D297353CC}">
              <c16:uniqueId val="{00000000-CD9C-4B02-B4FA-5ACDC4F7E7B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c:ext xmlns:c16="http://schemas.microsoft.com/office/drawing/2014/chart" uri="{C3380CC4-5D6E-409C-BE32-E72D297353CC}">
              <c16:uniqueId val="{00000001-CD9C-4B02-B4FA-5ACDC4F7E7B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83.9</c:v>
                </c:pt>
                <c:pt idx="1">
                  <c:v>85.64</c:v>
                </c:pt>
                <c:pt idx="2">
                  <c:v>85.72</c:v>
                </c:pt>
                <c:pt idx="3">
                  <c:v>84.73</c:v>
                </c:pt>
                <c:pt idx="4">
                  <c:v>81.39</c:v>
                </c:pt>
              </c:numCache>
            </c:numRef>
          </c:val>
          <c:extLst>
            <c:ext xmlns:c16="http://schemas.microsoft.com/office/drawing/2014/chart" uri="{C3380CC4-5D6E-409C-BE32-E72D297353CC}">
              <c16:uniqueId val="{00000000-4369-452D-82E4-BF21115879F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c:ext xmlns:c16="http://schemas.microsoft.com/office/drawing/2014/chart" uri="{C3380CC4-5D6E-409C-BE32-E72D297353CC}">
              <c16:uniqueId val="{00000001-4369-452D-82E4-BF21115879F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26</c:v>
                </c:pt>
                <c:pt idx="1">
                  <c:v>27.65</c:v>
                </c:pt>
                <c:pt idx="2">
                  <c:v>29.34</c:v>
                </c:pt>
                <c:pt idx="3">
                  <c:v>31.01</c:v>
                </c:pt>
                <c:pt idx="4">
                  <c:v>33.22</c:v>
                </c:pt>
              </c:numCache>
            </c:numRef>
          </c:val>
          <c:extLst>
            <c:ext xmlns:c16="http://schemas.microsoft.com/office/drawing/2014/chart" uri="{C3380CC4-5D6E-409C-BE32-E72D297353CC}">
              <c16:uniqueId val="{00000000-F6E6-4392-904C-701AD32FEFB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c:ext xmlns:c16="http://schemas.microsoft.com/office/drawing/2014/chart" uri="{C3380CC4-5D6E-409C-BE32-E72D297353CC}">
              <c16:uniqueId val="{00000001-F6E6-4392-904C-701AD32FEFB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0.37</c:v>
                </c:pt>
                <c:pt idx="1">
                  <c:v>0.8</c:v>
                </c:pt>
                <c:pt idx="2">
                  <c:v>0.8</c:v>
                </c:pt>
                <c:pt idx="3">
                  <c:v>1.02</c:v>
                </c:pt>
                <c:pt idx="4">
                  <c:v>1.01</c:v>
                </c:pt>
              </c:numCache>
            </c:numRef>
          </c:val>
          <c:extLst>
            <c:ext xmlns:c16="http://schemas.microsoft.com/office/drawing/2014/chart" uri="{C3380CC4-5D6E-409C-BE32-E72D297353CC}">
              <c16:uniqueId val="{00000000-D632-43E3-904D-9D9015EBAEB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c:ext xmlns:c16="http://schemas.microsoft.com/office/drawing/2014/chart" uri="{C3380CC4-5D6E-409C-BE32-E72D297353CC}">
              <c16:uniqueId val="{00000001-D632-43E3-904D-9D9015EBAEB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88.72</c:v>
                </c:pt>
                <c:pt idx="1">
                  <c:v>114.28</c:v>
                </c:pt>
                <c:pt idx="2">
                  <c:v>137.12</c:v>
                </c:pt>
                <c:pt idx="3">
                  <c:v>160.56</c:v>
                </c:pt>
                <c:pt idx="4">
                  <c:v>194.02</c:v>
                </c:pt>
              </c:numCache>
            </c:numRef>
          </c:val>
          <c:extLst>
            <c:ext xmlns:c16="http://schemas.microsoft.com/office/drawing/2014/chart" uri="{C3380CC4-5D6E-409C-BE32-E72D297353CC}">
              <c16:uniqueId val="{00000000-3505-453D-90CE-2FA44FDD280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c:ext xmlns:c16="http://schemas.microsoft.com/office/drawing/2014/chart" uri="{C3380CC4-5D6E-409C-BE32-E72D297353CC}">
              <c16:uniqueId val="{00000001-3505-453D-90CE-2FA44FDD280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311.33</c:v>
                </c:pt>
                <c:pt idx="1">
                  <c:v>312.07</c:v>
                </c:pt>
                <c:pt idx="2">
                  <c:v>386.36</c:v>
                </c:pt>
                <c:pt idx="3">
                  <c:v>444.74</c:v>
                </c:pt>
                <c:pt idx="4">
                  <c:v>397.45</c:v>
                </c:pt>
              </c:numCache>
            </c:numRef>
          </c:val>
          <c:extLst>
            <c:ext xmlns:c16="http://schemas.microsoft.com/office/drawing/2014/chart" uri="{C3380CC4-5D6E-409C-BE32-E72D297353CC}">
              <c16:uniqueId val="{00000000-794E-4270-8E50-33A39FAC253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c:ext xmlns:c16="http://schemas.microsoft.com/office/drawing/2014/chart" uri="{C3380CC4-5D6E-409C-BE32-E72D297353CC}">
              <c16:uniqueId val="{00000001-794E-4270-8E50-33A39FAC253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2162.37</c:v>
                </c:pt>
                <c:pt idx="1">
                  <c:v>2173.9299999999998</c:v>
                </c:pt>
                <c:pt idx="2">
                  <c:v>2076.11</c:v>
                </c:pt>
                <c:pt idx="3">
                  <c:v>1968.75</c:v>
                </c:pt>
                <c:pt idx="4">
                  <c:v>1875.22</c:v>
                </c:pt>
              </c:numCache>
            </c:numRef>
          </c:val>
          <c:extLst>
            <c:ext xmlns:c16="http://schemas.microsoft.com/office/drawing/2014/chart" uri="{C3380CC4-5D6E-409C-BE32-E72D297353CC}">
              <c16:uniqueId val="{00000000-4E12-44CC-9A2C-B6E3BBFCD2E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c:ext xmlns:c16="http://schemas.microsoft.com/office/drawing/2014/chart" uri="{C3380CC4-5D6E-409C-BE32-E72D297353CC}">
              <c16:uniqueId val="{00000001-4E12-44CC-9A2C-B6E3BBFCD2E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63.79</c:v>
                </c:pt>
                <c:pt idx="1">
                  <c:v>65.459999999999994</c:v>
                </c:pt>
                <c:pt idx="2">
                  <c:v>66.22</c:v>
                </c:pt>
                <c:pt idx="3">
                  <c:v>66.48</c:v>
                </c:pt>
                <c:pt idx="4">
                  <c:v>63.65</c:v>
                </c:pt>
              </c:numCache>
            </c:numRef>
          </c:val>
          <c:extLst>
            <c:ext xmlns:c16="http://schemas.microsoft.com/office/drawing/2014/chart" uri="{C3380CC4-5D6E-409C-BE32-E72D297353CC}">
              <c16:uniqueId val="{00000000-1A6B-4E8C-A7FE-5E1B3AAB8BD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c:ext xmlns:c16="http://schemas.microsoft.com/office/drawing/2014/chart" uri="{C3380CC4-5D6E-409C-BE32-E72D297353CC}">
              <c16:uniqueId val="{00000001-1A6B-4E8C-A7FE-5E1B3AAB8BD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226.78</c:v>
                </c:pt>
                <c:pt idx="1">
                  <c:v>226.22</c:v>
                </c:pt>
                <c:pt idx="2">
                  <c:v>226.34</c:v>
                </c:pt>
                <c:pt idx="3">
                  <c:v>227.1</c:v>
                </c:pt>
                <c:pt idx="4">
                  <c:v>238.39</c:v>
                </c:pt>
              </c:numCache>
            </c:numRef>
          </c:val>
          <c:extLst>
            <c:ext xmlns:c16="http://schemas.microsoft.com/office/drawing/2014/chart" uri="{C3380CC4-5D6E-409C-BE32-E72D297353CC}">
              <c16:uniqueId val="{00000000-B0B3-4575-8809-2CD8049DF40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c:ext xmlns:c16="http://schemas.microsoft.com/office/drawing/2014/chart" uri="{C3380CC4-5D6E-409C-BE32-E72D297353CC}">
              <c16:uniqueId val="{00000001-B0B3-4575-8809-2CD8049DF40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51.97</c:v>
                </c:pt>
                <c:pt idx="1">
                  <c:v>51.45</c:v>
                </c:pt>
                <c:pt idx="2">
                  <c:v>51.55</c:v>
                </c:pt>
                <c:pt idx="3">
                  <c:v>51.55</c:v>
                </c:pt>
                <c:pt idx="4">
                  <c:v>51.45</c:v>
                </c:pt>
              </c:numCache>
            </c:numRef>
          </c:val>
          <c:extLst>
            <c:ext xmlns:c16="http://schemas.microsoft.com/office/drawing/2014/chart" uri="{C3380CC4-5D6E-409C-BE32-E72D297353CC}">
              <c16:uniqueId val="{00000000-EB69-4CCC-8406-EAE537F7860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c:ext xmlns:c16="http://schemas.microsoft.com/office/drawing/2014/chart" uri="{C3380CC4-5D6E-409C-BE32-E72D297353CC}">
              <c16:uniqueId val="{00000001-EB69-4CCC-8406-EAE537F7860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87.43</c:v>
                </c:pt>
                <c:pt idx="1">
                  <c:v>85.78</c:v>
                </c:pt>
                <c:pt idx="2">
                  <c:v>87.34</c:v>
                </c:pt>
                <c:pt idx="3">
                  <c:v>89.06</c:v>
                </c:pt>
                <c:pt idx="4">
                  <c:v>89.03</c:v>
                </c:pt>
              </c:numCache>
            </c:numRef>
          </c:val>
          <c:extLst>
            <c:ext xmlns:c16="http://schemas.microsoft.com/office/drawing/2014/chart" uri="{C3380CC4-5D6E-409C-BE32-E72D297353CC}">
              <c16:uniqueId val="{00000000-D27B-4996-8EC3-3891F5A94BD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c:ext xmlns:c16="http://schemas.microsoft.com/office/drawing/2014/chart" uri="{C3380CC4-5D6E-409C-BE32-E72D297353CC}">
              <c16:uniqueId val="{00000001-D27B-4996-8EC3-3891F5A94BD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愛媛県　東温市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4"/>
      <c r="AL8" s="70">
        <f>データ!$R$6</f>
        <v>33588</v>
      </c>
      <c r="AM8" s="70"/>
      <c r="AN8" s="70"/>
      <c r="AO8" s="70"/>
      <c r="AP8" s="70"/>
      <c r="AQ8" s="70"/>
      <c r="AR8" s="70"/>
      <c r="AS8" s="70"/>
      <c r="AT8" s="66">
        <f>データ!$S$6</f>
        <v>211.3</v>
      </c>
      <c r="AU8" s="67"/>
      <c r="AV8" s="67"/>
      <c r="AW8" s="67"/>
      <c r="AX8" s="67"/>
      <c r="AY8" s="67"/>
      <c r="AZ8" s="67"/>
      <c r="BA8" s="67"/>
      <c r="BB8" s="69">
        <f>データ!$T$6</f>
        <v>158.96</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40.090000000000003</v>
      </c>
      <c r="J10" s="67"/>
      <c r="K10" s="67"/>
      <c r="L10" s="67"/>
      <c r="M10" s="67"/>
      <c r="N10" s="67"/>
      <c r="O10" s="68"/>
      <c r="P10" s="69">
        <f>データ!$P$6</f>
        <v>97.35</v>
      </c>
      <c r="Q10" s="69"/>
      <c r="R10" s="69"/>
      <c r="S10" s="69"/>
      <c r="T10" s="69"/>
      <c r="U10" s="69"/>
      <c r="V10" s="69"/>
      <c r="W10" s="70">
        <f>データ!$Q$6</f>
        <v>2520</v>
      </c>
      <c r="X10" s="70"/>
      <c r="Y10" s="70"/>
      <c r="Z10" s="70"/>
      <c r="AA10" s="70"/>
      <c r="AB10" s="70"/>
      <c r="AC10" s="70"/>
      <c r="AD10" s="2"/>
      <c r="AE10" s="2"/>
      <c r="AF10" s="2"/>
      <c r="AG10" s="2"/>
      <c r="AH10" s="4"/>
      <c r="AI10" s="4"/>
      <c r="AJ10" s="4"/>
      <c r="AK10" s="4"/>
      <c r="AL10" s="70">
        <f>データ!$U$6</f>
        <v>32607</v>
      </c>
      <c r="AM10" s="70"/>
      <c r="AN10" s="70"/>
      <c r="AO10" s="70"/>
      <c r="AP10" s="70"/>
      <c r="AQ10" s="70"/>
      <c r="AR10" s="70"/>
      <c r="AS10" s="70"/>
      <c r="AT10" s="66">
        <f>データ!$V$6</f>
        <v>36.5</v>
      </c>
      <c r="AU10" s="67"/>
      <c r="AV10" s="67"/>
      <c r="AW10" s="67"/>
      <c r="AX10" s="67"/>
      <c r="AY10" s="67"/>
      <c r="AZ10" s="67"/>
      <c r="BA10" s="67"/>
      <c r="BB10" s="69">
        <f>データ!$W$6</f>
        <v>893.34</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nsKP/D5bHY2wwdlRCzBHgZslWf/63GCDBPMIVaQ0qjcMiKGqqx5t/3dGOtpFtWpJP+QbfmNEIGm4g3wLXsPqQA==" saltValue="4lZTlWx1wYEKz4lJU497Z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382159</v>
      </c>
      <c r="D6" s="34">
        <f t="shared" si="3"/>
        <v>46</v>
      </c>
      <c r="E6" s="34">
        <f t="shared" si="3"/>
        <v>1</v>
      </c>
      <c r="F6" s="34">
        <f t="shared" si="3"/>
        <v>0</v>
      </c>
      <c r="G6" s="34">
        <f t="shared" si="3"/>
        <v>1</v>
      </c>
      <c r="H6" s="34" t="str">
        <f t="shared" si="3"/>
        <v>愛媛県　東温市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40.090000000000003</v>
      </c>
      <c r="P6" s="35">
        <f t="shared" si="3"/>
        <v>97.35</v>
      </c>
      <c r="Q6" s="35">
        <f t="shared" si="3"/>
        <v>2520</v>
      </c>
      <c r="R6" s="35">
        <f t="shared" si="3"/>
        <v>33588</v>
      </c>
      <c r="S6" s="35">
        <f t="shared" si="3"/>
        <v>211.3</v>
      </c>
      <c r="T6" s="35">
        <f t="shared" si="3"/>
        <v>158.96</v>
      </c>
      <c r="U6" s="35">
        <f t="shared" si="3"/>
        <v>32607</v>
      </c>
      <c r="V6" s="35">
        <f t="shared" si="3"/>
        <v>36.5</v>
      </c>
      <c r="W6" s="35">
        <f t="shared" si="3"/>
        <v>893.34</v>
      </c>
      <c r="X6" s="36">
        <f>IF(X7="",NA(),X7)</f>
        <v>83.9</v>
      </c>
      <c r="Y6" s="36">
        <f t="shared" ref="Y6:AG6" si="4">IF(Y7="",NA(),Y7)</f>
        <v>85.64</v>
      </c>
      <c r="Z6" s="36">
        <f t="shared" si="4"/>
        <v>85.72</v>
      </c>
      <c r="AA6" s="36">
        <f t="shared" si="4"/>
        <v>84.73</v>
      </c>
      <c r="AB6" s="36">
        <f t="shared" si="4"/>
        <v>81.39</v>
      </c>
      <c r="AC6" s="36">
        <f t="shared" si="4"/>
        <v>109.04</v>
      </c>
      <c r="AD6" s="36">
        <f t="shared" si="4"/>
        <v>109.64</v>
      </c>
      <c r="AE6" s="36">
        <f t="shared" si="4"/>
        <v>110.95</v>
      </c>
      <c r="AF6" s="36">
        <f t="shared" si="4"/>
        <v>110.68</v>
      </c>
      <c r="AG6" s="36">
        <f t="shared" si="4"/>
        <v>110.66</v>
      </c>
      <c r="AH6" s="35" t="str">
        <f>IF(AH7="","",IF(AH7="-","【-】","【"&amp;SUBSTITUTE(TEXT(AH7,"#,##0.00"),"-","△")&amp;"】"))</f>
        <v>【112.83】</v>
      </c>
      <c r="AI6" s="36">
        <f>IF(AI7="",NA(),AI7)</f>
        <v>88.72</v>
      </c>
      <c r="AJ6" s="36">
        <f t="shared" ref="AJ6:AR6" si="5">IF(AJ7="",NA(),AJ7)</f>
        <v>114.28</v>
      </c>
      <c r="AK6" s="36">
        <f t="shared" si="5"/>
        <v>137.12</v>
      </c>
      <c r="AL6" s="36">
        <f t="shared" si="5"/>
        <v>160.56</v>
      </c>
      <c r="AM6" s="36">
        <f t="shared" si="5"/>
        <v>194.02</v>
      </c>
      <c r="AN6" s="36">
        <f t="shared" si="5"/>
        <v>3.77</v>
      </c>
      <c r="AO6" s="36">
        <f t="shared" si="5"/>
        <v>3.62</v>
      </c>
      <c r="AP6" s="36">
        <f t="shared" si="5"/>
        <v>3.91</v>
      </c>
      <c r="AQ6" s="36">
        <f t="shared" si="5"/>
        <v>3.56</v>
      </c>
      <c r="AR6" s="36">
        <f t="shared" si="5"/>
        <v>2.74</v>
      </c>
      <c r="AS6" s="35" t="str">
        <f>IF(AS7="","",IF(AS7="-","【-】","【"&amp;SUBSTITUTE(TEXT(AS7,"#,##0.00"),"-","△")&amp;"】"))</f>
        <v>【1.05】</v>
      </c>
      <c r="AT6" s="36">
        <f>IF(AT7="",NA(),AT7)</f>
        <v>311.33</v>
      </c>
      <c r="AU6" s="36">
        <f t="shared" ref="AU6:BC6" si="6">IF(AU7="",NA(),AU7)</f>
        <v>312.07</v>
      </c>
      <c r="AV6" s="36">
        <f t="shared" si="6"/>
        <v>386.36</v>
      </c>
      <c r="AW6" s="36">
        <f t="shared" si="6"/>
        <v>444.74</v>
      </c>
      <c r="AX6" s="36">
        <f t="shared" si="6"/>
        <v>397.45</v>
      </c>
      <c r="AY6" s="36">
        <f t="shared" si="6"/>
        <v>382.09</v>
      </c>
      <c r="AZ6" s="36">
        <f t="shared" si="6"/>
        <v>371.31</v>
      </c>
      <c r="BA6" s="36">
        <f t="shared" si="6"/>
        <v>377.63</v>
      </c>
      <c r="BB6" s="36">
        <f t="shared" si="6"/>
        <v>357.34</v>
      </c>
      <c r="BC6" s="36">
        <f t="shared" si="6"/>
        <v>366.03</v>
      </c>
      <c r="BD6" s="35" t="str">
        <f>IF(BD7="","",IF(BD7="-","【-】","【"&amp;SUBSTITUTE(TEXT(BD7,"#,##0.00"),"-","△")&amp;"】"))</f>
        <v>【261.93】</v>
      </c>
      <c r="BE6" s="36">
        <f>IF(BE7="",NA(),BE7)</f>
        <v>2162.37</v>
      </c>
      <c r="BF6" s="36">
        <f t="shared" ref="BF6:BN6" si="7">IF(BF7="",NA(),BF7)</f>
        <v>2173.9299999999998</v>
      </c>
      <c r="BG6" s="36">
        <f t="shared" si="7"/>
        <v>2076.11</v>
      </c>
      <c r="BH6" s="36">
        <f t="shared" si="7"/>
        <v>1968.75</v>
      </c>
      <c r="BI6" s="36">
        <f t="shared" si="7"/>
        <v>1875.22</v>
      </c>
      <c r="BJ6" s="36">
        <f t="shared" si="7"/>
        <v>385.06</v>
      </c>
      <c r="BK6" s="36">
        <f t="shared" si="7"/>
        <v>373.09</v>
      </c>
      <c r="BL6" s="36">
        <f t="shared" si="7"/>
        <v>364.71</v>
      </c>
      <c r="BM6" s="36">
        <f t="shared" si="7"/>
        <v>373.69</v>
      </c>
      <c r="BN6" s="36">
        <f t="shared" si="7"/>
        <v>370.12</v>
      </c>
      <c r="BO6" s="35" t="str">
        <f>IF(BO7="","",IF(BO7="-","【-】","【"&amp;SUBSTITUTE(TEXT(BO7,"#,##0.00"),"-","△")&amp;"】"))</f>
        <v>【270.46】</v>
      </c>
      <c r="BP6" s="36">
        <f>IF(BP7="",NA(),BP7)</f>
        <v>63.79</v>
      </c>
      <c r="BQ6" s="36">
        <f t="shared" ref="BQ6:BY6" si="8">IF(BQ7="",NA(),BQ7)</f>
        <v>65.459999999999994</v>
      </c>
      <c r="BR6" s="36">
        <f t="shared" si="8"/>
        <v>66.22</v>
      </c>
      <c r="BS6" s="36">
        <f t="shared" si="8"/>
        <v>66.48</v>
      </c>
      <c r="BT6" s="36">
        <f t="shared" si="8"/>
        <v>63.65</v>
      </c>
      <c r="BU6" s="36">
        <f t="shared" si="8"/>
        <v>99.07</v>
      </c>
      <c r="BV6" s="36">
        <f t="shared" si="8"/>
        <v>99.99</v>
      </c>
      <c r="BW6" s="36">
        <f t="shared" si="8"/>
        <v>100.65</v>
      </c>
      <c r="BX6" s="36">
        <f t="shared" si="8"/>
        <v>99.87</v>
      </c>
      <c r="BY6" s="36">
        <f t="shared" si="8"/>
        <v>100.42</v>
      </c>
      <c r="BZ6" s="35" t="str">
        <f>IF(BZ7="","",IF(BZ7="-","【-】","【"&amp;SUBSTITUTE(TEXT(BZ7,"#,##0.00"),"-","△")&amp;"】"))</f>
        <v>【103.91】</v>
      </c>
      <c r="CA6" s="36">
        <f>IF(CA7="",NA(),CA7)</f>
        <v>226.78</v>
      </c>
      <c r="CB6" s="36">
        <f t="shared" ref="CB6:CJ6" si="9">IF(CB7="",NA(),CB7)</f>
        <v>226.22</v>
      </c>
      <c r="CC6" s="36">
        <f t="shared" si="9"/>
        <v>226.34</v>
      </c>
      <c r="CD6" s="36">
        <f t="shared" si="9"/>
        <v>227.1</v>
      </c>
      <c r="CE6" s="36">
        <f t="shared" si="9"/>
        <v>238.39</v>
      </c>
      <c r="CF6" s="36">
        <f t="shared" si="9"/>
        <v>173.03</v>
      </c>
      <c r="CG6" s="36">
        <f t="shared" si="9"/>
        <v>171.15</v>
      </c>
      <c r="CH6" s="36">
        <f t="shared" si="9"/>
        <v>170.19</v>
      </c>
      <c r="CI6" s="36">
        <f t="shared" si="9"/>
        <v>171.81</v>
      </c>
      <c r="CJ6" s="36">
        <f t="shared" si="9"/>
        <v>171.67</v>
      </c>
      <c r="CK6" s="35" t="str">
        <f>IF(CK7="","",IF(CK7="-","【-】","【"&amp;SUBSTITUTE(TEXT(CK7,"#,##0.00"),"-","△")&amp;"】"))</f>
        <v>【167.11】</v>
      </c>
      <c r="CL6" s="36">
        <f>IF(CL7="",NA(),CL7)</f>
        <v>51.97</v>
      </c>
      <c r="CM6" s="36">
        <f t="shared" ref="CM6:CU6" si="10">IF(CM7="",NA(),CM7)</f>
        <v>51.45</v>
      </c>
      <c r="CN6" s="36">
        <f t="shared" si="10"/>
        <v>51.55</v>
      </c>
      <c r="CO6" s="36">
        <f t="shared" si="10"/>
        <v>51.55</v>
      </c>
      <c r="CP6" s="36">
        <f t="shared" si="10"/>
        <v>51.45</v>
      </c>
      <c r="CQ6" s="36">
        <f t="shared" si="10"/>
        <v>58.58</v>
      </c>
      <c r="CR6" s="36">
        <f t="shared" si="10"/>
        <v>58.53</v>
      </c>
      <c r="CS6" s="36">
        <f t="shared" si="10"/>
        <v>59.01</v>
      </c>
      <c r="CT6" s="36">
        <f t="shared" si="10"/>
        <v>60.03</v>
      </c>
      <c r="CU6" s="36">
        <f t="shared" si="10"/>
        <v>59.74</v>
      </c>
      <c r="CV6" s="35" t="str">
        <f>IF(CV7="","",IF(CV7="-","【-】","【"&amp;SUBSTITUTE(TEXT(CV7,"#,##0.00"),"-","△")&amp;"】"))</f>
        <v>【60.27】</v>
      </c>
      <c r="CW6" s="36">
        <f>IF(CW7="",NA(),CW7)</f>
        <v>87.43</v>
      </c>
      <c r="CX6" s="36">
        <f t="shared" ref="CX6:DF6" si="11">IF(CX7="",NA(),CX7)</f>
        <v>85.78</v>
      </c>
      <c r="CY6" s="36">
        <f t="shared" si="11"/>
        <v>87.34</v>
      </c>
      <c r="CZ6" s="36">
        <f t="shared" si="11"/>
        <v>89.06</v>
      </c>
      <c r="DA6" s="36">
        <f t="shared" si="11"/>
        <v>89.03</v>
      </c>
      <c r="DB6" s="36">
        <f t="shared" si="11"/>
        <v>85.23</v>
      </c>
      <c r="DC6" s="36">
        <f t="shared" si="11"/>
        <v>85.26</v>
      </c>
      <c r="DD6" s="36">
        <f t="shared" si="11"/>
        <v>85.37</v>
      </c>
      <c r="DE6" s="36">
        <f t="shared" si="11"/>
        <v>84.81</v>
      </c>
      <c r="DF6" s="36">
        <f t="shared" si="11"/>
        <v>84.8</v>
      </c>
      <c r="DG6" s="35" t="str">
        <f>IF(DG7="","",IF(DG7="-","【-】","【"&amp;SUBSTITUTE(TEXT(DG7,"#,##0.00"),"-","△")&amp;"】"))</f>
        <v>【89.92】</v>
      </c>
      <c r="DH6" s="36">
        <f>IF(DH7="",NA(),DH7)</f>
        <v>26</v>
      </c>
      <c r="DI6" s="36">
        <f t="shared" ref="DI6:DQ6" si="12">IF(DI7="",NA(),DI7)</f>
        <v>27.65</v>
      </c>
      <c r="DJ6" s="36">
        <f t="shared" si="12"/>
        <v>29.34</v>
      </c>
      <c r="DK6" s="36">
        <f t="shared" si="12"/>
        <v>31.01</v>
      </c>
      <c r="DL6" s="36">
        <f t="shared" si="12"/>
        <v>33.22</v>
      </c>
      <c r="DM6" s="36">
        <f t="shared" si="12"/>
        <v>44.31</v>
      </c>
      <c r="DN6" s="36">
        <f t="shared" si="12"/>
        <v>45.75</v>
      </c>
      <c r="DO6" s="36">
        <f t="shared" si="12"/>
        <v>46.9</v>
      </c>
      <c r="DP6" s="36">
        <f t="shared" si="12"/>
        <v>47.28</v>
      </c>
      <c r="DQ6" s="36">
        <f t="shared" si="12"/>
        <v>47.66</v>
      </c>
      <c r="DR6" s="35" t="str">
        <f>IF(DR7="","",IF(DR7="-","【-】","【"&amp;SUBSTITUTE(TEXT(DR7,"#,##0.00"),"-","△")&amp;"】"))</f>
        <v>【48.85】</v>
      </c>
      <c r="DS6" s="36">
        <f>IF(DS7="",NA(),DS7)</f>
        <v>0.37</v>
      </c>
      <c r="DT6" s="36">
        <f t="shared" ref="DT6:EB6" si="13">IF(DT7="",NA(),DT7)</f>
        <v>0.8</v>
      </c>
      <c r="DU6" s="36">
        <f t="shared" si="13"/>
        <v>0.8</v>
      </c>
      <c r="DV6" s="36">
        <f t="shared" si="13"/>
        <v>1.02</v>
      </c>
      <c r="DW6" s="36">
        <f t="shared" si="13"/>
        <v>1.01</v>
      </c>
      <c r="DX6" s="36">
        <f t="shared" si="13"/>
        <v>10.09</v>
      </c>
      <c r="DY6" s="36">
        <f t="shared" si="13"/>
        <v>10.54</v>
      </c>
      <c r="DZ6" s="36">
        <f t="shared" si="13"/>
        <v>12.03</v>
      </c>
      <c r="EA6" s="36">
        <f t="shared" si="13"/>
        <v>12.19</v>
      </c>
      <c r="EB6" s="36">
        <f t="shared" si="13"/>
        <v>15.1</v>
      </c>
      <c r="EC6" s="35" t="str">
        <f>IF(EC7="","",IF(EC7="-","【-】","【"&amp;SUBSTITUTE(TEXT(EC7,"#,##0.00"),"-","△")&amp;"】"))</f>
        <v>【17.80】</v>
      </c>
      <c r="ED6" s="36">
        <f>IF(ED7="",NA(),ED7)</f>
        <v>1.19</v>
      </c>
      <c r="EE6" s="35">
        <f t="shared" ref="EE6:EM6" si="14">IF(EE7="",NA(),EE7)</f>
        <v>0</v>
      </c>
      <c r="EF6" s="35">
        <f t="shared" si="14"/>
        <v>0</v>
      </c>
      <c r="EG6" s="35">
        <f t="shared" si="14"/>
        <v>0</v>
      </c>
      <c r="EH6" s="35">
        <f t="shared" si="14"/>
        <v>0</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382159</v>
      </c>
      <c r="D7" s="38">
        <v>46</v>
      </c>
      <c r="E7" s="38">
        <v>1</v>
      </c>
      <c r="F7" s="38">
        <v>0</v>
      </c>
      <c r="G7" s="38">
        <v>1</v>
      </c>
      <c r="H7" s="38" t="s">
        <v>93</v>
      </c>
      <c r="I7" s="38" t="s">
        <v>94</v>
      </c>
      <c r="J7" s="38" t="s">
        <v>95</v>
      </c>
      <c r="K7" s="38" t="s">
        <v>96</v>
      </c>
      <c r="L7" s="38" t="s">
        <v>97</v>
      </c>
      <c r="M7" s="38" t="s">
        <v>98</v>
      </c>
      <c r="N7" s="39" t="s">
        <v>99</v>
      </c>
      <c r="O7" s="39">
        <v>40.090000000000003</v>
      </c>
      <c r="P7" s="39">
        <v>97.35</v>
      </c>
      <c r="Q7" s="39">
        <v>2520</v>
      </c>
      <c r="R7" s="39">
        <v>33588</v>
      </c>
      <c r="S7" s="39">
        <v>211.3</v>
      </c>
      <c r="T7" s="39">
        <v>158.96</v>
      </c>
      <c r="U7" s="39">
        <v>32607</v>
      </c>
      <c r="V7" s="39">
        <v>36.5</v>
      </c>
      <c r="W7" s="39">
        <v>893.34</v>
      </c>
      <c r="X7" s="39">
        <v>83.9</v>
      </c>
      <c r="Y7" s="39">
        <v>85.64</v>
      </c>
      <c r="Z7" s="39">
        <v>85.72</v>
      </c>
      <c r="AA7" s="39">
        <v>84.73</v>
      </c>
      <c r="AB7" s="39">
        <v>81.39</v>
      </c>
      <c r="AC7" s="39">
        <v>109.04</v>
      </c>
      <c r="AD7" s="39">
        <v>109.64</v>
      </c>
      <c r="AE7" s="39">
        <v>110.95</v>
      </c>
      <c r="AF7" s="39">
        <v>110.68</v>
      </c>
      <c r="AG7" s="39">
        <v>110.66</v>
      </c>
      <c r="AH7" s="39">
        <v>112.83</v>
      </c>
      <c r="AI7" s="39">
        <v>88.72</v>
      </c>
      <c r="AJ7" s="39">
        <v>114.28</v>
      </c>
      <c r="AK7" s="39">
        <v>137.12</v>
      </c>
      <c r="AL7" s="39">
        <v>160.56</v>
      </c>
      <c r="AM7" s="39">
        <v>194.02</v>
      </c>
      <c r="AN7" s="39">
        <v>3.77</v>
      </c>
      <c r="AO7" s="39">
        <v>3.62</v>
      </c>
      <c r="AP7" s="39">
        <v>3.91</v>
      </c>
      <c r="AQ7" s="39">
        <v>3.56</v>
      </c>
      <c r="AR7" s="39">
        <v>2.74</v>
      </c>
      <c r="AS7" s="39">
        <v>1.05</v>
      </c>
      <c r="AT7" s="39">
        <v>311.33</v>
      </c>
      <c r="AU7" s="39">
        <v>312.07</v>
      </c>
      <c r="AV7" s="39">
        <v>386.36</v>
      </c>
      <c r="AW7" s="39">
        <v>444.74</v>
      </c>
      <c r="AX7" s="39">
        <v>397.45</v>
      </c>
      <c r="AY7" s="39">
        <v>382.09</v>
      </c>
      <c r="AZ7" s="39">
        <v>371.31</v>
      </c>
      <c r="BA7" s="39">
        <v>377.63</v>
      </c>
      <c r="BB7" s="39">
        <v>357.34</v>
      </c>
      <c r="BC7" s="39">
        <v>366.03</v>
      </c>
      <c r="BD7" s="39">
        <v>261.93</v>
      </c>
      <c r="BE7" s="39">
        <v>2162.37</v>
      </c>
      <c r="BF7" s="39">
        <v>2173.9299999999998</v>
      </c>
      <c r="BG7" s="39">
        <v>2076.11</v>
      </c>
      <c r="BH7" s="39">
        <v>1968.75</v>
      </c>
      <c r="BI7" s="39">
        <v>1875.22</v>
      </c>
      <c r="BJ7" s="39">
        <v>385.06</v>
      </c>
      <c r="BK7" s="39">
        <v>373.09</v>
      </c>
      <c r="BL7" s="39">
        <v>364.71</v>
      </c>
      <c r="BM7" s="39">
        <v>373.69</v>
      </c>
      <c r="BN7" s="39">
        <v>370.12</v>
      </c>
      <c r="BO7" s="39">
        <v>270.45999999999998</v>
      </c>
      <c r="BP7" s="39">
        <v>63.79</v>
      </c>
      <c r="BQ7" s="39">
        <v>65.459999999999994</v>
      </c>
      <c r="BR7" s="39">
        <v>66.22</v>
      </c>
      <c r="BS7" s="39">
        <v>66.48</v>
      </c>
      <c r="BT7" s="39">
        <v>63.65</v>
      </c>
      <c r="BU7" s="39">
        <v>99.07</v>
      </c>
      <c r="BV7" s="39">
        <v>99.99</v>
      </c>
      <c r="BW7" s="39">
        <v>100.65</v>
      </c>
      <c r="BX7" s="39">
        <v>99.87</v>
      </c>
      <c r="BY7" s="39">
        <v>100.42</v>
      </c>
      <c r="BZ7" s="39">
        <v>103.91</v>
      </c>
      <c r="CA7" s="39">
        <v>226.78</v>
      </c>
      <c r="CB7" s="39">
        <v>226.22</v>
      </c>
      <c r="CC7" s="39">
        <v>226.34</v>
      </c>
      <c r="CD7" s="39">
        <v>227.1</v>
      </c>
      <c r="CE7" s="39">
        <v>238.39</v>
      </c>
      <c r="CF7" s="39">
        <v>173.03</v>
      </c>
      <c r="CG7" s="39">
        <v>171.15</v>
      </c>
      <c r="CH7" s="39">
        <v>170.19</v>
      </c>
      <c r="CI7" s="39">
        <v>171.81</v>
      </c>
      <c r="CJ7" s="39">
        <v>171.67</v>
      </c>
      <c r="CK7" s="39">
        <v>167.11</v>
      </c>
      <c r="CL7" s="39">
        <v>51.97</v>
      </c>
      <c r="CM7" s="39">
        <v>51.45</v>
      </c>
      <c r="CN7" s="39">
        <v>51.55</v>
      </c>
      <c r="CO7" s="39">
        <v>51.55</v>
      </c>
      <c r="CP7" s="39">
        <v>51.45</v>
      </c>
      <c r="CQ7" s="39">
        <v>58.58</v>
      </c>
      <c r="CR7" s="39">
        <v>58.53</v>
      </c>
      <c r="CS7" s="39">
        <v>59.01</v>
      </c>
      <c r="CT7" s="39">
        <v>60.03</v>
      </c>
      <c r="CU7" s="39">
        <v>59.74</v>
      </c>
      <c r="CV7" s="39">
        <v>60.27</v>
      </c>
      <c r="CW7" s="39">
        <v>87.43</v>
      </c>
      <c r="CX7" s="39">
        <v>85.78</v>
      </c>
      <c r="CY7" s="39">
        <v>87.34</v>
      </c>
      <c r="CZ7" s="39">
        <v>89.06</v>
      </c>
      <c r="DA7" s="39">
        <v>89.03</v>
      </c>
      <c r="DB7" s="39">
        <v>85.23</v>
      </c>
      <c r="DC7" s="39">
        <v>85.26</v>
      </c>
      <c r="DD7" s="39">
        <v>85.37</v>
      </c>
      <c r="DE7" s="39">
        <v>84.81</v>
      </c>
      <c r="DF7" s="39">
        <v>84.8</v>
      </c>
      <c r="DG7" s="39">
        <v>89.92</v>
      </c>
      <c r="DH7" s="39">
        <v>26</v>
      </c>
      <c r="DI7" s="39">
        <v>27.65</v>
      </c>
      <c r="DJ7" s="39">
        <v>29.34</v>
      </c>
      <c r="DK7" s="39">
        <v>31.01</v>
      </c>
      <c r="DL7" s="39">
        <v>33.22</v>
      </c>
      <c r="DM7" s="39">
        <v>44.31</v>
      </c>
      <c r="DN7" s="39">
        <v>45.75</v>
      </c>
      <c r="DO7" s="39">
        <v>46.9</v>
      </c>
      <c r="DP7" s="39">
        <v>47.28</v>
      </c>
      <c r="DQ7" s="39">
        <v>47.66</v>
      </c>
      <c r="DR7" s="39">
        <v>48.85</v>
      </c>
      <c r="DS7" s="39">
        <v>0.37</v>
      </c>
      <c r="DT7" s="39">
        <v>0.8</v>
      </c>
      <c r="DU7" s="39">
        <v>0.8</v>
      </c>
      <c r="DV7" s="39">
        <v>1.02</v>
      </c>
      <c r="DW7" s="39">
        <v>1.01</v>
      </c>
      <c r="DX7" s="39">
        <v>10.09</v>
      </c>
      <c r="DY7" s="39">
        <v>10.54</v>
      </c>
      <c r="DZ7" s="39">
        <v>12.03</v>
      </c>
      <c r="EA7" s="39">
        <v>12.19</v>
      </c>
      <c r="EB7" s="39">
        <v>15.1</v>
      </c>
      <c r="EC7" s="39">
        <v>17.8</v>
      </c>
      <c r="ED7" s="39">
        <v>1.19</v>
      </c>
      <c r="EE7" s="39">
        <v>0</v>
      </c>
      <c r="EF7" s="39">
        <v>0</v>
      </c>
      <c r="EG7" s="39">
        <v>0</v>
      </c>
      <c r="EH7" s="39">
        <v>0</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2020-02-07T03:04:57Z</cp:lastPrinted>
  <dcterms:created xsi:type="dcterms:W3CDTF">2019-12-05T04:26:49Z</dcterms:created>
  <dcterms:modified xsi:type="dcterms:W3CDTF">2020-02-14T05:14:11Z</dcterms:modified>
  <cp:category/>
</cp:coreProperties>
</file>