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31（安岡）\03公営企業\07経営比較分析表\H30分   (H31文書に保存)\20200109 公営企業に係る経営比較分析表（平成30年度決算）の分析等について\09 HP掲載データ\01 松山市\"/>
    </mc:Choice>
  </mc:AlternateContent>
  <workbookProtection workbookAlgorithmName="SHA-512" workbookHashValue="aXYQiwZRs1pJeoGvPpMv3/KpA+LlQwlAoFamNQ0FoiQRQR9fBE9oZY2xwNOvtiL+nW+dLnnDRSOl5otEN4fEWw==" workbookSaltValue="pCkzNkUWn9SIFTEEtGMeU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KP78" i="4" s="1"/>
  <c r="DE7" i="5"/>
  <c r="KA78" i="4" s="1"/>
  <c r="DD7" i="5"/>
  <c r="MI77" i="4" s="1"/>
  <c r="DC7" i="5"/>
  <c r="DB7" i="5"/>
  <c r="DA7" i="5"/>
  <c r="CZ7" i="5"/>
  <c r="KA77" i="4" s="1"/>
  <c r="CN7" i="5"/>
  <c r="CM7" i="5"/>
  <c r="CV67" i="4" s="1"/>
  <c r="BZ7" i="5"/>
  <c r="MA53" i="4" s="1"/>
  <c r="BY7" i="5"/>
  <c r="LH53" i="4" s="1"/>
  <c r="BX7" i="5"/>
  <c r="BW7" i="5"/>
  <c r="JV53" i="4" s="1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BG52" i="4" s="1"/>
  <c r="AV7" i="5"/>
  <c r="AN52" i="4" s="1"/>
  <c r="AU7" i="5"/>
  <c r="U52" i="4" s="1"/>
  <c r="AS7" i="5"/>
  <c r="AR7" i="5"/>
  <c r="AQ7" i="5"/>
  <c r="AP7" i="5"/>
  <c r="AO7" i="5"/>
  <c r="AN7" i="5"/>
  <c r="AM7" i="5"/>
  <c r="GQ31" i="4" s="1"/>
  <c r="AL7" i="5"/>
  <c r="FX31" i="4" s="1"/>
  <c r="AK7" i="5"/>
  <c r="AJ7" i="5"/>
  <c r="AH7" i="5"/>
  <c r="CS32" i="4" s="1"/>
  <c r="AG7" i="5"/>
  <c r="BZ32" i="4" s="1"/>
  <c r="AF7" i="5"/>
  <c r="AE7" i="5"/>
  <c r="AN32" i="4" s="1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KO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MA32" i="4"/>
  <c r="JC32" i="4"/>
  <c r="HJ32" i="4"/>
  <c r="GQ32" i="4"/>
  <c r="FX32" i="4"/>
  <c r="FE32" i="4"/>
  <c r="EL32" i="4"/>
  <c r="BG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FX30" i="4"/>
  <c r="BG30" i="4"/>
  <c r="HP76" i="4"/>
  <c r="BG51" i="4"/>
  <c r="AV76" i="4"/>
  <c r="KO51" i="4"/>
  <c r="FX51" i="4"/>
  <c r="KO30" i="4"/>
  <c r="LE76" i="4"/>
  <c r="HA76" i="4"/>
  <c r="AN51" i="4"/>
  <c r="FE30" i="4"/>
  <c r="JV30" i="4"/>
  <c r="AN30" i="4"/>
  <c r="AG76" i="4"/>
  <c r="JV51" i="4"/>
  <c r="KP76" i="4"/>
  <c r="FE51" i="4"/>
  <c r="JC51" i="4"/>
  <c r="KA76" i="4"/>
  <c r="EL51" i="4"/>
  <c r="JC30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<sst xmlns="http://schemas.openxmlformats.org/spreadsheetml/2006/main" count="283" uniqueCount="133">
  <si>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</si>
  <si>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</si>
  <si>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</si>
  <si>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</si>
  <si>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</si>
  <si>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</si>
  <si>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</si>
  <si>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</si>
  <si>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</si>
  <si>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</si>
  <si>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</si>
  <si>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</si>
  <si>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</si>
  <si>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</si>
  <si>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</si>
  <si>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</si>
  <si>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</si>
  <si>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</si>
  <si>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</si>
  <si>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</si>
  <si>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</si>
  <si>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</si>
  <si>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</si>
  <si>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</si>
  <si>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</si>
  <si>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</si>
  <si>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</si>
  <si>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</si>
  <si>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</si>
  <si>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</si>
  <si>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</si>
  <si>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</si>
  <si>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</si>
  <si>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</si>
  <si>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</si>
  <si>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</si>
  <si>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</si>
  <si>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</si>
  <si>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</si>
  <si>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</si>
  <si>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</si>
  <si>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</si>
  <si>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</si>
  <si>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</si>
  <si>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</si>
  <si>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</si>
  <si>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</si>
  <si>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</si>
  <si>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</si>
  <si>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</si>
  <si>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</si>
  <si>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</si>
  <si>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</si>
  <si>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</si>
  <si>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</si>
  <si>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</si>
  <si>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</si>
  <si>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</si>
  <si>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</si>
  <si>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</si>
  <si>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</si>
  <si>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</si>
  <si>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</si>
  <si>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</si>
  <si>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</si>
  <si>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</si>
  <si>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</si>
  <si>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</si>
  <si>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</si>
  <si>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</si>
  <si>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</si>
  <si>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</si>
  <si>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</si>
  <si>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</si>
  <si>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</si>
  <si>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</si>
  <si>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</si>
  <si>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</si>
  <si>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</si>
  <si>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</si>
  <si>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</si>
  <si>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</si>
  <si>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</si>
  <si>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</si>
  <si>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</si>
  <si>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</si>
  <si>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</si>
  <si>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</si>
  <si>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</si>
  <si>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</si>
  <si>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</si>
  <si>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</si>
  <si>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</si>
  <si>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</si>
  <si>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</si>
  <si>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</si>
  <si>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</si>
  <si>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</si>
  <si>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</si>
  <si>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</si>
  <si>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</si>
  <si>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</si>
  <si>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</si>
  <si>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</si>
  <si>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</si>
  <si>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</si>
  <si>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</si>
  <si>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</si>
  <si>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</si>
  <si>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</si>
  <si>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</si>
  <si>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</si>
  <si>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松山市</t>
  </si>
  <si>
    <t>高架下駐車場（小坂）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</si>
  <si>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</si>
  <si>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</si>
  <si>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</si>
  <si>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</si>
  <si>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</si>
  <si>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</si>
  <si>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</si>
  <si>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</si>
  <si>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</si>
  <si>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</si>
  <si>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</si>
  <si>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</si>
  <si>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</si>
  <si>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</si>
  <si>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</si>
  <si>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</si>
  <si>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 xml:space="preserve"> 当駐車場は定期のみの駐車場であり、稼働率は算定していない。今後は指定管理者と協力しながら、継続的な利用者の確保に努めていく必要がある。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</si>
  <si>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</si>
  <si>
    <t>　平成27年度から、指定管理者による利用料金制の導入により、収支が改善した。（平成29年度以降は、指定管理者の決算を合わせたため、収益等の状況が下がったように見えている。）
　今後も、指定管理者と協力し、収益性を向上するための検討をしていく。</t>
    <rPh sb="45" eb="47">
      <t>イコウ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</si>
</sst>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231.9</c:v>
                </c:pt>
                <c:pt idx="1">
                  <c:v>1845.6</c:v>
                </c:pt>
                <c:pt idx="2">
                  <c:v>1389.2</c:v>
                </c:pt>
                <c:pt idx="3">
                  <c:v>161.5</c:v>
                </c:pt>
                <c:pt idx="4">
                  <c:v>163.6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4-4723-935C-224F60979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4-4723-935C-224F60979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F-41E8-8A42-F0D9D088D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F-41E8-8A42-F0D9D088D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3DA-4034-80B2-ED88F2A14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A-4034-80B2-ED88F2A14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090-46E4-B9AC-2C7D81DD4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90-46E4-B9AC-2C7D81DD4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7-4366-B0E8-0E1CDB613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7-4366-B0E8-0E1CDB613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6-468C-A45F-82009691E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6-468C-A45F-82009691E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E-453C-91CB-9D14B8CD9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E-453C-91CB-9D14B8CD9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56.9</c:v>
                </c:pt>
                <c:pt idx="1">
                  <c:v>94.6</c:v>
                </c:pt>
                <c:pt idx="2">
                  <c:v>92.8</c:v>
                </c:pt>
                <c:pt idx="3">
                  <c:v>38.1</c:v>
                </c:pt>
                <c:pt idx="4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4-4895-8D0C-DFC2BFD81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E4-4895-8D0C-DFC2BFD81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1763</c:v>
                </c:pt>
                <c:pt idx="1">
                  <c:v>2182</c:v>
                </c:pt>
                <c:pt idx="2">
                  <c:v>2269</c:v>
                </c:pt>
                <c:pt idx="3">
                  <c:v>2505</c:v>
                </c:pt>
                <c:pt idx="4">
                  <c:v>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1-4A83-B4A2-1C34ECF65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51-4A83-B4A2-1C34ECF65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愛媛県松山市　高架下駐車場（小坂）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無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1590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120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34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58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231.9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1845.6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1389.2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161.5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163.6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277.8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443.6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355.6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358.6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298.39999999999998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2.2999999999999998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9.6999999999999993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149.5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151.6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151.19999999999999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 t="str">
        <f>データ!AU7</f>
        <v>-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 t="str">
        <f>データ!AV7</f>
        <v>-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 t="str">
        <f>データ!AW7</f>
        <v>-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 t="str">
        <f>データ!AX7</f>
        <v>-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56.9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94.6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92.8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38.1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38.9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1763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2182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2269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2505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2577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48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54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32.299999999999997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32.299999999999997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22.3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27.1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9663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9019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8406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9239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 t="str">
        <f>データ!CN7</f>
        <v>-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45.6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85.4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69.900000000000006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Rq/ed6BrRG0alPCx52s7geP+5J4oBxxP2Z2DzVWLWcQg+zPYIlqsnUMrca1WoxtIbMNW+eFxlLB7DX3q84Gq5Q==" saltValue="ceevdS9GclOxhR3T3LvMu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99</v>
      </c>
      <c r="AL5" s="59" t="s">
        <v>100</v>
      </c>
      <c r="AM5" s="59" t="s">
        <v>101</v>
      </c>
      <c r="AN5" s="59" t="s">
        <v>102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89</v>
      </c>
      <c r="AW5" s="59" t="s">
        <v>90</v>
      </c>
      <c r="AX5" s="59" t="s">
        <v>91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103</v>
      </c>
      <c r="BG5" s="59" t="s">
        <v>89</v>
      </c>
      <c r="BH5" s="59" t="s">
        <v>90</v>
      </c>
      <c r="BI5" s="59" t="s">
        <v>101</v>
      </c>
      <c r="BJ5" s="59" t="s">
        <v>102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103</v>
      </c>
      <c r="BR5" s="59" t="s">
        <v>99</v>
      </c>
      <c r="BS5" s="59" t="s">
        <v>90</v>
      </c>
      <c r="BT5" s="59" t="s">
        <v>91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89</v>
      </c>
      <c r="CD5" s="59" t="s">
        <v>104</v>
      </c>
      <c r="CE5" s="59" t="s">
        <v>105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103</v>
      </c>
      <c r="CP5" s="59" t="s">
        <v>89</v>
      </c>
      <c r="CQ5" s="59" t="s">
        <v>100</v>
      </c>
      <c r="CR5" s="59" t="s">
        <v>101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89</v>
      </c>
      <c r="DB5" s="59" t="s">
        <v>90</v>
      </c>
      <c r="DC5" s="59" t="s">
        <v>101</v>
      </c>
      <c r="DD5" s="59" t="s">
        <v>102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103</v>
      </c>
      <c r="DL5" s="59" t="s">
        <v>99</v>
      </c>
      <c r="DM5" s="59" t="s">
        <v>100</v>
      </c>
      <c r="DN5" s="59" t="s">
        <v>101</v>
      </c>
      <c r="DO5" s="59" t="s">
        <v>102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106</v>
      </c>
      <c r="B6" s="60">
        <f>B8</f>
        <v>2018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5</v>
      </c>
      <c r="H6" s="60" t="str">
        <f>SUBSTITUTE(H8,"　","")</f>
        <v>愛媛県松山市</v>
      </c>
      <c r="I6" s="60" t="str">
        <f t="shared" si="1"/>
        <v>高架下駐車場（小坂）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34</v>
      </c>
      <c r="S6" s="62" t="str">
        <f t="shared" si="1"/>
        <v>無</v>
      </c>
      <c r="T6" s="62" t="str">
        <f t="shared" si="1"/>
        <v>無</v>
      </c>
      <c r="U6" s="63">
        <f t="shared" si="1"/>
        <v>1590</v>
      </c>
      <c r="V6" s="63">
        <f t="shared" si="1"/>
        <v>58</v>
      </c>
      <c r="W6" s="63">
        <f t="shared" si="1"/>
        <v>0</v>
      </c>
      <c r="X6" s="62" t="str">
        <f t="shared" si="1"/>
        <v>利用料金制</v>
      </c>
      <c r="Y6" s="64">
        <f>IF(Y8="-",NA(),Y8)</f>
        <v>231.9</v>
      </c>
      <c r="Z6" s="64">
        <f t="shared" ref="Z6:AH6" si="2">IF(Z8="-",NA(),Z8)</f>
        <v>1845.6</v>
      </c>
      <c r="AA6" s="64">
        <f t="shared" si="2"/>
        <v>1389.2</v>
      </c>
      <c r="AB6" s="64">
        <f t="shared" si="2"/>
        <v>161.5</v>
      </c>
      <c r="AC6" s="64">
        <f t="shared" si="2"/>
        <v>163.6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 t="e">
        <f t="shared" si="4"/>
        <v>#N/A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56.9</v>
      </c>
      <c r="BG6" s="64">
        <f t="shared" ref="BG6:BO6" si="5">IF(BG8="-",NA(),BG8)</f>
        <v>94.6</v>
      </c>
      <c r="BH6" s="64">
        <f t="shared" si="5"/>
        <v>92.8</v>
      </c>
      <c r="BI6" s="64">
        <f t="shared" si="5"/>
        <v>38.1</v>
      </c>
      <c r="BJ6" s="64">
        <f t="shared" si="5"/>
        <v>38.9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1763</v>
      </c>
      <c r="BR6" s="65">
        <f t="shared" ref="BR6:BZ6" si="6">IF(BR8="-",NA(),BR8)</f>
        <v>2182</v>
      </c>
      <c r="BS6" s="65">
        <f t="shared" si="6"/>
        <v>2269</v>
      </c>
      <c r="BT6" s="65">
        <f t="shared" si="6"/>
        <v>2505</v>
      </c>
      <c r="BU6" s="65">
        <f t="shared" si="6"/>
        <v>2577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107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109</v>
      </c>
      <c r="B7" s="60">
        <f t="shared" ref="B7:X7" si="10">B8</f>
        <v>2018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5</v>
      </c>
      <c r="H7" s="60" t="str">
        <f t="shared" si="10"/>
        <v>愛媛県　松山市</v>
      </c>
      <c r="I7" s="60" t="str">
        <f t="shared" si="10"/>
        <v>高架下駐車場（小坂）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34</v>
      </c>
      <c r="S7" s="62" t="str">
        <f t="shared" si="10"/>
        <v>無</v>
      </c>
      <c r="T7" s="62" t="str">
        <f t="shared" si="10"/>
        <v>無</v>
      </c>
      <c r="U7" s="63">
        <f t="shared" si="10"/>
        <v>1590</v>
      </c>
      <c r="V7" s="63">
        <f t="shared" si="10"/>
        <v>58</v>
      </c>
      <c r="W7" s="63">
        <f t="shared" si="10"/>
        <v>0</v>
      </c>
      <c r="X7" s="62" t="str">
        <f t="shared" si="10"/>
        <v>利用料金制</v>
      </c>
      <c r="Y7" s="64">
        <f>Y8</f>
        <v>231.9</v>
      </c>
      <c r="Z7" s="64">
        <f t="shared" ref="Z7:AH7" si="11">Z8</f>
        <v>1845.6</v>
      </c>
      <c r="AA7" s="64">
        <f t="shared" si="11"/>
        <v>1389.2</v>
      </c>
      <c r="AB7" s="64">
        <f t="shared" si="11"/>
        <v>161.5</v>
      </c>
      <c r="AC7" s="64">
        <f t="shared" si="11"/>
        <v>163.6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 t="str">
        <f t="shared" si="13"/>
        <v>-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56.9</v>
      </c>
      <c r="BG7" s="64">
        <f t="shared" ref="BG7:BO7" si="14">BG8</f>
        <v>94.6</v>
      </c>
      <c r="BH7" s="64">
        <f t="shared" si="14"/>
        <v>92.8</v>
      </c>
      <c r="BI7" s="64">
        <f t="shared" si="14"/>
        <v>38.1</v>
      </c>
      <c r="BJ7" s="64">
        <f t="shared" si="14"/>
        <v>38.9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1763</v>
      </c>
      <c r="BR7" s="65">
        <f t="shared" ref="BR7:BZ7" si="15">BR8</f>
        <v>2182</v>
      </c>
      <c r="BS7" s="65">
        <f t="shared" si="15"/>
        <v>2269</v>
      </c>
      <c r="BT7" s="65">
        <f t="shared" si="15"/>
        <v>2505</v>
      </c>
      <c r="BU7" s="65">
        <f t="shared" si="15"/>
        <v>2577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110</v>
      </c>
      <c r="CC7" s="64" t="s">
        <v>110</v>
      </c>
      <c r="CD7" s="64" t="s">
        <v>110</v>
      </c>
      <c r="CE7" s="64" t="s">
        <v>110</v>
      </c>
      <c r="CF7" s="64" t="s">
        <v>110</v>
      </c>
      <c r="CG7" s="64" t="s">
        <v>110</v>
      </c>
      <c r="CH7" s="64" t="s">
        <v>110</v>
      </c>
      <c r="CI7" s="64" t="s">
        <v>110</v>
      </c>
      <c r="CJ7" s="64" t="s">
        <v>110</v>
      </c>
      <c r="CK7" s="64" t="s">
        <v>111</v>
      </c>
      <c r="CL7" s="61"/>
      <c r="CM7" s="63">
        <f>CM8</f>
        <v>0</v>
      </c>
      <c r="CN7" s="63" t="str">
        <f>CN8</f>
        <v>-</v>
      </c>
      <c r="CO7" s="64" t="s">
        <v>110</v>
      </c>
      <c r="CP7" s="64" t="s">
        <v>110</v>
      </c>
      <c r="CQ7" s="64" t="s">
        <v>110</v>
      </c>
      <c r="CR7" s="64" t="s">
        <v>110</v>
      </c>
      <c r="CS7" s="64" t="s">
        <v>110</v>
      </c>
      <c r="CT7" s="64" t="s">
        <v>110</v>
      </c>
      <c r="CU7" s="64" t="s">
        <v>110</v>
      </c>
      <c r="CV7" s="64" t="s">
        <v>110</v>
      </c>
      <c r="CW7" s="64" t="s">
        <v>110</v>
      </c>
      <c r="CX7" s="64" t="s">
        <v>107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382019</v>
      </c>
      <c r="D8" s="67">
        <v>47</v>
      </c>
      <c r="E8" s="67">
        <v>14</v>
      </c>
      <c r="F8" s="67">
        <v>0</v>
      </c>
      <c r="G8" s="67">
        <v>5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34</v>
      </c>
      <c r="S8" s="69" t="s">
        <v>122</v>
      </c>
      <c r="T8" s="69" t="s">
        <v>122</v>
      </c>
      <c r="U8" s="70">
        <v>1590</v>
      </c>
      <c r="V8" s="70">
        <v>58</v>
      </c>
      <c r="W8" s="70">
        <v>0</v>
      </c>
      <c r="X8" s="69" t="s">
        <v>123</v>
      </c>
      <c r="Y8" s="71">
        <v>231.9</v>
      </c>
      <c r="Z8" s="71">
        <v>1845.6</v>
      </c>
      <c r="AA8" s="71">
        <v>1389.2</v>
      </c>
      <c r="AB8" s="71">
        <v>161.5</v>
      </c>
      <c r="AC8" s="71">
        <v>163.6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 t="s">
        <v>116</v>
      </c>
      <c r="AV8" s="72" t="s">
        <v>116</v>
      </c>
      <c r="AW8" s="72" t="s">
        <v>116</v>
      </c>
      <c r="AX8" s="72" t="s">
        <v>116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56.9</v>
      </c>
      <c r="BG8" s="71">
        <v>94.6</v>
      </c>
      <c r="BH8" s="71">
        <v>92.8</v>
      </c>
      <c r="BI8" s="71">
        <v>38.1</v>
      </c>
      <c r="BJ8" s="71">
        <v>38.9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1763</v>
      </c>
      <c r="BR8" s="72">
        <v>2182</v>
      </c>
      <c r="BS8" s="72">
        <v>2269</v>
      </c>
      <c r="BT8" s="73">
        <v>2505</v>
      </c>
      <c r="BU8" s="73">
        <v>2577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>
        <v>0</v>
      </c>
      <c r="CN8" s="70" t="s">
        <v>116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124</v>
      </c>
      <c r="C10" s="78" t="s">
        <v>125</v>
      </c>
      <c r="D10" s="78" t="s">
        <v>126</v>
      </c>
      <c r="E10" s="78" t="s">
        <v>127</v>
      </c>
      <c r="F10" s="78" t="s">
        <v>128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2019-12-05T07:28:24Z</dcterms:created>
  <dcterms:modified xsi:type="dcterms:W3CDTF">2020-02-14T02:01:48Z</dcterms:modified>
  <cp:category/>
</cp:coreProperties>
</file>