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dHH0XsB0EZR1JFR8AXNgKYVE4UeB5OEWINNkwNmyqvMYybtvvcktJidGcIw0onnIYow/zHtibUTryPxrV+BCXw==" workbookSaltValue="bTaOiEr2OGXYZYpoJf6/wA==" workbookSpinCount="100000" lockStructure="1"/>
  <bookViews>
    <workbookView xWindow="0" yWindow="0" windowWidth="15360" windowHeight="763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BE90" i="4"/>
  <c r="RA81" i="4"/>
  <c r="PZ81" i="4"/>
  <c r="NX81" i="4"/>
  <c r="MW81" i="4"/>
  <c r="KO81" i="4"/>
  <c r="JN81" i="4"/>
  <c r="IM81" i="4"/>
  <c r="GK81" i="4"/>
  <c r="DB81" i="4"/>
  <c r="CA81" i="4"/>
  <c r="AZ81" i="4"/>
  <c r="RA80" i="4"/>
  <c r="OY80" i="4"/>
  <c r="NX80" i="4"/>
  <c r="MW80" i="4"/>
  <c r="KO80" i="4"/>
  <c r="JN80" i="4"/>
  <c r="HL80" i="4"/>
  <c r="GK80" i="4"/>
  <c r="EC80" i="4"/>
  <c r="DB80" i="4"/>
  <c r="Y80" i="4"/>
  <c r="RA79" i="4"/>
  <c r="PZ79" i="4"/>
  <c r="OY79" i="4"/>
  <c r="NX79" i="4"/>
  <c r="MW79" i="4"/>
  <c r="KO79" i="4"/>
  <c r="JN79" i="4"/>
  <c r="IM79" i="4"/>
  <c r="GK79" i="4"/>
  <c r="EC79" i="4"/>
  <c r="DB79" i="4"/>
  <c r="CA79" i="4"/>
  <c r="Y79" i="4"/>
  <c r="RH56" i="4"/>
  <c r="PT56" i="4"/>
  <c r="OZ56" i="4"/>
  <c r="OF56" i="4"/>
  <c r="MN56" i="4"/>
  <c r="KF56" i="4"/>
  <c r="JL56" i="4"/>
  <c r="HT56" i="4"/>
  <c r="GZ56" i="4"/>
  <c r="GF56" i="4"/>
  <c r="ER56" i="4"/>
  <c r="CF56" i="4"/>
  <c r="BL56" i="4"/>
  <c r="RH55" i="4"/>
  <c r="QN55" i="4"/>
  <c r="PT55" i="4"/>
  <c r="OZ55" i="4"/>
  <c r="OF55" i="4"/>
  <c r="KZ55" i="4"/>
  <c r="KF55" i="4"/>
  <c r="HT55" i="4"/>
  <c r="GZ55" i="4"/>
  <c r="GF55" i="4"/>
  <c r="FL55" i="4"/>
  <c r="ER55" i="4"/>
  <c r="CZ55" i="4"/>
  <c r="CF55" i="4"/>
  <c r="X55" i="4"/>
  <c r="RH54" i="4"/>
  <c r="QN54" i="4"/>
  <c r="PT54" i="4"/>
  <c r="OF54" i="4"/>
  <c r="MN54" i="4"/>
  <c r="LT54" i="4"/>
  <c r="KZ54" i="4"/>
  <c r="KF54" i="4"/>
  <c r="JL54" i="4"/>
  <c r="HT54" i="4"/>
  <c r="GZ54" i="4"/>
  <c r="GF54" i="4"/>
  <c r="ER54" i="4"/>
  <c r="CZ54" i="4"/>
  <c r="CF54" i="4"/>
  <c r="BL54" i="4"/>
  <c r="X54" i="4"/>
  <c r="RH33" i="4"/>
  <c r="PT33" i="4"/>
  <c r="OZ33" i="4"/>
  <c r="OF33" i="4"/>
  <c r="MN33" i="4"/>
  <c r="KF33" i="4"/>
  <c r="JL33" i="4"/>
  <c r="HT33" i="4"/>
  <c r="GZ33" i="4"/>
  <c r="GF33" i="4"/>
  <c r="ER33" i="4"/>
  <c r="CF33" i="4"/>
  <c r="BL33" i="4"/>
  <c r="RH32" i="4"/>
  <c r="QN32" i="4"/>
  <c r="PT32" i="4"/>
  <c r="OZ32" i="4"/>
  <c r="OF32" i="4"/>
  <c r="KZ32" i="4"/>
  <c r="KF32" i="4"/>
  <c r="HT32" i="4"/>
  <c r="GZ32" i="4"/>
  <c r="GF32" i="4"/>
  <c r="FL32" i="4"/>
  <c r="ER32" i="4"/>
  <c r="CZ32" i="4"/>
  <c r="CF32" i="4"/>
  <c r="X32" i="4"/>
  <c r="RH31" i="4"/>
  <c r="QN31" i="4"/>
  <c r="PT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OZ31" i="4" l="1"/>
  <c r="X33" i="4"/>
  <c r="CZ33" i="4"/>
  <c r="KZ33" i="4"/>
  <c r="OZ54" i="4"/>
  <c r="X56" i="4"/>
  <c r="CZ56" i="4"/>
  <c r="KZ56" i="4"/>
  <c r="AZ80" i="4"/>
  <c r="PZ80" i="4"/>
  <c r="HL81" i="4"/>
  <c r="AR31" i="4"/>
  <c r="AR32" i="4"/>
  <c r="LT32" i="4"/>
  <c r="AR33" i="4"/>
  <c r="LT33" i="4"/>
  <c r="AR54" i="4"/>
  <c r="AR55" i="4"/>
  <c r="LT55" i="4"/>
  <c r="AR56" i="4"/>
  <c r="LT56" i="4"/>
  <c r="AZ79" i="4"/>
  <c r="CA80" i="4"/>
  <c r="FL31" i="4"/>
  <c r="BL32" i="4"/>
  <c r="JL32" i="4"/>
  <c r="MN32" i="4"/>
  <c r="FL33" i="4"/>
  <c r="QN33" i="4"/>
  <c r="FL54" i="4"/>
  <c r="BL55" i="4"/>
  <c r="JL55" i="4"/>
  <c r="MN55" i="4"/>
  <c r="FL56" i="4"/>
  <c r="QN56" i="4"/>
  <c r="HL79"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<sst xmlns="http://schemas.openxmlformats.org/spreadsheetml/2006/main" count="262" uniqueCount="107">
  <si>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</si>
  <si>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</si>
  <si>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</si>
  <si>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</si>
  <si>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</si>
  <si>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</si>
  <si>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</si>
  <si>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</si>
  <si>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</si>
  <si>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</si>
  <si>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</si>
  <si>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</si>
  <si>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</si>
  <si>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</si>
  <si>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</si>
  <si>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</si>
  <si>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</si>
  <si>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</si>
  <si>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</si>
  <si>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</si>
  <si>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</si>
  <si>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</si>
  <si>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</si>
  <si>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</si>
  <si>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</si>
  <si>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</si>
  <si>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</si>
  <si>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</si>
  <si>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</si>
  <si>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</si>
  <si>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</si>
  <si>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</si>
  <si>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</si>
  <si>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</si>
  <si>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</si>
  <si>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</si>
  <si>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</si>
  <si>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</si>
  <si>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</si>
  <si>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</si>
  <si>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</si>
  <si>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</si>
  <si>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</si>
  <si>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</si>
  <si>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</si>
  <si>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</si>
  <si>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</si>
  <si>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</si>
  <si>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</si>
  <si>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</si>
  <si>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</si>
  <si>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</si>
  <si>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</si>
  <si>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</si>
  <si>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</si>
  <si>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</si>
  <si>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</si>
  <si>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</si>
  <si>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</si>
  <si>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</si>
  <si>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</si>
  <si>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</si>
  <si>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</si>
  <si>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</si>
  <si>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</si>
  <si>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</si>
  <si>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</si>
  <si>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</si>
  <si>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</si>
  <si>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</si>
  <si>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</si>
  <si>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</si>
  <si>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</si>
  <si>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</si>
  <si>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</si>
  <si>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</si>
  <si>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</si>
  <si>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</si>
  <si>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</si>
  <si>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</si>
  <si>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</si>
  <si>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</si>
  <si>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</si>
  <si>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</si>
  <si>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</si>
  <si>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</si>
  <si>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</si>
  <si>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</si>
  <si>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382019</t>
  </si>
  <si>
    <t>46</t>
  </si>
  <si>
    <t>02</t>
  </si>
  <si>
    <t>0</t>
  </si>
  <si>
    <t>000</t>
  </si>
  <si>
    <t>愛媛県　松山市</t>
  </si>
  <si>
    <t>法適用</t>
  </si>
  <si>
    <t>工業用水道事業</t>
  </si>
  <si>
    <t>中規模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</si>
  <si>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</si>
  <si>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</si>
  <si>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</si>
  <si>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</si>
  <si>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</si>
  <si>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</si>
  <si>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</si>
  <si>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27.8の給水開始時期やS30～40年代の拡張期に整備した施設が多く、それらの多くが近年更新時期を迎えていることから「①有形固定資産減価償却率」は類似団体平均値や全国平均より若干高く、老朽化が進んでいる状況です。
　そのような中、H20年度からは道路整備工事に合わせて管路の耐震化工事を行うなど、効率的な事業実施に努めることで「②管路の経年化率」は低下傾向にあり、現在は全国平均よりは高いが類似団体平均値並みの水準となっています。また「③管路更新率」については、道路工事の進捗に左右される部分もあることから年度によって波はありますが、H30年度は全国平均を上回り、類似団体平均値並みとなっています。</t>
    <phoneticPr fontId="5"/>
  </si>
  <si>
    <t>　老朽化施設の計画的な更新や耐震基準を満たしていない施設の耐震化が急務ですが、それらに加えて近年頻発している豪雨災害への備えとして停電対策や浸水対策を講じるなど、今後も安定的に水を供給すための施設改良が必要です。しかし、これら事業の推進により企業債発行額や減価償却費などの費用が増加することで、経営状況は次第に厳しくなることが懸念されています。
　そうした状況下でも、安定した事業運営を継続するため、事業費の平準化や効率的な施設の再構築など、中・長期的な視点に立って計画的に更新を進めるとともに、業務の効率化によるコスト削減などさらなる経営努力を行い、今後も健全経営を維持できるよう取り組んでいきます。</t>
    <rPh sb="116" eb="118">
      <t>スイシン</t>
    </rPh>
    <rPh sb="221" eb="222">
      <t>チュウ</t>
    </rPh>
    <rPh sb="223" eb="226">
      <t>チョウキテキ</t>
    </rPh>
    <rPh sb="227" eb="229">
      <t>シテン</t>
    </rPh>
    <rPh sb="230" eb="231">
      <t>タ</t>
    </rPh>
    <rPh sb="240" eb="241">
      <t>スス</t>
    </rPh>
    <phoneticPr fontId="5"/>
  </si>
  <si>
    <t>　本市の工業用水道事業は、S27.8に給水を開始して以来、産業経済の発展に伴い増加する水需要を賄うため4次にわたる拡張事業を行い、現在は1日当たり最大130,000㎥の給水体制を整えており、市の西部地域に広がる臨海工業地帯の工場5社と1日当たり最大94,610㎥の給水量で契約しています。
　これまで、アウトソーシングなどの経営改革に取り組むとともに、道路工事に合わせて管路の耐震化工事を行うことで事業費の縮減を図るなど経営基盤の強化に努めてきたことにより、消費増税などによる料金転嫁を除き実質35年間料金水準を据え置く中で、H8年度から23年連続で黒字を維持しています。そのため、財務関係の健全性・効率性を示す①から⑥の指標は、管路の耐震化工事に企業債を充当したことで「④企業債残高対給水収益比率」が上昇してはいるものの、全ての指標で類似団体平均値や全国平均に比べると良好な水準を維持しています。
　一方、業務関係の効率性を示す「⑦施設利用率」は、H6年の大渇水以降、毎年のように石手川ダムからの取水制限を受けていることなどから、渇水時だけでなく年間を通じて工業用水ユーザーから節水にご協力いただいているため、H30年度の1日当たり平均配水量は46,328㎥となっており、類似団体平均値や全国平均と比べて低い水準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</si>
</sst>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61.56</c:v>
                </c:pt>
                <c:pt idx="1">
                  <c:v>62.73</c:v>
                </c:pt>
                <c:pt idx="2">
                  <c:v>63.87</c:v>
                </c:pt>
                <c:pt idx="3">
                  <c:v>65.03</c:v>
                </c:pt>
                <c:pt idx="4">
                  <c:v>61.07</c:v>
                </c:pt>
              </c:numCache>
            </c:numRef>
          </c:val>
          <c:extLst>
            <c:ext xmlns:c16="http://schemas.microsoft.com/office/drawing/2014/chart" uri="{C3380CC4-5D6E-409C-BE32-E72D297353CC}">
              <c16:uniqueId val="{00000000-91A6-4BB2-8B41-C537630F08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c:ext xmlns:c16="http://schemas.microsoft.com/office/drawing/2014/chart" uri="{C3380CC4-5D6E-409C-BE32-E72D297353CC}">
              <c16:uniqueId val="{00000001-91A6-4BB2-8B41-C537630F08F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F-4CCA-A6E7-6EFD23BB58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c:ext xmlns:c16="http://schemas.microsoft.com/office/drawing/2014/chart" uri="{C3380CC4-5D6E-409C-BE32-E72D297353CC}">
              <c16:uniqueId val="{00000001-F10F-4CCA-A6E7-6EFD23BB585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155.69</c:v>
                </c:pt>
                <c:pt idx="1">
                  <c:v>158.27000000000001</c:v>
                </c:pt>
                <c:pt idx="2">
                  <c:v>131.82</c:v>
                </c:pt>
                <c:pt idx="3">
                  <c:v>151.96</c:v>
                </c:pt>
                <c:pt idx="4">
                  <c:v>143.11000000000001</c:v>
                </c:pt>
              </c:numCache>
            </c:numRef>
          </c:val>
          <c:extLst>
            <c:ext xmlns:c16="http://schemas.microsoft.com/office/drawing/2014/chart" uri="{C3380CC4-5D6E-409C-BE32-E72D297353CC}">
              <c16:uniqueId val="{00000000-8789-4EE7-9889-AED9C26B9F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c:ext xmlns:c16="http://schemas.microsoft.com/office/drawing/2014/chart" uri="{C3380CC4-5D6E-409C-BE32-E72D297353CC}">
              <c16:uniqueId val="{00000001-8789-4EE7-9889-AED9C26B9F5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57.2</c:v>
                </c:pt>
                <c:pt idx="1">
                  <c:v>55.91</c:v>
                </c:pt>
                <c:pt idx="2">
                  <c:v>54.31</c:v>
                </c:pt>
                <c:pt idx="3">
                  <c:v>52.68</c:v>
                </c:pt>
                <c:pt idx="4">
                  <c:v>52.47</c:v>
                </c:pt>
              </c:numCache>
            </c:numRef>
          </c:val>
          <c:extLst>
            <c:ext xmlns:c16="http://schemas.microsoft.com/office/drawing/2014/chart" uri="{C3380CC4-5D6E-409C-BE32-E72D297353CC}">
              <c16:uniqueId val="{00000000-27C8-4295-B888-B27E002C55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c:ext xmlns:c16="http://schemas.microsoft.com/office/drawing/2014/chart" uri="{C3380CC4-5D6E-409C-BE32-E72D297353CC}">
              <c16:uniqueId val="{00000001-27C8-4295-B888-B27E002C556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0.98</c:v>
                </c:pt>
                <c:pt idx="1">
                  <c:v>1.57</c:v>
                </c:pt>
                <c:pt idx="2">
                  <c:v>0</c:v>
                </c:pt>
                <c:pt idx="3">
                  <c:v>0.16</c:v>
                </c:pt>
                <c:pt idx="4">
                  <c:v>0.32</c:v>
                </c:pt>
              </c:numCache>
            </c:numRef>
          </c:val>
          <c:extLst>
            <c:ext xmlns:c16="http://schemas.microsoft.com/office/drawing/2014/chart" uri="{C3380CC4-5D6E-409C-BE32-E72D297353CC}">
              <c16:uniqueId val="{00000000-E3DE-46DC-82ED-D4730F7FF5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c:ext xmlns:c16="http://schemas.microsoft.com/office/drawing/2014/chart" uri="{C3380CC4-5D6E-409C-BE32-E72D297353CC}">
              <c16:uniqueId val="{00000001-E3DE-46DC-82ED-D4730F7FF50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7022.55</c:v>
                </c:pt>
                <c:pt idx="1">
                  <c:v>7154.04</c:v>
                </c:pt>
                <c:pt idx="2">
                  <c:v>1141.29</c:v>
                </c:pt>
                <c:pt idx="3">
                  <c:v>3091.19</c:v>
                </c:pt>
                <c:pt idx="4">
                  <c:v>1566.04</c:v>
                </c:pt>
              </c:numCache>
            </c:numRef>
          </c:val>
          <c:extLst>
            <c:ext xmlns:c16="http://schemas.microsoft.com/office/drawing/2014/chart" uri="{C3380CC4-5D6E-409C-BE32-E72D297353CC}">
              <c16:uniqueId val="{00000000-9A3E-46BF-BEF4-49292FA2DA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c:ext xmlns:c16="http://schemas.microsoft.com/office/drawing/2014/chart" uri="{C3380CC4-5D6E-409C-BE32-E72D297353CC}">
              <c16:uniqueId val="{00000001-9A3E-46BF-BEF4-49292FA2DA1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54.19</c:v>
                </c:pt>
                <c:pt idx="3">
                  <c:v>58.86</c:v>
                </c:pt>
                <c:pt idx="4">
                  <c:v>76.5</c:v>
                </c:pt>
              </c:numCache>
            </c:numRef>
          </c:val>
          <c:extLst>
            <c:ext xmlns:c16="http://schemas.microsoft.com/office/drawing/2014/chart" uri="{C3380CC4-5D6E-409C-BE32-E72D297353CC}">
              <c16:uniqueId val="{00000000-35B9-4D8E-AF30-C46FBCAAC4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c:ext xmlns:c16="http://schemas.microsoft.com/office/drawing/2014/chart" uri="{C3380CC4-5D6E-409C-BE32-E72D297353CC}">
              <c16:uniqueId val="{00000001-35B9-4D8E-AF30-C46FBCAAC49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154.29</c:v>
                </c:pt>
                <c:pt idx="1">
                  <c:v>159.6</c:v>
                </c:pt>
                <c:pt idx="2">
                  <c:v>129.59</c:v>
                </c:pt>
                <c:pt idx="3">
                  <c:v>154.1</c:v>
                </c:pt>
                <c:pt idx="4">
                  <c:v>144.87</c:v>
                </c:pt>
              </c:numCache>
            </c:numRef>
          </c:val>
          <c:extLst>
            <c:ext xmlns:c16="http://schemas.microsoft.com/office/drawing/2014/chart" uri="{C3380CC4-5D6E-409C-BE32-E72D297353CC}">
              <c16:uniqueId val="{00000000-209F-4622-956F-9B0F3C70BB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c:ext xmlns:c16="http://schemas.microsoft.com/office/drawing/2014/chart" uri="{C3380CC4-5D6E-409C-BE32-E72D297353CC}">
              <c16:uniqueId val="{00000001-209F-4622-956F-9B0F3C70BBD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10.39</c:v>
                </c:pt>
                <c:pt idx="1">
                  <c:v>10.039999999999999</c:v>
                </c:pt>
                <c:pt idx="2">
                  <c:v>12.37</c:v>
                </c:pt>
                <c:pt idx="3">
                  <c:v>10.4</c:v>
                </c:pt>
                <c:pt idx="4">
                  <c:v>11.07</c:v>
                </c:pt>
              </c:numCache>
            </c:numRef>
          </c:val>
          <c:extLst>
            <c:ext xmlns:c16="http://schemas.microsoft.com/office/drawing/2014/chart" uri="{C3380CC4-5D6E-409C-BE32-E72D297353CC}">
              <c16:uniqueId val="{00000000-7491-419F-95FA-D3B07CEFD5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c:ext xmlns:c16="http://schemas.microsoft.com/office/drawing/2014/chart" uri="{C3380CC4-5D6E-409C-BE32-E72D297353CC}">
              <c16:uniqueId val="{00000001-7491-419F-95FA-D3B07CEFD57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42.19</c:v>
                </c:pt>
                <c:pt idx="1">
                  <c:v>41.04</c:v>
                </c:pt>
                <c:pt idx="2">
                  <c:v>36.17</c:v>
                </c:pt>
                <c:pt idx="3">
                  <c:v>35.340000000000003</c:v>
                </c:pt>
                <c:pt idx="4">
                  <c:v>35.64</c:v>
                </c:pt>
              </c:numCache>
            </c:numRef>
          </c:val>
          <c:extLst>
            <c:ext xmlns:c16="http://schemas.microsoft.com/office/drawing/2014/chart" uri="{C3380CC4-5D6E-409C-BE32-E72D297353CC}">
              <c16:uniqueId val="{00000000-FA21-47C8-B719-6749C0C0BA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c:ext xmlns:c16="http://schemas.microsoft.com/office/drawing/2014/chart" uri="{C3380CC4-5D6E-409C-BE32-E72D297353CC}">
              <c16:uniqueId val="{00000001-FA21-47C8-B719-6749C0C0BAD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89.7</c:v>
                </c:pt>
                <c:pt idx="1">
                  <c:v>72.78</c:v>
                </c:pt>
                <c:pt idx="2">
                  <c:v>72.78</c:v>
                </c:pt>
                <c:pt idx="3">
                  <c:v>72.78</c:v>
                </c:pt>
                <c:pt idx="4">
                  <c:v>72.78</c:v>
                </c:pt>
              </c:numCache>
            </c:numRef>
          </c:val>
          <c:extLst>
            <c:ext xmlns:c16="http://schemas.microsoft.com/office/drawing/2014/chart" uri="{C3380CC4-5D6E-409C-BE32-E72D297353CC}">
              <c16:uniqueId val="{00000000-065F-42B6-94E3-11D41BD625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c:ext xmlns:c16="http://schemas.microsoft.com/office/drawing/2014/chart" uri="{C3380CC4-5D6E-409C-BE32-E72D297353CC}">
              <c16:uniqueId val="{00000001-065F-42B6-94E3-11D41BD6255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愛媛県　松山市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130000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中規模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46328</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91.5</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5</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94610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その他</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106</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155.69</v>
      </c>
      <c r="Y32" s="106"/>
      <c r="Z32" s="106"/>
      <c r="AA32" s="106"/>
      <c r="AB32" s="106"/>
      <c r="AC32" s="106"/>
      <c r="AD32" s="106"/>
      <c r="AE32" s="106"/>
      <c r="AF32" s="106"/>
      <c r="AG32" s="106"/>
      <c r="AH32" s="106"/>
      <c r="AI32" s="106"/>
      <c r="AJ32" s="106"/>
      <c r="AK32" s="106"/>
      <c r="AL32" s="106"/>
      <c r="AM32" s="106"/>
      <c r="AN32" s="106"/>
      <c r="AO32" s="106"/>
      <c r="AP32" s="106"/>
      <c r="AQ32" s="107"/>
      <c r="AR32" s="105">
        <f>データ!U6</f>
        <v>158.27000000000001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131.82</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151.96</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143.11000000000001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7022.55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7154.04</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1141.29</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3091.19</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1566.04</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54.19</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58.86</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76.5</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104</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154.29</v>
      </c>
      <c r="Y55" s="106"/>
      <c r="Z55" s="106"/>
      <c r="AA55" s="106"/>
      <c r="AB55" s="106"/>
      <c r="AC55" s="106"/>
      <c r="AD55" s="106"/>
      <c r="AE55" s="106"/>
      <c r="AF55" s="106"/>
      <c r="AG55" s="106"/>
      <c r="AH55" s="106"/>
      <c r="AI55" s="106"/>
      <c r="AJ55" s="106"/>
      <c r="AK55" s="106"/>
      <c r="AL55" s="106"/>
      <c r="AM55" s="106"/>
      <c r="AN55" s="106"/>
      <c r="AO55" s="106"/>
      <c r="AP55" s="106"/>
      <c r="AQ55" s="107"/>
      <c r="AR55" s="105">
        <f>データ!BM6</f>
        <v>159.6</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129.59</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154.1</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144.87</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10.39</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10.039999999999999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12.37</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10.4</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11.07</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42.19</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41.04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36.17</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35.340000000000003</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35.64</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89.7</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72.78</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72.78</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72.78</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72.78</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105</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61.56</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62.73</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63.87</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65.03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61.07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57.2</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55.91</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54.31</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52.68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52.47</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0.98</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1.57</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0.16</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0.32</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53.38</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54.49</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55.39</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55.25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57.11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39.6</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42</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43.33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44.05</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51.87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0.41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0.48</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0.52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0.28000000000000003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J8g2W95HR0mR4MCaxtRdoi99ja7mqIr5Ih03vJgzcY1XA5xOjmGUcGdGYDljUPiLThM8nIwvNbHbxHIx0ll9g==" saltValue="9ZcajRG6yfbG6Hs2jxrUN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155.69</v>
      </c>
      <c r="U6" s="52">
        <f>U7</f>
        <v>158.27000000000001</v>
      </c>
      <c r="V6" s="52">
        <f>V7</f>
        <v>131.82</v>
      </c>
      <c r="W6" s="52">
        <f>W7</f>
        <v>151.96</v>
      </c>
      <c r="X6" s="52">
        <f t="shared" si="3"/>
        <v>143.11000000000001</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7022.55</v>
      </c>
      <c r="AQ6" s="52">
        <f>AQ7</f>
        <v>7154.04</v>
      </c>
      <c r="AR6" s="52">
        <f>AR7</f>
        <v>1141.29</v>
      </c>
      <c r="AS6" s="52">
        <f>AS7</f>
        <v>3091.19</v>
      </c>
      <c r="AT6" s="52">
        <f t="shared" si="3"/>
        <v>1566.04</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0</v>
      </c>
      <c r="BB6" s="52">
        <f>BB7</f>
        <v>0</v>
      </c>
      <c r="BC6" s="52">
        <f>BC7</f>
        <v>54.19</v>
      </c>
      <c r="BD6" s="52">
        <f>BD7</f>
        <v>58.86</v>
      </c>
      <c r="BE6" s="52">
        <f t="shared" si="3"/>
        <v>76.5</v>
      </c>
      <c r="BF6" s="52">
        <f t="shared" si="3"/>
        <v>235.11</v>
      </c>
      <c r="BG6" s="52">
        <f t="shared" si="3"/>
        <v>222.22</v>
      </c>
      <c r="BH6" s="52">
        <f t="shared" si="3"/>
        <v>216.41</v>
      </c>
      <c r="BI6" s="52">
        <f t="shared" si="3"/>
        <v>208.47</v>
      </c>
      <c r="BJ6" s="52">
        <f t="shared" si="3"/>
        <v>193.85</v>
      </c>
      <c r="BK6" s="50" t="str">
        <f>IF(BK7="-","【-】","【"&amp;SUBSTITUTE(TEXT(BK7,"#,##0.00"),"-","△")&amp;"】")</f>
        <v>【246.04】</v>
      </c>
      <c r="BL6" s="52">
        <f t="shared" si="3"/>
        <v>154.29</v>
      </c>
      <c r="BM6" s="52">
        <f>BM7</f>
        <v>159.6</v>
      </c>
      <c r="BN6" s="52">
        <f>BN7</f>
        <v>129.59</v>
      </c>
      <c r="BO6" s="52">
        <f>BO7</f>
        <v>154.1</v>
      </c>
      <c r="BP6" s="52">
        <f t="shared" si="3"/>
        <v>144.87</v>
      </c>
      <c r="BQ6" s="52">
        <f t="shared" si="3"/>
        <v>109.11</v>
      </c>
      <c r="BR6" s="52">
        <f t="shared" si="3"/>
        <v>109.19</v>
      </c>
      <c r="BS6" s="52">
        <f t="shared" si="3"/>
        <v>105.24</v>
      </c>
      <c r="BT6" s="52">
        <f t="shared" si="3"/>
        <v>105.71</v>
      </c>
      <c r="BU6" s="52">
        <f t="shared" si="3"/>
        <v>105.06</v>
      </c>
      <c r="BV6" s="50" t="str">
        <f>IF(BV7="-","【-】","【"&amp;SUBSTITUTE(TEXT(BV7,"#,##0.00"),"-","△")&amp;"】")</f>
        <v>【114.16】</v>
      </c>
      <c r="BW6" s="52">
        <f t="shared" si="3"/>
        <v>10.39</v>
      </c>
      <c r="BX6" s="52">
        <f>BX7</f>
        <v>10.039999999999999</v>
      </c>
      <c r="BY6" s="52">
        <f>BY7</f>
        <v>12.37</v>
      </c>
      <c r="BZ6" s="52">
        <f>BZ7</f>
        <v>10.4</v>
      </c>
      <c r="CA6" s="52">
        <f t="shared" si="3"/>
        <v>11.07</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42.19</v>
      </c>
      <c r="CI6" s="52">
        <f>CI7</f>
        <v>41.04</v>
      </c>
      <c r="CJ6" s="52">
        <f>CJ7</f>
        <v>36.17</v>
      </c>
      <c r="CK6" s="52">
        <f>CK7</f>
        <v>35.340000000000003</v>
      </c>
      <c r="CL6" s="52">
        <f t="shared" si="5"/>
        <v>35.64</v>
      </c>
      <c r="CM6" s="52">
        <f t="shared" si="5"/>
        <v>41.77</v>
      </c>
      <c r="CN6" s="52">
        <f t="shared" si="5"/>
        <v>40.97</v>
      </c>
      <c r="CO6" s="52">
        <f t="shared" si="5"/>
        <v>40.69</v>
      </c>
      <c r="CP6" s="52">
        <f t="shared" si="5"/>
        <v>40.67</v>
      </c>
      <c r="CQ6" s="52">
        <f t="shared" si="5"/>
        <v>40.89</v>
      </c>
      <c r="CR6" s="50" t="str">
        <f>IF(CR7="-","【-】","【"&amp;SUBSTITUTE(TEXT(CR7,"#,##0.00"),"-","△")&amp;"】")</f>
        <v>【55.52】</v>
      </c>
      <c r="CS6" s="52">
        <f t="shared" ref="CS6:DB6" si="6">CS7</f>
        <v>89.7</v>
      </c>
      <c r="CT6" s="52">
        <f>CT7</f>
        <v>72.78</v>
      </c>
      <c r="CU6" s="52">
        <f>CU7</f>
        <v>72.78</v>
      </c>
      <c r="CV6" s="52">
        <f>CV7</f>
        <v>72.78</v>
      </c>
      <c r="CW6" s="52">
        <f t="shared" si="6"/>
        <v>72.78</v>
      </c>
      <c r="CX6" s="52">
        <f t="shared" si="6"/>
        <v>64.95</v>
      </c>
      <c r="CY6" s="52">
        <f t="shared" si="6"/>
        <v>63.26</v>
      </c>
      <c r="CZ6" s="52">
        <f t="shared" si="6"/>
        <v>62.7</v>
      </c>
      <c r="DA6" s="52">
        <f t="shared" si="6"/>
        <v>62.59</v>
      </c>
      <c r="DB6" s="52">
        <f t="shared" si="6"/>
        <v>61.76</v>
      </c>
      <c r="DC6" s="50" t="str">
        <f>IF(DC7="-","【-】","【"&amp;SUBSTITUTE(TEXT(DC7,"#,##0.00"),"-","△")&amp;"】")</f>
        <v>【77.10】</v>
      </c>
      <c r="DD6" s="52">
        <f t="shared" ref="DD6:DM6" si="7">DD7</f>
        <v>61.56</v>
      </c>
      <c r="DE6" s="52">
        <f>DE7</f>
        <v>62.73</v>
      </c>
      <c r="DF6" s="52">
        <f>DF7</f>
        <v>63.87</v>
      </c>
      <c r="DG6" s="52">
        <f>DG7</f>
        <v>65.03</v>
      </c>
      <c r="DH6" s="52">
        <f t="shared" si="7"/>
        <v>61.07</v>
      </c>
      <c r="DI6" s="52">
        <f t="shared" si="7"/>
        <v>53.38</v>
      </c>
      <c r="DJ6" s="52">
        <f t="shared" si="7"/>
        <v>54.49</v>
      </c>
      <c r="DK6" s="52">
        <f t="shared" si="7"/>
        <v>55.39</v>
      </c>
      <c r="DL6" s="52">
        <f t="shared" si="7"/>
        <v>55.25</v>
      </c>
      <c r="DM6" s="52">
        <f t="shared" si="7"/>
        <v>57.11</v>
      </c>
      <c r="DN6" s="50" t="str">
        <f>IF(DN7="-","【-】","【"&amp;SUBSTITUTE(TEXT(DN7,"#,##0.00"),"-","△")&amp;"】")</f>
        <v>【58.53】</v>
      </c>
      <c r="DO6" s="52">
        <f t="shared" ref="DO6:DX6" si="8">DO7</f>
        <v>57.2</v>
      </c>
      <c r="DP6" s="52">
        <f>DP7</f>
        <v>55.91</v>
      </c>
      <c r="DQ6" s="52">
        <f>DQ7</f>
        <v>54.31</v>
      </c>
      <c r="DR6" s="52">
        <f>DR7</f>
        <v>52.68</v>
      </c>
      <c r="DS6" s="52">
        <f t="shared" si="8"/>
        <v>52.47</v>
      </c>
      <c r="DT6" s="52">
        <f t="shared" si="8"/>
        <v>39.6</v>
      </c>
      <c r="DU6" s="52">
        <f t="shared" si="8"/>
        <v>42</v>
      </c>
      <c r="DV6" s="52">
        <f t="shared" si="8"/>
        <v>43.33</v>
      </c>
      <c r="DW6" s="52">
        <f t="shared" si="8"/>
        <v>44.05</v>
      </c>
      <c r="DX6" s="52">
        <f t="shared" si="8"/>
        <v>51.87</v>
      </c>
      <c r="DY6" s="50" t="str">
        <f>IF(DY7="-","【-】","【"&amp;SUBSTITUTE(TEXT(DY7,"#,##0.00"),"-","△")&amp;"】")</f>
        <v>【45.47】</v>
      </c>
      <c r="DZ6" s="52">
        <f t="shared" ref="DZ6:EI6" si="9">DZ7</f>
        <v>0.98</v>
      </c>
      <c r="EA6" s="52">
        <f>EA7</f>
        <v>1.57</v>
      </c>
      <c r="EB6" s="52">
        <f>EB7</f>
        <v>0</v>
      </c>
      <c r="EC6" s="52">
        <f>EC7</f>
        <v>0.16</v>
      </c>
      <c r="ED6" s="52">
        <f t="shared" si="9"/>
        <v>0.32</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130000</v>
      </c>
      <c r="L7" s="54" t="s">
        <v>96</v>
      </c>
      <c r="M7" s="55">
        <v>1</v>
      </c>
      <c r="N7" s="55">
        <v>46328</v>
      </c>
      <c r="O7" s="56" t="s">
        <v>97</v>
      </c>
      <c r="P7" s="56">
        <v>91.5</v>
      </c>
      <c r="Q7" s="55">
        <v>5</v>
      </c>
      <c r="R7" s="55">
        <v>94610</v>
      </c>
      <c r="S7" s="54" t="s">
        <v>98</v>
      </c>
      <c r="T7" s="57">
        <v>155.69</v>
      </c>
      <c r="U7" s="57">
        <v>158.27000000000001</v>
      </c>
      <c r="V7" s="57">
        <v>131.82</v>
      </c>
      <c r="W7" s="57">
        <v>151.96</v>
      </c>
      <c r="X7" s="57">
        <v>143.11000000000001</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7022.55</v>
      </c>
      <c r="AQ7" s="57">
        <v>7154.04</v>
      </c>
      <c r="AR7" s="57">
        <v>1141.29</v>
      </c>
      <c r="AS7" s="57">
        <v>3091.19</v>
      </c>
      <c r="AT7" s="57">
        <v>1566.04</v>
      </c>
      <c r="AU7" s="57">
        <v>577.44000000000005</v>
      </c>
      <c r="AV7" s="57">
        <v>605.5</v>
      </c>
      <c r="AW7" s="57">
        <v>551.42999999999995</v>
      </c>
      <c r="AX7" s="57">
        <v>687.99</v>
      </c>
      <c r="AY7" s="57">
        <v>655.75</v>
      </c>
      <c r="AZ7" s="57">
        <v>450.05</v>
      </c>
      <c r="BA7" s="57">
        <v>0</v>
      </c>
      <c r="BB7" s="57">
        <v>0</v>
      </c>
      <c r="BC7" s="57">
        <v>54.19</v>
      </c>
      <c r="BD7" s="57">
        <v>58.86</v>
      </c>
      <c r="BE7" s="57">
        <v>76.5</v>
      </c>
      <c r="BF7" s="57">
        <v>235.11</v>
      </c>
      <c r="BG7" s="57">
        <v>222.22</v>
      </c>
      <c r="BH7" s="57">
        <v>216.41</v>
      </c>
      <c r="BI7" s="57">
        <v>208.47</v>
      </c>
      <c r="BJ7" s="57">
        <v>193.85</v>
      </c>
      <c r="BK7" s="57">
        <v>246.04</v>
      </c>
      <c r="BL7" s="57">
        <v>154.29</v>
      </c>
      <c r="BM7" s="57">
        <v>159.6</v>
      </c>
      <c r="BN7" s="57">
        <v>129.59</v>
      </c>
      <c r="BO7" s="57">
        <v>154.1</v>
      </c>
      <c r="BP7" s="57">
        <v>144.87</v>
      </c>
      <c r="BQ7" s="57">
        <v>109.11</v>
      </c>
      <c r="BR7" s="57">
        <v>109.19</v>
      </c>
      <c r="BS7" s="57">
        <v>105.24</v>
      </c>
      <c r="BT7" s="57">
        <v>105.71</v>
      </c>
      <c r="BU7" s="57">
        <v>105.06</v>
      </c>
      <c r="BV7" s="57">
        <v>114.16</v>
      </c>
      <c r="BW7" s="57">
        <v>10.39</v>
      </c>
      <c r="BX7" s="57">
        <v>10.039999999999999</v>
      </c>
      <c r="BY7" s="57">
        <v>12.37</v>
      </c>
      <c r="BZ7" s="57">
        <v>10.4</v>
      </c>
      <c r="CA7" s="57">
        <v>11.07</v>
      </c>
      <c r="CB7" s="57">
        <v>25</v>
      </c>
      <c r="CC7" s="57">
        <v>25.13</v>
      </c>
      <c r="CD7" s="57">
        <v>26.03</v>
      </c>
      <c r="CE7" s="57">
        <v>25.98</v>
      </c>
      <c r="CF7" s="57">
        <v>26.84</v>
      </c>
      <c r="CG7" s="57">
        <v>18.71</v>
      </c>
      <c r="CH7" s="57">
        <v>42.19</v>
      </c>
      <c r="CI7" s="57">
        <v>41.04</v>
      </c>
      <c r="CJ7" s="57">
        <v>36.17</v>
      </c>
      <c r="CK7" s="57">
        <v>35.340000000000003</v>
      </c>
      <c r="CL7" s="57">
        <v>35.64</v>
      </c>
      <c r="CM7" s="57">
        <v>41.77</v>
      </c>
      <c r="CN7" s="57">
        <v>40.97</v>
      </c>
      <c r="CO7" s="57">
        <v>40.69</v>
      </c>
      <c r="CP7" s="57">
        <v>40.67</v>
      </c>
      <c r="CQ7" s="57">
        <v>40.89</v>
      </c>
      <c r="CR7" s="57">
        <v>55.52</v>
      </c>
      <c r="CS7" s="57">
        <v>89.7</v>
      </c>
      <c r="CT7" s="57">
        <v>72.78</v>
      </c>
      <c r="CU7" s="57">
        <v>72.78</v>
      </c>
      <c r="CV7" s="57">
        <v>72.78</v>
      </c>
      <c r="CW7" s="57">
        <v>72.78</v>
      </c>
      <c r="CX7" s="57">
        <v>64.95</v>
      </c>
      <c r="CY7" s="57">
        <v>63.26</v>
      </c>
      <c r="CZ7" s="57">
        <v>62.7</v>
      </c>
      <c r="DA7" s="57">
        <v>62.59</v>
      </c>
      <c r="DB7" s="57">
        <v>61.76</v>
      </c>
      <c r="DC7" s="57">
        <v>77.099999999999994</v>
      </c>
      <c r="DD7" s="57">
        <v>61.56</v>
      </c>
      <c r="DE7" s="57">
        <v>62.73</v>
      </c>
      <c r="DF7" s="57">
        <v>63.87</v>
      </c>
      <c r="DG7" s="57">
        <v>65.03</v>
      </c>
      <c r="DH7" s="57">
        <v>61.07</v>
      </c>
      <c r="DI7" s="57">
        <v>53.38</v>
      </c>
      <c r="DJ7" s="57">
        <v>54.49</v>
      </c>
      <c r="DK7" s="57">
        <v>55.39</v>
      </c>
      <c r="DL7" s="57">
        <v>55.25</v>
      </c>
      <c r="DM7" s="57">
        <v>57.11</v>
      </c>
      <c r="DN7" s="57">
        <v>58.53</v>
      </c>
      <c r="DO7" s="57">
        <v>57.2</v>
      </c>
      <c r="DP7" s="57">
        <v>55.91</v>
      </c>
      <c r="DQ7" s="57">
        <v>54.31</v>
      </c>
      <c r="DR7" s="57">
        <v>52.68</v>
      </c>
      <c r="DS7" s="57">
        <v>52.47</v>
      </c>
      <c r="DT7" s="57">
        <v>39.6</v>
      </c>
      <c r="DU7" s="57">
        <v>42</v>
      </c>
      <c r="DV7" s="57">
        <v>43.33</v>
      </c>
      <c r="DW7" s="57">
        <v>44.05</v>
      </c>
      <c r="DX7" s="57">
        <v>51.87</v>
      </c>
      <c r="DY7" s="57">
        <v>45.47</v>
      </c>
      <c r="DZ7" s="57">
        <v>0.98</v>
      </c>
      <c r="EA7" s="57">
        <v>1.57</v>
      </c>
      <c r="EB7" s="57">
        <v>0</v>
      </c>
      <c r="EC7" s="57">
        <v>0.16</v>
      </c>
      <c r="ED7" s="57">
        <v>0.32</v>
      </c>
      <c r="EE7" s="57">
        <v>0.41</v>
      </c>
      <c r="EF7" s="57">
        <v>0.48</v>
      </c>
      <c r="EG7" s="57">
        <v>0.52</v>
      </c>
      <c r="EH7" s="57">
        <v>1.3</v>
      </c>
      <c r="EI7" s="57">
        <v>0.28000000000000003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155.69</v>
      </c>
      <c r="V11" s="64">
        <f>IF(U6="-",NA(),U6)</f>
        <v>158.27000000000001</v>
      </c>
      <c r="W11" s="64">
        <f>IF(V6="-",NA(),V6)</f>
        <v>131.82</v>
      </c>
      <c r="X11" s="64">
        <f>IF(W6="-",NA(),W6)</f>
        <v>151.96</v>
      </c>
      <c r="Y11" s="64">
        <f>IF(X6="-",NA(),X6)</f>
        <v>143.11000000000001</v>
      </c>
      <c r="AE11" s="63" t="s">
        <v>23</v>
      </c>
      <c r="AF11" s="64">
        <f>IF(AE6="-",NA(),AE6)</f>
        <v>0</v>
      </c>
      <c r="AG11" s="64">
        <f>IF(AF6="-",NA(),AF6)</f>
        <v>0</v>
      </c>
      <c r="AH11" s="64">
        <f>IF(AG6="-",NA(),AG6)</f>
        <v>0</v>
      </c>
      <c r="AI11" s="64">
        <f>IF(AH6="-",NA(),AH6)</f>
        <v>0</v>
      </c>
      <c r="AJ11" s="64">
        <f>IF(AI6="-",NA(),AI6)</f>
        <v>0</v>
      </c>
      <c r="AP11" s="63" t="s">
        <v>23</v>
      </c>
      <c r="AQ11" s="64">
        <f>IF(AP6="-",NA(),AP6)</f>
        <v>7022.55</v>
      </c>
      <c r="AR11" s="64">
        <f>IF(AQ6="-",NA(),AQ6)</f>
        <v>7154.04</v>
      </c>
      <c r="AS11" s="64">
        <f>IF(AR6="-",NA(),AR6)</f>
        <v>1141.29</v>
      </c>
      <c r="AT11" s="64">
        <f>IF(AS6="-",NA(),AS6)</f>
        <v>3091.19</v>
      </c>
      <c r="AU11" s="64">
        <f>IF(AT6="-",NA(),AT6)</f>
        <v>1566.04</v>
      </c>
      <c r="BA11" s="63" t="s">
        <v>23</v>
      </c>
      <c r="BB11" s="64">
        <f>IF(BA6="-",NA(),BA6)</f>
        <v>0</v>
      </c>
      <c r="BC11" s="64">
        <f>IF(BB6="-",NA(),BB6)</f>
        <v>0</v>
      </c>
      <c r="BD11" s="64">
        <f>IF(BC6="-",NA(),BC6)</f>
        <v>54.19</v>
      </c>
      <c r="BE11" s="64">
        <f>IF(BD6="-",NA(),BD6)</f>
        <v>58.86</v>
      </c>
      <c r="BF11" s="64">
        <f>IF(BE6="-",NA(),BE6)</f>
        <v>76.5</v>
      </c>
      <c r="BL11" s="63" t="s">
        <v>23</v>
      </c>
      <c r="BM11" s="64">
        <f>IF(BL6="-",NA(),BL6)</f>
        <v>154.29</v>
      </c>
      <c r="BN11" s="64">
        <f>IF(BM6="-",NA(),BM6)</f>
        <v>159.6</v>
      </c>
      <c r="BO11" s="64">
        <f>IF(BN6="-",NA(),BN6)</f>
        <v>129.59</v>
      </c>
      <c r="BP11" s="64">
        <f>IF(BO6="-",NA(),BO6)</f>
        <v>154.1</v>
      </c>
      <c r="BQ11" s="64">
        <f>IF(BP6="-",NA(),BP6)</f>
        <v>144.87</v>
      </c>
      <c r="BW11" s="63" t="s">
        <v>23</v>
      </c>
      <c r="BX11" s="64">
        <f>IF(BW6="-",NA(),BW6)</f>
        <v>10.39</v>
      </c>
      <c r="BY11" s="64">
        <f>IF(BX6="-",NA(),BX6)</f>
        <v>10.039999999999999</v>
      </c>
      <c r="BZ11" s="64">
        <f>IF(BY6="-",NA(),BY6)</f>
        <v>12.37</v>
      </c>
      <c r="CA11" s="64">
        <f>IF(BZ6="-",NA(),BZ6)</f>
        <v>10.4</v>
      </c>
      <c r="CB11" s="64">
        <f>IF(CA6="-",NA(),CA6)</f>
        <v>11.07</v>
      </c>
      <c r="CH11" s="63" t="s">
        <v>23</v>
      </c>
      <c r="CI11" s="64">
        <f>IF(CH6="-",NA(),CH6)</f>
        <v>42.19</v>
      </c>
      <c r="CJ11" s="64">
        <f>IF(CI6="-",NA(),CI6)</f>
        <v>41.04</v>
      </c>
      <c r="CK11" s="64">
        <f>IF(CJ6="-",NA(),CJ6)</f>
        <v>36.17</v>
      </c>
      <c r="CL11" s="64">
        <f>IF(CK6="-",NA(),CK6)</f>
        <v>35.340000000000003</v>
      </c>
      <c r="CM11" s="64">
        <f>IF(CL6="-",NA(),CL6)</f>
        <v>35.64</v>
      </c>
      <c r="CS11" s="63" t="s">
        <v>23</v>
      </c>
      <c r="CT11" s="64">
        <f>IF(CS6="-",NA(),CS6)</f>
        <v>89.7</v>
      </c>
      <c r="CU11" s="64">
        <f>IF(CT6="-",NA(),CT6)</f>
        <v>72.78</v>
      </c>
      <c r="CV11" s="64">
        <f>IF(CU6="-",NA(),CU6)</f>
        <v>72.78</v>
      </c>
      <c r="CW11" s="64">
        <f>IF(CV6="-",NA(),CV6)</f>
        <v>72.78</v>
      </c>
      <c r="CX11" s="64">
        <f>IF(CW6="-",NA(),CW6)</f>
        <v>72.78</v>
      </c>
      <c r="DD11" s="63" t="s">
        <v>23</v>
      </c>
      <c r="DE11" s="64">
        <f>IF(DD6="-",NA(),DD6)</f>
        <v>61.56</v>
      </c>
      <c r="DF11" s="64">
        <f>IF(DE6="-",NA(),DE6)</f>
        <v>62.73</v>
      </c>
      <c r="DG11" s="64">
        <f>IF(DF6="-",NA(),DF6)</f>
        <v>63.87</v>
      </c>
      <c r="DH11" s="64">
        <f>IF(DG6="-",NA(),DG6)</f>
        <v>65.03</v>
      </c>
      <c r="DI11" s="64">
        <f>IF(DH6="-",NA(),DH6)</f>
        <v>61.07</v>
      </c>
      <c r="DO11" s="63" t="s">
        <v>23</v>
      </c>
      <c r="DP11" s="64">
        <f>IF(DO6="-",NA(),DO6)</f>
        <v>57.2</v>
      </c>
      <c r="DQ11" s="64">
        <f>IF(DP6="-",NA(),DP6)</f>
        <v>55.91</v>
      </c>
      <c r="DR11" s="64">
        <f>IF(DQ6="-",NA(),DQ6)</f>
        <v>54.31</v>
      </c>
      <c r="DS11" s="64">
        <f>IF(DR6="-",NA(),DR6)</f>
        <v>52.68</v>
      </c>
      <c r="DT11" s="64">
        <f>IF(DS6="-",NA(),DS6)</f>
        <v>52.47</v>
      </c>
      <c r="DZ11" s="63" t="s">
        <v>23</v>
      </c>
      <c r="EA11" s="64">
        <f>IF(DZ6="-",NA(),DZ6)</f>
        <v>0.98</v>
      </c>
      <c r="EB11" s="64">
        <f>IF(EA6="-",NA(),EA6)</f>
        <v>1.57</v>
      </c>
      <c r="EC11" s="64">
        <f>IF(EB6="-",NA(),EB6)</f>
        <v>0</v>
      </c>
      <c r="ED11" s="64">
        <f>IF(EC6="-",NA(),EC6)</f>
        <v>0.16</v>
      </c>
      <c r="EE11" s="64">
        <f>IF(ED6="-",NA(),ED6)</f>
        <v>0.32</v>
      </c>
    </row>
    <row r="12" spans="1:140">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2020-02-05T04:12:56Z</cp:lastPrinted>
  <dcterms:created xsi:type="dcterms:W3CDTF">2019-12-05T07:47:07Z</dcterms:created>
  <dcterms:modified xsi:type="dcterms:W3CDTF">2020-02-14T01:52:40Z</dcterms:modified>
  <cp:category/>
</cp:coreProperties>
</file>