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企業会計共有\経営比較分析表\H31.1.17公営企業に係る「経営比較分析表\15 砥部町\"/>
    </mc:Choice>
  </mc:AlternateContent>
  <workbookProtection workbookAlgorithmName="SHA-512" workbookHashValue="/MbPJhU7PSyMaNpljMeTHD/tVhu4aciL1jX88NNoNSGtP8C/K2DPv8RmsLuqikzT997ivg5NqQ8xNLEgstIgmA==" workbookSaltValue="CYt0T9+4qcNDTXMVeFffB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<sst xmlns="http://schemas.openxmlformats.org/spreadsheetml/2006/main" count="240" uniqueCount="127">
  <si>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</si>
  <si>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</si>
  <si>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</si>
  <si>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</si>
  <si>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</si>
  <si>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</si>
  <si>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</si>
  <si>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</si>
  <si>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</si>
  <si>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</si>
  <si>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</si>
  <si>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</si>
  <si>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</si>
  <si>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</si>
  <si>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</si>
  <si>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</si>
  <si>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</si>
  <si>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</si>
  <si>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</si>
  <si>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</si>
  <si>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</si>
  <si>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</si>
  <si>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</si>
  <si>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</si>
  <si>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</si>
  <si>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</si>
  <si>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</si>
  <si>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</si>
  <si>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</si>
  <si>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</si>
  <si>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</si>
  <si>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</si>
  <si>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</si>
  <si>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</si>
  <si>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</si>
  <si>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</si>
  <si>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</si>
  <si>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</si>
  <si>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</si>
  <si>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</si>
  <si>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</si>
  <si>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</si>
  <si>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</si>
  <si>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</si>
  <si>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</si>
  <si>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</si>
  <si>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</si>
  <si>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</si>
  <si>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</si>
  <si>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</si>
  <si>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</si>
  <si>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</si>
  <si>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</si>
  <si>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</si>
  <si>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</si>
  <si>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</si>
  <si>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</si>
  <si>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</si>
  <si>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</si>
  <si>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</si>
  <si>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</si>
  <si>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</si>
  <si>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</si>
  <si>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</si>
  <si>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</si>
  <si>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</si>
  <si>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</si>
  <si>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</si>
  <si>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</si>
  <si>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</si>
  <si>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</si>
  <si>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</si>
  <si>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</si>
  <si>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</si>
  <si>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</si>
  <si>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</si>
  <si>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</si>
  <si>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</si>
  <si>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</si>
  <si>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</si>
  <si>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</si>
  <si>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</si>
  <si>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</si>
  <si>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</si>
  <si>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</si>
  <si>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</si>
  <si>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</si>
  <si>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</si>
  <si>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</si>
  <si>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</si>
  <si>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</si>
  <si>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</si>
  <si>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</si>
  <si>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</si>
  <si>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</si>
  <si>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</si>
  <si>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</si>
  <si>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</si>
  <si>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</si>
  <si>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</si>
  <si>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</si>
  <si>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</si>
  <si>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</si>
  <si>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</si>
  <si>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</si>
  <si>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</si>
  <si>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</si>
  <si>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</si>
  <si>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</si>
  <si>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</si>
  <si>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</si>
  <si>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</si>
  <si>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</si>
  <si>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</si>
  <si>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</si>
  <si>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</si>
  <si>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</si>
  <si>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</si>
  <si>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</si>
  <si>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</si>
  <si>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</si>
  <si>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</si>
  <si>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</si>
  <si>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</si>
  <si>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２施設ともに10年以上経過している。
・管渠においては、修繕の実績はない。
・マンホールポンプ及び施設内機器類については、供用開始から10年を境に緊急を要する修繕及び取替工事が発生している。
 以上のことから、突発的な修繕・工事の発生は事業運営に直接影響してくることから、平成27～29年度に実施した「施設の機能診断調査」をベースに平成30年度事業として「最適化構想の策定」に取り組む。
</t>
    <rPh sb="73" eb="75">
      <t>キンキュウ</t>
    </rPh>
    <rPh sb="76" eb="77">
      <t>ヨウ</t>
    </rPh>
    <rPh sb="81" eb="82">
      <t>オヨ</t>
    </rPh>
    <rPh sb="83" eb="85">
      <t>トリカエ</t>
    </rPh>
    <rPh sb="98" eb="100">
      <t>イジョウ</t>
    </rPh>
    <rPh sb="119" eb="121">
      <t>ジギョウ</t>
    </rPh>
    <phoneticPr fontId="4"/>
  </si>
  <si>
    <t xml:space="preserve">　近年の人口減少（自然減・社会減）による使用料収入の減少が懸念されている。施設及び管渠は、供用開始から10年以上経過しており、年々修繕に係る費用の増加が見込まれる。今後においても単年で多額の投資は困難であるため、長寿命化計画を基にした計画的な改築・更新が重要である。
　以上のことから、将来的な事業運営を行っていくうえで一定の料金収入を確保しつつ、適正な施設の維持管理に努めなければならない。
</t>
    <rPh sb="76" eb="78">
      <t>ミコ</t>
    </rPh>
    <rPh sb="89" eb="91">
      <t>タンネン</t>
    </rPh>
    <rPh sb="106" eb="107">
      <t>チョウ</t>
    </rPh>
    <rPh sb="107" eb="110">
      <t>ジュミョウカ</t>
    </rPh>
    <rPh sb="110" eb="112">
      <t>ケイカク</t>
    </rPh>
    <rPh sb="113" eb="114">
      <t>モト</t>
    </rPh>
    <rPh sb="117" eb="120">
      <t>ケイカクテキ</t>
    </rPh>
    <rPh sb="121" eb="123">
      <t>カイチク</t>
    </rPh>
    <rPh sb="124" eb="126">
      <t>コウシン</t>
    </rPh>
    <rPh sb="147" eb="149">
      <t>ジギョウ</t>
    </rPh>
    <rPh sb="160" eb="162">
      <t>イッテイ</t>
    </rPh>
    <rPh sb="163" eb="165">
      <t>リョウキン</t>
    </rPh>
    <rPh sb="165" eb="167">
      <t>シュウニュウ</t>
    </rPh>
    <rPh sb="168" eb="170">
      <t>カクホ</t>
    </rPh>
    <rPh sb="174" eb="176">
      <t>テキセイ</t>
    </rPh>
    <rPh sb="177" eb="179">
      <t>シセツ</t>
    </rPh>
    <rPh sb="180" eb="182">
      <t>イジ</t>
    </rPh>
    <rPh sb="182" eb="184">
      <t>カンリ</t>
    </rPh>
    <rPh sb="185" eb="186">
      <t>ツト</t>
    </rPh>
    <phoneticPr fontId="4"/>
  </si>
  <si>
    <r>
      <rPr>
        <b/>
        <sz val="9"/>
        <color theme="1"/>
        <rFont val="ＭＳ ゴシック"/>
        <family val="3"/>
        <charset val="128"/>
      </rPr>
      <t>① 収益的収支比率について</t>
    </r>
    <r>
      <rPr>
        <sz val="9"/>
        <color theme="1"/>
        <rFont val="ＭＳ ゴシック"/>
        <family val="3"/>
        <charset val="128"/>
      </rPr>
      <t xml:space="preserve">
　単年度収支の比率としては100％を超えているが、総収益の約65％を他会計繰入金で賄っており、一般会計に依存していることに変化はない。事業費ベースにおいても、支出額の約40％が経営不足分としての繰入金で補てんしていることが分析できる。使用人口の減少による減収は、今後も続く見通しである。
　また、施設老朽化による突発的な修繕費用の発生は、収益的収支比率に影響してくるため、施設の長寿命化を踏まえた修繕計画が重要となる。
</t>
    </r>
    <r>
      <rPr>
        <b/>
        <sz val="9"/>
        <color theme="1"/>
        <rFont val="ＭＳ ゴシック"/>
        <family val="3"/>
        <charset val="128"/>
      </rPr>
      <t>④ 企業債残高対事業規模比率について</t>
    </r>
    <r>
      <rPr>
        <sz val="9"/>
        <color theme="1"/>
        <rFont val="ＭＳ ゴシック"/>
        <family val="3"/>
        <charset val="128"/>
      </rPr>
      <t xml:space="preserve">
　起債の償還については、基準内繰入として全額を一般会計からの繰入金で賄っているため、比率がゼロとなっている。
</t>
    </r>
    <r>
      <rPr>
        <b/>
        <sz val="9"/>
        <color theme="1"/>
        <rFont val="ＭＳ ゴシック"/>
        <family val="3"/>
        <charset val="128"/>
      </rPr>
      <t>⑤ 経費回収率について</t>
    </r>
    <r>
      <rPr>
        <sz val="9"/>
        <color theme="1"/>
        <rFont val="ＭＳ ゴシック"/>
        <family val="3"/>
        <charset val="128"/>
      </rPr>
      <t xml:space="preserve">
　使用料収入が年々減少しており、使用料収入だけで全ての経費を賄うことが極めて困難である。今後も運営費の不足分は、一般会計からの補てんとなるが、突発的な高額修繕が発生することがないよう、計画的かつ効率的な運営が重要となる。
</t>
    </r>
    <r>
      <rPr>
        <b/>
        <sz val="9"/>
        <color theme="1"/>
        <rFont val="ＭＳ ゴシック"/>
        <family val="3"/>
        <charset val="128"/>
      </rPr>
      <t>⑥ 汚水処理原価について</t>
    </r>
    <r>
      <rPr>
        <sz val="9"/>
        <color theme="1"/>
        <rFont val="ＭＳ ゴシック"/>
        <family val="3"/>
        <charset val="128"/>
      </rPr>
      <t xml:space="preserve">
　昨年度と比べて微増しており、全国平均値・類似団体平均値と比べても数値が大きくなっている。これについては、２施設ともに供用開始から10年以上を経て、附帯設備及び機器類が更新時期を迎えたことによる修繕費用の増加、利用人口の減少による使用料収入の減少が主な要因となっている。今後においても一定以上の収入が見込めないことから、２施設の老朽化対策が重要となってくる。
</t>
    </r>
    <r>
      <rPr>
        <b/>
        <sz val="9"/>
        <color theme="1"/>
        <rFont val="ＭＳ ゴシック"/>
        <family val="3"/>
        <charset val="128"/>
      </rPr>
      <t>⑦ 施設の利用率について</t>
    </r>
    <r>
      <rPr>
        <sz val="9"/>
        <color theme="1"/>
        <rFont val="ＭＳ ゴシック"/>
        <family val="3"/>
        <charset val="128"/>
      </rPr>
      <t xml:space="preserve">
　利用率は近年減少傾向にあり、全国平均値・類似団体平均値に達していない。将来的に人口減少が進んでいくなかで過疎化対策等の検討が必要である。
</t>
    </r>
    <r>
      <rPr>
        <b/>
        <sz val="9"/>
        <color theme="1"/>
        <rFont val="ＭＳ ゴシック"/>
        <family val="3"/>
        <charset val="128"/>
      </rPr>
      <t>⑧ 水洗化率について</t>
    </r>
    <r>
      <rPr>
        <sz val="9"/>
        <color theme="1"/>
        <rFont val="ＭＳ ゴシック"/>
        <family val="3"/>
        <charset val="128"/>
      </rPr>
      <t xml:space="preserve">
　計画区域内の整備を終え、そのほとんどが接続済みのため、全国平均値・類似団体平均値を超えている。
</t>
    </r>
    <rPh sb="2" eb="5">
      <t>シュウエキテキ</t>
    </rPh>
    <rPh sb="5" eb="7">
      <t>シュウシ</t>
    </rPh>
    <rPh sb="7" eb="9">
      <t>ヒリツ</t>
    </rPh>
    <rPh sb="39" eb="42">
      <t>ソウシュウエキ</t>
    </rPh>
    <rPh sb="48" eb="49">
      <t>タ</t>
    </rPh>
    <rPh sb="49" eb="51">
      <t>カイケイ</t>
    </rPh>
    <rPh sb="51" eb="53">
      <t>クリイレ</t>
    </rPh>
    <rPh sb="53" eb="54">
      <t>キン</t>
    </rPh>
    <rPh sb="55" eb="56">
      <t>マカナ</t>
    </rPh>
    <rPh sb="81" eb="84">
      <t>ジギョウヒ</t>
    </rPh>
    <rPh sb="93" eb="95">
      <t>シシュツ</t>
    </rPh>
    <rPh sb="95" eb="96">
      <t>ガク</t>
    </rPh>
    <rPh sb="97" eb="98">
      <t>ヤク</t>
    </rPh>
    <rPh sb="102" eb="104">
      <t>ケイエイ</t>
    </rPh>
    <rPh sb="104" eb="107">
      <t>フソクブン</t>
    </rPh>
    <rPh sb="111" eb="113">
      <t>クリイレ</t>
    </rPh>
    <rPh sb="113" eb="114">
      <t>キン</t>
    </rPh>
    <rPh sb="115" eb="116">
      <t>ホ</t>
    </rPh>
    <rPh sb="125" eb="127">
      <t>ブンセキ</t>
    </rPh>
    <rPh sb="170" eb="173">
      <t>トッパツテキ</t>
    </rPh>
    <rPh sb="179" eb="181">
      <t>ハッセイ</t>
    </rPh>
    <rPh sb="183" eb="186">
      <t>シュウエキテキ</t>
    </rPh>
    <rPh sb="186" eb="188">
      <t>シュウシ</t>
    </rPh>
    <rPh sb="501" eb="502">
      <t>ネン</t>
    </rPh>
    <rPh sb="502" eb="504">
      <t>イジョウ</t>
    </rPh>
    <rPh sb="549" eb="552">
      <t>シヨウリョウ</t>
    </rPh>
    <rPh sb="552" eb="554">
      <t>シュウニュウ</t>
    </rPh>
    <rPh sb="555" eb="557">
      <t>ゲンショウ</t>
    </rPh>
    <rPh sb="663" eb="666">
      <t>ショウライテキ</t>
    </rPh>
    <rPh sb="728" eb="730">
      <t>セツゾク</t>
    </rPh>
    <rPh sb="730" eb="731">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</si>
</sst>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06-4E5B-989D-9AF90007586F}"/>
            </c:ext>
          </c:extLst>
        </c:ser>
        <c:dLbls>
          <c:showLegendKey val="0"/>
          <c:showVal val="0"/>
          <c:showCatName val="0"/>
          <c:showSerName val="0"/>
          <c:showPercent val="0"/>
          <c:showBubbleSize val="0"/>
        </c:dLbls>
        <c:gapWidth val="150"/>
        <c:axId val="183750880"/>
        <c:axId val="1837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606-4E5B-989D-9AF90007586F}"/>
            </c:ext>
          </c:extLst>
        </c:ser>
        <c:dLbls>
          <c:showLegendKey val="0"/>
          <c:showVal val="0"/>
          <c:showCatName val="0"/>
          <c:showSerName val="0"/>
          <c:showPercent val="0"/>
          <c:showBubbleSize val="0"/>
        </c:dLbls>
        <c:marker val="1"/>
        <c:smooth val="0"/>
        <c:axId val="183750880"/>
        <c:axId val="183751264"/>
      </c:lineChart>
      <c:dateAx>
        <c:axId val="183750880"/>
        <c:scaling>
          <c:orientation val="minMax"/>
        </c:scaling>
        <c:delete val="1"/>
        <c:axPos val="b"/>
        <c:numFmt formatCode="ge" sourceLinked="1"/>
        <c:majorTickMark val="none"/>
        <c:minorTickMark val="none"/>
        <c:tickLblPos val="none"/>
        <c:crossAx val="183751264"/>
        <c:crosses val="autoZero"/>
        <c:auto val="1"/>
        <c:lblOffset val="100"/>
        <c:baseTimeUnit val="years"/>
      </c:dateAx>
      <c:valAx>
        <c:axId val="1837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46.22</c:v>
                </c:pt>
                <c:pt idx="1">
                  <c:v>48.32</c:v>
                </c:pt>
                <c:pt idx="2">
                  <c:v>46.22</c:v>
                </c:pt>
                <c:pt idx="3">
                  <c:v>42.44</c:v>
                </c:pt>
                <c:pt idx="4">
                  <c:v>41.18</c:v>
                </c:pt>
              </c:numCache>
            </c:numRef>
          </c:val>
          <c:extLst xmlns:c16r2="http://schemas.microsoft.com/office/drawing/2015/06/chart">
            <c:ext xmlns:c16="http://schemas.microsoft.com/office/drawing/2014/chart" uri="{C3380CC4-5D6E-409C-BE32-E72D297353CC}">
              <c16:uniqueId val="{00000000-1F2E-4B06-82D9-E9D87A640CF3}"/>
            </c:ext>
          </c:extLst>
        </c:ser>
        <c:dLbls>
          <c:showLegendKey val="0"/>
          <c:showVal val="0"/>
          <c:showCatName val="0"/>
          <c:showSerName val="0"/>
          <c:showPercent val="0"/>
          <c:showBubbleSize val="0"/>
        </c:dLbls>
        <c:gapWidth val="150"/>
        <c:axId val="184883056"/>
        <c:axId val="1848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F2E-4B06-82D9-E9D87A640CF3}"/>
            </c:ext>
          </c:extLst>
        </c:ser>
        <c:dLbls>
          <c:showLegendKey val="0"/>
          <c:showVal val="0"/>
          <c:showCatName val="0"/>
          <c:showSerName val="0"/>
          <c:showPercent val="0"/>
          <c:showBubbleSize val="0"/>
        </c:dLbls>
        <c:marker val="1"/>
        <c:smooth val="0"/>
        <c:axId val="184883056"/>
        <c:axId val="184883448"/>
      </c:lineChart>
      <c:dateAx>
        <c:axId val="184883056"/>
        <c:scaling>
          <c:orientation val="minMax"/>
        </c:scaling>
        <c:delete val="1"/>
        <c:axPos val="b"/>
        <c:numFmt formatCode="ge" sourceLinked="1"/>
        <c:majorTickMark val="none"/>
        <c:minorTickMark val="none"/>
        <c:tickLblPos val="none"/>
        <c:crossAx val="184883448"/>
        <c:crosses val="autoZero"/>
        <c:auto val="1"/>
        <c:lblOffset val="100"/>
        <c:baseTimeUnit val="years"/>
      </c:dateAx>
      <c:valAx>
        <c:axId val="18488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8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86.17</c:v>
                </c:pt>
                <c:pt idx="1">
                  <c:v>86.34</c:v>
                </c:pt>
                <c:pt idx="2">
                  <c:v>86.08</c:v>
                </c:pt>
                <c:pt idx="3">
                  <c:v>87.56</c:v>
                </c:pt>
                <c:pt idx="4">
                  <c:v>86.6</c:v>
                </c:pt>
              </c:numCache>
            </c:numRef>
          </c:val>
          <c:extLst xmlns:c16r2="http://schemas.microsoft.com/office/drawing/2015/06/chart">
            <c:ext xmlns:c16="http://schemas.microsoft.com/office/drawing/2014/chart" uri="{C3380CC4-5D6E-409C-BE32-E72D297353CC}">
              <c16:uniqueId val="{00000000-D867-4F63-A459-BA46E4366BEB}"/>
            </c:ext>
          </c:extLst>
        </c:ser>
        <c:dLbls>
          <c:showLegendKey val="0"/>
          <c:showVal val="0"/>
          <c:showCatName val="0"/>
          <c:showSerName val="0"/>
          <c:showPercent val="0"/>
          <c:showBubbleSize val="0"/>
        </c:dLbls>
        <c:gapWidth val="150"/>
        <c:axId val="184884624"/>
        <c:axId val="18488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867-4F63-A459-BA46E4366BEB}"/>
            </c:ext>
          </c:extLst>
        </c:ser>
        <c:dLbls>
          <c:showLegendKey val="0"/>
          <c:showVal val="0"/>
          <c:showCatName val="0"/>
          <c:showSerName val="0"/>
          <c:showPercent val="0"/>
          <c:showBubbleSize val="0"/>
        </c:dLbls>
        <c:marker val="1"/>
        <c:smooth val="0"/>
        <c:axId val="184884624"/>
        <c:axId val="184885016"/>
      </c:lineChart>
      <c:dateAx>
        <c:axId val="184884624"/>
        <c:scaling>
          <c:orientation val="minMax"/>
        </c:scaling>
        <c:delete val="1"/>
        <c:axPos val="b"/>
        <c:numFmt formatCode="ge" sourceLinked="1"/>
        <c:majorTickMark val="none"/>
        <c:minorTickMark val="none"/>
        <c:tickLblPos val="none"/>
        <c:crossAx val="184885016"/>
        <c:crosses val="autoZero"/>
        <c:auto val="1"/>
        <c:lblOffset val="100"/>
        <c:baseTimeUnit val="years"/>
      </c:dateAx>
      <c:valAx>
        <c:axId val="18488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100.04</c:v>
                </c:pt>
                <c:pt idx="1">
                  <c:v>100.12</c:v>
                </c:pt>
                <c:pt idx="2">
                  <c:v>114.39</c:v>
                </c:pt>
                <c:pt idx="3">
                  <c:v>102.56</c:v>
                </c:pt>
                <c:pt idx="4">
                  <c:v>101.35</c:v>
                </c:pt>
              </c:numCache>
            </c:numRef>
          </c:val>
          <c:extLst xmlns:c16r2="http://schemas.microsoft.com/office/drawing/2015/06/chart">
            <c:ext xmlns:c16="http://schemas.microsoft.com/office/drawing/2014/chart" uri="{C3380CC4-5D6E-409C-BE32-E72D297353CC}">
              <c16:uniqueId val="{00000000-121A-4E14-AAFF-53DAD0B89864}"/>
            </c:ext>
          </c:extLst>
        </c:ser>
        <c:dLbls>
          <c:showLegendKey val="0"/>
          <c:showVal val="0"/>
          <c:showCatName val="0"/>
          <c:showSerName val="0"/>
          <c:showPercent val="0"/>
          <c:showBubbleSize val="0"/>
        </c:dLbls>
        <c:gapWidth val="150"/>
        <c:axId val="183728112"/>
        <c:axId val="18373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1A-4E14-AAFF-53DAD0B89864}"/>
            </c:ext>
          </c:extLst>
        </c:ser>
        <c:dLbls>
          <c:showLegendKey val="0"/>
          <c:showVal val="0"/>
          <c:showCatName val="0"/>
          <c:showSerName val="0"/>
          <c:showPercent val="0"/>
          <c:showBubbleSize val="0"/>
        </c:dLbls>
        <c:marker val="1"/>
        <c:smooth val="0"/>
        <c:axId val="183728112"/>
        <c:axId val="183730544"/>
      </c:lineChart>
      <c:dateAx>
        <c:axId val="183728112"/>
        <c:scaling>
          <c:orientation val="minMax"/>
        </c:scaling>
        <c:delete val="1"/>
        <c:axPos val="b"/>
        <c:numFmt formatCode="ge" sourceLinked="1"/>
        <c:majorTickMark val="none"/>
        <c:minorTickMark val="none"/>
        <c:tickLblPos val="none"/>
        <c:crossAx val="183730544"/>
        <c:crosses val="autoZero"/>
        <c:auto val="1"/>
        <c:lblOffset val="100"/>
        <c:baseTimeUnit val="years"/>
      </c:dateAx>
      <c:valAx>
        <c:axId val="1837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00-41AA-8F31-466FADBA1E5A}"/>
            </c:ext>
          </c:extLst>
        </c:ser>
        <c:dLbls>
          <c:showLegendKey val="0"/>
          <c:showVal val="0"/>
          <c:showCatName val="0"/>
          <c:showSerName val="0"/>
          <c:showPercent val="0"/>
          <c:showBubbleSize val="0"/>
        </c:dLbls>
        <c:gapWidth val="150"/>
        <c:axId val="184618320"/>
        <c:axId val="1846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00-41AA-8F31-466FADBA1E5A}"/>
            </c:ext>
          </c:extLst>
        </c:ser>
        <c:dLbls>
          <c:showLegendKey val="0"/>
          <c:showVal val="0"/>
          <c:showCatName val="0"/>
          <c:showSerName val="0"/>
          <c:showPercent val="0"/>
          <c:showBubbleSize val="0"/>
        </c:dLbls>
        <c:marker val="1"/>
        <c:smooth val="0"/>
        <c:axId val="184618320"/>
        <c:axId val="184656784"/>
      </c:lineChart>
      <c:dateAx>
        <c:axId val="184618320"/>
        <c:scaling>
          <c:orientation val="minMax"/>
        </c:scaling>
        <c:delete val="1"/>
        <c:axPos val="b"/>
        <c:numFmt formatCode="ge" sourceLinked="1"/>
        <c:majorTickMark val="none"/>
        <c:minorTickMark val="none"/>
        <c:tickLblPos val="none"/>
        <c:crossAx val="184656784"/>
        <c:crosses val="autoZero"/>
        <c:auto val="1"/>
        <c:lblOffset val="100"/>
        <c:baseTimeUnit val="years"/>
      </c:dateAx>
      <c:valAx>
        <c:axId val="18465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1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71-4628-BA23-AE2805DE1D08}"/>
            </c:ext>
          </c:extLst>
        </c:ser>
        <c:dLbls>
          <c:showLegendKey val="0"/>
          <c:showVal val="0"/>
          <c:showCatName val="0"/>
          <c:showSerName val="0"/>
          <c:showPercent val="0"/>
          <c:showBubbleSize val="0"/>
        </c:dLbls>
        <c:gapWidth val="150"/>
        <c:axId val="184695768"/>
        <c:axId val="18469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71-4628-BA23-AE2805DE1D08}"/>
            </c:ext>
          </c:extLst>
        </c:ser>
        <c:dLbls>
          <c:showLegendKey val="0"/>
          <c:showVal val="0"/>
          <c:showCatName val="0"/>
          <c:showSerName val="0"/>
          <c:showPercent val="0"/>
          <c:showBubbleSize val="0"/>
        </c:dLbls>
        <c:marker val="1"/>
        <c:smooth val="0"/>
        <c:axId val="184695768"/>
        <c:axId val="184696152"/>
      </c:lineChart>
      <c:dateAx>
        <c:axId val="184695768"/>
        <c:scaling>
          <c:orientation val="minMax"/>
        </c:scaling>
        <c:delete val="1"/>
        <c:axPos val="b"/>
        <c:numFmt formatCode="ge" sourceLinked="1"/>
        <c:majorTickMark val="none"/>
        <c:minorTickMark val="none"/>
        <c:tickLblPos val="none"/>
        <c:crossAx val="184696152"/>
        <c:crosses val="autoZero"/>
        <c:auto val="1"/>
        <c:lblOffset val="100"/>
        <c:baseTimeUnit val="years"/>
      </c:dateAx>
      <c:valAx>
        <c:axId val="1846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9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AF-48C4-A435-4D3A4AEB75A8}"/>
            </c:ext>
          </c:extLst>
        </c:ser>
        <c:dLbls>
          <c:showLegendKey val="0"/>
          <c:showVal val="0"/>
          <c:showCatName val="0"/>
          <c:showSerName val="0"/>
          <c:showPercent val="0"/>
          <c:showBubbleSize val="0"/>
        </c:dLbls>
        <c:gapWidth val="150"/>
        <c:axId val="184359720"/>
        <c:axId val="18436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AF-48C4-A435-4D3A4AEB75A8}"/>
            </c:ext>
          </c:extLst>
        </c:ser>
        <c:dLbls>
          <c:showLegendKey val="0"/>
          <c:showVal val="0"/>
          <c:showCatName val="0"/>
          <c:showSerName val="0"/>
          <c:showPercent val="0"/>
          <c:showBubbleSize val="0"/>
        </c:dLbls>
        <c:marker val="1"/>
        <c:smooth val="0"/>
        <c:axId val="184359720"/>
        <c:axId val="184360112"/>
      </c:lineChart>
      <c:dateAx>
        <c:axId val="184359720"/>
        <c:scaling>
          <c:orientation val="minMax"/>
        </c:scaling>
        <c:delete val="1"/>
        <c:axPos val="b"/>
        <c:numFmt formatCode="ge" sourceLinked="1"/>
        <c:majorTickMark val="none"/>
        <c:minorTickMark val="none"/>
        <c:tickLblPos val="none"/>
        <c:crossAx val="184360112"/>
        <c:crosses val="autoZero"/>
        <c:auto val="1"/>
        <c:lblOffset val="100"/>
        <c:baseTimeUnit val="years"/>
      </c:dateAx>
      <c:valAx>
        <c:axId val="18436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5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FA-4992-9F0C-E0CD85D302C3}"/>
            </c:ext>
          </c:extLst>
        </c:ser>
        <c:dLbls>
          <c:showLegendKey val="0"/>
          <c:showVal val="0"/>
          <c:showCatName val="0"/>
          <c:showSerName val="0"/>
          <c:showPercent val="0"/>
          <c:showBubbleSize val="0"/>
        </c:dLbls>
        <c:gapWidth val="150"/>
        <c:axId val="184359328"/>
        <c:axId val="18436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FA-4992-9F0C-E0CD85D302C3}"/>
            </c:ext>
          </c:extLst>
        </c:ser>
        <c:dLbls>
          <c:showLegendKey val="0"/>
          <c:showVal val="0"/>
          <c:showCatName val="0"/>
          <c:showSerName val="0"/>
          <c:showPercent val="0"/>
          <c:showBubbleSize val="0"/>
        </c:dLbls>
        <c:marker val="1"/>
        <c:smooth val="0"/>
        <c:axId val="184359328"/>
        <c:axId val="184361288"/>
      </c:lineChart>
      <c:dateAx>
        <c:axId val="184359328"/>
        <c:scaling>
          <c:orientation val="minMax"/>
        </c:scaling>
        <c:delete val="1"/>
        <c:axPos val="b"/>
        <c:numFmt formatCode="ge" sourceLinked="1"/>
        <c:majorTickMark val="none"/>
        <c:minorTickMark val="none"/>
        <c:tickLblPos val="none"/>
        <c:crossAx val="184361288"/>
        <c:crosses val="autoZero"/>
        <c:auto val="1"/>
        <c:lblOffset val="100"/>
        <c:baseTimeUnit val="years"/>
      </c:dateAx>
      <c:valAx>
        <c:axId val="18436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CC-4410-BABA-88DD26407C65}"/>
            </c:ext>
          </c:extLst>
        </c:ser>
        <c:dLbls>
          <c:showLegendKey val="0"/>
          <c:showVal val="0"/>
          <c:showCatName val="0"/>
          <c:showSerName val="0"/>
          <c:showPercent val="0"/>
          <c:showBubbleSize val="0"/>
        </c:dLbls>
        <c:gapWidth val="150"/>
        <c:axId val="184362464"/>
        <c:axId val="18436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ACC-4410-BABA-88DD26407C65}"/>
            </c:ext>
          </c:extLst>
        </c:ser>
        <c:dLbls>
          <c:showLegendKey val="0"/>
          <c:showVal val="0"/>
          <c:showCatName val="0"/>
          <c:showSerName val="0"/>
          <c:showPercent val="0"/>
          <c:showBubbleSize val="0"/>
        </c:dLbls>
        <c:marker val="1"/>
        <c:smooth val="0"/>
        <c:axId val="184362464"/>
        <c:axId val="184362856"/>
      </c:lineChart>
      <c:dateAx>
        <c:axId val="184362464"/>
        <c:scaling>
          <c:orientation val="minMax"/>
        </c:scaling>
        <c:delete val="1"/>
        <c:axPos val="b"/>
        <c:numFmt formatCode="ge" sourceLinked="1"/>
        <c:majorTickMark val="none"/>
        <c:minorTickMark val="none"/>
        <c:tickLblPos val="none"/>
        <c:crossAx val="184362856"/>
        <c:crosses val="autoZero"/>
        <c:auto val="1"/>
        <c:lblOffset val="100"/>
        <c:baseTimeUnit val="years"/>
      </c:dateAx>
      <c:valAx>
        <c:axId val="18436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100.08</c:v>
                </c:pt>
                <c:pt idx="1">
                  <c:v>86.04</c:v>
                </c:pt>
                <c:pt idx="2">
                  <c:v>76.77</c:v>
                </c:pt>
                <c:pt idx="3">
                  <c:v>62.83</c:v>
                </c:pt>
                <c:pt idx="4">
                  <c:v>58.32</c:v>
                </c:pt>
              </c:numCache>
            </c:numRef>
          </c:val>
          <c:extLst xmlns:c16r2="http://schemas.microsoft.com/office/drawing/2015/06/chart">
            <c:ext xmlns:c16="http://schemas.microsoft.com/office/drawing/2014/chart" uri="{C3380CC4-5D6E-409C-BE32-E72D297353CC}">
              <c16:uniqueId val="{00000000-23A6-4081-A81C-CB032F26B26A}"/>
            </c:ext>
          </c:extLst>
        </c:ser>
        <c:dLbls>
          <c:showLegendKey val="0"/>
          <c:showVal val="0"/>
          <c:showCatName val="0"/>
          <c:showSerName val="0"/>
          <c:showPercent val="0"/>
          <c:showBubbleSize val="0"/>
        </c:dLbls>
        <c:gapWidth val="150"/>
        <c:axId val="184523120"/>
        <c:axId val="18452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3A6-4081-A81C-CB032F26B26A}"/>
            </c:ext>
          </c:extLst>
        </c:ser>
        <c:dLbls>
          <c:showLegendKey val="0"/>
          <c:showVal val="0"/>
          <c:showCatName val="0"/>
          <c:showSerName val="0"/>
          <c:showPercent val="0"/>
          <c:showBubbleSize val="0"/>
        </c:dLbls>
        <c:marker val="1"/>
        <c:smooth val="0"/>
        <c:axId val="184523120"/>
        <c:axId val="184523512"/>
      </c:lineChart>
      <c:dateAx>
        <c:axId val="184523120"/>
        <c:scaling>
          <c:orientation val="minMax"/>
        </c:scaling>
        <c:delete val="1"/>
        <c:axPos val="b"/>
        <c:numFmt formatCode="ge" sourceLinked="1"/>
        <c:majorTickMark val="none"/>
        <c:minorTickMark val="none"/>
        <c:tickLblPos val="none"/>
        <c:crossAx val="184523512"/>
        <c:crosses val="autoZero"/>
        <c:auto val="1"/>
        <c:lblOffset val="100"/>
        <c:baseTimeUnit val="years"/>
      </c:dateAx>
      <c:valAx>
        <c:axId val="18452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218.57</c:v>
                </c:pt>
                <c:pt idx="1">
                  <c:v>244.95</c:v>
                </c:pt>
                <c:pt idx="2">
                  <c:v>283.2</c:v>
                </c:pt>
                <c:pt idx="3">
                  <c:v>373.21</c:v>
                </c:pt>
                <c:pt idx="4">
                  <c:v>388.1</c:v>
                </c:pt>
              </c:numCache>
            </c:numRef>
          </c:val>
          <c:extLst xmlns:c16r2="http://schemas.microsoft.com/office/drawing/2015/06/chart">
            <c:ext xmlns:c16="http://schemas.microsoft.com/office/drawing/2014/chart" uri="{C3380CC4-5D6E-409C-BE32-E72D297353CC}">
              <c16:uniqueId val="{00000000-0957-455F-8F25-1729BB8C7842}"/>
            </c:ext>
          </c:extLst>
        </c:ser>
        <c:dLbls>
          <c:showLegendKey val="0"/>
          <c:showVal val="0"/>
          <c:showCatName val="0"/>
          <c:showSerName val="0"/>
          <c:showPercent val="0"/>
          <c:showBubbleSize val="0"/>
        </c:dLbls>
        <c:gapWidth val="150"/>
        <c:axId val="184524688"/>
        <c:axId val="18452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957-455F-8F25-1729BB8C7842}"/>
            </c:ext>
          </c:extLst>
        </c:ser>
        <c:dLbls>
          <c:showLegendKey val="0"/>
          <c:showVal val="0"/>
          <c:showCatName val="0"/>
          <c:showSerName val="0"/>
          <c:showPercent val="0"/>
          <c:showBubbleSize val="0"/>
        </c:dLbls>
        <c:marker val="1"/>
        <c:smooth val="0"/>
        <c:axId val="184524688"/>
        <c:axId val="184525080"/>
      </c:lineChart>
      <c:dateAx>
        <c:axId val="184524688"/>
        <c:scaling>
          <c:orientation val="minMax"/>
        </c:scaling>
        <c:delete val="1"/>
        <c:axPos val="b"/>
        <c:numFmt formatCode="ge" sourceLinked="1"/>
        <c:majorTickMark val="none"/>
        <c:minorTickMark val="none"/>
        <c:tickLblPos val="none"/>
        <c:crossAx val="184525080"/>
        <c:crosses val="autoZero"/>
        <c:auto val="1"/>
        <c:lblOffset val="100"/>
        <c:baseTimeUnit val="years"/>
      </c:dateAx>
      <c:valAx>
        <c:axId val="18452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2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砥部町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21376</v>
      </c>
      <c r="AM8" s="72"/>
      <c r="AN8" s="72"/>
      <c r="AO8" s="72"/>
      <c r="AP8" s="72"/>
      <c r="AQ8" s="72"/>
      <c r="AR8" s="72"/>
      <c r="AS8" s="72"/>
      <c r="AT8" s="71">
        <f>データ!T6</f>
        <v>101.59</v>
      </c>
      <c r="AU8" s="71"/>
      <c r="AV8" s="71"/>
      <c r="AW8" s="71"/>
      <c r="AX8" s="71"/>
      <c r="AY8" s="71"/>
      <c r="AZ8" s="71"/>
      <c r="BA8" s="71"/>
      <c r="BB8" s="71">
        <f>データ!U6</f>
        <v>210.41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1.82</v>
      </c>
      <c r="Q10" s="71"/>
      <c r="R10" s="71"/>
      <c r="S10" s="71"/>
      <c r="T10" s="71"/>
      <c r="U10" s="71"/>
      <c r="V10" s="71"/>
      <c r="W10" s="71">
        <f>データ!Q6</f>
        <v>100</v>
      </c>
      <c r="X10" s="71"/>
      <c r="Y10" s="71"/>
      <c r="Z10" s="71"/>
      <c r="AA10" s="71"/>
      <c r="AB10" s="71"/>
      <c r="AC10" s="71"/>
      <c r="AD10" s="72">
        <f>データ!R6</f>
        <v>3720</v>
      </c>
      <c r="AE10" s="72"/>
      <c r="AF10" s="72"/>
      <c r="AG10" s="72"/>
      <c r="AH10" s="72"/>
      <c r="AI10" s="72"/>
      <c r="AJ10" s="72"/>
      <c r="AK10" s="2"/>
      <c r="AL10" s="72">
        <f>データ!V6</f>
        <v>388</v>
      </c>
      <c r="AM10" s="72"/>
      <c r="AN10" s="72"/>
      <c r="AO10" s="72"/>
      <c r="AP10" s="72"/>
      <c r="AQ10" s="72"/>
      <c r="AR10" s="72"/>
      <c r="AS10" s="72"/>
      <c r="AT10" s="71">
        <f>データ!W6</f>
        <v>0.32</v>
      </c>
      <c r="AU10" s="71"/>
      <c r="AV10" s="71"/>
      <c r="AW10" s="71"/>
      <c r="AX10" s="71"/>
      <c r="AY10" s="71"/>
      <c r="AZ10" s="71"/>
      <c r="BA10" s="71"/>
      <c r="BB10" s="71">
        <f>データ!X6</f>
        <v>1212.5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NIA6qFXLN8UaZD+jQ9Yr2Fe16kkT5DzJPwl7MoML74yJD7Gdej+2XnR9y7Rr0zwlQb23S8msDQ0lBC5v5eOSmw==" saltValue="ZvyCYZjWJ/yBJ2Wc1zyZ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384020</v>
      </c>
      <c r="D6" s="32">
        <f t="shared" si="3"/>
        <v>47</v>
      </c>
      <c r="E6" s="32">
        <f t="shared" si="3"/>
        <v>17</v>
      </c>
      <c r="F6" s="32">
        <f t="shared" si="3"/>
        <v>5</v>
      </c>
      <c r="G6" s="32">
        <f t="shared" si="3"/>
        <v>0</v>
      </c>
      <c r="H6" s="32" t="str">
        <f t="shared" si="3"/>
        <v>愛媛県　砥部町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1.82</v>
      </c>
      <c r="Q6" s="33">
        <f t="shared" si="3"/>
        <v>100</v>
      </c>
      <c r="R6" s="33">
        <f t="shared" si="3"/>
        <v>3720</v>
      </c>
      <c r="S6" s="33">
        <f t="shared" si="3"/>
        <v>21376</v>
      </c>
      <c r="T6" s="33">
        <f t="shared" si="3"/>
        <v>101.59</v>
      </c>
      <c r="U6" s="33">
        <f t="shared" si="3"/>
        <v>210.41</v>
      </c>
      <c r="V6" s="33">
        <f t="shared" si="3"/>
        <v>388</v>
      </c>
      <c r="W6" s="33">
        <f t="shared" si="3"/>
        <v>0.32</v>
      </c>
      <c r="X6" s="33">
        <f t="shared" si="3"/>
        <v>1212.5</v>
      </c>
      <c r="Y6" s="34">
        <f>IF(Y7="",NA(),Y7)</f>
        <v>100.04</v>
      </c>
      <c r="Z6" s="34">
        <f t="shared" ref="Z6:AH6" si="4">IF(Z7="",NA(),Z7)</f>
        <v>100.12</v>
      </c>
      <c r="AA6" s="34">
        <f t="shared" si="4"/>
        <v>114.39</v>
      </c>
      <c r="AB6" s="34">
        <f t="shared" si="4"/>
        <v>102.56</v>
      </c>
      <c r="AC6" s="34">
        <f t="shared" si="4"/>
        <v>101.35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100.08</v>
      </c>
      <c r="BR6" s="34">
        <f t="shared" ref="BR6:BZ6" si="8">IF(BR7="",NA(),BR7)</f>
        <v>86.04</v>
      </c>
      <c r="BS6" s="34">
        <f t="shared" si="8"/>
        <v>76.77</v>
      </c>
      <c r="BT6" s="34">
        <f t="shared" si="8"/>
        <v>62.83</v>
      </c>
      <c r="BU6" s="34">
        <f t="shared" si="8"/>
        <v>58.32</v>
      </c>
      <c r="BV6" s="34">
        <f t="shared" si="8"/>
        <v>41.04</v>
      </c>
      <c r="BW6" s="34">
        <f t="shared" si="8"/>
        <v>41.08</v>
      </c>
      <c r="BX6" s="34">
        <f t="shared" si="8"/>
        <v>52.19</v>
      </c>
      <c r="BY6" s="34">
        <f t="shared" si="8"/>
        <v>55.32</v>
      </c>
      <c r="BZ6" s="34">
        <f t="shared" si="8"/>
        <v>59.8</v>
      </c>
      <c r="CA6" s="33" t="str">
        <f>IF(CA7="","",IF(CA7="-","【-】","【"&amp;SUBSTITUTE(TEXT(CA7,"#,##0.00"),"-","△")&amp;"】"))</f>
        <v>【60.64】</v>
      </c>
      <c r="CB6" s="34">
        <f>IF(CB7="",NA(),CB7)</f>
        <v>218.57</v>
      </c>
      <c r="CC6" s="34">
        <f t="shared" ref="CC6:CK6" si="9">IF(CC7="",NA(),CC7)</f>
        <v>244.95</v>
      </c>
      <c r="CD6" s="34">
        <f t="shared" si="9"/>
        <v>283.2</v>
      </c>
      <c r="CE6" s="34">
        <f t="shared" si="9"/>
        <v>373.21</v>
      </c>
      <c r="CF6" s="34">
        <f t="shared" si="9"/>
        <v>388.1</v>
      </c>
      <c r="CG6" s="34">
        <f t="shared" si="9"/>
        <v>357.08</v>
      </c>
      <c r="CH6" s="34">
        <f t="shared" si="9"/>
        <v>378.08</v>
      </c>
      <c r="CI6" s="34">
        <f t="shared" si="9"/>
        <v>296.14</v>
      </c>
      <c r="CJ6" s="34">
        <f t="shared" si="9"/>
        <v>283.17</v>
      </c>
      <c r="CK6" s="34">
        <f t="shared" si="9"/>
        <v>263.76</v>
      </c>
      <c r="CL6" s="33" t="str">
        <f>IF(CL7="","",IF(CL7="-","【-】","【"&amp;SUBSTITUTE(TEXT(CL7,"#,##0.00"),"-","△")&amp;"】"))</f>
        <v>【255.52】</v>
      </c>
      <c r="CM6" s="34">
        <f>IF(CM7="",NA(),CM7)</f>
        <v>46.22</v>
      </c>
      <c r="CN6" s="34">
        <f t="shared" ref="CN6:CV6" si="10">IF(CN7="",NA(),CN7)</f>
        <v>48.32</v>
      </c>
      <c r="CO6" s="34">
        <f t="shared" si="10"/>
        <v>46.22</v>
      </c>
      <c r="CP6" s="34">
        <f t="shared" si="10"/>
        <v>42.44</v>
      </c>
      <c r="CQ6" s="34">
        <f t="shared" si="10"/>
        <v>41.18</v>
      </c>
      <c r="CR6" s="34">
        <f t="shared" si="10"/>
        <v>45.95</v>
      </c>
      <c r="CS6" s="34">
        <f t="shared" si="10"/>
        <v>44.69</v>
      </c>
      <c r="CT6" s="34">
        <f t="shared" si="10"/>
        <v>52.31</v>
      </c>
      <c r="CU6" s="34">
        <f t="shared" si="10"/>
        <v>60.65</v>
      </c>
      <c r="CV6" s="34">
        <f t="shared" si="10"/>
        <v>51.75</v>
      </c>
      <c r="CW6" s="33" t="str">
        <f>IF(CW7="","",IF(CW7="-","【-】","【"&amp;SUBSTITUTE(TEXT(CW7,"#,##0.00"),"-","△")&amp;"】"))</f>
        <v>【52.49】</v>
      </c>
      <c r="CX6" s="34">
        <f>IF(CX7="",NA(),CX7)</f>
        <v>86.17</v>
      </c>
      <c r="CY6" s="34">
        <f t="shared" ref="CY6:DG6" si="11">IF(CY7="",NA(),CY7)</f>
        <v>86.34</v>
      </c>
      <c r="CZ6" s="34">
        <f t="shared" si="11"/>
        <v>86.08</v>
      </c>
      <c r="DA6" s="34">
        <f t="shared" si="11"/>
        <v>87.56</v>
      </c>
      <c r="DB6" s="34">
        <f t="shared" si="11"/>
        <v>86.6</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384020</v>
      </c>
      <c r="D7" s="36">
        <v>47</v>
      </c>
      <c r="E7" s="36">
        <v>17</v>
      </c>
      <c r="F7" s="36">
        <v>5</v>
      </c>
      <c r="G7" s="36">
        <v>0</v>
      </c>
      <c r="H7" s="36" t="s">
        <v>111</v>
      </c>
      <c r="I7" s="36" t="s">
        <v>112</v>
      </c>
      <c r="J7" s="36" t="s">
        <v>113</v>
      </c>
      <c r="K7" s="36" t="s">
        <v>114</v>
      </c>
      <c r="L7" s="36" t="s">
        <v>115</v>
      </c>
      <c r="M7" s="36" t="s">
        <v>116</v>
      </c>
      <c r="N7" s="37" t="s">
        <v>117</v>
      </c>
      <c r="O7" s="37" t="s">
        <v>118</v>
      </c>
      <c r="P7" s="37">
        <v>1.82</v>
      </c>
      <c r="Q7" s="37">
        <v>100</v>
      </c>
      <c r="R7" s="37">
        <v>3720</v>
      </c>
      <c r="S7" s="37">
        <v>21376</v>
      </c>
      <c r="T7" s="37">
        <v>101.59</v>
      </c>
      <c r="U7" s="37">
        <v>210.41</v>
      </c>
      <c r="V7" s="37">
        <v>388</v>
      </c>
      <c r="W7" s="37">
        <v>0.32</v>
      </c>
      <c r="X7" s="37">
        <v>1212.5</v>
      </c>
      <c r="Y7" s="37">
        <v>100.04</v>
      </c>
      <c r="Z7" s="37">
        <v>100.12</v>
      </c>
      <c r="AA7" s="37">
        <v>114.39</v>
      </c>
      <c r="AB7" s="37">
        <v>102.56</v>
      </c>
      <c r="AC7" s="37">
        <v>101.35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100.08</v>
      </c>
      <c r="BR7" s="37">
        <v>86.04</v>
      </c>
      <c r="BS7" s="37">
        <v>76.77</v>
      </c>
      <c r="BT7" s="37">
        <v>62.83</v>
      </c>
      <c r="BU7" s="37">
        <v>58.32</v>
      </c>
      <c r="BV7" s="37">
        <v>41.04</v>
      </c>
      <c r="BW7" s="37">
        <v>41.08</v>
      </c>
      <c r="BX7" s="37">
        <v>52.19</v>
      </c>
      <c r="BY7" s="37">
        <v>55.32</v>
      </c>
      <c r="BZ7" s="37">
        <v>59.8</v>
      </c>
      <c r="CA7" s="37">
        <v>60.64</v>
      </c>
      <c r="CB7" s="37">
        <v>218.57</v>
      </c>
      <c r="CC7" s="37">
        <v>244.95</v>
      </c>
      <c r="CD7" s="37">
        <v>283.2</v>
      </c>
      <c r="CE7" s="37">
        <v>373.21</v>
      </c>
      <c r="CF7" s="37">
        <v>388.1</v>
      </c>
      <c r="CG7" s="37">
        <v>357.08</v>
      </c>
      <c r="CH7" s="37">
        <v>378.08</v>
      </c>
      <c r="CI7" s="37">
        <v>296.14</v>
      </c>
      <c r="CJ7" s="37">
        <v>283.17</v>
      </c>
      <c r="CK7" s="37">
        <v>263.76</v>
      </c>
      <c r="CL7" s="37">
        <v>255.52</v>
      </c>
      <c r="CM7" s="37">
        <v>46.22</v>
      </c>
      <c r="CN7" s="37">
        <v>48.32</v>
      </c>
      <c r="CO7" s="37">
        <v>46.22</v>
      </c>
      <c r="CP7" s="37">
        <v>42.44</v>
      </c>
      <c r="CQ7" s="37">
        <v>41.18</v>
      </c>
      <c r="CR7" s="37">
        <v>45.95</v>
      </c>
      <c r="CS7" s="37">
        <v>44.69</v>
      </c>
      <c r="CT7" s="37">
        <v>52.31</v>
      </c>
      <c r="CU7" s="37">
        <v>60.65</v>
      </c>
      <c r="CV7" s="37">
        <v>51.75</v>
      </c>
      <c r="CW7" s="37">
        <v>52.49</v>
      </c>
      <c r="CX7" s="37">
        <v>86.17</v>
      </c>
      <c r="CY7" s="37">
        <v>86.34</v>
      </c>
      <c r="CZ7" s="37">
        <v>86.08</v>
      </c>
      <c r="DA7" s="37">
        <v>87.56</v>
      </c>
      <c r="DB7" s="37">
        <v>86.6</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C10729</cp:lastModifiedBy>
  <cp:lastPrinted>2019-01-27T23:30:05Z</cp:lastPrinted>
  <dcterms:created xsi:type="dcterms:W3CDTF">2018-12-03T09:29:23Z</dcterms:created>
  <dcterms:modified xsi:type="dcterms:W3CDTF">2019-01-28T07:45:58Z</dcterms:modified>
  <cp:category/>
</cp:coreProperties>
</file>