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3年度\経営比較分析表の分析等について（依頼）\"/>
    </mc:Choice>
  </mc:AlternateContent>
  <workbookProtection workbookAlgorithmName="SHA-512" workbookHashValue="p57rkKVOu2vTbZOwdLwuiQs2GtoAy9u+sH9rW0SOyklRgryPU4LDrbqVbk+Fx532yjv0eaipLAL5TrbjfvTOmQ==" workbookSaltValue="gBT/nACwrfCfEU8KmWHjW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10" i="5" l="1"/>
  <c r="AS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<sst xmlns="http://schemas.openxmlformats.org/spreadsheetml/2006/main" count="262" uniqueCount="108">
  <si>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</si>
  <si>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</si>
  <si>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</si>
  <si>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</si>
  <si>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</si>
  <si>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</si>
  <si>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</si>
  <si>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</si>
  <si>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</si>
  <si>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</si>
  <si>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</si>
  <si>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</si>
  <si>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</si>
  <si>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</si>
  <si>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</si>
  <si>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</si>
  <si>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</si>
  <si>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</si>
  <si>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</si>
  <si>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</si>
  <si>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</si>
  <si>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</si>
  <si>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</si>
  <si>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</si>
  <si>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</si>
  <si>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</si>
  <si>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</si>
  <si>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</si>
  <si>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</si>
  <si>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</si>
  <si>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</si>
  <si>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</si>
  <si>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</si>
  <si>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</si>
  <si>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</si>
  <si>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</si>
  <si>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</si>
  <si>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</si>
  <si>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</si>
  <si>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</si>
  <si>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</si>
  <si>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</si>
  <si>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</si>
  <si>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</si>
  <si>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</si>
  <si>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</si>
  <si>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</si>
  <si>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</si>
  <si>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</si>
  <si>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</si>
  <si>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</si>
  <si>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</si>
  <si>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</si>
  <si>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</si>
  <si>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</si>
  <si>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</si>
  <si>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</si>
  <si>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</si>
  <si>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</si>
  <si>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</si>
  <si>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</si>
  <si>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</si>
  <si>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</si>
  <si>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</si>
  <si>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</si>
  <si>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</si>
  <si>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</si>
  <si>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</si>
  <si>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</si>
  <si>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</si>
  <si>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</si>
  <si>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</si>
  <si>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</si>
  <si>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</si>
  <si>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</si>
  <si>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</si>
  <si>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</si>
  <si>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</si>
  <si>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</si>
  <si>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</si>
  <si>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</si>
  <si>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</si>
  <si>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</si>
  <si>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</si>
  <si>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</si>
  <si>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</si>
  <si>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</si>
  <si>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</si>
  <si>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</si>
  <si>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380008</t>
  </si>
  <si>
    <t>46</t>
  </si>
  <si>
    <t>02</t>
  </si>
  <si>
    <t>0</t>
  </si>
  <si>
    <t>000</t>
  </si>
  <si>
    <t>愛媛県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</si>
  <si>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</si>
  <si>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</si>
  <si>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</si>
  <si>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</si>
  <si>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</si>
  <si>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</si>
  <si>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</si>
  <si>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</si>
  <si>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</si>
  <si>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</si>
  <si>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各指標の状況は、下記の通りであるが、累積欠損金比率は類似団体の平均値を上回るものの、その他は、類似団体と比べ良好な状態にあり、健全な経営を確保できている。
○経常収支比率
　経常収支比率は、令和２年度は、経常収益は増加したものの、経常費用も増加したことにより、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ており、累積欠損金比率も、営業収益の増加により、平成28年度以降減少している。
○流動比率
　流動資産のほとんどは現金及び預金であり、流動負債は企業債と一時的な未払金等あるため、流動比率は、一時的な未収金及び未払金により変動している。
　令和２年度の流動比率は、現金の増加等により、前年度を上回り、１年以内に支払うべき債務を支払う現金等があることを示す100％も上回っている。
○企業債残高対給水収益比率
　企業債残高対給水収益比率は、企業債の新たな借入を行っていないため、企業債現在高が減少し、給水収益も増加しているため、下降傾向にある。
○料金回収率、給水原価
　給水原価は、令和２年度は、年間総有水収量の減少及び経常費用の増加により、前年度を上回った。
　料金回収率は、一昨年までは上昇傾向にあったが、令和２年度は、給水原価の上昇及び給水収益の減少により、前年度を下回ったものの、給水収益により、給水費用が賄える100％を超えている。
○施設利用率、契約率
　令和２年度の契約率は、松山地区及び今治地区で100％、西条地区は、前年度を若干上回る約79％であり、施設利用率は、類似団体と比べ、良好であり、適正な施設規模となっている。
</t>
    <rPh sb="418" eb="419">
      <t>トウ</t>
    </rPh>
    <phoneticPr fontId="5"/>
  </si>
  <si>
    <t xml:space="preserve">　愛媛県公営企業管理局では、令和２年度から令和11年度を対象期間とする工業用水道事業中期経営計画を策定し、効率的な経営や施設の状況等を的確に把握した経済的な維持管理により、工業用水道事業の安定的な供給体制の確立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設備面では、施設利用率は類似団体よりも良好な状態にあるが、管路経年化率が横ばいの状態が続いており、企業債残高対給水給水収益比率も類似団体より高いため、今後とも、施設の状況等を的確に把握し、経済的な維持管理に努めていく。
</t>
    <rPh sb="349" eb="350">
      <t>ヨコ</t>
    </rPh>
    <rPh sb="353" eb="355">
      <t>ジョウタイ</t>
    </rPh>
    <rPh sb="356" eb="357">
      <t>ツヅ</t>
    </rPh>
    <phoneticPr fontId="5"/>
  </si>
  <si>
    <t xml:space="preserve">○有形固定資産償却率
　有形固定資産償却率は、減価償却の進展に伴い、上昇傾向にあるが、西条地区の給水開始は昭和59年度であり、施設が比較的新しいため、類似団体の平均値を下回っている。
○管路経年化率、管路更新率
　管路延長に変更がなく、法定耐用年数を経過している管路の更新も実施していないことから、管路経年化率は横ばいの状態が続いているものの、類似団体を若干下回って推移している。
　松山地区及び今治地区は管路の法定耐用年数を経過しているが、施設の管理に当たっては、状況の的確な把握及び計画的な維持管理に努めており、施設・管路の健全性は保たれていることから、早急に更新を行う必要ないと判断しているため、管路更新率は0％となっており、類似団体を下回っている。
</t>
    <rPh sb="178" eb="180">
      <t>ジャッカン</t>
    </rPh>
    <rPh sb="180" eb="182">
      <t>シタマワ</t>
    </rPh>
    <rPh sb="193" eb="195">
      <t>マツヤマ</t>
    </rPh>
    <rPh sb="195" eb="197">
      <t>チク</t>
    </rPh>
    <rPh sb="197" eb="198">
      <t>オヨ</t>
    </rPh>
    <rPh sb="199" eb="201">
      <t>イマバリ</t>
    </rPh>
    <rPh sb="201" eb="203">
      <t>チク</t>
    </rPh>
    <rPh sb="204" eb="206">
      <t>カンロ</t>
    </rPh>
    <rPh sb="207" eb="209">
      <t>ホウテイ</t>
    </rPh>
    <rPh sb="209" eb="211">
      <t>タイヨウ</t>
    </rPh>
    <rPh sb="211" eb="213">
      <t>ネンスウ</t>
    </rPh>
    <rPh sb="214" eb="216">
      <t>ケイカ</t>
    </rPh>
    <rPh sb="222" eb="224">
      <t>シセツ</t>
    </rPh>
    <rPh sb="225" eb="227">
      <t>カンリ</t>
    </rPh>
    <rPh sb="228" eb="229">
      <t>ア</t>
    </rPh>
    <rPh sb="234" eb="236">
      <t>ジョウキョウ</t>
    </rPh>
    <rPh sb="237" eb="239">
      <t>テキカク</t>
    </rPh>
    <rPh sb="240" eb="242">
      <t>ハアク</t>
    </rPh>
    <rPh sb="242" eb="243">
      <t>オヨ</t>
    </rPh>
    <rPh sb="244" eb="247">
      <t>ケイカクテキ</t>
    </rPh>
    <rPh sb="248" eb="250">
      <t>イジ</t>
    </rPh>
    <rPh sb="250" eb="252">
      <t>カンリ</t>
    </rPh>
    <rPh sb="253" eb="254">
      <t>ツト</t>
    </rPh>
    <rPh sb="259" eb="261">
      <t>シセツ</t>
    </rPh>
    <rPh sb="262" eb="264">
      <t>カンロ</t>
    </rPh>
    <rPh sb="265" eb="268">
      <t>ケンゼンセイ</t>
    </rPh>
    <rPh sb="269" eb="270">
      <t>タモ</t>
    </rPh>
    <rPh sb="280" eb="282">
      <t>ソウキュウ</t>
    </rPh>
    <rPh sb="283" eb="285">
      <t>コウシン</t>
    </rPh>
    <rPh sb="286" eb="287">
      <t>オコナ</t>
    </rPh>
    <rPh sb="288" eb="290">
      <t>ヒツヨウ</t>
    </rPh>
    <rPh sb="293" eb="295">
      <t>ハンダン</t>
    </rPh>
    <rPh sb="302" eb="304">
      <t>カンロ</t>
    </rPh>
    <rPh sb="304" eb="306">
      <t>コウシン</t>
    </rPh>
    <rPh sb="306" eb="307">
      <t>リツ</t>
    </rPh>
    <rPh sb="317" eb="319">
      <t>ルイジ</t>
    </rPh>
    <rPh sb="319" eb="321">
      <t>ダンタイ</t>
    </rPh>
    <rPh sb="322" eb="32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</si>
</sst>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8"/>
      <color theme="1"/>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44.93</c:v>
                </c:pt>
                <c:pt idx="1">
                  <c:v>45.89</c:v>
                </c:pt>
                <c:pt idx="2">
                  <c:v>46.92</c:v>
                </c:pt>
                <c:pt idx="3">
                  <c:v>47.44</c:v>
                </c:pt>
                <c:pt idx="4">
                  <c:v>48.62</c:v>
                </c:pt>
              </c:numCache>
            </c:numRef>
          </c:val>
          <c:extLst>
            <c:ext xmlns:c16="http://schemas.microsoft.com/office/drawing/2014/chart" uri="{C3380CC4-5D6E-409C-BE32-E72D297353CC}">
              <c16:uniqueId val="{00000000-6046-40EE-806E-01DE6A3179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6046-40EE-806E-01DE6A3179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831.85</c:v>
                </c:pt>
                <c:pt idx="1">
                  <c:v>785.31</c:v>
                </c:pt>
                <c:pt idx="2">
                  <c:v>732.18</c:v>
                </c:pt>
                <c:pt idx="3">
                  <c:v>688.87</c:v>
                </c:pt>
                <c:pt idx="4">
                  <c:v>643.71</c:v>
                </c:pt>
              </c:numCache>
            </c:numRef>
          </c:val>
          <c:extLst>
            <c:ext xmlns:c16="http://schemas.microsoft.com/office/drawing/2014/chart" uri="{C3380CC4-5D6E-409C-BE32-E72D297353CC}">
              <c16:uniqueId val="{00000000-5752-44BF-9BB2-03E9CDED24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5752-44BF-9BB2-03E9CDED24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153.22</c:v>
                </c:pt>
                <c:pt idx="1">
                  <c:v>155.69</c:v>
                </c:pt>
                <c:pt idx="2">
                  <c:v>169.72</c:v>
                </c:pt>
                <c:pt idx="3">
                  <c:v>165.59</c:v>
                </c:pt>
                <c:pt idx="4">
                  <c:v>165.01</c:v>
                </c:pt>
              </c:numCache>
            </c:numRef>
          </c:val>
          <c:extLst>
            <c:ext xmlns:c16="http://schemas.microsoft.com/office/drawing/2014/chart" uri="{C3380CC4-5D6E-409C-BE32-E72D297353CC}">
              <c16:uniqueId val="{00000000-AE7B-484F-9BB3-29554EA12E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AE7B-484F-9BB3-29554EA12E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48.48</c:v>
                </c:pt>
                <c:pt idx="1">
                  <c:v>48.48</c:v>
                </c:pt>
                <c:pt idx="2">
                  <c:v>48.48</c:v>
                </c:pt>
                <c:pt idx="3">
                  <c:v>48.48</c:v>
                </c:pt>
                <c:pt idx="4">
                  <c:v>48.48</c:v>
                </c:pt>
              </c:numCache>
            </c:numRef>
          </c:val>
          <c:extLst>
            <c:ext xmlns:c16="http://schemas.microsoft.com/office/drawing/2014/chart" uri="{C3380CC4-5D6E-409C-BE32-E72D297353CC}">
              <c16:uniqueId val="{00000000-F9BB-4C2C-8D8D-3F505EB1B0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F9BB-4C2C-8D8D-3F505EB1B0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3F-44A8-9BAA-3019F4B1FA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A63F-44A8-9BAA-3019F4B1FA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621.53</c:v>
                </c:pt>
                <c:pt idx="1">
                  <c:v>667.72</c:v>
                </c:pt>
                <c:pt idx="2">
                  <c:v>589.5</c:v>
                </c:pt>
                <c:pt idx="3">
                  <c:v>633.17999999999995</c:v>
                </c:pt>
                <c:pt idx="4">
                  <c:v>722.09</c:v>
                </c:pt>
              </c:numCache>
            </c:numRef>
          </c:val>
          <c:extLst>
            <c:ext xmlns:c16="http://schemas.microsoft.com/office/drawing/2014/chart" uri="{C3380CC4-5D6E-409C-BE32-E72D297353CC}">
              <c16:uniqueId val="{00000000-0BCD-461A-B18A-D43254FBFF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0BCD-461A-B18A-D43254FBFF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361</c:v>
                </c:pt>
                <c:pt idx="1">
                  <c:v>311.95999999999998</c:v>
                </c:pt>
                <c:pt idx="2">
                  <c:v>264.37</c:v>
                </c:pt>
                <c:pt idx="3">
                  <c:v>219.28</c:v>
                </c:pt>
                <c:pt idx="4">
                  <c:v>174.75</c:v>
                </c:pt>
              </c:numCache>
            </c:numRef>
          </c:val>
          <c:extLst>
            <c:ext xmlns:c16="http://schemas.microsoft.com/office/drawing/2014/chart" uri="{C3380CC4-5D6E-409C-BE32-E72D297353CC}">
              <c16:uniqueId val="{00000000-0388-4F34-BEDE-C73C195946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0388-4F34-BEDE-C73C195946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150.35</c:v>
                </c:pt>
                <c:pt idx="1">
                  <c:v>152.21</c:v>
                </c:pt>
                <c:pt idx="2">
                  <c:v>164.29</c:v>
                </c:pt>
                <c:pt idx="3">
                  <c:v>163.51</c:v>
                </c:pt>
                <c:pt idx="4">
                  <c:v>158.27000000000001</c:v>
                </c:pt>
              </c:numCache>
            </c:numRef>
          </c:val>
          <c:extLst>
            <c:ext xmlns:c16="http://schemas.microsoft.com/office/drawing/2014/chart" uri="{C3380CC4-5D6E-409C-BE32-E72D297353CC}">
              <c16:uniqueId val="{00000000-CC52-4BC2-B1CA-8930180053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CC52-4BC2-B1CA-8930180053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11.05</c:v>
                </c:pt>
                <c:pt idx="1">
                  <c:v>10.92</c:v>
                </c:pt>
                <c:pt idx="2">
                  <c:v>10.130000000000001</c:v>
                </c:pt>
                <c:pt idx="3">
                  <c:v>10.17</c:v>
                </c:pt>
                <c:pt idx="4">
                  <c:v>10.53</c:v>
                </c:pt>
              </c:numCache>
            </c:numRef>
          </c:val>
          <c:extLst>
            <c:ext xmlns:c16="http://schemas.microsoft.com/office/drawing/2014/chart" uri="{C3380CC4-5D6E-409C-BE32-E72D297353CC}">
              <c16:uniqueId val="{00000000-17D9-402D-A1E1-5704290165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17D9-402D-A1E1-57042901656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74.48</c:v>
                </c:pt>
                <c:pt idx="1">
                  <c:v>73.61</c:v>
                </c:pt>
                <c:pt idx="2">
                  <c:v>69.17</c:v>
                </c:pt>
                <c:pt idx="3">
                  <c:v>69.03</c:v>
                </c:pt>
                <c:pt idx="4">
                  <c:v>65.47</c:v>
                </c:pt>
              </c:numCache>
            </c:numRef>
          </c:val>
          <c:extLst>
            <c:ext xmlns:c16="http://schemas.microsoft.com/office/drawing/2014/chart" uri="{C3380CC4-5D6E-409C-BE32-E72D297353CC}">
              <c16:uniqueId val="{00000000-C5D1-427F-8FAC-F7715F0792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C5D1-427F-8FAC-F7715F0792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96.37</c:v>
                </c:pt>
                <c:pt idx="1">
                  <c:v>96.86</c:v>
                </c:pt>
                <c:pt idx="2">
                  <c:v>93.04</c:v>
                </c:pt>
                <c:pt idx="3">
                  <c:v>92.74</c:v>
                </c:pt>
                <c:pt idx="4">
                  <c:v>92.76</c:v>
                </c:pt>
              </c:numCache>
            </c:numRef>
          </c:val>
          <c:extLst>
            <c:ext xmlns:c16="http://schemas.microsoft.com/office/drawing/2014/chart" uri="{C3380CC4-5D6E-409C-BE32-E72D297353CC}">
              <c16:uniqueId val="{00000000-2B8A-439C-91D9-8AEC4DD5C1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2B8A-439C-91D9-8AEC4DD5C1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C39" zoomScaleNormal="100" workbookViewId="0">
      <selection activeCell="SM66" sqref="SM66:TA6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愛媛県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249220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3</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163156</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-16.399999999999999</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64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231170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105</v>
      </c>
      <c r="SN16" s="86"/>
      <c r="SO16" s="86"/>
      <c r="SP16" s="86"/>
      <c r="SQ16" s="86"/>
      <c r="SR16" s="86"/>
      <c r="SS16" s="86"/>
      <c r="ST16" s="86"/>
      <c r="SU16" s="86"/>
      <c r="SV16" s="86"/>
      <c r="SW16" s="86"/>
      <c r="SX16" s="86"/>
      <c r="SY16" s="86"/>
      <c r="SZ16" s="86"/>
      <c r="TA16" s="87"/>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153.22</v>
      </c>
      <c r="Y32" s="107"/>
      <c r="Z32" s="107"/>
      <c r="AA32" s="107"/>
      <c r="AB32" s="107"/>
      <c r="AC32" s="107"/>
      <c r="AD32" s="107"/>
      <c r="AE32" s="107"/>
      <c r="AF32" s="107"/>
      <c r="AG32" s="107"/>
      <c r="AH32" s="107"/>
      <c r="AI32" s="107"/>
      <c r="AJ32" s="107"/>
      <c r="AK32" s="107"/>
      <c r="AL32" s="107"/>
      <c r="AM32" s="107"/>
      <c r="AN32" s="107"/>
      <c r="AO32" s="107"/>
      <c r="AP32" s="107"/>
      <c r="AQ32" s="108"/>
      <c r="AR32" s="106">
        <f>データ!U6</f>
        <v>155.69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169.72</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165.59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165.01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831.85</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785.31</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732.18</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688.87</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643.71</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621.53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667.72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589.5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633.17999999999995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722.09</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361</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311.95999999999998</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264.37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219.28</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174.75</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107</v>
      </c>
      <c r="SN48" s="86"/>
      <c r="SO48" s="86"/>
      <c r="SP48" s="86"/>
      <c r="SQ48" s="86"/>
      <c r="SR48" s="86"/>
      <c r="SS48" s="86"/>
      <c r="ST48" s="86"/>
      <c r="SU48" s="86"/>
      <c r="SV48" s="86"/>
      <c r="SW48" s="86"/>
      <c r="SX48" s="86"/>
      <c r="SY48" s="86"/>
      <c r="SZ48" s="86"/>
      <c r="TA48" s="87"/>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150.35</v>
      </c>
      <c r="Y55" s="107"/>
      <c r="Z55" s="107"/>
      <c r="AA55" s="107"/>
      <c r="AB55" s="107"/>
      <c r="AC55" s="107"/>
      <c r="AD55" s="107"/>
      <c r="AE55" s="107"/>
      <c r="AF55" s="107"/>
      <c r="AG55" s="107"/>
      <c r="AH55" s="107"/>
      <c r="AI55" s="107"/>
      <c r="AJ55" s="107"/>
      <c r="AK55" s="107"/>
      <c r="AL55" s="107"/>
      <c r="AM55" s="107"/>
      <c r="AN55" s="107"/>
      <c r="AO55" s="107"/>
      <c r="AP55" s="107"/>
      <c r="AQ55" s="108"/>
      <c r="AR55" s="106">
        <f>データ!BM6</f>
        <v>152.21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164.29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163.51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158.27000000000001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11.05</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10.92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10.130000000000001</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10.17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10.53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74.48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73.61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69.17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69.03</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65.47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96.37</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96.86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93.04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92.74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92.76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44.93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45.89</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46.92</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47.44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48.62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48.48</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48.48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48.48</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48.48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48.48</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57.93</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58.88</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59.48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60.09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60.35</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41.79</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43.44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48.09</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50.93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52.07</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0.32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0.21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0.5</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37</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9CYtMv/EoKuZHt0fMbLL8QSvKSM1p/jlZgr+BXT7djlime6LJjCRmWFMBDwxb6XFL+z//9yqqiFwgnfIPD66g==" saltValue="bTRcCStJvXbjsYw6XW0L+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c r="A6" s="45" t="s">
        <v>87</v>
      </c>
      <c r="B6" s="50"/>
      <c r="C6" s="50"/>
      <c r="D6" s="50"/>
      <c r="E6" s="50"/>
      <c r="F6" s="50"/>
      <c r="G6" s="50"/>
      <c r="H6" s="50"/>
      <c r="I6" s="50"/>
      <c r="J6" s="50"/>
      <c r="K6" s="50"/>
      <c r="L6" s="50"/>
      <c r="M6" s="50"/>
      <c r="N6" s="50"/>
      <c r="O6" s="50"/>
      <c r="P6" s="50"/>
      <c r="Q6" s="51"/>
      <c r="R6" s="50"/>
      <c r="S6" s="50"/>
      <c r="T6" s="52">
        <f t="shared" ref="T6:CE6" si="3">T7</f>
        <v>153.22</v>
      </c>
      <c r="U6" s="52">
        <f>U7</f>
        <v>155.69</v>
      </c>
      <c r="V6" s="52">
        <f>V7</f>
        <v>169.72</v>
      </c>
      <c r="W6" s="52">
        <f>W7</f>
        <v>165.59</v>
      </c>
      <c r="X6" s="52">
        <f t="shared" si="3"/>
        <v>165.01</v>
      </c>
      <c r="Y6" s="52">
        <f t="shared" si="3"/>
        <v>121.58</v>
      </c>
      <c r="Z6" s="52">
        <f t="shared" si="3"/>
        <v>121.19</v>
      </c>
      <c r="AA6" s="52">
        <f t="shared" si="3"/>
        <v>120.32</v>
      </c>
      <c r="AB6" s="52">
        <f t="shared" si="3"/>
        <v>119.89</v>
      </c>
      <c r="AC6" s="52">
        <f t="shared" si="3"/>
        <v>119.93</v>
      </c>
      <c r="AD6" s="50" t="str">
        <f>IF(AD7="-","【-】","【"&amp;SUBSTITUTE(TEXT(AD7,"#,##0.00"),"-","△")&amp;"】")</f>
        <v>【118.49】</v>
      </c>
      <c r="AE6" s="52">
        <f t="shared" si="3"/>
        <v>831.85</v>
      </c>
      <c r="AF6" s="52">
        <f>AF7</f>
        <v>785.31</v>
      </c>
      <c r="AG6" s="52">
        <f>AG7</f>
        <v>732.18</v>
      </c>
      <c r="AH6" s="52">
        <f>AH7</f>
        <v>688.87</v>
      </c>
      <c r="AI6" s="52">
        <f t="shared" si="3"/>
        <v>643.71</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621.53</v>
      </c>
      <c r="AQ6" s="52">
        <f>AQ7</f>
        <v>667.72</v>
      </c>
      <c r="AR6" s="52">
        <f>AR7</f>
        <v>589.5</v>
      </c>
      <c r="AS6" s="52">
        <f>AS7</f>
        <v>633.17999999999995</v>
      </c>
      <c r="AT6" s="52">
        <f t="shared" si="3"/>
        <v>722.09</v>
      </c>
      <c r="AU6" s="52">
        <f t="shared" si="3"/>
        <v>345.05</v>
      </c>
      <c r="AV6" s="52">
        <f t="shared" si="3"/>
        <v>379.14</v>
      </c>
      <c r="AW6" s="52">
        <f t="shared" si="3"/>
        <v>394.58</v>
      </c>
      <c r="AX6" s="52">
        <f t="shared" si="3"/>
        <v>368.36</v>
      </c>
      <c r="AY6" s="52">
        <f t="shared" si="3"/>
        <v>380.84</v>
      </c>
      <c r="AZ6" s="50" t="str">
        <f>IF(AZ7="-","【-】","【"&amp;SUBSTITUTE(TEXT(AZ7,"#,##0.00"),"-","△")&amp;"】")</f>
        <v>【436.32】</v>
      </c>
      <c r="BA6" s="52">
        <f t="shared" si="3"/>
        <v>361</v>
      </c>
      <c r="BB6" s="52">
        <f>BB7</f>
        <v>311.95999999999998</v>
      </c>
      <c r="BC6" s="52">
        <f>BC7</f>
        <v>264.37</v>
      </c>
      <c r="BD6" s="52">
        <f>BD7</f>
        <v>219.28</v>
      </c>
      <c r="BE6" s="52">
        <f t="shared" si="3"/>
        <v>174.75</v>
      </c>
      <c r="BF6" s="52">
        <f t="shared" si="3"/>
        <v>255.89</v>
      </c>
      <c r="BG6" s="52">
        <f t="shared" si="3"/>
        <v>242.57</v>
      </c>
      <c r="BH6" s="52">
        <f t="shared" si="3"/>
        <v>235.79</v>
      </c>
      <c r="BI6" s="52">
        <f t="shared" si="3"/>
        <v>227.51</v>
      </c>
      <c r="BJ6" s="52">
        <f t="shared" si="3"/>
        <v>225.72</v>
      </c>
      <c r="BK6" s="50" t="str">
        <f>IF(BK7="-","【-】","【"&amp;SUBSTITUTE(TEXT(BK7,"#,##0.00"),"-","△")&amp;"】")</f>
        <v>【238.21】</v>
      </c>
      <c r="BL6" s="52">
        <f t="shared" si="3"/>
        <v>150.35</v>
      </c>
      <c r="BM6" s="52">
        <f>BM7</f>
        <v>152.21</v>
      </c>
      <c r="BN6" s="52">
        <f>BN7</f>
        <v>164.29</v>
      </c>
      <c r="BO6" s="52">
        <f>BO7</f>
        <v>163.51</v>
      </c>
      <c r="BP6" s="52">
        <f t="shared" si="3"/>
        <v>158.27000000000001</v>
      </c>
      <c r="BQ6" s="52">
        <f t="shared" si="3"/>
        <v>118.99</v>
      </c>
      <c r="BR6" s="52">
        <f t="shared" si="3"/>
        <v>119.17</v>
      </c>
      <c r="BS6" s="52">
        <f t="shared" si="3"/>
        <v>117.72</v>
      </c>
      <c r="BT6" s="52">
        <f t="shared" si="3"/>
        <v>117.69</v>
      </c>
      <c r="BU6" s="52">
        <f t="shared" si="3"/>
        <v>116.75</v>
      </c>
      <c r="BV6" s="50" t="str">
        <f>IF(BV7="-","【-】","【"&amp;SUBSTITUTE(TEXT(BV7,"#,##0.00"),"-","△")&amp;"】")</f>
        <v>【113.30】</v>
      </c>
      <c r="BW6" s="52">
        <f t="shared" si="3"/>
        <v>11.05</v>
      </c>
      <c r="BX6" s="52">
        <f>BX7</f>
        <v>10.92</v>
      </c>
      <c r="BY6" s="52">
        <f>BY7</f>
        <v>10.130000000000001</v>
      </c>
      <c r="BZ6" s="52">
        <f>BZ7</f>
        <v>10.17</v>
      </c>
      <c r="CA6" s="52">
        <f t="shared" si="3"/>
        <v>10.53</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74.48</v>
      </c>
      <c r="CI6" s="52">
        <f>CI7</f>
        <v>73.61</v>
      </c>
      <c r="CJ6" s="52">
        <f>CJ7</f>
        <v>69.17</v>
      </c>
      <c r="CK6" s="52">
        <f>CK7</f>
        <v>69.03</v>
      </c>
      <c r="CL6" s="52">
        <f t="shared" si="5"/>
        <v>65.47</v>
      </c>
      <c r="CM6" s="52">
        <f t="shared" si="5"/>
        <v>57.55</v>
      </c>
      <c r="CN6" s="52">
        <f t="shared" si="5"/>
        <v>57.69</v>
      </c>
      <c r="CO6" s="52">
        <f t="shared" si="5"/>
        <v>58.56</v>
      </c>
      <c r="CP6" s="52">
        <f t="shared" si="5"/>
        <v>57.96</v>
      </c>
      <c r="CQ6" s="52">
        <f t="shared" si="5"/>
        <v>56</v>
      </c>
      <c r="CR6" s="50" t="str">
        <f>IF(CR7="-","【-】","【"&amp;SUBSTITUTE(TEXT(CR7,"#,##0.00"),"-","△")&amp;"】")</f>
        <v>【53.39】</v>
      </c>
      <c r="CS6" s="52">
        <f t="shared" ref="CS6:DB6" si="6">CS7</f>
        <v>96.37</v>
      </c>
      <c r="CT6" s="52">
        <f>CT7</f>
        <v>96.86</v>
      </c>
      <c r="CU6" s="52">
        <f>CU7</f>
        <v>93.04</v>
      </c>
      <c r="CV6" s="52">
        <f>CV7</f>
        <v>92.74</v>
      </c>
      <c r="CW6" s="52">
        <f t="shared" si="6"/>
        <v>92.76</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44.93</v>
      </c>
      <c r="DE6" s="52">
        <f>DE7</f>
        <v>45.89</v>
      </c>
      <c r="DF6" s="52">
        <f>DF7</f>
        <v>46.92</v>
      </c>
      <c r="DG6" s="52">
        <f>DG7</f>
        <v>47.44</v>
      </c>
      <c r="DH6" s="52">
        <f t="shared" si="7"/>
        <v>48.62</v>
      </c>
      <c r="DI6" s="52">
        <f t="shared" si="7"/>
        <v>57.93</v>
      </c>
      <c r="DJ6" s="52">
        <f t="shared" si="7"/>
        <v>58.88</v>
      </c>
      <c r="DK6" s="52">
        <f t="shared" si="7"/>
        <v>59.48</v>
      </c>
      <c r="DL6" s="52">
        <f t="shared" si="7"/>
        <v>60.09</v>
      </c>
      <c r="DM6" s="52">
        <f t="shared" si="7"/>
        <v>60.35</v>
      </c>
      <c r="DN6" s="50" t="str">
        <f>IF(DN7="-","【-】","【"&amp;SUBSTITUTE(TEXT(DN7,"#,##0.00"),"-","△")&amp;"】")</f>
        <v>【59.52】</v>
      </c>
      <c r="DO6" s="52">
        <f t="shared" ref="DO6:DX6" si="8">DO7</f>
        <v>48.48</v>
      </c>
      <c r="DP6" s="52">
        <f>DP7</f>
        <v>48.48</v>
      </c>
      <c r="DQ6" s="52">
        <f>DQ7</f>
        <v>48.48</v>
      </c>
      <c r="DR6" s="52">
        <f>DR7</f>
        <v>48.48</v>
      </c>
      <c r="DS6" s="52">
        <f t="shared" si="8"/>
        <v>48.48</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c r="A7"/>
      <c r="B7" s="54" t="s">
        <v>88</v>
      </c>
      <c r="C7" s="54" t="s">
        <v>89</v>
      </c>
      <c r="D7" s="54" t="s">
        <v>90</v>
      </c>
      <c r="E7" s="54" t="s">
        <v>91</v>
      </c>
      <c r="F7" s="54" t="s">
        <v>92</v>
      </c>
      <c r="G7" s="54" t="s">
        <v>93</v>
      </c>
      <c r="H7" s="54" t="s">
        <v>94</v>
      </c>
      <c r="I7" s="54" t="s">
        <v>95</v>
      </c>
      <c r="J7" s="54" t="s">
        <v>96</v>
      </c>
      <c r="K7" s="55">
        <v>249220</v>
      </c>
      <c r="L7" s="54" t="s">
        <v>97</v>
      </c>
      <c r="M7" s="55">
        <v>3</v>
      </c>
      <c r="N7" s="55">
        <v>163156</v>
      </c>
      <c r="O7" s="56" t="s">
        <v>98</v>
      </c>
      <c r="P7" s="56">
        <v>-16.399999999999999</v>
      </c>
      <c r="Q7" s="55">
        <v>64</v>
      </c>
      <c r="R7" s="55">
        <v>231170</v>
      </c>
      <c r="S7" s="54" t="s">
        <v>99</v>
      </c>
      <c r="T7" s="57">
        <v>153.22</v>
      </c>
      <c r="U7" s="57">
        <v>155.69</v>
      </c>
      <c r="V7" s="57">
        <v>169.72</v>
      </c>
      <c r="W7" s="57">
        <v>165.59</v>
      </c>
      <c r="X7" s="57">
        <v>165.01</v>
      </c>
      <c r="Y7" s="57">
        <v>121.58</v>
      </c>
      <c r="Z7" s="57">
        <v>121.19</v>
      </c>
      <c r="AA7" s="57">
        <v>120.32</v>
      </c>
      <c r="AB7" s="57">
        <v>119.89</v>
      </c>
      <c r="AC7" s="58">
        <v>119.93</v>
      </c>
      <c r="AD7" s="57">
        <v>118.49</v>
      </c>
      <c r="AE7" s="57">
        <v>831.85</v>
      </c>
      <c r="AF7" s="57">
        <v>785.31</v>
      </c>
      <c r="AG7" s="57">
        <v>732.18</v>
      </c>
      <c r="AH7" s="57">
        <v>688.87</v>
      </c>
      <c r="AI7" s="57">
        <v>643.71</v>
      </c>
      <c r="AJ7" s="57">
        <v>22.44</v>
      </c>
      <c r="AK7" s="57">
        <v>18.82</v>
      </c>
      <c r="AL7" s="57">
        <v>17.88</v>
      </c>
      <c r="AM7" s="57">
        <v>16.670000000000002</v>
      </c>
      <c r="AN7" s="57">
        <v>9.4700000000000006</v>
      </c>
      <c r="AO7" s="57">
        <v>19.579999999999998</v>
      </c>
      <c r="AP7" s="57">
        <v>621.53</v>
      </c>
      <c r="AQ7" s="57">
        <v>667.72</v>
      </c>
      <c r="AR7" s="57">
        <v>589.5</v>
      </c>
      <c r="AS7" s="57">
        <v>633.17999999999995</v>
      </c>
      <c r="AT7" s="57">
        <v>722.09</v>
      </c>
      <c r="AU7" s="57">
        <v>345.05</v>
      </c>
      <c r="AV7" s="57">
        <v>379.14</v>
      </c>
      <c r="AW7" s="57">
        <v>394.58</v>
      </c>
      <c r="AX7" s="57">
        <v>368.36</v>
      </c>
      <c r="AY7" s="57">
        <v>380.84</v>
      </c>
      <c r="AZ7" s="57">
        <v>436.32</v>
      </c>
      <c r="BA7" s="57">
        <v>361</v>
      </c>
      <c r="BB7" s="57">
        <v>311.95999999999998</v>
      </c>
      <c r="BC7" s="57">
        <v>264.37</v>
      </c>
      <c r="BD7" s="57">
        <v>219.28</v>
      </c>
      <c r="BE7" s="57">
        <v>174.75</v>
      </c>
      <c r="BF7" s="57">
        <v>255.89</v>
      </c>
      <c r="BG7" s="57">
        <v>242.57</v>
      </c>
      <c r="BH7" s="57">
        <v>235.79</v>
      </c>
      <c r="BI7" s="57">
        <v>227.51</v>
      </c>
      <c r="BJ7" s="57">
        <v>225.72</v>
      </c>
      <c r="BK7" s="57">
        <v>238.21</v>
      </c>
      <c r="BL7" s="57">
        <v>150.35</v>
      </c>
      <c r="BM7" s="57">
        <v>152.21</v>
      </c>
      <c r="BN7" s="57">
        <v>164.29</v>
      </c>
      <c r="BO7" s="57">
        <v>163.51</v>
      </c>
      <c r="BP7" s="57">
        <v>158.27000000000001</v>
      </c>
      <c r="BQ7" s="57">
        <v>118.99</v>
      </c>
      <c r="BR7" s="57">
        <v>119.17</v>
      </c>
      <c r="BS7" s="57">
        <v>117.72</v>
      </c>
      <c r="BT7" s="57">
        <v>117.69</v>
      </c>
      <c r="BU7" s="57">
        <v>116.75</v>
      </c>
      <c r="BV7" s="57">
        <v>113.3</v>
      </c>
      <c r="BW7" s="57">
        <v>11.05</v>
      </c>
      <c r="BX7" s="57">
        <v>10.92</v>
      </c>
      <c r="BY7" s="57">
        <v>10.130000000000001</v>
      </c>
      <c r="BZ7" s="57">
        <v>10.17</v>
      </c>
      <c r="CA7" s="57">
        <v>10.53</v>
      </c>
      <c r="CB7" s="57">
        <v>16.850000000000001</v>
      </c>
      <c r="CC7" s="57">
        <v>16.8</v>
      </c>
      <c r="CD7" s="57">
        <v>17.03</v>
      </c>
      <c r="CE7" s="57">
        <v>17.07</v>
      </c>
      <c r="CF7" s="57">
        <v>17.22</v>
      </c>
      <c r="CG7" s="57">
        <v>18.87</v>
      </c>
      <c r="CH7" s="57">
        <v>74.48</v>
      </c>
      <c r="CI7" s="57">
        <v>73.61</v>
      </c>
      <c r="CJ7" s="57">
        <v>69.17</v>
      </c>
      <c r="CK7" s="57">
        <v>69.03</v>
      </c>
      <c r="CL7" s="57">
        <v>65.47</v>
      </c>
      <c r="CM7" s="57">
        <v>57.55</v>
      </c>
      <c r="CN7" s="57">
        <v>57.69</v>
      </c>
      <c r="CO7" s="57">
        <v>58.56</v>
      </c>
      <c r="CP7" s="57">
        <v>57.96</v>
      </c>
      <c r="CQ7" s="57">
        <v>56</v>
      </c>
      <c r="CR7" s="57">
        <v>53.39</v>
      </c>
      <c r="CS7" s="57">
        <v>96.37</v>
      </c>
      <c r="CT7" s="57">
        <v>96.86</v>
      </c>
      <c r="CU7" s="57">
        <v>93.04</v>
      </c>
      <c r="CV7" s="57">
        <v>92.74</v>
      </c>
      <c r="CW7" s="57">
        <v>92.76</v>
      </c>
      <c r="CX7" s="57">
        <v>79.42</v>
      </c>
      <c r="CY7" s="57">
        <v>79.2</v>
      </c>
      <c r="CZ7" s="57">
        <v>80.5</v>
      </c>
      <c r="DA7" s="57">
        <v>80.540000000000006</v>
      </c>
      <c r="DB7" s="57">
        <v>80.08</v>
      </c>
      <c r="DC7" s="57">
        <v>76.89</v>
      </c>
      <c r="DD7" s="57">
        <v>44.93</v>
      </c>
      <c r="DE7" s="57">
        <v>45.89</v>
      </c>
      <c r="DF7" s="57">
        <v>46.92</v>
      </c>
      <c r="DG7" s="57">
        <v>47.44</v>
      </c>
      <c r="DH7" s="57">
        <v>48.62</v>
      </c>
      <c r="DI7" s="57">
        <v>57.93</v>
      </c>
      <c r="DJ7" s="57">
        <v>58.88</v>
      </c>
      <c r="DK7" s="57">
        <v>59.48</v>
      </c>
      <c r="DL7" s="57">
        <v>60.09</v>
      </c>
      <c r="DM7" s="57">
        <v>60.35</v>
      </c>
      <c r="DN7" s="57">
        <v>59.52</v>
      </c>
      <c r="DO7" s="57">
        <v>48.48</v>
      </c>
      <c r="DP7" s="57">
        <v>48.48</v>
      </c>
      <c r="DQ7" s="57">
        <v>48.48</v>
      </c>
      <c r="DR7" s="57">
        <v>48.48</v>
      </c>
      <c r="DS7" s="57">
        <v>48.48</v>
      </c>
      <c r="DT7" s="57">
        <v>41.79</v>
      </c>
      <c r="DU7" s="57">
        <v>43.44</v>
      </c>
      <c r="DV7" s="57">
        <v>48.09</v>
      </c>
      <c r="DW7" s="57">
        <v>50.93</v>
      </c>
      <c r="DX7" s="57">
        <v>52.07</v>
      </c>
      <c r="DY7" s="57">
        <v>49.06</v>
      </c>
      <c r="DZ7" s="57">
        <v>0</v>
      </c>
      <c r="EA7" s="57">
        <v>0</v>
      </c>
      <c r="EB7" s="57">
        <v>0</v>
      </c>
      <c r="EC7" s="57">
        <v>0</v>
      </c>
      <c r="ED7" s="57">
        <v>0</v>
      </c>
      <c r="EE7" s="57">
        <v>0.32</v>
      </c>
      <c r="EF7" s="57">
        <v>0.21</v>
      </c>
      <c r="EG7" s="57">
        <v>0.13</v>
      </c>
      <c r="EH7" s="57">
        <v>0.22</v>
      </c>
      <c r="EI7" s="57">
        <v>0.5</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153.22</v>
      </c>
      <c r="V11" s="65">
        <f>IF(U6="-",NA(),U6)</f>
        <v>155.69</v>
      </c>
      <c r="W11" s="65">
        <f>IF(V6="-",NA(),V6)</f>
        <v>169.72</v>
      </c>
      <c r="X11" s="65">
        <f>IF(W6="-",NA(),W6)</f>
        <v>165.59</v>
      </c>
      <c r="Y11" s="65">
        <f>IF(X6="-",NA(),X6)</f>
        <v>165.01</v>
      </c>
      <c r="AE11" s="64" t="s">
        <v>23</v>
      </c>
      <c r="AF11" s="65">
        <f>IF(AE6="-",NA(),AE6)</f>
        <v>831.85</v>
      </c>
      <c r="AG11" s="65">
        <f>IF(AF6="-",NA(),AF6)</f>
        <v>785.31</v>
      </c>
      <c r="AH11" s="65">
        <f>IF(AG6="-",NA(),AG6)</f>
        <v>732.18</v>
      </c>
      <c r="AI11" s="65">
        <f>IF(AH6="-",NA(),AH6)</f>
        <v>688.87</v>
      </c>
      <c r="AJ11" s="65">
        <f>IF(AI6="-",NA(),AI6)</f>
        <v>643.71</v>
      </c>
      <c r="AP11" s="64" t="s">
        <v>23</v>
      </c>
      <c r="AQ11" s="65">
        <f>IF(AP6="-",NA(),AP6)</f>
        <v>621.53</v>
      </c>
      <c r="AR11" s="65">
        <f>IF(AQ6="-",NA(),AQ6)</f>
        <v>667.72</v>
      </c>
      <c r="AS11" s="65">
        <f>IF(AR6="-",NA(),AR6)</f>
        <v>589.5</v>
      </c>
      <c r="AT11" s="65">
        <f>IF(AS6="-",NA(),AS6)</f>
        <v>633.17999999999995</v>
      </c>
      <c r="AU11" s="65">
        <f>IF(AT6="-",NA(),AT6)</f>
        <v>722.09</v>
      </c>
      <c r="BA11" s="64" t="s">
        <v>23</v>
      </c>
      <c r="BB11" s="65">
        <f>IF(BA6="-",NA(),BA6)</f>
        <v>361</v>
      </c>
      <c r="BC11" s="65">
        <f>IF(BB6="-",NA(),BB6)</f>
        <v>311.95999999999998</v>
      </c>
      <c r="BD11" s="65">
        <f>IF(BC6="-",NA(),BC6)</f>
        <v>264.37</v>
      </c>
      <c r="BE11" s="65">
        <f>IF(BD6="-",NA(),BD6)</f>
        <v>219.28</v>
      </c>
      <c r="BF11" s="65">
        <f>IF(BE6="-",NA(),BE6)</f>
        <v>174.75</v>
      </c>
      <c r="BL11" s="64" t="s">
        <v>23</v>
      </c>
      <c r="BM11" s="65">
        <f>IF(BL6="-",NA(),BL6)</f>
        <v>150.35</v>
      </c>
      <c r="BN11" s="65">
        <f>IF(BM6="-",NA(),BM6)</f>
        <v>152.21</v>
      </c>
      <c r="BO11" s="65">
        <f>IF(BN6="-",NA(),BN6)</f>
        <v>164.29</v>
      </c>
      <c r="BP11" s="65">
        <f>IF(BO6="-",NA(),BO6)</f>
        <v>163.51</v>
      </c>
      <c r="BQ11" s="65">
        <f>IF(BP6="-",NA(),BP6)</f>
        <v>158.27000000000001</v>
      </c>
      <c r="BW11" s="64" t="s">
        <v>23</v>
      </c>
      <c r="BX11" s="65">
        <f>IF(BW6="-",NA(),BW6)</f>
        <v>11.05</v>
      </c>
      <c r="BY11" s="65">
        <f>IF(BX6="-",NA(),BX6)</f>
        <v>10.92</v>
      </c>
      <c r="BZ11" s="65">
        <f>IF(BY6="-",NA(),BY6)</f>
        <v>10.130000000000001</v>
      </c>
      <c r="CA11" s="65">
        <f>IF(BZ6="-",NA(),BZ6)</f>
        <v>10.17</v>
      </c>
      <c r="CB11" s="65">
        <f>IF(CA6="-",NA(),CA6)</f>
        <v>10.53</v>
      </c>
      <c r="CH11" s="64" t="s">
        <v>23</v>
      </c>
      <c r="CI11" s="65">
        <f>IF(CH6="-",NA(),CH6)</f>
        <v>74.48</v>
      </c>
      <c r="CJ11" s="65">
        <f>IF(CI6="-",NA(),CI6)</f>
        <v>73.61</v>
      </c>
      <c r="CK11" s="65">
        <f>IF(CJ6="-",NA(),CJ6)</f>
        <v>69.17</v>
      </c>
      <c r="CL11" s="65">
        <f>IF(CK6="-",NA(),CK6)</f>
        <v>69.03</v>
      </c>
      <c r="CM11" s="65">
        <f>IF(CL6="-",NA(),CL6)</f>
        <v>65.47</v>
      </c>
      <c r="CS11" s="64" t="s">
        <v>23</v>
      </c>
      <c r="CT11" s="65">
        <f>IF(CS6="-",NA(),CS6)</f>
        <v>96.37</v>
      </c>
      <c r="CU11" s="65">
        <f>IF(CT6="-",NA(),CT6)</f>
        <v>96.86</v>
      </c>
      <c r="CV11" s="65">
        <f>IF(CU6="-",NA(),CU6)</f>
        <v>93.04</v>
      </c>
      <c r="CW11" s="65">
        <f>IF(CV6="-",NA(),CV6)</f>
        <v>92.74</v>
      </c>
      <c r="CX11" s="65">
        <f>IF(CW6="-",NA(),CW6)</f>
        <v>92.76</v>
      </c>
      <c r="DD11" s="64" t="s">
        <v>23</v>
      </c>
      <c r="DE11" s="65">
        <f>IF(DD6="-",NA(),DD6)</f>
        <v>44.93</v>
      </c>
      <c r="DF11" s="65">
        <f>IF(DE6="-",NA(),DE6)</f>
        <v>45.89</v>
      </c>
      <c r="DG11" s="65">
        <f>IF(DF6="-",NA(),DF6)</f>
        <v>46.92</v>
      </c>
      <c r="DH11" s="65">
        <f>IF(DG6="-",NA(),DG6)</f>
        <v>47.44</v>
      </c>
      <c r="DI11" s="65">
        <f>IF(DH6="-",NA(),DH6)</f>
        <v>48.62</v>
      </c>
      <c r="DO11" s="64" t="s">
        <v>23</v>
      </c>
      <c r="DP11" s="65">
        <f>IF(DO6="-",NA(),DO6)</f>
        <v>48.48</v>
      </c>
      <c r="DQ11" s="65">
        <f>IF(DP6="-",NA(),DP6)</f>
        <v>48.48</v>
      </c>
      <c r="DR11" s="65">
        <f>IF(DQ6="-",NA(),DQ6)</f>
        <v>48.48</v>
      </c>
      <c r="DS11" s="65">
        <f>IF(DR6="-",NA(),DR6)</f>
        <v>48.48</v>
      </c>
      <c r="DT11" s="65">
        <f>IF(DS6="-",NA(),DS6)</f>
        <v>48.48</v>
      </c>
      <c r="DZ11" s="64" t="s">
        <v>23</v>
      </c>
      <c r="EA11" s="65">
        <f>IF(DZ6="-",NA(),DZ6)</f>
        <v>0</v>
      </c>
      <c r="EB11" s="65">
        <f>IF(EA6="-",NA(),EA6)</f>
        <v>0</v>
      </c>
      <c r="EC11" s="65">
        <f>IF(EB6="-",NA(),EB6)</f>
        <v>0</v>
      </c>
      <c r="ED11" s="65">
        <f>IF(EC6="-",NA(),EC6)</f>
        <v>0</v>
      </c>
      <c r="EE11" s="65">
        <f>IF(ED6="-",NA(),ED6)</f>
        <v>0</v>
      </c>
    </row>
    <row r="12" spans="1:140">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2022-01-19T23:18:58Z</cp:lastPrinted>
  <dcterms:created xsi:type="dcterms:W3CDTF">2021-12-03T08:59:58Z</dcterms:created>
  <dcterms:modified xsi:type="dcterms:W3CDTF">2022-01-19T23:20:02Z</dcterms:modified>
  <cp:category/>
</cp:coreProperties>
</file>