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5" yWindow="30" windowWidth="7560" windowHeight="8190"/>
  </bookViews>
  <sheets>
    <sheet name="1" sheetId="36" r:id="rId1"/>
    <sheet name="2" sheetId="38" r:id="rId2"/>
    <sheet name="3" sheetId="27" r:id="rId3"/>
    <sheet name="4" sheetId="37" r:id="rId4"/>
    <sheet name="5" sheetId="39" r:id="rId5"/>
    <sheet name="6" sheetId="35" r:id="rId6"/>
    <sheet name="7" sheetId="40" r:id="rId7"/>
  </sheets>
  <definedNames>
    <definedName name="_xlnm.Print_Area" localSheetId="0">'1'!$B$2:$AH$47</definedName>
    <definedName name="_xlnm.Print_Area" localSheetId="1">'2'!$B$2:$T$36</definedName>
    <definedName name="_xlnm.Print_Area" localSheetId="2">'3'!$B$2:$T$31</definedName>
    <definedName name="_xlnm.Print_Area" localSheetId="3">'4'!$B$2:$AL$53</definedName>
    <definedName name="_xlnm.Print_Area" localSheetId="4">'5'!$B$2:$AH$41</definedName>
    <definedName name="_xlnm.Print_Area" localSheetId="5">'6'!$B$2:$T$28</definedName>
    <definedName name="_xlnm.Print_Area" localSheetId="6">'7'!$B$2:$O$31</definedName>
    <definedName name="_xlnm.Print_Titles" localSheetId="3">'4'!$2:$4</definedName>
    <definedName name="業種区分">#REF!</definedName>
  </definedNames>
  <calcPr calcId="162913"/>
</workbook>
</file>

<file path=xl/calcChain.xml><?xml version="1.0" encoding="utf-8"?>
<calcChain xmlns="http://schemas.openxmlformats.org/spreadsheetml/2006/main">
  <c r="AW51" i="37" l="1"/>
  <c r="AV51" i="37"/>
  <c r="AU51" i="37"/>
  <c r="AT51" i="37"/>
  <c r="AS51" i="37"/>
  <c r="AR51" i="37"/>
  <c r="AQ51" i="37"/>
  <c r="AP51" i="37"/>
  <c r="AO51" i="37"/>
  <c r="AN51" i="37"/>
  <c r="AY51" i="37" s="1"/>
  <c r="AO5" i="37" l="1"/>
  <c r="AN5" i="37"/>
  <c r="AN6" i="37" s="1"/>
  <c r="AN7" i="37" l="1"/>
  <c r="AO6" i="37"/>
  <c r="AO7" i="37" s="1"/>
  <c r="AN24" i="37"/>
  <c r="AO24" i="37"/>
  <c r="AN25" i="37"/>
  <c r="AO25" i="37"/>
  <c r="AN26" i="37"/>
  <c r="AO26" i="37"/>
  <c r="AN27" i="37"/>
  <c r="AO27" i="37"/>
  <c r="AN28" i="37"/>
  <c r="AO28" i="37"/>
  <c r="AN29" i="37"/>
  <c r="AO29" i="37"/>
  <c r="AN30" i="37"/>
  <c r="AO30" i="37"/>
  <c r="AN31" i="37"/>
  <c r="AO31" i="37"/>
  <c r="AN32" i="37"/>
  <c r="AO32" i="37"/>
  <c r="AN33" i="37"/>
  <c r="AO33" i="37"/>
  <c r="AN34" i="37"/>
  <c r="AO34" i="37"/>
  <c r="AN35" i="37"/>
  <c r="AO35" i="37"/>
  <c r="AN36" i="37"/>
  <c r="AO36" i="37"/>
  <c r="AN37" i="37"/>
  <c r="AO37" i="37"/>
  <c r="AN38" i="37"/>
  <c r="AO38" i="37"/>
  <c r="AN39" i="37"/>
  <c r="AO39" i="37"/>
  <c r="AN40" i="37"/>
  <c r="AO40" i="37"/>
  <c r="AN41" i="37"/>
  <c r="AO41" i="37"/>
  <c r="AN42" i="37"/>
  <c r="AO42" i="37"/>
  <c r="AN43" i="37"/>
  <c r="AO43" i="37"/>
  <c r="AN44" i="37"/>
  <c r="AO44" i="37"/>
  <c r="AN45" i="37"/>
  <c r="AO45" i="37"/>
  <c r="AN46" i="37"/>
  <c r="AO46" i="37"/>
  <c r="AN47" i="37"/>
  <c r="AO47" i="37"/>
  <c r="AN48" i="37"/>
  <c r="AO48" i="37"/>
  <c r="AN49" i="37"/>
  <c r="AO49" i="37"/>
  <c r="AN50" i="37"/>
  <c r="AO50" i="37"/>
  <c r="AN52" i="37"/>
  <c r="AO52" i="37"/>
  <c r="AN53" i="37"/>
  <c r="AO53" i="37"/>
  <c r="AN18" i="37"/>
  <c r="AN19" i="37"/>
  <c r="AN20" i="37" s="1"/>
  <c r="AN21" i="37" s="1"/>
  <c r="AN22" i="37" s="1"/>
  <c r="AN23" i="37" s="1"/>
  <c r="AX51" i="37" l="1"/>
  <c r="AO8" i="37"/>
  <c r="AO9" i="37" s="1"/>
  <c r="AO10" i="37" s="1"/>
  <c r="AO11" i="37" s="1"/>
  <c r="AO12" i="37" s="1"/>
  <c r="AO13" i="37" s="1"/>
  <c r="AO14" i="37" s="1"/>
  <c r="AO15" i="37" s="1"/>
  <c r="AO16" i="37" s="1"/>
  <c r="AO17" i="37" s="1"/>
  <c r="AO18" i="37" s="1"/>
  <c r="AO19" i="37" s="1"/>
  <c r="AO20" i="37" s="1"/>
  <c r="AO21" i="37" s="1"/>
  <c r="AO22" i="37" s="1"/>
  <c r="AO23" i="37" s="1"/>
  <c r="AN8" i="37"/>
  <c r="AN9" i="37" s="1"/>
  <c r="AN10" i="37" s="1"/>
  <c r="AN11" i="37" s="1"/>
  <c r="AN12" i="37" s="1"/>
  <c r="AN13" i="37" s="1"/>
  <c r="AN14" i="37" s="1"/>
  <c r="AN15" i="37" s="1"/>
  <c r="AN16" i="37" s="1"/>
  <c r="AN17" i="37" s="1"/>
  <c r="AZ5" i="37"/>
  <c r="F52" i="37"/>
  <c r="F49" i="37"/>
  <c r="F47" i="37"/>
  <c r="F45" i="37"/>
  <c r="F43" i="37"/>
  <c r="F41" i="37"/>
  <c r="F39" i="37"/>
  <c r="F37" i="37"/>
  <c r="F35" i="37"/>
  <c r="F33" i="37"/>
  <c r="F31" i="37"/>
  <c r="F29" i="37"/>
  <c r="F27" i="37"/>
  <c r="F25" i="37"/>
  <c r="F23" i="37"/>
  <c r="F21" i="37"/>
  <c r="F19" i="37"/>
  <c r="F11" i="37"/>
  <c r="AJ7" i="36"/>
  <c r="F7" i="37" s="1"/>
  <c r="F13" i="37" l="1"/>
  <c r="F15" i="37"/>
  <c r="F17" i="37"/>
  <c r="F5" i="37"/>
  <c r="F9" i="37"/>
  <c r="AZ2" i="35" l="1"/>
  <c r="AY2" i="35"/>
  <c r="AY7" i="35" s="1"/>
  <c r="AX2" i="35"/>
  <c r="AX4" i="35" s="1"/>
  <c r="AW2" i="35"/>
  <c r="AW8" i="35" s="1"/>
  <c r="AV2" i="35"/>
  <c r="AV7" i="35" s="1"/>
  <c r="AU2" i="35"/>
  <c r="AU9" i="35" s="1"/>
  <c r="AT2" i="35"/>
  <c r="AT10" i="35" s="1"/>
  <c r="AS2" i="35"/>
  <c r="AR2" i="35"/>
  <c r="AQ2" i="35"/>
  <c r="AQ7" i="35" s="1"/>
  <c r="AP2" i="35"/>
  <c r="AP4" i="35" s="1"/>
  <c r="AO2" i="35"/>
  <c r="AO16" i="35" s="1"/>
  <c r="AN2" i="35"/>
  <c r="AN7" i="35" s="1"/>
  <c r="AM2" i="35"/>
  <c r="AM5" i="35" s="1"/>
  <c r="AL2" i="35"/>
  <c r="AL4" i="35" s="1"/>
  <c r="AK2" i="35"/>
  <c r="AJ2" i="35"/>
  <c r="AJ5" i="35" s="1"/>
  <c r="AI2" i="35"/>
  <c r="AI5" i="35" s="1"/>
  <c r="AH2" i="35"/>
  <c r="AH11" i="35" s="1"/>
  <c r="AG2" i="35"/>
  <c r="AG4" i="35" s="1"/>
  <c r="AF2" i="35"/>
  <c r="AF8" i="35" s="1"/>
  <c r="AE2" i="35"/>
  <c r="AE7" i="35" s="1"/>
  <c r="AD2" i="35"/>
  <c r="AD9" i="35" s="1"/>
  <c r="AC2" i="35"/>
  <c r="AC4" i="35" s="1"/>
  <c r="Y2" i="35"/>
  <c r="Y11" i="35" s="1"/>
  <c r="X2" i="35"/>
  <c r="X5" i="35" s="1"/>
  <c r="AB2" i="35"/>
  <c r="AB10" i="35" s="1"/>
  <c r="AA2" i="35"/>
  <c r="Z2" i="35"/>
  <c r="Z5" i="35" s="1"/>
  <c r="AX16" i="35" l="1"/>
  <c r="AT14" i="35"/>
  <c r="AX8" i="35"/>
  <c r="AT6" i="35"/>
  <c r="AY11" i="35"/>
  <c r="AX17" i="35"/>
  <c r="AP16" i="35"/>
  <c r="AU13" i="35"/>
  <c r="AQ11" i="35"/>
  <c r="AP8" i="35"/>
  <c r="AU5" i="35"/>
  <c r="AY18" i="35"/>
  <c r="AT17" i="35"/>
  <c r="AY15" i="35"/>
  <c r="AX12" i="35"/>
  <c r="AQ18" i="35"/>
  <c r="AU18" i="35"/>
  <c r="AP17" i="35"/>
  <c r="AQ15" i="35"/>
  <c r="AP12" i="35"/>
  <c r="X15" i="35"/>
  <c r="X7" i="35"/>
  <c r="AM18" i="35"/>
  <c r="AD18" i="35"/>
  <c r="AL17" i="35"/>
  <c r="AI15" i="35"/>
  <c r="AB14" i="35"/>
  <c r="AD13" i="35"/>
  <c r="AM9" i="35"/>
  <c r="AI7" i="35"/>
  <c r="AB6" i="35"/>
  <c r="AD5" i="35"/>
  <c r="X12" i="35"/>
  <c r="AI18" i="35"/>
  <c r="AG17" i="35"/>
  <c r="AG16" i="35"/>
  <c r="AH15" i="35"/>
  <c r="AL10" i="35"/>
  <c r="AE9" i="35"/>
  <c r="AG8" i="35"/>
  <c r="AH7" i="35"/>
  <c r="X4" i="35"/>
  <c r="X11" i="35"/>
  <c r="AH18" i="35"/>
  <c r="AB17" i="35"/>
  <c r="AM13" i="35"/>
  <c r="AI11" i="35"/>
  <c r="X16" i="35"/>
  <c r="X8" i="35"/>
  <c r="AE18" i="35"/>
  <c r="AL14" i="35"/>
  <c r="AE13" i="35"/>
  <c r="AG12" i="35"/>
  <c r="AL6" i="35"/>
  <c r="AE5" i="35"/>
  <c r="AR4" i="35"/>
  <c r="AR6" i="35"/>
  <c r="AR8" i="35"/>
  <c r="AR10" i="35"/>
  <c r="AR12" i="35"/>
  <c r="AR14" i="35"/>
  <c r="AR16" i="35"/>
  <c r="AZ4" i="35"/>
  <c r="AZ6" i="35"/>
  <c r="AZ8" i="35"/>
  <c r="AZ10" i="35"/>
  <c r="AZ12" i="35"/>
  <c r="AZ14" i="35"/>
  <c r="AZ16" i="35"/>
  <c r="AZ18" i="35"/>
  <c r="AR18" i="35"/>
  <c r="Z18" i="35"/>
  <c r="Z15" i="35"/>
  <c r="AV13" i="35"/>
  <c r="AZ11" i="35"/>
  <c r="AR11" i="35"/>
  <c r="Z11" i="35"/>
  <c r="AZ7" i="35"/>
  <c r="AR7" i="35"/>
  <c r="AN5" i="35"/>
  <c r="AA5" i="35"/>
  <c r="AA7" i="35"/>
  <c r="AA9" i="35"/>
  <c r="AA11" i="35"/>
  <c r="AA13" i="35"/>
  <c r="AA15" i="35"/>
  <c r="AA4" i="35"/>
  <c r="AK5" i="35"/>
  <c r="AK7" i="35"/>
  <c r="AK9" i="35"/>
  <c r="AK11" i="35"/>
  <c r="AK13" i="35"/>
  <c r="AK15" i="35"/>
  <c r="AK4" i="35"/>
  <c r="AS5" i="35"/>
  <c r="AS7" i="35"/>
  <c r="AS9" i="35"/>
  <c r="AS11" i="35"/>
  <c r="AS13" i="35"/>
  <c r="AS15" i="35"/>
  <c r="Y18" i="35"/>
  <c r="AS17" i="35"/>
  <c r="AK17" i="35"/>
  <c r="AA17" i="35"/>
  <c r="AF16" i="35"/>
  <c r="AS14" i="35"/>
  <c r="AA14" i="35"/>
  <c r="AW12" i="35"/>
  <c r="AK10" i="35"/>
  <c r="AA10" i="35"/>
  <c r="AB5" i="35"/>
  <c r="AB7" i="35"/>
  <c r="AB9" i="35"/>
  <c r="AB11" i="35"/>
  <c r="AB13" i="35"/>
  <c r="AB15" i="35"/>
  <c r="AD4" i="35"/>
  <c r="AD6" i="35"/>
  <c r="AD8" i="35"/>
  <c r="AD10" i="35"/>
  <c r="AD12" i="35"/>
  <c r="AD14" i="35"/>
  <c r="AD16" i="35"/>
  <c r="AH4" i="35"/>
  <c r="AH6" i="35"/>
  <c r="AH8" i="35"/>
  <c r="AH10" i="35"/>
  <c r="AH12" i="35"/>
  <c r="AH14" i="35"/>
  <c r="AH16" i="35"/>
  <c r="AL5" i="35"/>
  <c r="AL7" i="35"/>
  <c r="AL9" i="35"/>
  <c r="AL11" i="35"/>
  <c r="AL13" i="35"/>
  <c r="AL15" i="35"/>
  <c r="AP5" i="35"/>
  <c r="AP7" i="35"/>
  <c r="AP9" i="35"/>
  <c r="AP11" i="35"/>
  <c r="AP13" i="35"/>
  <c r="AP15" i="35"/>
  <c r="AT5" i="35"/>
  <c r="AT7" i="35"/>
  <c r="AT9" i="35"/>
  <c r="AT11" i="35"/>
  <c r="AT13" i="35"/>
  <c r="AT15" i="35"/>
  <c r="AX5" i="35"/>
  <c r="AX7" i="35"/>
  <c r="AX9" i="35"/>
  <c r="AX11" i="35"/>
  <c r="AX13" i="35"/>
  <c r="AX15" i="35"/>
  <c r="X18" i="35"/>
  <c r="X14" i="35"/>
  <c r="X10" i="35"/>
  <c r="X6" i="35"/>
  <c r="AX18" i="35"/>
  <c r="AT18" i="35"/>
  <c r="AP18" i="35"/>
  <c r="AL18" i="35"/>
  <c r="AG18" i="35"/>
  <c r="AB18" i="35"/>
  <c r="AZ17" i="35"/>
  <c r="AV17" i="35"/>
  <c r="AR17" i="35"/>
  <c r="AN17" i="35"/>
  <c r="AI17" i="35"/>
  <c r="AE17" i="35"/>
  <c r="Z17" i="35"/>
  <c r="AT16" i="35"/>
  <c r="AL16" i="35"/>
  <c r="AB16" i="35"/>
  <c r="AV15" i="35"/>
  <c r="AN15" i="35"/>
  <c r="AE15" i="35"/>
  <c r="AX14" i="35"/>
  <c r="AP14" i="35"/>
  <c r="AG14" i="35"/>
  <c r="AZ13" i="35"/>
  <c r="AR13" i="35"/>
  <c r="AI13" i="35"/>
  <c r="Z13" i="35"/>
  <c r="AT12" i="35"/>
  <c r="AL12" i="35"/>
  <c r="AB12" i="35"/>
  <c r="AV11" i="35"/>
  <c r="AN11" i="35"/>
  <c r="AE11" i="35"/>
  <c r="AX10" i="35"/>
  <c r="AP10" i="35"/>
  <c r="AG10" i="35"/>
  <c r="AZ9" i="35"/>
  <c r="AR9" i="35"/>
  <c r="AI9" i="35"/>
  <c r="Z9" i="35"/>
  <c r="AT8" i="35"/>
  <c r="AL8" i="35"/>
  <c r="AB8" i="35"/>
  <c r="AX6" i="35"/>
  <c r="AP6" i="35"/>
  <c r="AG6" i="35"/>
  <c r="AZ5" i="35"/>
  <c r="AR5" i="35"/>
  <c r="AT4" i="35"/>
  <c r="Z4" i="35"/>
  <c r="Z6" i="35"/>
  <c r="Z8" i="35"/>
  <c r="Z10" i="35"/>
  <c r="Z12" i="35"/>
  <c r="Z14" i="35"/>
  <c r="Z16" i="35"/>
  <c r="Y4" i="35"/>
  <c r="Y6" i="35"/>
  <c r="Y8" i="35"/>
  <c r="Y10" i="35"/>
  <c r="Y12" i="35"/>
  <c r="Y14" i="35"/>
  <c r="Y16" i="35"/>
  <c r="AF5" i="35"/>
  <c r="AF7" i="35"/>
  <c r="AF9" i="35"/>
  <c r="AF11" i="35"/>
  <c r="AF13" i="35"/>
  <c r="AF15" i="35"/>
  <c r="AF4" i="35"/>
  <c r="AN4" i="35"/>
  <c r="AN6" i="35"/>
  <c r="AN8" i="35"/>
  <c r="AN10" i="35"/>
  <c r="AN12" i="35"/>
  <c r="AN14" i="35"/>
  <c r="AN16" i="35"/>
  <c r="AV4" i="35"/>
  <c r="AV6" i="35"/>
  <c r="AV8" i="35"/>
  <c r="AV10" i="35"/>
  <c r="AV12" i="35"/>
  <c r="AV14" i="35"/>
  <c r="AV16" i="35"/>
  <c r="AV18" i="35"/>
  <c r="AN18" i="35"/>
  <c r="AZ15" i="35"/>
  <c r="AR15" i="35"/>
  <c r="AN13" i="35"/>
  <c r="AV9" i="35"/>
  <c r="AN9" i="35"/>
  <c r="Z7" i="35"/>
  <c r="AV5" i="35"/>
  <c r="AG5" i="35"/>
  <c r="AG7" i="35"/>
  <c r="AG9" i="35"/>
  <c r="AG11" i="35"/>
  <c r="AG13" i="35"/>
  <c r="AG15" i="35"/>
  <c r="AO5" i="35"/>
  <c r="AO7" i="35"/>
  <c r="AO9" i="35"/>
  <c r="AO11" i="35"/>
  <c r="AO13" i="35"/>
  <c r="AO15" i="35"/>
  <c r="AO4" i="35"/>
  <c r="AW5" i="35"/>
  <c r="AW7" i="35"/>
  <c r="AW9" i="35"/>
  <c r="AW11" i="35"/>
  <c r="AW13" i="35"/>
  <c r="AW15" i="35"/>
  <c r="AW17" i="35"/>
  <c r="AO17" i="35"/>
  <c r="AF17" i="35"/>
  <c r="AW16" i="35"/>
  <c r="Y15" i="35"/>
  <c r="AK14" i="35"/>
  <c r="AO12" i="35"/>
  <c r="AF12" i="35"/>
  <c r="AS10" i="35"/>
  <c r="AO8" i="35"/>
  <c r="Y7" i="35"/>
  <c r="AS6" i="35"/>
  <c r="AK6" i="35"/>
  <c r="AA6" i="35"/>
  <c r="AW4" i="35"/>
  <c r="AE4" i="35"/>
  <c r="AE6" i="35"/>
  <c r="AE8" i="35"/>
  <c r="AE10" i="35"/>
  <c r="AE12" i="35"/>
  <c r="AE14" i="35"/>
  <c r="AE16" i="35"/>
  <c r="AI4" i="35"/>
  <c r="AI6" i="35"/>
  <c r="AI8" i="35"/>
  <c r="AI10" i="35"/>
  <c r="AI12" i="35"/>
  <c r="AI14" i="35"/>
  <c r="AI16" i="35"/>
  <c r="AM4" i="35"/>
  <c r="AM6" i="35"/>
  <c r="AM8" i="35"/>
  <c r="AM10" i="35"/>
  <c r="AM12" i="35"/>
  <c r="AM14" i="35"/>
  <c r="AM16" i="35"/>
  <c r="AQ4" i="35"/>
  <c r="AQ6" i="35"/>
  <c r="AQ8" i="35"/>
  <c r="AQ10" i="35"/>
  <c r="AQ12" i="35"/>
  <c r="AQ14" i="35"/>
  <c r="AQ16" i="35"/>
  <c r="AU4" i="35"/>
  <c r="AU6" i="35"/>
  <c r="AU8" i="35"/>
  <c r="AU10" i="35"/>
  <c r="AU12" i="35"/>
  <c r="AU14" i="35"/>
  <c r="AU16" i="35"/>
  <c r="AY4" i="35"/>
  <c r="AY6" i="35"/>
  <c r="AY8" i="35"/>
  <c r="AY10" i="35"/>
  <c r="AY12" i="35"/>
  <c r="AY14" i="35"/>
  <c r="AY16" i="35"/>
  <c r="X17" i="35"/>
  <c r="X13" i="35"/>
  <c r="X9" i="35"/>
  <c r="AW18" i="35"/>
  <c r="AS18" i="35"/>
  <c r="AO18" i="35"/>
  <c r="AK18" i="35"/>
  <c r="AF18" i="35"/>
  <c r="AA18" i="35"/>
  <c r="AY17" i="35"/>
  <c r="AU17" i="35"/>
  <c r="AQ17" i="35"/>
  <c r="AM17" i="35"/>
  <c r="AH17" i="35"/>
  <c r="AD17" i="35"/>
  <c r="Y17" i="35"/>
  <c r="AS16" i="35"/>
  <c r="AK16" i="35"/>
  <c r="AA16" i="35"/>
  <c r="AU15" i="35"/>
  <c r="AM15" i="35"/>
  <c r="AD15" i="35"/>
  <c r="AW14" i="35"/>
  <c r="AO14" i="35"/>
  <c r="AF14" i="35"/>
  <c r="AY13" i="35"/>
  <c r="AQ13" i="35"/>
  <c r="AH13" i="35"/>
  <c r="Y13" i="35"/>
  <c r="AS12" i="35"/>
  <c r="AK12" i="35"/>
  <c r="AA12" i="35"/>
  <c r="AU11" i="35"/>
  <c r="AM11" i="35"/>
  <c r="AD11" i="35"/>
  <c r="AW10" i="35"/>
  <c r="AO10" i="35"/>
  <c r="AF10" i="35"/>
  <c r="AY9" i="35"/>
  <c r="AQ9" i="35"/>
  <c r="AH9" i="35"/>
  <c r="Y9" i="35"/>
  <c r="AS8" i="35"/>
  <c r="AK8" i="35"/>
  <c r="AA8" i="35"/>
  <c r="AU7" i="35"/>
  <c r="AM7" i="35"/>
  <c r="AD7" i="35"/>
  <c r="AW6" i="35"/>
  <c r="AO6" i="35"/>
  <c r="AF6" i="35"/>
  <c r="AY5" i="35"/>
  <c r="AQ5" i="35"/>
  <c r="AH5" i="35"/>
  <c r="Y5" i="35"/>
  <c r="AS4" i="35"/>
  <c r="AB4" i="35"/>
  <c r="AC18" i="35"/>
  <c r="AC14" i="35"/>
  <c r="AC10" i="35"/>
  <c r="AC6" i="35"/>
  <c r="AC17" i="35"/>
  <c r="AC15" i="35"/>
  <c r="AC11" i="35"/>
  <c r="AC7" i="35"/>
  <c r="AC13" i="35"/>
  <c r="AC9" i="35"/>
  <c r="AC5" i="35"/>
  <c r="AC16" i="35"/>
  <c r="AC12" i="35"/>
  <c r="AC8" i="35"/>
  <c r="AJ17" i="35"/>
  <c r="AJ15" i="35"/>
  <c r="AJ13" i="35"/>
  <c r="AJ12" i="35"/>
  <c r="AJ10" i="35"/>
  <c r="AJ8" i="35"/>
  <c r="AJ6" i="35"/>
  <c r="AJ4" i="35"/>
  <c r="AJ18" i="35"/>
  <c r="AJ16" i="35"/>
  <c r="AJ14" i="35"/>
  <c r="AJ11" i="35"/>
  <c r="AJ9" i="35"/>
  <c r="AJ7" i="35"/>
  <c r="AR3" i="35" l="1"/>
  <c r="AT3" i="35"/>
  <c r="AB3" i="35"/>
  <c r="AS3" i="35"/>
  <c r="AQ3" i="35"/>
  <c r="AF3" i="35"/>
  <c r="AE3" i="35"/>
  <c r="AW3" i="35"/>
  <c r="AL3" i="35"/>
  <c r="AO3" i="35"/>
  <c r="AZ3" i="35"/>
  <c r="AM3" i="35"/>
  <c r="Z3" i="35"/>
  <c r="X3" i="35"/>
  <c r="AY3" i="35"/>
  <c r="AI3" i="35"/>
  <c r="AN3" i="35"/>
  <c r="AH3" i="35"/>
  <c r="AG3" i="35"/>
  <c r="AV3" i="35"/>
  <c r="Y3" i="35"/>
  <c r="AP3" i="35"/>
  <c r="AK3" i="35"/>
  <c r="AA3" i="35"/>
  <c r="AU3" i="35"/>
  <c r="AX3" i="35"/>
  <c r="AD3" i="35"/>
  <c r="AJ3" i="35"/>
  <c r="AC3" i="35"/>
  <c r="W5" i="35"/>
  <c r="W6" i="35"/>
  <c r="W7" i="35"/>
  <c r="W8" i="35"/>
  <c r="W9" i="35"/>
  <c r="W10" i="35"/>
  <c r="W11" i="35"/>
  <c r="W12" i="35"/>
  <c r="W13" i="35"/>
  <c r="W14" i="35"/>
  <c r="W15" i="35"/>
  <c r="W16" i="35"/>
  <c r="W17" i="35"/>
  <c r="W18" i="35"/>
  <c r="W4" i="35"/>
  <c r="Y20" i="38" l="1"/>
  <c r="W23" i="38"/>
  <c r="V23" i="38" s="1"/>
  <c r="W8" i="38"/>
  <c r="V8" i="38" s="1"/>
  <c r="AP22" i="37" l="1"/>
  <c r="AQ22" i="37"/>
  <c r="AR22" i="37"/>
  <c r="AS22" i="37"/>
  <c r="AT22" i="37"/>
  <c r="AU22" i="37"/>
  <c r="AV22" i="37"/>
  <c r="AW22" i="37"/>
  <c r="AX22" i="37"/>
  <c r="AY22" i="37"/>
  <c r="AP23" i="37"/>
  <c r="AQ23" i="37"/>
  <c r="AR23" i="37"/>
  <c r="AS23" i="37"/>
  <c r="AT23" i="37"/>
  <c r="AU23" i="37"/>
  <c r="AV23" i="37"/>
  <c r="AW23" i="37"/>
  <c r="AX23" i="37"/>
  <c r="AY23" i="37"/>
  <c r="AP24" i="37"/>
  <c r="AQ24" i="37"/>
  <c r="AR24" i="37"/>
  <c r="AS24" i="37"/>
  <c r="AT24" i="37"/>
  <c r="AU24" i="37"/>
  <c r="AV24" i="37"/>
  <c r="AW24" i="37"/>
  <c r="AX24" i="37"/>
  <c r="AY24" i="37"/>
  <c r="AP25" i="37"/>
  <c r="AQ25" i="37"/>
  <c r="AR25" i="37"/>
  <c r="AS25" i="37"/>
  <c r="AT25" i="37"/>
  <c r="AU25" i="37"/>
  <c r="AV25" i="37"/>
  <c r="AW25" i="37"/>
  <c r="AX25" i="37"/>
  <c r="AY25" i="37"/>
  <c r="AP26" i="37"/>
  <c r="AQ26" i="37"/>
  <c r="AR26" i="37"/>
  <c r="AS26" i="37"/>
  <c r="AT26" i="37"/>
  <c r="AU26" i="37"/>
  <c r="AV26" i="37"/>
  <c r="AW26" i="37"/>
  <c r="AX26" i="37"/>
  <c r="AY26" i="37"/>
  <c r="AP27" i="37"/>
  <c r="AQ27" i="37"/>
  <c r="AR27" i="37"/>
  <c r="AS27" i="37"/>
  <c r="AT27" i="37"/>
  <c r="AU27" i="37"/>
  <c r="AV27" i="37"/>
  <c r="AW27" i="37"/>
  <c r="AX27" i="37"/>
  <c r="AY27" i="37"/>
  <c r="AP28" i="37"/>
  <c r="AQ28" i="37"/>
  <c r="AR28" i="37"/>
  <c r="AS28" i="37"/>
  <c r="AT28" i="37"/>
  <c r="AU28" i="37"/>
  <c r="AV28" i="37"/>
  <c r="AW28" i="37"/>
  <c r="AX28" i="37"/>
  <c r="AY28" i="37"/>
  <c r="AP29" i="37"/>
  <c r="AQ29" i="37"/>
  <c r="AR29" i="37"/>
  <c r="AS29" i="37"/>
  <c r="AT29" i="37"/>
  <c r="AU29" i="37"/>
  <c r="AV29" i="37"/>
  <c r="AW29" i="37"/>
  <c r="AX29" i="37"/>
  <c r="AY29" i="37"/>
  <c r="AP30" i="37"/>
  <c r="AQ30" i="37"/>
  <c r="AR30" i="37"/>
  <c r="AS30" i="37"/>
  <c r="AT30" i="37"/>
  <c r="AU30" i="37"/>
  <c r="AV30" i="37"/>
  <c r="AW30" i="37"/>
  <c r="AX30" i="37"/>
  <c r="AY30" i="37"/>
  <c r="AP31" i="37"/>
  <c r="AQ31" i="37"/>
  <c r="AR31" i="37"/>
  <c r="AS31" i="37"/>
  <c r="AT31" i="37"/>
  <c r="AU31" i="37"/>
  <c r="AV31" i="37"/>
  <c r="AW31" i="37"/>
  <c r="AX31" i="37"/>
  <c r="AY31" i="37"/>
  <c r="AP32" i="37"/>
  <c r="AQ32" i="37"/>
  <c r="AR32" i="37"/>
  <c r="AS32" i="37"/>
  <c r="AT32" i="37"/>
  <c r="AU32" i="37"/>
  <c r="AV32" i="37"/>
  <c r="AW32" i="37"/>
  <c r="AX32" i="37"/>
  <c r="AY32" i="37"/>
  <c r="AP33" i="37"/>
  <c r="AQ33" i="37"/>
  <c r="AR33" i="37"/>
  <c r="AS33" i="37"/>
  <c r="AT33" i="37"/>
  <c r="AU33" i="37"/>
  <c r="AV33" i="37"/>
  <c r="AW33" i="37"/>
  <c r="AX33" i="37"/>
  <c r="AY33" i="37"/>
  <c r="AP34" i="37"/>
  <c r="AQ34" i="37"/>
  <c r="AR34" i="37"/>
  <c r="AS34" i="37"/>
  <c r="AT34" i="37"/>
  <c r="AU34" i="37"/>
  <c r="AV34" i="37"/>
  <c r="AW34" i="37"/>
  <c r="AX34" i="37"/>
  <c r="AY34" i="37"/>
  <c r="AP35" i="37"/>
  <c r="AQ35" i="37"/>
  <c r="AR35" i="37"/>
  <c r="AS35" i="37"/>
  <c r="AT35" i="37"/>
  <c r="AU35" i="37"/>
  <c r="AV35" i="37"/>
  <c r="AW35" i="37"/>
  <c r="AX35" i="37"/>
  <c r="AY35" i="37"/>
  <c r="AP36" i="37"/>
  <c r="AQ36" i="37"/>
  <c r="AR36" i="37"/>
  <c r="AS36" i="37"/>
  <c r="AT36" i="37"/>
  <c r="AU36" i="37"/>
  <c r="AV36" i="37"/>
  <c r="AW36" i="37"/>
  <c r="AX36" i="37"/>
  <c r="AY36" i="37"/>
  <c r="AP37" i="37"/>
  <c r="AQ37" i="37"/>
  <c r="AR37" i="37"/>
  <c r="AS37" i="37"/>
  <c r="AT37" i="37"/>
  <c r="AU37" i="37"/>
  <c r="AV37" i="37"/>
  <c r="AW37" i="37"/>
  <c r="AX37" i="37"/>
  <c r="AY37" i="37"/>
  <c r="AP38" i="37"/>
  <c r="AQ38" i="37"/>
  <c r="AR38" i="37"/>
  <c r="AS38" i="37"/>
  <c r="AT38" i="37"/>
  <c r="AU38" i="37"/>
  <c r="AV38" i="37"/>
  <c r="AW38" i="37"/>
  <c r="AX38" i="37"/>
  <c r="AY38" i="37"/>
  <c r="AP39" i="37"/>
  <c r="AQ39" i="37"/>
  <c r="AR39" i="37"/>
  <c r="AS39" i="37"/>
  <c r="AT39" i="37"/>
  <c r="AU39" i="37"/>
  <c r="AV39" i="37"/>
  <c r="AW39" i="37"/>
  <c r="AX39" i="37"/>
  <c r="AY39" i="37"/>
  <c r="AP40" i="37"/>
  <c r="AQ40" i="37"/>
  <c r="AR40" i="37"/>
  <c r="AS40" i="37"/>
  <c r="AT40" i="37"/>
  <c r="AU40" i="37"/>
  <c r="AV40" i="37"/>
  <c r="AW40" i="37"/>
  <c r="AX40" i="37"/>
  <c r="AY40" i="37"/>
  <c r="AP41" i="37"/>
  <c r="AQ41" i="37"/>
  <c r="AR41" i="37"/>
  <c r="AS41" i="37"/>
  <c r="AT41" i="37"/>
  <c r="AU41" i="37"/>
  <c r="AV41" i="37"/>
  <c r="AW41" i="37"/>
  <c r="AX41" i="37"/>
  <c r="AY41" i="37"/>
  <c r="AP42" i="37"/>
  <c r="AQ42" i="37"/>
  <c r="AR42" i="37"/>
  <c r="AS42" i="37"/>
  <c r="AT42" i="37"/>
  <c r="AU42" i="37"/>
  <c r="AV42" i="37"/>
  <c r="AW42" i="37"/>
  <c r="AX42" i="37"/>
  <c r="AY42" i="37"/>
  <c r="AP43" i="37"/>
  <c r="AQ43" i="37"/>
  <c r="AR43" i="37"/>
  <c r="AS43" i="37"/>
  <c r="AT43" i="37"/>
  <c r="AU43" i="37"/>
  <c r="AV43" i="37"/>
  <c r="AW43" i="37"/>
  <c r="AX43" i="37"/>
  <c r="AY43" i="37"/>
  <c r="AP44" i="37"/>
  <c r="AQ44" i="37"/>
  <c r="AR44" i="37"/>
  <c r="AS44" i="37"/>
  <c r="AT44" i="37"/>
  <c r="AU44" i="37"/>
  <c r="AV44" i="37"/>
  <c r="AW44" i="37"/>
  <c r="AX44" i="37"/>
  <c r="AY44" i="37"/>
  <c r="AP45" i="37"/>
  <c r="AQ45" i="37"/>
  <c r="AR45" i="37"/>
  <c r="AS45" i="37"/>
  <c r="AT45" i="37"/>
  <c r="AU45" i="37"/>
  <c r="AV45" i="37"/>
  <c r="AW45" i="37"/>
  <c r="AX45" i="37"/>
  <c r="AY45" i="37"/>
  <c r="AP46" i="37"/>
  <c r="AQ46" i="37"/>
  <c r="AR46" i="37"/>
  <c r="AS46" i="37"/>
  <c r="AT46" i="37"/>
  <c r="AU46" i="37"/>
  <c r="AV46" i="37"/>
  <c r="AW46" i="37"/>
  <c r="AX46" i="37"/>
  <c r="AY46" i="37"/>
  <c r="AP47" i="37"/>
  <c r="AQ47" i="37"/>
  <c r="AR47" i="37"/>
  <c r="AS47" i="37"/>
  <c r="AT47" i="37"/>
  <c r="AU47" i="37"/>
  <c r="AV47" i="37"/>
  <c r="AW47" i="37"/>
  <c r="AX47" i="37"/>
  <c r="AY47" i="37"/>
  <c r="AP48" i="37"/>
  <c r="AQ48" i="37"/>
  <c r="AR48" i="37"/>
  <c r="AS48" i="37"/>
  <c r="AT48" i="37"/>
  <c r="AU48" i="37"/>
  <c r="AV48" i="37"/>
  <c r="AW48" i="37"/>
  <c r="AX48" i="37"/>
  <c r="AY48" i="37"/>
  <c r="AP49" i="37"/>
  <c r="AQ49" i="37"/>
  <c r="AR49" i="37"/>
  <c r="AS49" i="37"/>
  <c r="AT49" i="37"/>
  <c r="AU49" i="37"/>
  <c r="AV49" i="37"/>
  <c r="AW49" i="37"/>
  <c r="AX49" i="37"/>
  <c r="AY49" i="37"/>
  <c r="AP50" i="37"/>
  <c r="AQ50" i="37"/>
  <c r="AR50" i="37"/>
  <c r="AS50" i="37"/>
  <c r="AT50" i="37"/>
  <c r="AU50" i="37"/>
  <c r="AV50" i="37"/>
  <c r="AW50" i="37"/>
  <c r="AX50" i="37"/>
  <c r="AY50" i="37"/>
  <c r="AP52" i="37"/>
  <c r="AQ52" i="37"/>
  <c r="AR52" i="37"/>
  <c r="AS52" i="37"/>
  <c r="AT52" i="37"/>
  <c r="AU52" i="37"/>
  <c r="AV52" i="37"/>
  <c r="AW52" i="37"/>
  <c r="AX52" i="37"/>
  <c r="AY52" i="37"/>
  <c r="AP53" i="37"/>
  <c r="AQ53" i="37"/>
  <c r="AR53" i="37"/>
  <c r="AS53" i="37"/>
  <c r="AT53" i="37"/>
  <c r="AU53" i="37"/>
  <c r="AV53" i="37"/>
  <c r="AW53" i="37"/>
  <c r="AX53" i="37"/>
  <c r="AY53" i="37"/>
  <c r="AP11" i="37"/>
  <c r="AQ11" i="37"/>
  <c r="AR11" i="37"/>
  <c r="AS11" i="37"/>
  <c r="AT11" i="37"/>
  <c r="AU11" i="37"/>
  <c r="AV11" i="37"/>
  <c r="AW11" i="37"/>
  <c r="AX11" i="37"/>
  <c r="AY11" i="37"/>
  <c r="AP12" i="37"/>
  <c r="AQ12" i="37"/>
  <c r="AR12" i="37"/>
  <c r="AS12" i="37"/>
  <c r="AT12" i="37"/>
  <c r="AU12" i="37"/>
  <c r="AV12" i="37"/>
  <c r="AW12" i="37"/>
  <c r="AX12" i="37"/>
  <c r="AY12" i="37"/>
  <c r="AP13" i="37"/>
  <c r="AQ13" i="37"/>
  <c r="AR13" i="37"/>
  <c r="AS13" i="37"/>
  <c r="AT13" i="37"/>
  <c r="AU13" i="37"/>
  <c r="AV13" i="37"/>
  <c r="AW13" i="37"/>
  <c r="AX13" i="37"/>
  <c r="AY13" i="37"/>
  <c r="AP14" i="37"/>
  <c r="AQ14" i="37"/>
  <c r="AR14" i="37"/>
  <c r="AS14" i="37"/>
  <c r="AT14" i="37"/>
  <c r="AU14" i="37"/>
  <c r="AV14" i="37"/>
  <c r="AW14" i="37"/>
  <c r="AX14" i="37"/>
  <c r="AY14" i="37"/>
  <c r="AP15" i="37"/>
  <c r="AQ15" i="37"/>
  <c r="AR15" i="37"/>
  <c r="AS15" i="37"/>
  <c r="AT15" i="37"/>
  <c r="AU15" i="37"/>
  <c r="AV15" i="37"/>
  <c r="AW15" i="37"/>
  <c r="AX15" i="37"/>
  <c r="AY15" i="37"/>
  <c r="AP16" i="37"/>
  <c r="AQ16" i="37"/>
  <c r="AR16" i="37"/>
  <c r="AS16" i="37"/>
  <c r="AT16" i="37"/>
  <c r="AU16" i="37"/>
  <c r="AV16" i="37"/>
  <c r="AW16" i="37"/>
  <c r="AX16" i="37"/>
  <c r="AY16" i="37"/>
  <c r="AP17" i="37"/>
  <c r="AQ17" i="37"/>
  <c r="AR17" i="37"/>
  <c r="AS17" i="37"/>
  <c r="AT17" i="37"/>
  <c r="AU17" i="37"/>
  <c r="AV17" i="37"/>
  <c r="AW17" i="37"/>
  <c r="AX17" i="37"/>
  <c r="AY17" i="37"/>
  <c r="AP18" i="37"/>
  <c r="AQ18" i="37"/>
  <c r="AR18" i="37"/>
  <c r="AS18" i="37"/>
  <c r="AT18" i="37"/>
  <c r="AU18" i="37"/>
  <c r="AV18" i="37"/>
  <c r="AW18" i="37"/>
  <c r="AX18" i="37"/>
  <c r="AY18" i="37"/>
  <c r="AP19" i="37"/>
  <c r="AQ19" i="37"/>
  <c r="AR19" i="37"/>
  <c r="AS19" i="37"/>
  <c r="AT19" i="37"/>
  <c r="AU19" i="37"/>
  <c r="AV19" i="37"/>
  <c r="AW19" i="37"/>
  <c r="AX19" i="37"/>
  <c r="AY19" i="37"/>
  <c r="AP20" i="37"/>
  <c r="AQ20" i="37"/>
  <c r="AR20" i="37"/>
  <c r="AS20" i="37"/>
  <c r="AT20" i="37"/>
  <c r="AU20" i="37"/>
  <c r="AV20" i="37"/>
  <c r="AW20" i="37"/>
  <c r="AX20" i="37"/>
  <c r="AY20" i="37"/>
  <c r="AP21" i="37"/>
  <c r="AQ21" i="37"/>
  <c r="AR21" i="37"/>
  <c r="AS21" i="37"/>
  <c r="AT21" i="37"/>
  <c r="AU21" i="37"/>
  <c r="AV21" i="37"/>
  <c r="AW21" i="37"/>
  <c r="AX21" i="37"/>
  <c r="AY21" i="37"/>
  <c r="AP6" i="37"/>
  <c r="AQ6" i="37"/>
  <c r="AR6" i="37"/>
  <c r="AS6" i="37"/>
  <c r="AT6" i="37"/>
  <c r="AU6" i="37"/>
  <c r="AV6" i="37"/>
  <c r="AW6" i="37"/>
  <c r="AX6" i="37"/>
  <c r="AY6" i="37"/>
  <c r="AP7" i="37"/>
  <c r="AQ7" i="37"/>
  <c r="AR7" i="37"/>
  <c r="AS7" i="37"/>
  <c r="AT7" i="37"/>
  <c r="AU7" i="37"/>
  <c r="AV7" i="37"/>
  <c r="AW7" i="37"/>
  <c r="AX7" i="37"/>
  <c r="AY7" i="37"/>
  <c r="AP8" i="37"/>
  <c r="AQ8" i="37"/>
  <c r="AR8" i="37"/>
  <c r="AS8" i="37"/>
  <c r="AT8" i="37"/>
  <c r="AU8" i="37"/>
  <c r="AV8" i="37"/>
  <c r="AW8" i="37"/>
  <c r="AX8" i="37"/>
  <c r="AY8" i="37"/>
  <c r="AP9" i="37"/>
  <c r="AQ9" i="37"/>
  <c r="AR9" i="37"/>
  <c r="AS9" i="37"/>
  <c r="AT9" i="37"/>
  <c r="AU9" i="37"/>
  <c r="AV9" i="37"/>
  <c r="AW9" i="37"/>
  <c r="AX9" i="37"/>
  <c r="AY9" i="37"/>
  <c r="AP10" i="37"/>
  <c r="AQ10" i="37"/>
  <c r="AR10" i="37"/>
  <c r="AS10" i="37"/>
  <c r="AT10" i="37"/>
  <c r="AU10" i="37"/>
  <c r="AV10" i="37"/>
  <c r="AW10" i="37"/>
  <c r="AX10" i="37"/>
  <c r="AY10" i="37"/>
  <c r="AU5" i="37"/>
  <c r="AT5" i="37"/>
  <c r="AS5" i="37"/>
  <c r="AR5" i="37"/>
  <c r="AQ5" i="37"/>
  <c r="AP5" i="37"/>
  <c r="AY5" i="37"/>
  <c r="AX5" i="37"/>
  <c r="BA5" i="37" l="1"/>
  <c r="BA37" i="37"/>
  <c r="BA9" i="37"/>
  <c r="BA52" i="37"/>
  <c r="BA27" i="37"/>
  <c r="AZ6" i="37"/>
  <c r="BA8" i="37"/>
  <c r="AZ22" i="37"/>
  <c r="BA43" i="37"/>
  <c r="BA6" i="37"/>
  <c r="BA7" i="37"/>
  <c r="BA35" i="37"/>
  <c r="BA29" i="37"/>
  <c r="BA45" i="37"/>
  <c r="AZ21" i="37"/>
  <c r="AZ10" i="37"/>
  <c r="BA20" i="37"/>
  <c r="BA11" i="37"/>
  <c r="AZ9" i="37"/>
  <c r="AZ11" i="37"/>
  <c r="BA36" i="37"/>
  <c r="BA47" i="37"/>
  <c r="BA50" i="37"/>
  <c r="BA34" i="37"/>
  <c r="BA44" i="37"/>
  <c r="BA28" i="37"/>
  <c r="BA53" i="37"/>
  <c r="BA42" i="37"/>
  <c r="AZ42" i="37"/>
  <c r="AZ41" i="37"/>
  <c r="BA41" i="37"/>
  <c r="AZ26" i="37"/>
  <c r="BA24" i="37"/>
  <c r="AZ25" i="37"/>
  <c r="BA25" i="37"/>
  <c r="AZ50" i="37"/>
  <c r="AZ49" i="37"/>
  <c r="BA49" i="37"/>
  <c r="AZ34" i="37"/>
  <c r="AZ33" i="37"/>
  <c r="BA33" i="37"/>
  <c r="BA48" i="37"/>
  <c r="AZ48" i="37"/>
  <c r="AZ47" i="37"/>
  <c r="BA40" i="37"/>
  <c r="AZ40" i="37"/>
  <c r="AZ39" i="37"/>
  <c r="BA32" i="37"/>
  <c r="AZ32" i="37"/>
  <c r="AZ31" i="37"/>
  <c r="AZ24" i="37"/>
  <c r="BA22" i="37"/>
  <c r="AZ23" i="37"/>
  <c r="BA46" i="37"/>
  <c r="AZ46" i="37"/>
  <c r="AZ45" i="37"/>
  <c r="BA39" i="37"/>
  <c r="BA38" i="37"/>
  <c r="AZ38" i="37"/>
  <c r="AZ37" i="37"/>
  <c r="BA31" i="37"/>
  <c r="BA30" i="37"/>
  <c r="AZ30" i="37"/>
  <c r="AZ29" i="37"/>
  <c r="BA23" i="37"/>
  <c r="AZ53" i="37"/>
  <c r="AZ52" i="37"/>
  <c r="AZ44" i="37"/>
  <c r="AZ43" i="37"/>
  <c r="AZ36" i="37"/>
  <c r="AZ35" i="37"/>
  <c r="AZ28" i="37"/>
  <c r="BA26" i="37"/>
  <c r="AZ27" i="37"/>
  <c r="AZ12" i="37"/>
  <c r="AZ8" i="37"/>
  <c r="AZ7" i="37"/>
  <c r="AQ3" i="37"/>
  <c r="AK35" i="39"/>
  <c r="AJ35" i="39" s="1"/>
  <c r="AK22" i="39"/>
  <c r="AJ22" i="39" s="1"/>
  <c r="AP3" i="37" s="1"/>
  <c r="AK15" i="39"/>
  <c r="AJ15" i="39" s="1"/>
  <c r="AO3" i="37" s="1"/>
  <c r="AK3" i="39"/>
  <c r="AZ13" i="37" l="1"/>
  <c r="BA12" i="37"/>
  <c r="AJ3" i="39"/>
  <c r="D5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4" i="35"/>
  <c r="BA13" i="37" l="1"/>
  <c r="AZ15" i="37"/>
  <c r="AZ14" i="37"/>
  <c r="W28" i="35"/>
  <c r="W27" i="35"/>
  <c r="W26" i="35"/>
  <c r="W25" i="35"/>
  <c r="BA15" i="37" l="1"/>
  <c r="BA14" i="37"/>
  <c r="AI9" i="37"/>
  <c r="AI13" i="37"/>
  <c r="AI52" i="37"/>
  <c r="AI49" i="37"/>
  <c r="AI47" i="37"/>
  <c r="AI45" i="37"/>
  <c r="AI43" i="37"/>
  <c r="AI41" i="37"/>
  <c r="AI39" i="37"/>
  <c r="AI37" i="37"/>
  <c r="AI35" i="37"/>
  <c r="AI33" i="37"/>
  <c r="AI31" i="37"/>
  <c r="AI29" i="37"/>
  <c r="AI27" i="37"/>
  <c r="AI25" i="37"/>
  <c r="AI23" i="37"/>
  <c r="AI21" i="37"/>
  <c r="AZ16" i="37" l="1"/>
  <c r="BA21" i="37"/>
  <c r="BA10" i="37"/>
  <c r="AW5" i="37"/>
  <c r="AV5" i="37"/>
  <c r="BA17" i="37" l="1"/>
  <c r="AZ17" i="37"/>
  <c r="BA16" i="37"/>
  <c r="AZ18" i="37" l="1"/>
  <c r="Q6" i="38"/>
  <c r="AZ20" i="37" l="1"/>
  <c r="BA19" i="37"/>
  <c r="AZ19" i="37"/>
  <c r="BA18" i="37"/>
  <c r="AI7" i="37"/>
  <c r="AI15" i="37"/>
  <c r="AI17" i="37"/>
  <c r="AI11" i="37"/>
  <c r="AI19" i="37"/>
  <c r="AI5" i="37"/>
  <c r="AN3" i="37" l="1"/>
  <c r="W20" i="38"/>
  <c r="AK3" i="36" l="1"/>
  <c r="W27" i="38" l="1"/>
  <c r="W5" i="27" l="1"/>
  <c r="W3" i="27"/>
  <c r="W27" i="27" l="1"/>
  <c r="Z22" i="27"/>
  <c r="W22" i="27"/>
  <c r="W9" i="27"/>
  <c r="W33" i="38"/>
  <c r="W31" i="38"/>
  <c r="W29" i="38"/>
  <c r="W28" i="38"/>
  <c r="Z27" i="38"/>
  <c r="AC27" i="38"/>
</calcChain>
</file>

<file path=xl/sharedStrings.xml><?xml version="1.0" encoding="utf-8"?>
<sst xmlns="http://schemas.openxmlformats.org/spreadsheetml/2006/main" count="763" uniqueCount="410">
  <si>
    <t>商号又は名称</t>
    <rPh sb="0" eb="2">
      <t>ショウゴウ</t>
    </rPh>
    <rPh sb="2" eb="3">
      <t>マタ</t>
    </rPh>
    <rPh sb="4" eb="6">
      <t>メイショウ</t>
    </rPh>
    <phoneticPr fontId="1"/>
  </si>
  <si>
    <t>計</t>
    <rPh sb="0" eb="1">
      <t>ケイ</t>
    </rPh>
    <phoneticPr fontId="1"/>
  </si>
  <si>
    <t>最終学校・学科名</t>
    <rPh sb="0" eb="2">
      <t>サイシュウ</t>
    </rPh>
    <rPh sb="2" eb="4">
      <t>ガッコウ</t>
    </rPh>
    <rPh sb="5" eb="7">
      <t>ガッカ</t>
    </rPh>
    <rPh sb="7" eb="8">
      <t>メイ</t>
    </rPh>
    <phoneticPr fontId="1"/>
  </si>
  <si>
    <t>造園</t>
    <rPh sb="0" eb="2">
      <t>ゾウエン</t>
    </rPh>
    <phoneticPr fontId="1"/>
  </si>
  <si>
    <t>左官</t>
    <rPh sb="0" eb="2">
      <t>サカン</t>
    </rPh>
    <phoneticPr fontId="1"/>
  </si>
  <si>
    <t>さく井</t>
    <rPh sb="2" eb="3">
      <t>イ</t>
    </rPh>
    <phoneticPr fontId="1"/>
  </si>
  <si>
    <t>塗装</t>
    <rPh sb="0" eb="2">
      <t>トソウ</t>
    </rPh>
    <phoneticPr fontId="1"/>
  </si>
  <si>
    <t>監理技術者資格者証番号</t>
    <rPh sb="0" eb="2">
      <t>カンリ</t>
    </rPh>
    <rPh sb="2" eb="5">
      <t>ギジュツシャ</t>
    </rPh>
    <rPh sb="5" eb="8">
      <t>シカクシャ</t>
    </rPh>
    <rPh sb="8" eb="9">
      <t>ショウ</t>
    </rPh>
    <rPh sb="9" eb="11">
      <t>バンゴウ</t>
    </rPh>
    <phoneticPr fontId="1"/>
  </si>
  <si>
    <t>年齢</t>
    <rPh sb="0" eb="2">
      <t>ネンレイ</t>
    </rPh>
    <phoneticPr fontId="1"/>
  </si>
  <si>
    <t>法人</t>
    <rPh sb="0" eb="2">
      <t>ホウジン</t>
    </rPh>
    <phoneticPr fontId="1"/>
  </si>
  <si>
    <t>自己資本</t>
    <rPh sb="0" eb="2">
      <t>ジコ</t>
    </rPh>
    <rPh sb="2" eb="4">
      <t>シホン</t>
    </rPh>
    <phoneticPr fontId="1"/>
  </si>
  <si>
    <t>個人</t>
    <rPh sb="0" eb="2">
      <t>コジン</t>
    </rPh>
    <phoneticPr fontId="1"/>
  </si>
  <si>
    <t>個別状況</t>
    <rPh sb="0" eb="2">
      <t>コベツ</t>
    </rPh>
    <rPh sb="2" eb="4">
      <t>ジョウキョウ</t>
    </rPh>
    <phoneticPr fontId="1"/>
  </si>
  <si>
    <t>身体障害者手帳等の番号</t>
    <rPh sb="0" eb="2">
      <t>シンタイ</t>
    </rPh>
    <rPh sb="2" eb="5">
      <t>ショウガイシャ</t>
    </rPh>
    <rPh sb="5" eb="7">
      <t>テチョウ</t>
    </rPh>
    <rPh sb="7" eb="8">
      <t>トウ</t>
    </rPh>
    <rPh sb="9" eb="11">
      <t>バンゴウ</t>
    </rPh>
    <phoneticPr fontId="1"/>
  </si>
  <si>
    <t>活動人数</t>
    <rPh sb="0" eb="2">
      <t>カツドウ</t>
    </rPh>
    <rPh sb="2" eb="4">
      <t>ニンズ</t>
    </rPh>
    <phoneticPr fontId="1"/>
  </si>
  <si>
    <t>許可番号</t>
    <rPh sb="0" eb="2">
      <t>キョカ</t>
    </rPh>
    <rPh sb="2" eb="4">
      <t>バンゴウ</t>
    </rPh>
    <phoneticPr fontId="1"/>
  </si>
  <si>
    <t>知事
大臣</t>
    <rPh sb="0" eb="2">
      <t>チジ</t>
    </rPh>
    <rPh sb="3" eb="5">
      <t>ダイジン</t>
    </rPh>
    <phoneticPr fontId="1"/>
  </si>
  <si>
    <t>マスター該当</t>
    <rPh sb="4" eb="6">
      <t>ガイトウ</t>
    </rPh>
    <phoneticPr fontId="1"/>
  </si>
  <si>
    <t>大工</t>
    <rPh sb="0" eb="2">
      <t>ダイク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</si>
  <si>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</si>
  <si>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</si>
  <si>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とび・土工</t>
    <rPh sb="3" eb="4">
      <t>ツチ</t>
    </rPh>
    <rPh sb="4" eb="5">
      <t>コウ</t>
    </rPh>
    <phoneticPr fontId="1"/>
  </si>
  <si>
    <t>石</t>
    <rPh sb="0" eb="1">
      <t>イシ</t>
    </rPh>
    <phoneticPr fontId="1"/>
  </si>
  <si>
    <t>屋根</t>
    <rPh sb="0" eb="2">
      <t>ヤネ</t>
    </rPh>
    <phoneticPr fontId="1"/>
  </si>
  <si>
    <t>鋼構造物</t>
    <rPh sb="0" eb="1">
      <t>コウ</t>
    </rPh>
    <rPh sb="1" eb="3">
      <t>コウゾウ</t>
    </rPh>
    <rPh sb="3" eb="4">
      <t>ブツ</t>
    </rPh>
    <phoneticPr fontId="1"/>
  </si>
  <si>
    <t>鉄筋</t>
    <rPh sb="0" eb="2">
      <t>テッキン</t>
    </rPh>
    <phoneticPr fontId="1"/>
  </si>
  <si>
    <t>板金</t>
    <rPh sb="0" eb="2">
      <t>バンキン</t>
    </rPh>
    <phoneticPr fontId="1"/>
  </si>
  <si>
    <t>防水</t>
    <rPh sb="0" eb="2">
      <t>ボウスイ</t>
    </rPh>
    <phoneticPr fontId="1"/>
  </si>
  <si>
    <t>内装仕上</t>
    <rPh sb="0" eb="2">
      <t>ナイソウ</t>
    </rPh>
    <rPh sb="2" eb="4">
      <t>シアゲ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</si>
  <si>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</si>
  <si>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熱絶縁</t>
    <rPh sb="0" eb="1">
      <t>ネツ</t>
    </rPh>
    <rPh sb="1" eb="3">
      <t>ゼツエン</t>
    </rPh>
    <phoneticPr fontId="1"/>
  </si>
  <si>
    <t>電気通信</t>
    <rPh sb="0" eb="2">
      <t>デンキ</t>
    </rPh>
    <rPh sb="2" eb="4">
      <t>ツウシン</t>
    </rPh>
    <phoneticPr fontId="1"/>
  </si>
  <si>
    <t>建具</t>
    <rPh sb="0" eb="2">
      <t>タテグ</t>
    </rPh>
    <phoneticPr fontId="1"/>
  </si>
  <si>
    <t>水道施設</t>
    <rPh sb="0" eb="2">
      <t>スイドウ</t>
    </rPh>
    <rPh sb="2" eb="4">
      <t>シセツ</t>
    </rPh>
    <phoneticPr fontId="1"/>
  </si>
  <si>
    <t>消防施設</t>
    <rPh sb="0" eb="2">
      <t>ショウボウ</t>
    </rPh>
    <rPh sb="2" eb="4">
      <t>シセツ</t>
    </rPh>
    <phoneticPr fontId="1"/>
  </si>
  <si>
    <t>清掃施設</t>
    <rPh sb="0" eb="2">
      <t>セイソウ</t>
    </rPh>
    <rPh sb="2" eb="4">
      <t>シセツ</t>
    </rPh>
    <phoneticPr fontId="1"/>
  </si>
  <si>
    <t>鋼構造物</t>
    <rPh sb="0" eb="1">
      <t>コウ</t>
    </rPh>
    <rPh sb="1" eb="4">
      <t>コウゾウブツ</t>
    </rPh>
    <phoneticPr fontId="1"/>
  </si>
  <si>
    <t>しゆんせつ</t>
  </si>
  <si>
    <t>住　　所</t>
    <rPh sb="0" eb="1">
      <t>ジュウ</t>
    </rPh>
    <rPh sb="3" eb="4">
      <t>トコロ</t>
    </rPh>
    <phoneticPr fontId="1"/>
  </si>
  <si>
    <t>氏　　　名</t>
    <rPh sb="0" eb="1">
      <t>ウジ</t>
    </rPh>
    <rPh sb="4" eb="5">
      <t>ナ</t>
    </rPh>
    <phoneticPr fontId="1"/>
  </si>
  <si>
    <t>兼任先の商号又は名称</t>
    <rPh sb="0" eb="2">
      <t>ケンニン</t>
    </rPh>
    <rPh sb="2" eb="3">
      <t>サキ</t>
    </rPh>
    <rPh sb="4" eb="6">
      <t>ショウゴウ</t>
    </rPh>
    <rPh sb="6" eb="7">
      <t>マタ</t>
    </rPh>
    <rPh sb="8" eb="10">
      <t>メイショウ</t>
    </rPh>
    <phoneticPr fontId="1"/>
  </si>
  <si>
    <t>兼任先役職</t>
    <rPh sb="0" eb="2">
      <t>ケンニン</t>
    </rPh>
    <rPh sb="2" eb="3">
      <t>サキ</t>
    </rPh>
    <rPh sb="3" eb="5">
      <t>ヤクショク</t>
    </rPh>
    <phoneticPr fontId="1"/>
  </si>
  <si>
    <t>加入の有無</t>
    <rPh sb="0" eb="2">
      <t>カニュウ</t>
    </rPh>
    <rPh sb="3" eb="5">
      <t>ウム</t>
    </rPh>
    <phoneticPr fontId="1"/>
  </si>
  <si>
    <t>加入年月</t>
    <rPh sb="0" eb="2">
      <t>カニュウ</t>
    </rPh>
    <rPh sb="2" eb="4">
      <t>ネンゲツ</t>
    </rPh>
    <phoneticPr fontId="1"/>
  </si>
  <si>
    <t>実施行政庁</t>
    <rPh sb="0" eb="2">
      <t>ジッシ</t>
    </rPh>
    <rPh sb="2" eb="5">
      <t>ギョウセイチョウ</t>
    </rPh>
    <phoneticPr fontId="1"/>
  </si>
  <si>
    <t>代表者の役職及び氏名</t>
    <rPh sb="0" eb="1">
      <t>ダイ</t>
    </rPh>
    <rPh sb="1" eb="2">
      <t>ヒョウ</t>
    </rPh>
    <rPh sb="2" eb="3">
      <t>モノ</t>
    </rPh>
    <rPh sb="4" eb="5">
      <t>ヤク</t>
    </rPh>
    <rPh sb="5" eb="6">
      <t>ショク</t>
    </rPh>
    <rPh sb="6" eb="7">
      <t>オヨ</t>
    </rPh>
    <rPh sb="8" eb="10">
      <t>シメイ</t>
    </rPh>
    <phoneticPr fontId="1"/>
  </si>
  <si>
    <t>千円</t>
    <rPh sb="0" eb="2">
      <t>センエン</t>
    </rPh>
    <phoneticPr fontId="1"/>
  </si>
  <si>
    <t>住所</t>
    <rPh sb="0" eb="1">
      <t>ジュウ</t>
    </rPh>
    <rPh sb="1" eb="2">
      <t>トコロ</t>
    </rPh>
    <phoneticPr fontId="1"/>
  </si>
  <si>
    <t>講習受講</t>
    <rPh sb="0" eb="2">
      <t>コウシュウ</t>
    </rPh>
    <rPh sb="2" eb="4">
      <t>ジュコウ</t>
    </rPh>
    <phoneticPr fontId="1"/>
  </si>
  <si>
    <t>有資格
区分
コード</t>
    <rPh sb="0" eb="1">
      <t>ユウ</t>
    </rPh>
    <rPh sb="1" eb="3">
      <t>シカク</t>
    </rPh>
    <rPh sb="4" eb="6">
      <t>クブン</t>
    </rPh>
    <phoneticPr fontId="1"/>
  </si>
  <si>
    <t>業種
コード</t>
    <rPh sb="0" eb="2">
      <t>ギョウシュ</t>
    </rPh>
    <phoneticPr fontId="1"/>
  </si>
  <si>
    <t>保険期間
（補償期間）</t>
    <rPh sb="0" eb="2">
      <t>ホケン</t>
    </rPh>
    <rPh sb="2" eb="4">
      <t>キカン</t>
    </rPh>
    <rPh sb="6" eb="8">
      <t>ホショウ</t>
    </rPh>
    <rPh sb="8" eb="10">
      <t>キカン</t>
    </rPh>
    <phoneticPr fontId="1"/>
  </si>
  <si>
    <t>身体賠償</t>
    <rPh sb="0" eb="2">
      <t>シンタイ</t>
    </rPh>
    <rPh sb="2" eb="4">
      <t>バイショウ</t>
    </rPh>
    <phoneticPr fontId="1"/>
  </si>
  <si>
    <t>財物賠償</t>
    <rPh sb="0" eb="2">
      <t>ザイブツ</t>
    </rPh>
    <rPh sb="2" eb="4">
      <t>バイショウ</t>
    </rPh>
    <phoneticPr fontId="1"/>
  </si>
  <si>
    <t>万円</t>
    <rPh sb="0" eb="1">
      <t>マン</t>
    </rPh>
    <rPh sb="1" eb="2">
      <t>エン</t>
    </rPh>
    <phoneticPr fontId="1"/>
  </si>
  <si>
    <t>事務職員</t>
    <rPh sb="0" eb="2">
      <t>ジム</t>
    </rPh>
    <rPh sb="2" eb="4">
      <t>ショクイン</t>
    </rPh>
    <phoneticPr fontId="1"/>
  </si>
  <si>
    <t>常勤の役員</t>
    <rPh sb="0" eb="2">
      <t>ジョウキン</t>
    </rPh>
    <rPh sb="3" eb="5">
      <t>ヤクイン</t>
    </rPh>
    <phoneticPr fontId="1"/>
  </si>
  <si>
    <t>処分等の年月日</t>
    <rPh sb="0" eb="2">
      <t>ショブン</t>
    </rPh>
    <rPh sb="2" eb="3">
      <t>トウ</t>
    </rPh>
    <rPh sb="4" eb="7">
      <t>ネンガッピ</t>
    </rPh>
    <phoneticPr fontId="1"/>
  </si>
  <si>
    <t>処分等の内容・期間</t>
    <phoneticPr fontId="1"/>
  </si>
  <si>
    <t>処分等の理由</t>
    <phoneticPr fontId="1"/>
  </si>
  <si>
    <t>経験年月数</t>
    <phoneticPr fontId="1"/>
  </si>
  <si>
    <t>役職</t>
    <rPh sb="0" eb="2">
      <t>ヤクショク</t>
    </rPh>
    <phoneticPr fontId="1"/>
  </si>
  <si>
    <t>技術関係職員</t>
    <rPh sb="0" eb="2">
      <t>ギジュツ</t>
    </rPh>
    <rPh sb="2" eb="4">
      <t>カンケイ</t>
    </rPh>
    <rPh sb="4" eb="6">
      <t>ショクイン</t>
    </rPh>
    <phoneticPr fontId="1"/>
  </si>
  <si>
    <t>有資格者</t>
    <rPh sb="0" eb="1">
      <t>ユウ</t>
    </rPh>
    <rPh sb="1" eb="3">
      <t>シカク</t>
    </rPh>
    <rPh sb="3" eb="4">
      <t>シャ</t>
    </rPh>
    <phoneticPr fontId="1"/>
  </si>
  <si>
    <t>その他職員</t>
    <rPh sb="2" eb="3">
      <t>タ</t>
    </rPh>
    <rPh sb="3" eb="5">
      <t>ショクイン</t>
    </rPh>
    <phoneticPr fontId="1"/>
  </si>
  <si>
    <t>舗装</t>
    <rPh sb="0" eb="2">
      <t>ホソウ</t>
    </rPh>
    <phoneticPr fontId="1"/>
  </si>
  <si>
    <t>第号</t>
    <rPh sb="0" eb="1">
      <t>ダイ</t>
    </rPh>
    <rPh sb="1" eb="2">
      <t>ゴウ</t>
    </rPh>
    <phoneticPr fontId="1"/>
  </si>
  <si>
    <t>電話</t>
    <rPh sb="0" eb="2">
      <t>デンワ</t>
    </rPh>
    <phoneticPr fontId="1"/>
  </si>
  <si>
    <t>職氏名</t>
    <rPh sb="0" eb="1">
      <t>ショク</t>
    </rPh>
    <rPh sb="1" eb="3">
      <t>シメイ</t>
    </rPh>
    <phoneticPr fontId="1"/>
  </si>
  <si>
    <t>障害等級又は程度</t>
    <rPh sb="0" eb="2">
      <t>ショウガイ</t>
    </rPh>
    <rPh sb="2" eb="4">
      <t>トウキュウ</t>
    </rPh>
    <rPh sb="4" eb="5">
      <t>マタ</t>
    </rPh>
    <rPh sb="6" eb="8">
      <t>テイド</t>
    </rPh>
    <phoneticPr fontId="1"/>
  </si>
  <si>
    <t>受講者氏名</t>
    <rPh sb="0" eb="3">
      <t>ジュコウシャ</t>
    </rPh>
    <rPh sb="3" eb="5">
      <t>シメイ</t>
    </rPh>
    <phoneticPr fontId="1"/>
  </si>
  <si>
    <t>受講年月日</t>
    <rPh sb="0" eb="2">
      <t>ジュコウ</t>
    </rPh>
    <rPh sb="2" eb="5">
      <t>ネンガッピ</t>
    </rPh>
    <phoneticPr fontId="1"/>
  </si>
  <si>
    <t>(4)　雇用障害者情報</t>
    <rPh sb="4" eb="6">
      <t>コヨウ</t>
    </rPh>
    <rPh sb="6" eb="9">
      <t>ショウガイシャ</t>
    </rPh>
    <rPh sb="9" eb="11">
      <t>ジョウホウ</t>
    </rPh>
    <phoneticPr fontId="1"/>
  </si>
  <si>
    <t>電子メールアドレス</t>
    <rPh sb="0" eb="2">
      <t>デンシ</t>
    </rPh>
    <phoneticPr fontId="1"/>
  </si>
  <si>
    <t>義務の有無</t>
    <rPh sb="0" eb="2">
      <t>ギム</t>
    </rPh>
    <rPh sb="3" eb="5">
      <t>ウム</t>
    </rPh>
    <phoneticPr fontId="1"/>
  </si>
  <si>
    <t>雇用の有無</t>
    <rPh sb="0" eb="2">
      <t>コヨウ</t>
    </rPh>
    <rPh sb="3" eb="5">
      <t>ウム</t>
    </rPh>
    <phoneticPr fontId="1"/>
  </si>
  <si>
    <t>土木</t>
    <rPh sb="0" eb="1">
      <t>ツチ</t>
    </rPh>
    <rPh sb="1" eb="2">
      <t>キ</t>
    </rPh>
    <phoneticPr fontId="1"/>
  </si>
  <si>
    <t>建築</t>
    <rPh sb="0" eb="1">
      <t>ダテ</t>
    </rPh>
    <rPh sb="1" eb="2">
      <t>チク</t>
    </rPh>
    <phoneticPr fontId="1"/>
  </si>
  <si>
    <t>達成の状況</t>
    <rPh sb="0" eb="2">
      <t>タッセイ</t>
    </rPh>
    <rPh sb="3" eb="5">
      <t>ジョウキョウ</t>
    </rPh>
    <phoneticPr fontId="1"/>
  </si>
  <si>
    <t>(1)　障害者の雇用義務</t>
    <rPh sb="4" eb="7">
      <t>ショウガイシャ</t>
    </rPh>
    <rPh sb="8" eb="10">
      <t>コヨウ</t>
    </rPh>
    <rPh sb="10" eb="12">
      <t>ギム</t>
    </rPh>
    <phoneticPr fontId="1"/>
  </si>
  <si>
    <t>塡補限度額</t>
    <rPh sb="0" eb="1">
      <t>テン</t>
    </rPh>
    <rPh sb="1" eb="2">
      <t>ホ</t>
    </rPh>
    <rPh sb="2" eb="4">
      <t>ゲンド</t>
    </rPh>
    <rPh sb="4" eb="5">
      <t>ガク</t>
    </rPh>
    <phoneticPr fontId="1"/>
  </si>
  <si>
    <t>（行政書士）</t>
    <rPh sb="1" eb="3">
      <t>ギョウセイ</t>
    </rPh>
    <rPh sb="3" eb="5">
      <t>ショシ</t>
    </rPh>
    <phoneticPr fontId="1"/>
  </si>
  <si>
    <t>電話番号</t>
    <rPh sb="0" eb="2">
      <t>デンワ</t>
    </rPh>
    <rPh sb="2" eb="4">
      <t>バンゴウ</t>
    </rPh>
    <phoneticPr fontId="1"/>
  </si>
  <si>
    <t>女性</t>
    <rPh sb="0" eb="2">
      <t>ジョセイ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</si>
  <si>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</si>
  <si>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</si>
  <si>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職種</t>
    <rPh sb="0" eb="2">
      <t>ショクシュ</t>
    </rPh>
    <phoneticPr fontId="1"/>
  </si>
  <si>
    <t>若年</t>
    <rPh sb="0" eb="2">
      <t>ジャクネン</t>
    </rPh>
    <phoneticPr fontId="1"/>
  </si>
  <si>
    <t>雇用保険加入状況</t>
    <rPh sb="0" eb="2">
      <t>コヨウ</t>
    </rPh>
    <rPh sb="2" eb="4">
      <t>ホケン</t>
    </rPh>
    <rPh sb="4" eb="6">
      <t>カニュウ</t>
    </rPh>
    <rPh sb="6" eb="8">
      <t>ジョウキョウ</t>
    </rPh>
    <phoneticPr fontId="1"/>
  </si>
  <si>
    <t>健康保険加入状況</t>
    <rPh sb="0" eb="2">
      <t>ケンコウ</t>
    </rPh>
    <rPh sb="2" eb="4">
      <t>ホケン</t>
    </rPh>
    <rPh sb="4" eb="6">
      <t>カニュウ</t>
    </rPh>
    <rPh sb="6" eb="8">
      <t>ジョウキョウ</t>
    </rPh>
    <phoneticPr fontId="1"/>
  </si>
  <si>
    <t>厚生年金保険加入状況</t>
    <rPh sb="0" eb="2">
      <t>コウセイ</t>
    </rPh>
    <rPh sb="2" eb="4">
      <t>ネンキン</t>
    </rPh>
    <rPh sb="4" eb="6">
      <t>ホケン</t>
    </rPh>
    <rPh sb="6" eb="8">
      <t>カニュウ</t>
    </rPh>
    <rPh sb="8" eb="10">
      <t>ジョウキョウ</t>
    </rPh>
    <phoneticPr fontId="1"/>
  </si>
  <si>
    <t>２　申請事務担当者</t>
    <rPh sb="2" eb="4">
      <t>シンセイ</t>
    </rPh>
    <rPh sb="4" eb="6">
      <t>ジム</t>
    </rPh>
    <rPh sb="6" eb="9">
      <t>タントウシャ</t>
    </rPh>
    <phoneticPr fontId="1"/>
  </si>
  <si>
    <t>　次世代育成支援対策推進法(平成15年法律第120号)に基づく一般事業主行動計画策定状況</t>
    <phoneticPr fontId="1"/>
  </si>
  <si>
    <t>主  催  者</t>
    <rPh sb="0" eb="1">
      <t>シュ</t>
    </rPh>
    <rPh sb="3" eb="4">
      <t>サイ</t>
    </rPh>
    <rPh sb="6" eb="7">
      <t>シャ</t>
    </rPh>
    <phoneticPr fontId="1"/>
  </si>
  <si>
    <t>活 動 期 間</t>
    <rPh sb="0" eb="1">
      <t>カツ</t>
    </rPh>
    <rPh sb="2" eb="3">
      <t>ドウ</t>
    </rPh>
    <rPh sb="4" eb="5">
      <t>キ</t>
    </rPh>
    <rPh sb="6" eb="7">
      <t>アイダ</t>
    </rPh>
    <phoneticPr fontId="1"/>
  </si>
  <si>
    <t>活　動　の　概　要</t>
    <rPh sb="0" eb="1">
      <t>カツ</t>
    </rPh>
    <rPh sb="2" eb="3">
      <t>ドウ</t>
    </rPh>
    <rPh sb="6" eb="7">
      <t>オオムネ</t>
    </rPh>
    <rPh sb="8" eb="9">
      <t>ヨウ</t>
    </rPh>
    <phoneticPr fontId="1"/>
  </si>
  <si>
    <t>資 本 金</t>
    <rPh sb="0" eb="1">
      <t>シ</t>
    </rPh>
    <rPh sb="2" eb="3">
      <t>ホン</t>
    </rPh>
    <rPh sb="4" eb="5">
      <t>キン</t>
    </rPh>
    <phoneticPr fontId="1"/>
  </si>
  <si>
    <t>受 賞 年 月 日</t>
    <rPh sb="0" eb="1">
      <t>ウケ</t>
    </rPh>
    <rPh sb="2" eb="3">
      <t>ショウ</t>
    </rPh>
    <rPh sb="4" eb="5">
      <t>ネン</t>
    </rPh>
    <rPh sb="6" eb="7">
      <t>ガツ</t>
    </rPh>
    <rPh sb="8" eb="9">
      <t>ニチ</t>
    </rPh>
    <phoneticPr fontId="1"/>
  </si>
  <si>
    <t>地方自治法施行令（昭和22年政令第16号）第167条の４（同令第167条の11第１項において準用する場合を含む。）の規定に該当しない者であること。</t>
    <rPh sb="29" eb="30">
      <t>ドウ</t>
    </rPh>
    <rPh sb="30" eb="31">
      <t>レイ</t>
    </rPh>
    <rPh sb="31" eb="32">
      <t>ダイ</t>
    </rPh>
    <rPh sb="35" eb="36">
      <t>ジョウ</t>
    </rPh>
    <rPh sb="39" eb="40">
      <t>ダイ</t>
    </rPh>
    <rPh sb="41" eb="42">
      <t>コウ</t>
    </rPh>
    <rPh sb="46" eb="48">
      <t>ジュンヨウ</t>
    </rPh>
    <rPh sb="50" eb="52">
      <t>バアイ</t>
    </rPh>
    <rPh sb="53" eb="54">
      <t>フク</t>
    </rPh>
    <phoneticPr fontId="1"/>
  </si>
  <si>
    <t>事務所の名称及び所在地</t>
    <rPh sb="0" eb="2">
      <t>ジム</t>
    </rPh>
    <rPh sb="2" eb="3">
      <t>ショ</t>
    </rPh>
    <rPh sb="4" eb="6">
      <t>メイショウ</t>
    </rPh>
    <rPh sb="6" eb="7">
      <t>オヨ</t>
    </rPh>
    <rPh sb="8" eb="11">
      <t>ショザイチ</t>
    </rPh>
    <phoneticPr fontId="1"/>
  </si>
  <si>
    <t>解体</t>
    <rPh sb="0" eb="2">
      <t>カイタイ</t>
    </rPh>
    <phoneticPr fontId="1"/>
  </si>
  <si>
    <t>法人番号（法人の場合）</t>
    <rPh sb="0" eb="2">
      <t>ホウジン</t>
    </rPh>
    <rPh sb="2" eb="4">
      <t>バンゴウ</t>
    </rPh>
    <rPh sb="5" eb="7">
      <t>ホウジン</t>
    </rPh>
    <rPh sb="8" eb="10">
      <t>バアイ</t>
    </rPh>
    <phoneticPr fontId="1"/>
  </si>
  <si>
    <t>（ふりがな）</t>
    <phoneticPr fontId="1"/>
  </si>
  <si>
    <t>ＦＡＸ</t>
    <phoneticPr fontId="1"/>
  </si>
  <si>
    <t>ガラス</t>
    <phoneticPr fontId="1"/>
  </si>
  <si>
    <t>しゆんせつ</t>
    <phoneticPr fontId="1"/>
  </si>
  <si>
    <t>愛媛県建設工事請負業者選定要領（昭和39年７月愛媛県告示第607号）第３条第１項に掲げる要件を全て満たしている者であること。</t>
    <phoneticPr fontId="1"/>
  </si>
  <si>
    <t>建設機械資格</t>
    <rPh sb="0" eb="2">
      <t>ケンセツ</t>
    </rPh>
    <rPh sb="2" eb="4">
      <t>キカイ</t>
    </rPh>
    <rPh sb="4" eb="6">
      <t>シカク</t>
    </rPh>
    <phoneticPr fontId="1"/>
  </si>
  <si>
    <t>資格の種類</t>
    <rPh sb="0" eb="2">
      <t>シカク</t>
    </rPh>
    <rPh sb="3" eb="5">
      <t>シュルイ</t>
    </rPh>
    <phoneticPr fontId="1"/>
  </si>
  <si>
    <t>(     )-(     )-(      )</t>
  </si>
  <si>
    <t>(     )-(     )-(      )</t>
    <phoneticPr fontId="1"/>
  </si>
  <si>
    <t xml:space="preserve">  加入   適用除外</t>
    <phoneticPr fontId="1"/>
  </si>
  <si>
    <t xml:space="preserve">  加入   適用除外</t>
    <phoneticPr fontId="1"/>
  </si>
  <si>
    <t>　 策定している</t>
    <rPh sb="2" eb="4">
      <t>サクテイ</t>
    </rPh>
    <phoneticPr fontId="1"/>
  </si>
  <si>
    <t>　 策定していない</t>
    <rPh sb="2" eb="4">
      <t>サクテイ</t>
    </rPh>
    <phoneticPr fontId="1"/>
  </si>
  <si>
    <t>　 有</t>
    <rPh sb="2" eb="3">
      <t>ア</t>
    </rPh>
    <phoneticPr fontId="1"/>
  </si>
  <si>
    <t>　 無</t>
    <rPh sb="2" eb="3">
      <t>ム</t>
    </rPh>
    <phoneticPr fontId="1"/>
  </si>
  <si>
    <t>（該当するものを☑すること。)</t>
    <phoneticPr fontId="1"/>
  </si>
  <si>
    <t>～</t>
    <phoneticPr fontId="1"/>
  </si>
  <si>
    <t>台</t>
    <phoneticPr fontId="1"/>
  </si>
  <si>
    <t>　 達成している</t>
    <rPh sb="2" eb="4">
      <t>タッセイ</t>
    </rPh>
    <phoneticPr fontId="1"/>
  </si>
  <si>
    <t>　 達成していない</t>
    <rPh sb="2" eb="4">
      <t>タッセイ</t>
    </rPh>
    <phoneticPr fontId="1"/>
  </si>
  <si>
    <t>(2)　障害者の雇用義務がある者の雇用義務の達成状況　（上記(1)で「有」を選んだ場合に限り記入すること。）</t>
    <rPh sb="4" eb="7">
      <t>ショウガイシャ</t>
    </rPh>
    <rPh sb="8" eb="10">
      <t>コヨウ</t>
    </rPh>
    <rPh sb="10" eb="12">
      <t>ギム</t>
    </rPh>
    <rPh sb="15" eb="16">
      <t>シャ</t>
    </rPh>
    <rPh sb="17" eb="19">
      <t>コヨウ</t>
    </rPh>
    <rPh sb="19" eb="21">
      <t>ギム</t>
    </rPh>
    <rPh sb="22" eb="24">
      <t>タッセイ</t>
    </rPh>
    <rPh sb="24" eb="26">
      <t>ジョウキョウ</t>
    </rPh>
    <rPh sb="28" eb="30">
      <t>ジョウキ</t>
    </rPh>
    <rPh sb="38" eb="39">
      <t>エラ</t>
    </rPh>
    <rPh sb="41" eb="43">
      <t>バアイ</t>
    </rPh>
    <phoneticPr fontId="1"/>
  </si>
  <si>
    <t>(3)　障害者の雇用の有無　（上記(1)で「無」を選んだ場合に限り記入すること。）</t>
    <rPh sb="4" eb="7">
      <t>ショウガイシャ</t>
    </rPh>
    <rPh sb="8" eb="10">
      <t>コヨウ</t>
    </rPh>
    <rPh sb="11" eb="13">
      <t>ウム</t>
    </rPh>
    <rPh sb="22" eb="23">
      <t>ナ</t>
    </rPh>
    <rPh sb="25" eb="26">
      <t>エラ</t>
    </rPh>
    <phoneticPr fontId="1"/>
  </si>
  <si>
    <t>(2)　子会社</t>
    <rPh sb="4" eb="5">
      <t>コ</t>
    </rPh>
    <rPh sb="5" eb="7">
      <t>カイシャ</t>
    </rPh>
    <phoneticPr fontId="1"/>
  </si>
  <si>
    <t>（該当するものを☑すること。)</t>
    <phoneticPr fontId="1"/>
  </si>
  <si>
    <t>　 有</t>
    <rPh sb="2" eb="3">
      <t>ユウ</t>
    </rPh>
    <phoneticPr fontId="1"/>
  </si>
  <si>
    <t>(1)　親会社</t>
    <rPh sb="4" eb="7">
      <t>オヤガイシャ</t>
    </rPh>
    <phoneticPr fontId="1"/>
  </si>
  <si>
    <t>(3)　役員の兼任</t>
    <rPh sb="4" eb="6">
      <t>ヤクイン</t>
    </rPh>
    <rPh sb="7" eb="9">
      <t>ケンニン</t>
    </rPh>
    <phoneticPr fontId="1"/>
  </si>
  <si>
    <t>　 普　通</t>
    <phoneticPr fontId="1"/>
  </si>
  <si>
    <t>　 普　通</t>
    <phoneticPr fontId="1"/>
  </si>
  <si>
    <t>　 当　座</t>
    <rPh sb="2" eb="3">
      <t>トウ</t>
    </rPh>
    <rPh sb="4" eb="5">
      <t>ザ</t>
    </rPh>
    <phoneticPr fontId="1"/>
  </si>
  <si>
    <t>代表者役職名１</t>
    <rPh sb="3" eb="6">
      <t>ヤクショクメイ</t>
    </rPh>
    <phoneticPr fontId="1"/>
  </si>
  <si>
    <t>代表取締役</t>
    <phoneticPr fontId="1"/>
  </si>
  <si>
    <t>代表取締役社長</t>
    <phoneticPr fontId="1"/>
  </si>
  <si>
    <t>営業所長</t>
    <phoneticPr fontId="1"/>
  </si>
  <si>
    <t>支店長</t>
    <phoneticPr fontId="1"/>
  </si>
  <si>
    <t>取締役</t>
    <phoneticPr fontId="1"/>
  </si>
  <si>
    <t>取締役社長</t>
    <phoneticPr fontId="1"/>
  </si>
  <si>
    <t>代表取締役副社長</t>
    <phoneticPr fontId="1"/>
  </si>
  <si>
    <t>代表社員</t>
    <phoneticPr fontId="1"/>
  </si>
  <si>
    <t>代表者</t>
    <phoneticPr fontId="1"/>
  </si>
  <si>
    <t>代表理事</t>
    <phoneticPr fontId="1"/>
  </si>
  <si>
    <t>理事長</t>
    <phoneticPr fontId="1"/>
  </si>
  <si>
    <t>所長</t>
    <phoneticPr fontId="1"/>
  </si>
  <si>
    <t>代表者役職名２</t>
    <rPh sb="3" eb="6">
      <t>ヤクショクメイ</t>
    </rPh>
    <phoneticPr fontId="1"/>
  </si>
  <si>
    <t>取締役社長</t>
    <phoneticPr fontId="1"/>
  </si>
  <si>
    <t>代表取締役</t>
    <phoneticPr fontId="1"/>
  </si>
  <si>
    <t>代表取締役副社長</t>
    <phoneticPr fontId="1"/>
  </si>
  <si>
    <t>代表社員</t>
    <phoneticPr fontId="1"/>
  </si>
  <si>
    <t>理事長</t>
    <phoneticPr fontId="1"/>
  </si>
  <si>
    <t>社長</t>
    <rPh sb="0" eb="2">
      <t>シャチョウ</t>
    </rPh>
    <phoneticPr fontId="1"/>
  </si>
  <si>
    <t>副社長</t>
    <rPh sb="0" eb="3">
      <t>フクシャチョウ</t>
    </rPh>
    <phoneticPr fontId="1"/>
  </si>
  <si>
    <t>無限責任社員</t>
    <rPh sb="0" eb="2">
      <t>ムゲン</t>
    </rPh>
    <rPh sb="2" eb="4">
      <t>セキニン</t>
    </rPh>
    <rPh sb="4" eb="6">
      <t>シャイン</t>
    </rPh>
    <phoneticPr fontId="1"/>
  </si>
  <si>
    <t>管財人</t>
    <rPh sb="0" eb="3">
      <t>カンザイニン</t>
    </rPh>
    <phoneticPr fontId="1"/>
  </si>
  <si>
    <t>会長</t>
    <rPh sb="0" eb="2">
      <t>カイチョウ</t>
    </rPh>
    <phoneticPr fontId="1"/>
  </si>
  <si>
    <t>所長</t>
    <rPh sb="0" eb="2">
      <t>ショチョウ</t>
    </rPh>
    <phoneticPr fontId="1"/>
  </si>
  <si>
    <t>法人コード</t>
    <rPh sb="0" eb="2">
      <t>ホウジン</t>
    </rPh>
    <phoneticPr fontId="1"/>
  </si>
  <si>
    <t>個人</t>
    <rPh sb="0" eb="2">
      <t>コジン</t>
    </rPh>
    <phoneticPr fontId="1"/>
  </si>
  <si>
    <t>株式会社</t>
    <rPh sb="0" eb="2">
      <t>カブシキ</t>
    </rPh>
    <rPh sb="2" eb="4">
      <t>カイシャ</t>
    </rPh>
    <phoneticPr fontId="1"/>
  </si>
  <si>
    <t>有限会社</t>
    <rPh sb="0" eb="2">
      <t>ユウゲン</t>
    </rPh>
    <rPh sb="2" eb="4">
      <t>カイシャ</t>
    </rPh>
    <phoneticPr fontId="1"/>
  </si>
  <si>
    <t>合名会社</t>
    <rPh sb="0" eb="2">
      <t>ゴウメイ</t>
    </rPh>
    <rPh sb="2" eb="4">
      <t>カイシャ</t>
    </rPh>
    <phoneticPr fontId="1"/>
  </si>
  <si>
    <t>合資会社</t>
    <rPh sb="0" eb="2">
      <t>ゴウシ</t>
    </rPh>
    <rPh sb="2" eb="4">
      <t>カイシャ</t>
    </rPh>
    <phoneticPr fontId="1"/>
  </si>
  <si>
    <t>社団法人</t>
    <rPh sb="0" eb="2">
      <t>シャダン</t>
    </rPh>
    <rPh sb="2" eb="4">
      <t>ホウジン</t>
    </rPh>
    <phoneticPr fontId="1"/>
  </si>
  <si>
    <t>財団法人</t>
    <rPh sb="0" eb="2">
      <t>ザイダン</t>
    </rPh>
    <rPh sb="2" eb="4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</si>
  <si>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</si>
  <si>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協同組合</t>
    <rPh sb="0" eb="2">
      <t>キョウドウ</t>
    </rPh>
    <rPh sb="2" eb="4">
      <t>クミアイ</t>
    </rPh>
    <phoneticPr fontId="1"/>
  </si>
  <si>
    <t>商業組合</t>
    <rPh sb="0" eb="2">
      <t>ショウギョウ</t>
    </rPh>
    <rPh sb="2" eb="4">
      <t>クミアイ</t>
    </rPh>
    <phoneticPr fontId="1"/>
  </si>
  <si>
    <t>工業組合</t>
    <rPh sb="0" eb="2">
      <t>コウギョウ</t>
    </rPh>
    <rPh sb="2" eb="4">
      <t>クミアイ</t>
    </rPh>
    <phoneticPr fontId="1"/>
  </si>
  <si>
    <t>企業組合</t>
    <rPh sb="0" eb="2">
      <t>キギョウ</t>
    </rPh>
    <rPh sb="2" eb="4">
      <t>クミアイ</t>
    </rPh>
    <phoneticPr fontId="1"/>
  </si>
  <si>
    <t>協業組合</t>
    <rPh sb="0" eb="2">
      <t>キョウギョウ</t>
    </rPh>
    <rPh sb="2" eb="4">
      <t>クミアイ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</si>
  <si>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</si>
  <si>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</si>
  <si>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生活協同組合</t>
    <rPh sb="0" eb="2">
      <t>セイカツ</t>
    </rPh>
    <rPh sb="2" eb="4">
      <t>キョウドウ</t>
    </rPh>
    <rPh sb="4" eb="6">
      <t>クミアイ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</si>
  <si>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</si>
  <si>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</si>
  <si>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公益社団法人</t>
    <rPh sb="0" eb="2">
      <t>コウエキ</t>
    </rPh>
    <rPh sb="2" eb="4">
      <t>シャダン</t>
    </rPh>
    <rPh sb="4" eb="6">
      <t>ホウジン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</si>
  <si>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</si>
  <si>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業種</t>
    <rPh sb="0" eb="2">
      <t>ギョウシュ</t>
    </rPh>
    <phoneticPr fontId="1"/>
  </si>
  <si>
    <t>大工工事</t>
    <phoneticPr fontId="1"/>
  </si>
  <si>
    <t>左官工事</t>
    <phoneticPr fontId="1"/>
  </si>
  <si>
    <t>とび・土工・コンクリート工事</t>
    <phoneticPr fontId="1"/>
  </si>
  <si>
    <t>石工事</t>
    <phoneticPr fontId="1"/>
  </si>
  <si>
    <t>屋根工事</t>
    <phoneticPr fontId="1"/>
  </si>
  <si>
    <t>電気工事</t>
    <phoneticPr fontId="1"/>
  </si>
  <si>
    <t>管工事</t>
    <phoneticPr fontId="1"/>
  </si>
  <si>
    <t>タイル・れんが・ブロック工事</t>
    <phoneticPr fontId="1"/>
  </si>
  <si>
    <t>鋼構造物工事</t>
    <phoneticPr fontId="1"/>
  </si>
  <si>
    <t>鉄筋工事</t>
    <phoneticPr fontId="1"/>
  </si>
  <si>
    <t>解体工事</t>
    <phoneticPr fontId="1"/>
  </si>
  <si>
    <t>舗装工事</t>
    <phoneticPr fontId="1"/>
  </si>
  <si>
    <t>しゅんせつ工事</t>
    <phoneticPr fontId="1"/>
  </si>
  <si>
    <t>板金工事</t>
    <phoneticPr fontId="1"/>
  </si>
  <si>
    <t>ガラス工事</t>
    <phoneticPr fontId="1"/>
  </si>
  <si>
    <t>塗装工事</t>
    <phoneticPr fontId="1"/>
  </si>
  <si>
    <t>防水工事</t>
    <phoneticPr fontId="1"/>
  </si>
  <si>
    <t>内装仕上工事</t>
    <phoneticPr fontId="1"/>
  </si>
  <si>
    <t>機械器具設置工事</t>
    <phoneticPr fontId="1"/>
  </si>
  <si>
    <t>熱絶縁工事</t>
    <phoneticPr fontId="1"/>
  </si>
  <si>
    <t>電気通信工事</t>
    <phoneticPr fontId="1"/>
  </si>
  <si>
    <t>造園工事</t>
    <phoneticPr fontId="1"/>
  </si>
  <si>
    <t>さく井工事</t>
    <phoneticPr fontId="1"/>
  </si>
  <si>
    <t>建具工事</t>
    <phoneticPr fontId="1"/>
  </si>
  <si>
    <t>水道施設工事</t>
    <phoneticPr fontId="1"/>
  </si>
  <si>
    <t>消防施設工事</t>
    <phoneticPr fontId="1"/>
  </si>
  <si>
    <t>清掃施設工事</t>
    <phoneticPr fontId="1"/>
  </si>
  <si>
    <t xml:space="preserve">    -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</si>
  <si>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</si>
  <si>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</si>
  <si>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５　経営事項審査の審査基準日</t>
    <rPh sb="2" eb="4">
      <t>ケイエイ</t>
    </rPh>
    <rPh sb="4" eb="6">
      <t>ジコウ</t>
    </rPh>
    <rPh sb="6" eb="8">
      <t>シンサ</t>
    </rPh>
    <rPh sb="9" eb="11">
      <t>シンサ</t>
    </rPh>
    <rPh sb="11" eb="13">
      <t>キジュン</t>
    </rPh>
    <rPh sb="13" eb="14">
      <t>ビ</t>
    </rPh>
    <phoneticPr fontId="1"/>
  </si>
  <si>
    <t>６　資本金額</t>
    <rPh sb="2" eb="4">
      <t>シホン</t>
    </rPh>
    <rPh sb="4" eb="6">
      <t>キンガク</t>
    </rPh>
    <phoneticPr fontId="1"/>
  </si>
  <si>
    <t>７　愛媛県電子入札用　業者ＩＤ(建設工事)</t>
    <rPh sb="2" eb="4">
      <t>エヒメ</t>
    </rPh>
    <rPh sb="4" eb="5">
      <t>ケン</t>
    </rPh>
    <rPh sb="5" eb="7">
      <t>デンシ</t>
    </rPh>
    <rPh sb="7" eb="10">
      <t>ニュウサツヨウ</t>
    </rPh>
    <rPh sb="11" eb="13">
      <t>ギョウシャ</t>
    </rPh>
    <rPh sb="16" eb="18">
      <t>ケンセツ</t>
    </rPh>
    <rPh sb="18" eb="20">
      <t>コウジ</t>
    </rPh>
    <phoneticPr fontId="1"/>
  </si>
  <si>
    <t>８　発注を希望する業種（○印を記入すること。）</t>
    <rPh sb="2" eb="4">
      <t>ハッチュウ</t>
    </rPh>
    <rPh sb="5" eb="7">
      <t>キボウ</t>
    </rPh>
    <rPh sb="9" eb="11">
      <t>ギョウシュ</t>
    </rPh>
    <rPh sb="13" eb="14">
      <t>シルシ</t>
    </rPh>
    <rPh sb="15" eb="17">
      <t>キニュウ</t>
    </rPh>
    <phoneticPr fontId="1"/>
  </si>
  <si>
    <t>９　許可を受けた建設業の種類（○印を記入すること。）</t>
    <rPh sb="2" eb="4">
      <t>キョカ</t>
    </rPh>
    <rPh sb="5" eb="6">
      <t>ウ</t>
    </rPh>
    <rPh sb="8" eb="11">
      <t>ケンセツギョウ</t>
    </rPh>
    <rPh sb="12" eb="14">
      <t>シュルイ</t>
    </rPh>
    <rPh sb="16" eb="17">
      <t>シルシ</t>
    </rPh>
    <rPh sb="18" eb="20">
      <t>キニュウ</t>
    </rPh>
    <phoneticPr fontId="1"/>
  </si>
  <si>
    <t>10　役職員数</t>
    <rPh sb="3" eb="4">
      <t>エキ</t>
    </rPh>
    <rPh sb="4" eb="7">
      <t>ショクインスウ</t>
    </rPh>
    <phoneticPr fontId="1"/>
  </si>
  <si>
    <t>11　地域貢献活動の状況</t>
    <rPh sb="3" eb="5">
      <t>チイキ</t>
    </rPh>
    <rPh sb="5" eb="7">
      <t>コウケン</t>
    </rPh>
    <rPh sb="7" eb="9">
      <t>カツドウ</t>
    </rPh>
    <rPh sb="10" eb="12">
      <t>ジョウキョウ</t>
    </rPh>
    <phoneticPr fontId="1"/>
  </si>
  <si>
    <t>13　インターンシップ、出前講座等の実施状況</t>
    <phoneticPr fontId="1"/>
  </si>
  <si>
    <t>14　労働福祉の状況（該当するものを☑すること。)</t>
    <rPh sb="3" eb="5">
      <t>ロウドウ</t>
    </rPh>
    <rPh sb="5" eb="7">
      <t>フクシ</t>
    </rPh>
    <rPh sb="8" eb="10">
      <t>ジョウキョウ</t>
    </rPh>
    <rPh sb="11" eb="13">
      <t>ガイトウ</t>
    </rPh>
    <phoneticPr fontId="1"/>
  </si>
  <si>
    <t>15　建設業労働災害防止協会（建災防）への加入状況</t>
    <rPh sb="3" eb="6">
      <t>ケンセツギョウ</t>
    </rPh>
    <rPh sb="6" eb="8">
      <t>ロウドウ</t>
    </rPh>
    <rPh sb="8" eb="10">
      <t>サイガイ</t>
    </rPh>
    <rPh sb="10" eb="12">
      <t>ボウシ</t>
    </rPh>
    <rPh sb="12" eb="14">
      <t>キョウカイ</t>
    </rPh>
    <rPh sb="15" eb="16">
      <t>ダテ</t>
    </rPh>
    <rPh sb="16" eb="17">
      <t>ワザワ</t>
    </rPh>
    <rPh sb="17" eb="18">
      <t>ボウ</t>
    </rPh>
    <rPh sb="21" eb="23">
      <t>カニュウ</t>
    </rPh>
    <rPh sb="23" eb="25">
      <t>ジョウキョウ</t>
    </rPh>
    <phoneticPr fontId="1"/>
  </si>
  <si>
    <t>16　第三者賠償責任補償保険（年間包括契約に限る。）への加入状況</t>
    <rPh sb="3" eb="4">
      <t>ダイ</t>
    </rPh>
    <rPh sb="4" eb="6">
      <t>サンシャ</t>
    </rPh>
    <rPh sb="6" eb="8">
      <t>バイショウ</t>
    </rPh>
    <rPh sb="8" eb="10">
      <t>セキニン</t>
    </rPh>
    <rPh sb="10" eb="12">
      <t>ホショウ</t>
    </rPh>
    <rPh sb="12" eb="14">
      <t>ホケン</t>
    </rPh>
    <rPh sb="15" eb="17">
      <t>ネンカン</t>
    </rPh>
    <rPh sb="17" eb="19">
      <t>ホウカツ</t>
    </rPh>
    <rPh sb="19" eb="21">
      <t>ケイヤク</t>
    </rPh>
    <rPh sb="22" eb="23">
      <t>カギ</t>
    </rPh>
    <rPh sb="28" eb="30">
      <t>カニュウ</t>
    </rPh>
    <rPh sb="30" eb="32">
      <t>ジョウキョウ</t>
    </rPh>
    <phoneticPr fontId="1"/>
  </si>
  <si>
    <t>17　不当要求防止責任者講習受講状況</t>
    <rPh sb="3" eb="5">
      <t>フトウ</t>
    </rPh>
    <rPh sb="5" eb="7">
      <t>ヨウキュウ</t>
    </rPh>
    <rPh sb="7" eb="9">
      <t>ボウシ</t>
    </rPh>
    <rPh sb="9" eb="12">
      <t>セキニンシャ</t>
    </rPh>
    <rPh sb="12" eb="14">
      <t>コウシュウ</t>
    </rPh>
    <rPh sb="14" eb="16">
      <t>ジュコウ</t>
    </rPh>
    <rPh sb="16" eb="18">
      <t>ジョウキョウ</t>
    </rPh>
    <phoneticPr fontId="1"/>
  </si>
  <si>
    <t>18　協力雇用主への登録状況</t>
    <rPh sb="3" eb="5">
      <t>キョウリョク</t>
    </rPh>
    <rPh sb="5" eb="8">
      <t>コヨウヌシ</t>
    </rPh>
    <rPh sb="10" eb="12">
      <t>トウロク</t>
    </rPh>
    <rPh sb="12" eb="14">
      <t>ジョウキョウ</t>
    </rPh>
    <phoneticPr fontId="1"/>
  </si>
  <si>
    <t>登録の有無</t>
    <rPh sb="0" eb="2">
      <t>トウロク</t>
    </rPh>
    <rPh sb="3" eb="5">
      <t>ウム</t>
    </rPh>
    <phoneticPr fontId="1"/>
  </si>
  <si>
    <t>登録年月</t>
    <rPh sb="0" eb="2">
      <t>トウロク</t>
    </rPh>
    <rPh sb="2" eb="4">
      <t>ネンゲツ</t>
    </rPh>
    <phoneticPr fontId="1"/>
  </si>
  <si>
    <t>19　えひめジョブチャレンジＵ－15事業　受入事業所等への登録状況</t>
    <rPh sb="18" eb="20">
      <t>ジギョウ</t>
    </rPh>
    <rPh sb="21" eb="22">
      <t>ウ</t>
    </rPh>
    <rPh sb="22" eb="23">
      <t>イ</t>
    </rPh>
    <rPh sb="23" eb="26">
      <t>ジギョウショ</t>
    </rPh>
    <rPh sb="26" eb="27">
      <t>トウ</t>
    </rPh>
    <rPh sb="29" eb="31">
      <t>トウロク</t>
    </rPh>
    <rPh sb="31" eb="33">
      <t>ジョウキョウ</t>
    </rPh>
    <phoneticPr fontId="1"/>
  </si>
  <si>
    <t>20　建設機械の保有状況</t>
    <rPh sb="3" eb="5">
      <t>ケンセツ</t>
    </rPh>
    <rPh sb="5" eb="7">
      <t>キカイ</t>
    </rPh>
    <rPh sb="8" eb="10">
      <t>ホユウ</t>
    </rPh>
    <rPh sb="10" eb="12">
      <t>ジョウキョウ</t>
    </rPh>
    <phoneticPr fontId="1"/>
  </si>
  <si>
    <t>21　障害者雇用状況</t>
    <rPh sb="3" eb="6">
      <t>ショウガイシャ</t>
    </rPh>
    <rPh sb="6" eb="8">
      <t>コヨウ</t>
    </rPh>
    <rPh sb="8" eb="10">
      <t>ジョウキョウ</t>
    </rPh>
    <phoneticPr fontId="1"/>
  </si>
  <si>
    <t>22　愛媛県に建設工事入札参加資格審査申請書を提出し、又は提出を予定している系列会社の状況</t>
    <rPh sb="3" eb="5">
      <t>エヒメ</t>
    </rPh>
    <rPh sb="5" eb="6">
      <t>ケン</t>
    </rPh>
    <rPh sb="7" eb="9">
      <t>ケンセツ</t>
    </rPh>
    <rPh sb="9" eb="11">
      <t>コウジ</t>
    </rPh>
    <rPh sb="11" eb="13">
      <t>ニュウサツ</t>
    </rPh>
    <rPh sb="13" eb="15">
      <t>サンカ</t>
    </rPh>
    <rPh sb="15" eb="17">
      <t>シカク</t>
    </rPh>
    <rPh sb="17" eb="19">
      <t>シンサ</t>
    </rPh>
    <rPh sb="19" eb="21">
      <t>シンセイ</t>
    </rPh>
    <rPh sb="21" eb="22">
      <t>ショ</t>
    </rPh>
    <rPh sb="23" eb="25">
      <t>テイシュツ</t>
    </rPh>
    <rPh sb="27" eb="28">
      <t>マタ</t>
    </rPh>
    <rPh sb="29" eb="31">
      <t>テイシュツ</t>
    </rPh>
    <rPh sb="32" eb="34">
      <t>ヨテイ</t>
    </rPh>
    <rPh sb="38" eb="40">
      <t>ケイレツ</t>
    </rPh>
    <rPh sb="40" eb="42">
      <t>ガイシャ</t>
    </rPh>
    <rPh sb="43" eb="45">
      <t>ジョウキョウ</t>
    </rPh>
    <phoneticPr fontId="1"/>
  </si>
  <si>
    <t>26　建設機械運転業務の有資格者の雇用状況</t>
    <rPh sb="3" eb="5">
      <t>ケンセツ</t>
    </rPh>
    <rPh sb="5" eb="7">
      <t>キカイ</t>
    </rPh>
    <rPh sb="7" eb="9">
      <t>ウンテン</t>
    </rPh>
    <rPh sb="9" eb="11">
      <t>ギョウム</t>
    </rPh>
    <rPh sb="12" eb="13">
      <t>ユウ</t>
    </rPh>
    <rPh sb="13" eb="16">
      <t>シカクシャ</t>
    </rPh>
    <rPh sb="17" eb="19">
      <t>コヨウ</t>
    </rPh>
    <rPh sb="19" eb="21">
      <t>ジョウキョウ</t>
    </rPh>
    <phoneticPr fontId="1"/>
  </si>
  <si>
    <t>生　年　月　日</t>
    <rPh sb="0" eb="1">
      <t>ナマ</t>
    </rPh>
    <rPh sb="2" eb="3">
      <t>ネン</t>
    </rPh>
    <rPh sb="4" eb="5">
      <t>ガツ</t>
    </rPh>
    <rPh sb="6" eb="7">
      <t>ヒ</t>
    </rPh>
    <phoneticPr fontId="1"/>
  </si>
  <si>
    <t>28　表彰受賞歴</t>
    <rPh sb="3" eb="5">
      <t>ヒョウショウ</t>
    </rPh>
    <rPh sb="5" eb="7">
      <t>ジュショウ</t>
    </rPh>
    <rPh sb="7" eb="8">
      <t>レキ</t>
    </rPh>
    <phoneticPr fontId="1"/>
  </si>
  <si>
    <t>表　彰　の　種　類</t>
    <phoneticPr fontId="1"/>
  </si>
  <si>
    <t>29　監督処分及び入札参加資格停止措置の状況</t>
    <rPh sb="3" eb="5">
      <t>カントク</t>
    </rPh>
    <rPh sb="5" eb="7">
      <t>ショブン</t>
    </rPh>
    <rPh sb="7" eb="8">
      <t>オヨ</t>
    </rPh>
    <rPh sb="9" eb="11">
      <t>ニュウサツ</t>
    </rPh>
    <rPh sb="11" eb="13">
      <t>サンカ</t>
    </rPh>
    <rPh sb="13" eb="15">
      <t>シカク</t>
    </rPh>
    <rPh sb="15" eb="17">
      <t>テイシ</t>
    </rPh>
    <rPh sb="17" eb="19">
      <t>ソチ</t>
    </rPh>
    <rPh sb="20" eb="22">
      <t>ジョウキョウ</t>
    </rPh>
    <phoneticPr fontId="1"/>
  </si>
  <si>
    <t>雇用年月日</t>
    <rPh sb="0" eb="2">
      <t>コヨウ</t>
    </rPh>
    <rPh sb="2" eb="5">
      <t>ネンガッピ</t>
    </rPh>
    <phoneticPr fontId="1"/>
  </si>
  <si>
    <t>防災士等</t>
    <rPh sb="0" eb="2">
      <t>ボウサイ</t>
    </rPh>
    <rPh sb="2" eb="3">
      <t>シ</t>
    </rPh>
    <rPh sb="3" eb="4">
      <t>ナド</t>
    </rPh>
    <phoneticPr fontId="1"/>
  </si>
  <si>
    <t>23　技術者・技能労働者の略歴</t>
    <rPh sb="3" eb="4">
      <t>ワザ</t>
    </rPh>
    <rPh sb="4" eb="5">
      <t>ジュツ</t>
    </rPh>
    <rPh sb="5" eb="6">
      <t>シャ</t>
    </rPh>
    <rPh sb="7" eb="9">
      <t>ギノウ</t>
    </rPh>
    <rPh sb="9" eb="12">
      <t>ロウドウシャ</t>
    </rPh>
    <rPh sb="13" eb="14">
      <t>リャク</t>
    </rPh>
    <rPh sb="14" eb="15">
      <t>レキ</t>
    </rPh>
    <phoneticPr fontId="1"/>
  </si>
  <si>
    <t>24　満35歳未満の技術関係職員の雇用状況</t>
    <rPh sb="3" eb="4">
      <t>マン</t>
    </rPh>
    <rPh sb="6" eb="7">
      <t>サイ</t>
    </rPh>
    <rPh sb="7" eb="9">
      <t>ミマン</t>
    </rPh>
    <rPh sb="10" eb="12">
      <t>ギジュツ</t>
    </rPh>
    <rPh sb="12" eb="14">
      <t>カンケイ</t>
    </rPh>
    <rPh sb="14" eb="16">
      <t>ショクイン</t>
    </rPh>
    <rPh sb="17" eb="19">
      <t>コヨウ</t>
    </rPh>
    <rPh sb="19" eb="21">
      <t>ジョウキョウ</t>
    </rPh>
    <phoneticPr fontId="1"/>
  </si>
  <si>
    <t>25　女性の技術関係職員の雇用状況</t>
    <rPh sb="3" eb="5">
      <t>ジョセイ</t>
    </rPh>
    <rPh sb="6" eb="8">
      <t>ギジュツ</t>
    </rPh>
    <rPh sb="8" eb="10">
      <t>カンケイ</t>
    </rPh>
    <rPh sb="10" eb="12">
      <t>ショクイン</t>
    </rPh>
    <rPh sb="13" eb="15">
      <t>コヨウ</t>
    </rPh>
    <rPh sb="15" eb="17">
      <t>ジョウキョウ</t>
    </rPh>
    <phoneticPr fontId="1"/>
  </si>
  <si>
    <t>有無</t>
    <rPh sb="0" eb="2">
      <t>ウム</t>
    </rPh>
    <phoneticPr fontId="1"/>
  </si>
  <si>
    <t>◯</t>
    <phoneticPr fontId="1"/>
  </si>
  <si>
    <t>市町村</t>
    <rPh sb="0" eb="3">
      <t>シチョウソン</t>
    </rPh>
    <phoneticPr fontId="1"/>
  </si>
  <si>
    <t>愛媛県松山市</t>
    <rPh sb="3" eb="6">
      <t>マツヤマシ</t>
    </rPh>
    <phoneticPr fontId="1"/>
  </si>
  <si>
    <t>愛媛県今治市</t>
    <rPh sb="3" eb="6">
      <t>イマバリシ</t>
    </rPh>
    <phoneticPr fontId="1"/>
  </si>
  <si>
    <t>愛媛県宇和島市</t>
    <rPh sb="3" eb="7">
      <t>ウワジマシ</t>
    </rPh>
    <phoneticPr fontId="1"/>
  </si>
  <si>
    <t>愛媛県八幡浜市</t>
    <rPh sb="3" eb="7">
      <t>ヤワタハマシ</t>
    </rPh>
    <phoneticPr fontId="1"/>
  </si>
  <si>
    <t>愛媛県新居浜市</t>
    <rPh sb="3" eb="7">
      <t>ニイハマシ</t>
    </rPh>
    <phoneticPr fontId="1"/>
  </si>
  <si>
    <t>愛媛県西条市</t>
    <rPh sb="3" eb="6">
      <t>サイジョウシ</t>
    </rPh>
    <phoneticPr fontId="1"/>
  </si>
  <si>
    <t>愛媛県大洲市</t>
    <rPh sb="3" eb="6">
      <t>オオズシ</t>
    </rPh>
    <phoneticPr fontId="1"/>
  </si>
  <si>
    <t>愛媛県伊予市</t>
    <rPh sb="3" eb="6">
      <t>イヨシ</t>
    </rPh>
    <phoneticPr fontId="1"/>
  </si>
  <si>
    <t>愛媛県四国中央市</t>
    <rPh sb="3" eb="5">
      <t>シコク</t>
    </rPh>
    <rPh sb="5" eb="7">
      <t>チュウオウ</t>
    </rPh>
    <rPh sb="7" eb="8">
      <t>シ</t>
    </rPh>
    <phoneticPr fontId="1"/>
  </si>
  <si>
    <t>愛媛県西予市</t>
    <rPh sb="3" eb="5">
      <t>セイヨ</t>
    </rPh>
    <rPh sb="5" eb="6">
      <t>シ</t>
    </rPh>
    <phoneticPr fontId="1"/>
  </si>
  <si>
    <t>愛媛県東温市</t>
    <rPh sb="3" eb="5">
      <t>トウオン</t>
    </rPh>
    <rPh sb="5" eb="6">
      <t>シ</t>
    </rPh>
    <phoneticPr fontId="1"/>
  </si>
  <si>
    <t>愛媛県越智郡松前町</t>
    <rPh sb="3" eb="6">
      <t>オチグン</t>
    </rPh>
    <rPh sb="6" eb="9">
      <t>マサキチョウ</t>
    </rPh>
    <phoneticPr fontId="1"/>
  </si>
  <si>
    <t>愛媛県上浮穴郡久万高原町</t>
    <rPh sb="3" eb="7">
      <t>カミウケナグン</t>
    </rPh>
    <rPh sb="7" eb="12">
      <t>クマコウゲンチョウ</t>
    </rPh>
    <phoneticPr fontId="1"/>
  </si>
  <si>
    <t>愛媛県伊予郡松前町</t>
    <rPh sb="3" eb="5">
      <t>イヨ</t>
    </rPh>
    <rPh sb="5" eb="6">
      <t>グン</t>
    </rPh>
    <rPh sb="6" eb="9">
      <t>マサキチョウ</t>
    </rPh>
    <phoneticPr fontId="1"/>
  </si>
  <si>
    <t>愛媛県伊予郡砥部町</t>
    <rPh sb="3" eb="5">
      <t>イヨ</t>
    </rPh>
    <rPh sb="5" eb="6">
      <t>グン</t>
    </rPh>
    <rPh sb="6" eb="9">
      <t>トベチョウ</t>
    </rPh>
    <phoneticPr fontId="1"/>
  </si>
  <si>
    <t>愛媛県喜多郡内子町</t>
    <rPh sb="3" eb="6">
      <t>キタグン</t>
    </rPh>
    <rPh sb="6" eb="9">
      <t>ウチコチョウ</t>
    </rPh>
    <phoneticPr fontId="1"/>
  </si>
  <si>
    <t>愛媛県西宇和郡伊方町</t>
    <rPh sb="3" eb="7">
      <t>ニシウワグン</t>
    </rPh>
    <rPh sb="7" eb="10">
      <t>イカタチョウ</t>
    </rPh>
    <phoneticPr fontId="1"/>
  </si>
  <si>
    <t>愛媛県北宇和郡松野町</t>
    <rPh sb="3" eb="7">
      <t>キタウワグン</t>
    </rPh>
    <rPh sb="7" eb="10">
      <t>マツノチョウ</t>
    </rPh>
    <phoneticPr fontId="1"/>
  </si>
  <si>
    <t>愛媛県北宇和郡鬼北町</t>
    <rPh sb="3" eb="7">
      <t>キタウワグン</t>
    </rPh>
    <rPh sb="7" eb="10">
      <t>キホクチョウ</t>
    </rPh>
    <phoneticPr fontId="1"/>
  </si>
  <si>
    <t>愛媛県南宇和郡愛南町</t>
    <rPh sb="3" eb="7">
      <t>ミナミウワグン</t>
    </rPh>
    <rPh sb="7" eb="10">
      <t>アイナンチョウ</t>
    </rPh>
    <phoneticPr fontId="1"/>
  </si>
  <si>
    <t>その他</t>
    <rPh sb="2" eb="3">
      <t>タ</t>
    </rPh>
    <phoneticPr fontId="1"/>
  </si>
  <si>
    <t>コード</t>
    <phoneticPr fontId="1"/>
  </si>
  <si>
    <t>業者コード</t>
    <rPh sb="0" eb="2">
      <t>ギョウシャ</t>
    </rPh>
    <phoneticPr fontId="1"/>
  </si>
  <si>
    <t>略称</t>
    <rPh sb="0" eb="1">
      <t>リャク</t>
    </rPh>
    <phoneticPr fontId="1"/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</si>
  <si>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</si>
  <si>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</si>
  <si>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</si>
  <si>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</si>
  <si>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</si>
  <si>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</si>
  <si>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</si>
  <si>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</si>
  <si>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</si>
  <si>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し</t>
  </si>
  <si>
    <t>板</t>
  </si>
  <si>
    <t>ガ</t>
  </si>
  <si>
    <t>塗</t>
  </si>
  <si>
    <t>防</t>
  </si>
  <si>
    <t>内</t>
  </si>
  <si>
    <t>機</t>
  </si>
  <si>
    <t>水</t>
  </si>
  <si>
    <t>消</t>
  </si>
  <si>
    <t>清</t>
  </si>
  <si>
    <t>解</t>
  </si>
  <si>
    <t>筋</t>
    <rPh sb="0" eb="1">
      <t>キン</t>
    </rPh>
    <phoneticPr fontId="1"/>
  </si>
  <si>
    <t>ほ</t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</si>
  <si>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</si>
  <si>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</si>
  <si>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ソノ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</si>
  <si>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</si>
  <si>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</si>
  <si>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タイル・
れんが・
ブロック</t>
    <phoneticPr fontId="1"/>
  </si>
  <si>
    <t>様式第１号（第３条、第４条、様式第２号関係）　建設工事入札参加資格審査申請書</t>
    <rPh sb="10" eb="11">
      <t>ダイ</t>
    </rPh>
    <rPh sb="12" eb="13">
      <t>ジョウ</t>
    </rPh>
    <phoneticPr fontId="1"/>
  </si>
  <si>
    <t>１　申請要件　（該当するものを☑すること。)</t>
    <rPh sb="2" eb="4">
      <t>シンセイ</t>
    </rPh>
    <rPh sb="4" eb="6">
      <t>ヨウケン</t>
    </rPh>
    <rPh sb="8" eb="10">
      <t>ガイトウ</t>
    </rPh>
    <phoneticPr fontId="1"/>
  </si>
  <si>
    <t>（該当するものを☑すること。)</t>
    <phoneticPr fontId="1"/>
  </si>
  <si>
    <t>　 規定している</t>
    <rPh sb="2" eb="4">
      <t>キテイ</t>
    </rPh>
    <phoneticPr fontId="1"/>
  </si>
  <si>
    <t>　 規定していない</t>
    <rPh sb="2" eb="4">
      <t>キテイ</t>
    </rPh>
    <phoneticPr fontId="1"/>
  </si>
  <si>
    <t>30　主要取引金融機関名（支店名まで記入すること。)　（該当するものを☑すること。)</t>
    <phoneticPr fontId="1"/>
  </si>
  <si>
    <t>　　　　　　　年　　　　　　月　　　　　　　日</t>
    <rPh sb="7" eb="8">
      <t>ネン</t>
    </rPh>
    <rPh sb="14" eb="15">
      <t>ガツ</t>
    </rPh>
    <rPh sb="22" eb="23">
      <t>ニチ</t>
    </rPh>
    <phoneticPr fontId="1"/>
  </si>
  <si>
    <t>若年計</t>
    <rPh sb="0" eb="2">
      <t>ジャクネン</t>
    </rPh>
    <rPh sb="2" eb="3">
      <t>ケイ</t>
    </rPh>
    <phoneticPr fontId="1"/>
  </si>
  <si>
    <t>女性計</t>
    <rPh sb="0" eb="2">
      <t>ジョセイ</t>
    </rPh>
    <rPh sb="2" eb="3">
      <t>ケイ</t>
    </rPh>
    <phoneticPr fontId="1"/>
  </si>
  <si>
    <t>防災計</t>
    <rPh sb="0" eb="2">
      <t>ボウサイ</t>
    </rPh>
    <rPh sb="2" eb="3">
      <t>ケイ</t>
    </rPh>
    <phoneticPr fontId="1"/>
  </si>
  <si>
    <t>業種</t>
    <rPh sb="0" eb="2">
      <t>ギョウシュ</t>
    </rPh>
    <phoneticPr fontId="1"/>
  </si>
  <si>
    <t>四国地方整備局優良工事表彰</t>
    <rPh sb="0" eb="7">
      <t>シコクチホウセイビキョク</t>
    </rPh>
    <rPh sb="7" eb="9">
      <t>ユウリョウ</t>
    </rPh>
    <rPh sb="9" eb="11">
      <t>コウジ</t>
    </rPh>
    <rPh sb="11" eb="13">
      <t>ヒョウショウ</t>
    </rPh>
    <phoneticPr fontId="1"/>
  </si>
  <si>
    <t>四国地方整備局安全工事表彰</t>
    <rPh sb="0" eb="7">
      <t>シコクチホウセイビキョク</t>
    </rPh>
    <rPh sb="7" eb="9">
      <t>アンゼン</t>
    </rPh>
    <rPh sb="9" eb="11">
      <t>コウジ</t>
    </rPh>
    <rPh sb="11" eb="13">
      <t>ヒョウショウ</t>
    </rPh>
    <phoneticPr fontId="1"/>
  </si>
  <si>
    <t>四国地方整備局各事務所・管理所優良工事表彰</t>
    <rPh sb="0" eb="7">
      <t>シコクチホウセイビキョク</t>
    </rPh>
    <rPh sb="7" eb="10">
      <t>カクジム</t>
    </rPh>
    <rPh sb="10" eb="11">
      <t>ショ</t>
    </rPh>
    <rPh sb="12" eb="14">
      <t>カンリ</t>
    </rPh>
    <rPh sb="14" eb="15">
      <t>ショ</t>
    </rPh>
    <rPh sb="15" eb="17">
      <t>ユウリョウ</t>
    </rPh>
    <rPh sb="17" eb="19">
      <t>コウジ</t>
    </rPh>
    <rPh sb="19" eb="21">
      <t>ヒョウショウ</t>
    </rPh>
    <phoneticPr fontId="1"/>
  </si>
  <si>
    <t>建設業退職金共済制度普及協力者表彰</t>
    <rPh sb="0" eb="3">
      <t>ケンセツギョウ</t>
    </rPh>
    <rPh sb="3" eb="6">
      <t>タイショクキン</t>
    </rPh>
    <rPh sb="6" eb="8">
      <t>キョウサイ</t>
    </rPh>
    <rPh sb="8" eb="10">
      <t>セイド</t>
    </rPh>
    <rPh sb="10" eb="12">
      <t>フキュウ</t>
    </rPh>
    <rPh sb="12" eb="15">
      <t>キョウリョクシャ</t>
    </rPh>
    <rPh sb="15" eb="17">
      <t>ヒョウショウ</t>
    </rPh>
    <phoneticPr fontId="1"/>
  </si>
  <si>
    <t>雇用改善優良事業所表彰</t>
    <rPh sb="0" eb="2">
      <t>コヨウ</t>
    </rPh>
    <rPh sb="2" eb="4">
      <t>カイゼン</t>
    </rPh>
    <rPh sb="4" eb="6">
      <t>ユウリョウ</t>
    </rPh>
    <rPh sb="6" eb="9">
      <t>ジギョウショ</t>
    </rPh>
    <rPh sb="9" eb="11">
      <t>ヒョウショウ</t>
    </rPh>
    <phoneticPr fontId="1"/>
  </si>
  <si>
    <t>安全衛生に係る優良事業場、団体又は功労者に対する表彰</t>
    <rPh sb="0" eb="2">
      <t>アンゼン</t>
    </rPh>
    <rPh sb="2" eb="4">
      <t>エイセイ</t>
    </rPh>
    <rPh sb="5" eb="6">
      <t>カカ</t>
    </rPh>
    <rPh sb="7" eb="9">
      <t>ユウリョウ</t>
    </rPh>
    <rPh sb="9" eb="11">
      <t>ジギョウ</t>
    </rPh>
    <rPh sb="11" eb="12">
      <t>ジョウ</t>
    </rPh>
    <rPh sb="13" eb="15">
      <t>ダンタイ</t>
    </rPh>
    <rPh sb="15" eb="16">
      <t>マタ</t>
    </rPh>
    <rPh sb="17" eb="20">
      <t>コウロウシャ</t>
    </rPh>
    <rPh sb="21" eb="22">
      <t>タイ</t>
    </rPh>
    <rPh sb="24" eb="26">
      <t>ヒョウショウ</t>
    </rPh>
    <phoneticPr fontId="1"/>
  </si>
  <si>
    <t>障害者雇用優良事業所表彰</t>
    <rPh sb="0" eb="2">
      <t>ショウガイ</t>
    </rPh>
    <rPh sb="2" eb="3">
      <t>シャ</t>
    </rPh>
    <rPh sb="3" eb="5">
      <t>コヨウ</t>
    </rPh>
    <rPh sb="5" eb="7">
      <t>ユウリョウ</t>
    </rPh>
    <rPh sb="7" eb="10">
      <t>ジギョウショ</t>
    </rPh>
    <rPh sb="10" eb="12">
      <t>ヒョウショウ</t>
    </rPh>
    <phoneticPr fontId="1"/>
  </si>
  <si>
    <t>四国地方整備局各事務所・管理所安全工事表彰</t>
    <rPh sb="0" eb="7">
      <t>シコクチホウセイビキョク</t>
    </rPh>
    <rPh sb="7" eb="10">
      <t>カクジム</t>
    </rPh>
    <rPh sb="10" eb="11">
      <t>ショ</t>
    </rPh>
    <rPh sb="12" eb="14">
      <t>カンリ</t>
    </rPh>
    <rPh sb="14" eb="15">
      <t>ショ</t>
    </rPh>
    <rPh sb="15" eb="17">
      <t>アンゼン</t>
    </rPh>
    <rPh sb="17" eb="19">
      <t>コウジ</t>
    </rPh>
    <rPh sb="19" eb="21">
      <t>ヒョウショウ</t>
    </rPh>
    <phoneticPr fontId="1"/>
  </si>
  <si>
    <t>愛媛県優良建設工事知事表彰</t>
    <rPh sb="0" eb="3">
      <t>エヒメケン</t>
    </rPh>
    <rPh sb="3" eb="5">
      <t>ユウリョウ</t>
    </rPh>
    <rPh sb="5" eb="7">
      <t>ケンセツ</t>
    </rPh>
    <rPh sb="7" eb="9">
      <t>コウジ</t>
    </rPh>
    <rPh sb="9" eb="11">
      <t>チジ</t>
    </rPh>
    <rPh sb="11" eb="13">
      <t>ヒョウショウ</t>
    </rPh>
    <phoneticPr fontId="1"/>
  </si>
  <si>
    <t>表彰区分</t>
    <rPh sb="0" eb="2">
      <t>ヒョウショウ</t>
    </rPh>
    <rPh sb="2" eb="4">
      <t>クブン</t>
    </rPh>
    <phoneticPr fontId="1"/>
  </si>
  <si>
    <t>表彰の種類</t>
    <rPh sb="0" eb="2">
      <t>ヒョウショウ</t>
    </rPh>
    <rPh sb="3" eb="5">
      <t>シュルイ</t>
    </rPh>
    <phoneticPr fontId="1"/>
  </si>
  <si>
    <t>土</t>
    <rPh sb="0" eb="1">
      <t>ド</t>
    </rPh>
    <phoneticPr fontId="1"/>
  </si>
  <si>
    <t>建</t>
    <rPh sb="0" eb="1">
      <t>タツル</t>
    </rPh>
    <phoneticPr fontId="1"/>
  </si>
  <si>
    <t>土木一式工事</t>
    <rPh sb="0" eb="2">
      <t>ドボク</t>
    </rPh>
    <rPh sb="2" eb="4">
      <t>イッシキ</t>
    </rPh>
    <rPh sb="4" eb="6">
      <t>コウジ</t>
    </rPh>
    <phoneticPr fontId="1"/>
  </si>
  <si>
    <t>建築一式工事</t>
    <rPh sb="0" eb="2">
      <t>ケンチク</t>
    </rPh>
    <rPh sb="2" eb="4">
      <t>イッシキ</t>
    </rPh>
    <rPh sb="4" eb="6">
      <t>コウジ</t>
    </rPh>
    <phoneticPr fontId="1"/>
  </si>
  <si>
    <t>締結の有無</t>
    <rPh sb="0" eb="2">
      <t>テイケツ</t>
    </rPh>
    <rPh sb="3" eb="5">
      <t>ウム</t>
    </rPh>
    <phoneticPr fontId="1"/>
  </si>
  <si>
    <t>協定コード</t>
    <rPh sb="0" eb="2">
      <t>キョウテイ</t>
    </rPh>
    <phoneticPr fontId="1"/>
  </si>
  <si>
    <t>氏</t>
    <rPh sb="0" eb="1">
      <t>シ</t>
    </rPh>
    <phoneticPr fontId="1"/>
  </si>
  <si>
    <t>名</t>
    <phoneticPr fontId="1"/>
  </si>
  <si>
    <t>（</t>
    <phoneticPr fontId="1"/>
  </si>
  <si>
    <t>年　齢</t>
    <rPh sb="0" eb="1">
      <t>トシ</t>
    </rPh>
    <rPh sb="2" eb="3">
      <t>ヨワイ</t>
    </rPh>
    <phoneticPr fontId="1"/>
  </si>
  <si>
    <t>月</t>
    <phoneticPr fontId="1"/>
  </si>
  <si>
    <t>年</t>
    <phoneticPr fontId="1"/>
  </si>
  <si>
    <t>）</t>
    <phoneticPr fontId="1"/>
  </si>
  <si>
    <t>卒業年月日</t>
    <rPh sb="0" eb="2">
      <t>ソツギョウ</t>
    </rPh>
    <rPh sb="2" eb="3">
      <t>ネン</t>
    </rPh>
    <rPh sb="3" eb="4">
      <t>ツキ</t>
    </rPh>
    <rPh sb="4" eb="5">
      <t>ヒ</t>
    </rPh>
    <phoneticPr fontId="1"/>
  </si>
  <si>
    <t>性</t>
    <rPh sb="0" eb="1">
      <t>セイ</t>
    </rPh>
    <phoneticPr fontId="1"/>
  </si>
  <si>
    <t>名</t>
    <rPh sb="0" eb="1">
      <t>メイ</t>
    </rPh>
    <phoneticPr fontId="1"/>
  </si>
  <si>
    <t>生年月日</t>
    <rPh sb="0" eb="4">
      <t>セイネンガッピ</t>
    </rPh>
    <phoneticPr fontId="1"/>
  </si>
  <si>
    <t>資格</t>
    <rPh sb="0" eb="2">
      <t>シカク</t>
    </rPh>
    <phoneticPr fontId="1"/>
  </si>
  <si>
    <t>講習</t>
    <rPh sb="0" eb="2">
      <t>コウシュウ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</si>
  <si>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</si>
  <si>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</si>
  <si>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</si>
  <si>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</si>
  <si>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従業員</t>
    <rPh sb="0" eb="3">
      <t>ジュウギョウイン</t>
    </rPh>
    <phoneticPr fontId="1"/>
  </si>
  <si>
    <t>申請年月日</t>
    <rPh sb="0" eb="5">
      <t>シンセイネンガッピ</t>
    </rPh>
    <phoneticPr fontId="1"/>
  </si>
  <si>
    <t>資格者証有効期限</t>
    <phoneticPr fontId="1"/>
  </si>
  <si>
    <t>※「生年月日」を入力すると「年齢」と「若年」はシート１に設定した申請日を基準に自動設定されます。日付項目は「S40.1.23」または「1965/1/23」のように入力してください。</t>
    <rPh sb="2" eb="6">
      <t>セイネンガッピ</t>
    </rPh>
    <rPh sb="8" eb="10">
      <t>ニュウリョク</t>
    </rPh>
    <rPh sb="19" eb="21">
      <t>ジャクネン</t>
    </rPh>
    <rPh sb="28" eb="30">
      <t>セッテイ</t>
    </rPh>
    <rPh sb="32" eb="35">
      <t>シンセイビ</t>
    </rPh>
    <rPh sb="36" eb="38">
      <t>キジュン</t>
    </rPh>
    <rPh sb="39" eb="41">
      <t>ジドウ</t>
    </rPh>
    <rPh sb="41" eb="43">
      <t>セッテイ</t>
    </rPh>
    <rPh sb="48" eb="50">
      <t>ヒヅケ</t>
    </rPh>
    <rPh sb="50" eb="52">
      <t>コウモク</t>
    </rPh>
    <rPh sb="81" eb="83">
      <t>ニュウリョク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</si>
  <si>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</si>
  <si>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</si>
  <si>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</t>
    <phoneticPr fontId="1"/>
  </si>
  <si>
    <t>年度　建設工事入札参加資格審査申請書</t>
    <phoneticPr fontId="1"/>
  </si>
  <si>
    <t>愛媛県知事</t>
    <rPh sb="0" eb="2">
      <t>エヒメ</t>
    </rPh>
    <rPh sb="2" eb="5">
      <t>ケンチジ</t>
    </rPh>
    <phoneticPr fontId="1"/>
  </si>
  <si>
    <t>様</t>
    <rPh sb="0" eb="1">
      <t>サマ</t>
    </rPh>
    <phoneticPr fontId="1"/>
  </si>
  <si>
    <t>IN</t>
    <phoneticPr fontId="1"/>
  </si>
  <si>
    <t>OUT</t>
    <phoneticPr fontId="1"/>
  </si>
  <si>
    <r>
      <t xml:space="preserve">マスター
該当
</t>
    </r>
    <r>
      <rPr>
        <sz val="7"/>
        <rFont val="ＭＳ Ｐ明朝"/>
        <family val="1"/>
        <charset val="128"/>
      </rPr>
      <t>(担当業種)</t>
    </r>
    <rPh sb="5" eb="7">
      <t>ガイトウ</t>
    </rPh>
    <phoneticPr fontId="1"/>
  </si>
  <si>
    <t>27　防災士等の有資格者の雇用状況</t>
    <rPh sb="3" eb="5">
      <t>ボウサイ</t>
    </rPh>
    <rPh sb="5" eb="6">
      <t>シ</t>
    </rPh>
    <rPh sb="6" eb="7">
      <t>ナド</t>
    </rPh>
    <rPh sb="8" eb="12">
      <t>ユウシカクシャ</t>
    </rPh>
    <rPh sb="13" eb="15">
      <t>コヨウ</t>
    </rPh>
    <rPh sb="15" eb="17">
      <t>ジョウキョウ</t>
    </rPh>
    <phoneticPr fontId="1"/>
  </si>
  <si>
    <t>機械資格計</t>
    <rPh sb="0" eb="2">
      <t>キカイ</t>
    </rPh>
    <rPh sb="2" eb="4">
      <t>シカク</t>
    </rPh>
    <rPh sb="4" eb="5">
      <t>ケイ</t>
    </rPh>
    <phoneticPr fontId="1"/>
  </si>
  <si>
    <t>※該当者なしの場合は空欄としてください。また、行の追加・延長による規定人数以上の記入はしないでください。</t>
    <rPh sb="1" eb="4">
      <t>ガイトウシャ</t>
    </rPh>
    <rPh sb="7" eb="9">
      <t>バアイ</t>
    </rPh>
    <rPh sb="10" eb="12">
      <t>クウラン</t>
    </rPh>
    <rPh sb="23" eb="24">
      <t>ギョウ</t>
    </rPh>
    <rPh sb="25" eb="27">
      <t>ツイカ</t>
    </rPh>
    <rPh sb="28" eb="30">
      <t>エンチョウ</t>
    </rPh>
    <rPh sb="33" eb="37">
      <t>キテイニンズウ</t>
    </rPh>
    <rPh sb="37" eb="39">
      <t>イジョウ</t>
    </rPh>
    <rPh sb="40" eb="42">
      <t>キニュウ</t>
    </rPh>
    <phoneticPr fontId="1"/>
  </si>
  <si>
    <t>23 に記入した職員は記入しないこと</t>
    <rPh sb="4" eb="6">
      <t>キニュウ</t>
    </rPh>
    <rPh sb="8" eb="10">
      <t>ショクイン</t>
    </rPh>
    <rPh sb="11" eb="13">
      <t>キニュウ</t>
    </rPh>
    <phoneticPr fontId="1"/>
  </si>
  <si>
    <r>
      <t>23 に記入した職員も</t>
    </r>
    <r>
      <rPr>
        <sz val="9"/>
        <color rgb="FFFF0000"/>
        <rFont val="ＭＳ Ｐ明朝"/>
        <family val="1"/>
        <charset val="128"/>
      </rPr>
      <t>記入する</t>
    </r>
    <r>
      <rPr>
        <sz val="9"/>
        <rFont val="ＭＳ Ｐ明朝"/>
        <family val="1"/>
        <charset val="128"/>
      </rPr>
      <t>こと</t>
    </r>
    <rPh sb="4" eb="6">
      <t>キニュウ</t>
    </rPh>
    <rPh sb="8" eb="10">
      <t>ショクイン</t>
    </rPh>
    <rPh sb="11" eb="13">
      <t>キニュウ</t>
    </rPh>
    <phoneticPr fontId="1"/>
  </si>
  <si>
    <t>対象外文字列</t>
    <rPh sb="0" eb="3">
      <t>タイショウガイ</t>
    </rPh>
    <rPh sb="3" eb="6">
      <t>モジレツ</t>
    </rPh>
    <phoneticPr fontId="1"/>
  </si>
  <si>
    <t>若年(その他)</t>
    <rPh sb="0" eb="2">
      <t>ジャクネン</t>
    </rPh>
    <rPh sb="5" eb="6">
      <t>タ</t>
    </rPh>
    <phoneticPr fontId="1"/>
  </si>
  <si>
    <t>女性(その他)</t>
    <rPh sb="0" eb="2">
      <t>ジョセイ</t>
    </rPh>
    <phoneticPr fontId="1"/>
  </si>
  <si>
    <t>防災(その他)</t>
    <rPh sb="0" eb="2">
      <t>ボウサイ</t>
    </rPh>
    <phoneticPr fontId="1"/>
  </si>
  <si>
    <t>他は シート4 と シート5 の合計値</t>
    <phoneticPr fontId="1"/>
  </si>
  <si>
    <t>機械資格は シート5 の参照値</t>
    <rPh sb="0" eb="4">
      <t>キカイシカク</t>
    </rPh>
    <rPh sb="12" eb="14">
      <t>サンショウ</t>
    </rPh>
    <rPh sb="14" eb="15">
      <t>アタイ</t>
    </rPh>
    <phoneticPr fontId="1"/>
  </si>
  <si>
    <t>解体工事</t>
    <rPh sb="0" eb="4">
      <t>カイタイコウジ</t>
    </rPh>
    <phoneticPr fontId="1"/>
  </si>
  <si>
    <t>解体工事</t>
    <rPh sb="0" eb="2">
      <t>カイタイ</t>
    </rPh>
    <rPh sb="2" eb="4">
      <t>コウジ</t>
    </rPh>
    <phoneticPr fontId="1"/>
  </si>
  <si>
    <t>地域貢献数</t>
    <rPh sb="0" eb="2">
      <t>チイキ</t>
    </rPh>
    <rPh sb="2" eb="4">
      <t>コウケン</t>
    </rPh>
    <rPh sb="4" eb="5">
      <t>スウ</t>
    </rPh>
    <phoneticPr fontId="1"/>
  </si>
  <si>
    <t>担手取組数</t>
    <rPh sb="0" eb="1">
      <t>ニナ</t>
    </rPh>
    <rPh sb="1" eb="2">
      <t>テ</t>
    </rPh>
    <rPh sb="2" eb="4">
      <t>トリクミ</t>
    </rPh>
    <rPh sb="4" eb="5">
      <t>スウ</t>
    </rPh>
    <phoneticPr fontId="1"/>
  </si>
  <si>
    <t>受賞年月日</t>
    <phoneticPr fontId="1"/>
  </si>
  <si>
    <t>表彰
その１</t>
    <rPh sb="0" eb="2">
      <t>ヒョウショウ</t>
    </rPh>
    <phoneticPr fontId="1"/>
  </si>
  <si>
    <t>表彰
その２</t>
    <rPh sb="0" eb="2">
      <t>ヒョウショウ</t>
    </rPh>
    <phoneticPr fontId="1"/>
  </si>
  <si>
    <t>表彰
その３</t>
    <rPh sb="0" eb="2">
      <t>ヒョウショウ</t>
    </rPh>
    <phoneticPr fontId="1"/>
  </si>
  <si>
    <t>表彰
その４</t>
    <rPh sb="0" eb="2">
      <t>ヒョウショウ</t>
    </rPh>
    <phoneticPr fontId="1"/>
  </si>
  <si>
    <t>表彰
その５</t>
    <rPh sb="0" eb="2">
      <t>ヒョウショウ</t>
    </rPh>
    <phoneticPr fontId="1"/>
  </si>
  <si>
    <t>表彰
その６</t>
    <rPh sb="0" eb="2">
      <t>ヒョウショウ</t>
    </rPh>
    <phoneticPr fontId="1"/>
  </si>
  <si>
    <t>表彰
その７</t>
    <rPh sb="0" eb="2">
      <t>ヒョウショウ</t>
    </rPh>
    <phoneticPr fontId="1"/>
  </si>
  <si>
    <t>表彰
その８</t>
    <rPh sb="0" eb="2">
      <t>ヒョウショウ</t>
    </rPh>
    <phoneticPr fontId="1"/>
  </si>
  <si>
    <t>表彰
その９</t>
    <rPh sb="0" eb="2">
      <t>ヒョウショウ</t>
    </rPh>
    <phoneticPr fontId="1"/>
  </si>
  <si>
    <t>表彰
その１０</t>
    <rPh sb="0" eb="2">
      <t>ヒョウショウ</t>
    </rPh>
    <phoneticPr fontId="1"/>
  </si>
  <si>
    <t>表彰
その１１</t>
    <rPh sb="0" eb="2">
      <t>ヒョウショウ</t>
    </rPh>
    <phoneticPr fontId="1"/>
  </si>
  <si>
    <t>表彰
その１２</t>
    <rPh sb="0" eb="2">
      <t>ヒョウショウ</t>
    </rPh>
    <phoneticPr fontId="1"/>
  </si>
  <si>
    <t>表彰
その１３</t>
    <rPh sb="0" eb="2">
      <t>ヒョウショウ</t>
    </rPh>
    <phoneticPr fontId="1"/>
  </si>
  <si>
    <t>表彰
その１４</t>
    <rPh sb="0" eb="2">
      <t>ヒョウショウ</t>
    </rPh>
    <phoneticPr fontId="1"/>
  </si>
  <si>
    <t>表彰
その１５</t>
    <rPh sb="0" eb="2">
      <t>ヒョウショウ</t>
    </rPh>
    <phoneticPr fontId="1"/>
  </si>
  <si>
    <t>業種一覧
並び位置</t>
    <rPh sb="0" eb="2">
      <t>ギョウシュ</t>
    </rPh>
    <rPh sb="2" eb="4">
      <t>イチラン</t>
    </rPh>
    <rPh sb="5" eb="6">
      <t>ナラ</t>
    </rPh>
    <rPh sb="7" eb="9">
      <t>イチ</t>
    </rPh>
    <phoneticPr fontId="1"/>
  </si>
  <si>
    <t>※該当者なしの場合は空欄としてください。また、行の追加・延長による規定数以上の記入はしないでください。</t>
    <rPh sb="1" eb="4">
      <t>ガイトウシャ</t>
    </rPh>
    <rPh sb="7" eb="9">
      <t>バアイ</t>
    </rPh>
    <rPh sb="10" eb="12">
      <t>クウラン</t>
    </rPh>
    <rPh sb="23" eb="24">
      <t>ギョウ</t>
    </rPh>
    <rPh sb="25" eb="27">
      <t>ツイカ</t>
    </rPh>
    <rPh sb="28" eb="30">
      <t>エンチョウ</t>
    </rPh>
    <rPh sb="33" eb="35">
      <t>キテイ</t>
    </rPh>
    <rPh sb="35" eb="36">
      <t>スウ</t>
    </rPh>
    <rPh sb="36" eb="38">
      <t>イジョウ</t>
    </rPh>
    <rPh sb="39" eb="41">
      <t>キニュウ</t>
    </rPh>
    <phoneticPr fontId="1"/>
  </si>
  <si>
    <t>12　本県との非常事態に関する協定の締結状況</t>
    <rPh sb="3" eb="5">
      <t>ホンケン</t>
    </rPh>
    <rPh sb="7" eb="9">
      <t>ヒジョウ</t>
    </rPh>
    <rPh sb="9" eb="11">
      <t>ジタイ</t>
    </rPh>
    <rPh sb="12" eb="13">
      <t>カン</t>
    </rPh>
    <rPh sb="15" eb="17">
      <t>キョウテイ</t>
    </rPh>
    <rPh sb="18" eb="20">
      <t>テイケツ</t>
    </rPh>
    <rPh sb="20" eb="22">
      <t>ジョウキョウ</t>
    </rPh>
    <phoneticPr fontId="1"/>
  </si>
  <si>
    <t>　就業規則における育児休業制度及び介護休業制度の規定状況</t>
    <phoneticPr fontId="1"/>
  </si>
  <si>
    <t>D</t>
    <phoneticPr fontId="1"/>
  </si>
  <si>
    <t>D</t>
    <phoneticPr fontId="1"/>
  </si>
  <si>
    <t>※代表者の役職が候補に存在しない場合は手入力してください。また、発注業種の選択に図形の円は使用しないでください。</t>
    <rPh sb="1" eb="4">
      <t>ダイヒョウシャ</t>
    </rPh>
    <rPh sb="8" eb="10">
      <t>コウホ</t>
    </rPh>
    <rPh sb="32" eb="34">
      <t>ハッチュウ</t>
    </rPh>
    <rPh sb="34" eb="36">
      <t>ギョウシュ</t>
    </rPh>
    <rPh sb="37" eb="39">
      <t>センタク</t>
    </rPh>
    <rPh sb="45" eb="47">
      <t>シヨウ</t>
    </rPh>
    <phoneticPr fontId="1"/>
  </si>
  <si>
    <t>表彰区分
コード</t>
    <rPh sb="0" eb="2">
      <t>ヒョウショウ</t>
    </rPh>
    <rPh sb="2" eb="4">
      <t>クブン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</si>
  <si>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</si>
  <si>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※表彰区分コードが1～5の表彰の場合は、表彰を受けた発注業種を選択してください。6～9の表彰の場合は、全発注業種が対象となりますので業種を空欄としてください。</t>
    <rPh sb="1" eb="3">
      <t>ヒョウショウ</t>
    </rPh>
    <rPh sb="3" eb="5">
      <t>クブン</t>
    </rPh>
    <rPh sb="13" eb="15">
      <t>ヒョウショウ</t>
    </rPh>
    <rPh sb="16" eb="18">
      <t>バアイ</t>
    </rPh>
    <rPh sb="20" eb="22">
      <t>ヒョウショウ</t>
    </rPh>
    <rPh sb="23" eb="24">
      <t>ウ</t>
    </rPh>
    <rPh sb="26" eb="28">
      <t>ハッチュウ</t>
    </rPh>
    <rPh sb="28" eb="30">
      <t>ギョウシュ</t>
    </rPh>
    <rPh sb="31" eb="33">
      <t>センタク</t>
    </rPh>
    <rPh sb="44" eb="46">
      <t>ヒョウショウ</t>
    </rPh>
    <rPh sb="47" eb="49">
      <t>バアイ</t>
    </rPh>
    <rPh sb="51" eb="52">
      <t>ゼン</t>
    </rPh>
    <rPh sb="52" eb="54">
      <t>ハッチュウ</t>
    </rPh>
    <rPh sb="54" eb="56">
      <t>ギョウシュ</t>
    </rPh>
    <rPh sb="57" eb="59">
      <t>タイショウ</t>
    </rPh>
    <rPh sb="66" eb="68">
      <t>ギョウシュ</t>
    </rPh>
    <rPh sb="69" eb="71">
      <t>クウラン</t>
    </rPh>
    <phoneticPr fontId="1"/>
  </si>
  <si>
    <t>（）</t>
    <phoneticPr fontId="1"/>
  </si>
  <si>
    <t>〒</t>
    <phoneticPr fontId="1"/>
  </si>
  <si>
    <t>４　その他の
　　営 業 所</t>
    <rPh sb="4" eb="5">
      <t>タ</t>
    </rPh>
    <phoneticPr fontId="1"/>
  </si>
  <si>
    <t>３　主 た る
　　営 業 所</t>
    <rPh sb="2" eb="3">
      <t>シュ</t>
    </rPh>
    <rPh sb="10" eb="11">
      <t>エイ</t>
    </rPh>
    <rPh sb="12" eb="13">
      <t>ギョウ</t>
    </rPh>
    <rPh sb="14" eb="15">
      <t>ショ</t>
    </rPh>
    <phoneticPr fontId="1"/>
  </si>
  <si>
    <t>A</t>
    <phoneticPr fontId="1"/>
  </si>
  <si>
    <t>別紙</t>
    <rPh sb="0" eb="2">
      <t>ベッシ</t>
    </rPh>
    <phoneticPr fontId="1"/>
  </si>
  <si>
    <t>C</t>
    <phoneticPr fontId="1"/>
  </si>
  <si>
    <t>使　用　印　鑑　届</t>
    <rPh sb="0" eb="1">
      <t>ツカ</t>
    </rPh>
    <rPh sb="2" eb="3">
      <t>ヨウ</t>
    </rPh>
    <rPh sb="4" eb="5">
      <t>イン</t>
    </rPh>
    <rPh sb="6" eb="7">
      <t>カガミ</t>
    </rPh>
    <rPh sb="8" eb="9">
      <t>トドケ</t>
    </rPh>
    <phoneticPr fontId="1"/>
  </si>
  <si>
    <t>使用印</t>
    <rPh sb="0" eb="2">
      <t>シヨウ</t>
    </rPh>
    <rPh sb="2" eb="3">
      <t>イン</t>
    </rPh>
    <phoneticPr fontId="1"/>
  </si>
  <si>
    <t>実印</t>
    <rPh sb="0" eb="2">
      <t>ジツイン</t>
    </rPh>
    <phoneticPr fontId="1"/>
  </si>
  <si>
    <t>　上記の印鑑は、入札、見積り、契約及び契約に基づく行為に使用したいから</t>
    <rPh sb="1" eb="3">
      <t>ジョウキ</t>
    </rPh>
    <rPh sb="4" eb="6">
      <t>インカン</t>
    </rPh>
    <rPh sb="8" eb="10">
      <t>ニュウサツ</t>
    </rPh>
    <rPh sb="11" eb="13">
      <t>ミツモリ</t>
    </rPh>
    <rPh sb="15" eb="17">
      <t>ケイヤク</t>
    </rPh>
    <rPh sb="17" eb="18">
      <t>オヨ</t>
    </rPh>
    <rPh sb="19" eb="21">
      <t>ケイヤク</t>
    </rPh>
    <rPh sb="22" eb="23">
      <t>モト</t>
    </rPh>
    <rPh sb="25" eb="27">
      <t>コウイ</t>
    </rPh>
    <rPh sb="28" eb="30">
      <t>シヨウ</t>
    </rPh>
    <phoneticPr fontId="1"/>
  </si>
  <si>
    <t>お届けします。</t>
    <rPh sb="1" eb="2">
      <t>トド</t>
    </rPh>
    <phoneticPr fontId="1"/>
  </si>
  <si>
    <t>　　　　　年　　　月　　　日</t>
    <rPh sb="5" eb="6">
      <t>ネン</t>
    </rPh>
    <rPh sb="9" eb="10">
      <t>ゲツ</t>
    </rPh>
    <rPh sb="13" eb="14">
      <t>ニチ</t>
    </rPh>
    <phoneticPr fontId="1"/>
  </si>
  <si>
    <t>　住　　　　所</t>
    <rPh sb="1" eb="2">
      <t>ジュウ</t>
    </rPh>
    <rPh sb="6" eb="7">
      <t>トコロ</t>
    </rPh>
    <phoneticPr fontId="1"/>
  </si>
  <si>
    <t>　商号又は名称</t>
    <rPh sb="1" eb="3">
      <t>ショウゴウ</t>
    </rPh>
    <rPh sb="3" eb="4">
      <t>マタ</t>
    </rPh>
    <rPh sb="5" eb="7">
      <t>メイショウ</t>
    </rPh>
    <phoneticPr fontId="1"/>
  </si>
  <si>
    <t>　代表者の役職
　及び氏名</t>
    <rPh sb="1" eb="2">
      <t>ダイ</t>
    </rPh>
    <rPh sb="2" eb="3">
      <t>ヒョウ</t>
    </rPh>
    <rPh sb="3" eb="4">
      <t>モノ</t>
    </rPh>
    <rPh sb="5" eb="7">
      <t>ヤクショク</t>
    </rPh>
    <rPh sb="9" eb="10">
      <t>オヨ</t>
    </rPh>
    <rPh sb="11" eb="13">
      <t>シメイ</t>
    </rPh>
    <phoneticPr fontId="1"/>
  </si>
  <si>
    <t>　年　　月　　日</t>
    <rPh sb="1" eb="2">
      <t>ネン</t>
    </rPh>
    <rPh sb="4" eb="5">
      <t>ツキ</t>
    </rPh>
    <rPh sb="7" eb="8">
      <t>ニチ</t>
    </rPh>
    <phoneticPr fontId="1"/>
  </si>
  <si>
    <t>　年　　月　　日</t>
    <rPh sb="1" eb="2">
      <t>ネン</t>
    </rPh>
    <rPh sb="4" eb="5">
      <t>ツキ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</si>
</sst>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9]000\-00;000\-0000"/>
    <numFmt numFmtId="177" formatCode="#"/>
    <numFmt numFmtId="178" formatCode="[$-411]ggge&quot;年&quot;m&quot;月&quot;d&quot;日&quot;;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620">
    <xf numFmtId="0" fontId="0" fillId="0" borderId="0" xfId="0"/>
    <xf numFmtId="0" fontId="2" fillId="2" borderId="65" xfId="0" applyFont="1" applyFill="1" applyBorder="1" applyAlignment="1" applyProtection="1">
      <alignment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shrinkToFit="1"/>
    </xf>
    <xf numFmtId="0" fontId="5" fillId="2" borderId="20" xfId="0" applyFont="1" applyFill="1" applyBorder="1" applyAlignment="1" applyProtection="1">
      <alignment vertical="top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 wrapText="1" shrinkToFit="1"/>
    </xf>
    <xf numFmtId="0" fontId="2" fillId="2" borderId="20" xfId="0" applyFont="1" applyFill="1" applyBorder="1" applyAlignment="1" applyProtection="1">
      <alignment vertical="center" shrinkToFit="1"/>
    </xf>
    <xf numFmtId="0" fontId="2" fillId="2" borderId="26" xfId="0" applyFont="1" applyFill="1" applyBorder="1" applyAlignment="1" applyProtection="1">
      <alignment vertical="center" shrinkToFit="1"/>
    </xf>
    <xf numFmtId="0" fontId="19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shrinkToFit="1"/>
    </xf>
    <xf numFmtId="0" fontId="5" fillId="2" borderId="0" xfId="0" applyFont="1" applyFill="1" applyBorder="1" applyAlignment="1" applyProtection="1">
      <alignment vertical="top" shrinkToFit="1"/>
    </xf>
    <xf numFmtId="0" fontId="5" fillId="2" borderId="0" xfId="0" applyFont="1" applyFill="1" applyBorder="1" applyAlignment="1" applyProtection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2" xfId="0" applyFont="1" applyFill="1" applyBorder="1" applyAlignment="1" applyProtection="1">
      <alignment horizontal="left" vertical="center" shrinkToFit="1"/>
    </xf>
    <xf numFmtId="5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/>
    </xf>
    <xf numFmtId="0" fontId="9" fillId="2" borderId="6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shrinkToFit="1"/>
    </xf>
    <xf numFmtId="176" fontId="6" fillId="2" borderId="2" xfId="0" applyNumberFormat="1" applyFont="1" applyFill="1" applyBorder="1" applyAlignment="1" applyProtection="1">
      <alignment horizontal="center" vertical="center" shrinkToFit="1"/>
    </xf>
    <xf numFmtId="0" fontId="9" fillId="2" borderId="36" xfId="0" applyFont="1" applyFill="1" applyBorder="1" applyAlignment="1" applyProtection="1">
      <alignment horizontal="center" vertical="center"/>
    </xf>
    <xf numFmtId="0" fontId="9" fillId="2" borderId="41" xfId="0" applyFont="1" applyFill="1" applyBorder="1" applyAlignment="1" applyProtection="1">
      <alignment horizontal="center" vertical="center"/>
    </xf>
    <xf numFmtId="57" fontId="9" fillId="2" borderId="98" xfId="0" applyNumberFormat="1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99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9" fillId="2" borderId="10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9" fillId="2" borderId="0" xfId="0" applyFont="1" applyFill="1" applyAlignment="1" applyProtection="1">
      <alignment horizontal="left" vertical="center"/>
    </xf>
    <xf numFmtId="0" fontId="2" fillId="2" borderId="6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95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/>
    <xf numFmtId="0" fontId="25" fillId="2" borderId="6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top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08" xfId="0" applyFont="1" applyFill="1" applyBorder="1" applyAlignment="1" applyProtection="1">
      <alignment horizontal="center" vertical="center"/>
      <protection locked="0"/>
    </xf>
    <xf numFmtId="0" fontId="6" fillId="2" borderId="109" xfId="0" applyFont="1" applyFill="1" applyBorder="1" applyAlignment="1" applyProtection="1">
      <alignment horizontal="center" vertical="center"/>
      <protection locked="0"/>
    </xf>
    <xf numFmtId="0" fontId="9" fillId="2" borderId="110" xfId="0" applyFont="1" applyFill="1" applyBorder="1" applyAlignment="1" applyProtection="1">
      <alignment horizontal="center" vertical="center"/>
    </xf>
    <xf numFmtId="0" fontId="2" fillId="2" borderId="111" xfId="0" applyFont="1" applyFill="1" applyBorder="1" applyAlignment="1" applyProtection="1">
      <alignment horizontal="center" vertical="center"/>
    </xf>
    <xf numFmtId="0" fontId="2" fillId="2" borderId="112" xfId="0" applyFont="1" applyFill="1" applyBorder="1" applyAlignment="1" applyProtection="1">
      <alignment horizontal="center" vertical="center"/>
    </xf>
    <xf numFmtId="0" fontId="2" fillId="2" borderId="103" xfId="0" applyFont="1" applyFill="1" applyBorder="1" applyAlignment="1" applyProtection="1">
      <alignment horizontal="center" vertical="center"/>
    </xf>
    <xf numFmtId="57" fontId="9" fillId="2" borderId="113" xfId="0" applyNumberFormat="1" applyFont="1" applyFill="1" applyBorder="1" applyAlignment="1" applyProtection="1">
      <alignment horizontal="center" vertical="center"/>
    </xf>
    <xf numFmtId="0" fontId="2" fillId="2" borderId="114" xfId="0" applyFont="1" applyFill="1" applyBorder="1" applyAlignment="1" applyProtection="1">
      <alignment horizontal="center" vertical="center"/>
    </xf>
    <xf numFmtId="0" fontId="2" fillId="2" borderId="115" xfId="0" applyFont="1" applyFill="1" applyBorder="1" applyAlignment="1" applyProtection="1">
      <alignment horizontal="center" vertical="center"/>
    </xf>
    <xf numFmtId="57" fontId="9" fillId="2" borderId="116" xfId="0" applyNumberFormat="1" applyFont="1" applyFill="1" applyBorder="1" applyAlignment="1" applyProtection="1">
      <alignment horizontal="center" vertical="center"/>
    </xf>
    <xf numFmtId="0" fontId="2" fillId="2" borderId="117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2" fillId="2" borderId="118" xfId="0" applyFont="1" applyFill="1" applyBorder="1" applyAlignment="1" applyProtection="1">
      <alignment horizontal="center" vertical="center"/>
    </xf>
    <xf numFmtId="0" fontId="19" fillId="2" borderId="115" xfId="0" applyFont="1" applyFill="1" applyBorder="1" applyAlignment="1" applyProtection="1">
      <alignment horizontal="center" vertical="center" wrapText="1"/>
    </xf>
    <xf numFmtId="0" fontId="10" fillId="2" borderId="115" xfId="0" applyFont="1" applyFill="1" applyBorder="1" applyAlignment="1" applyProtection="1">
      <alignment horizontal="center" vertical="center" wrapText="1"/>
    </xf>
    <xf numFmtId="0" fontId="2" fillId="2" borderId="78" xfId="0" applyFont="1" applyFill="1" applyBorder="1" applyAlignment="1" applyProtection="1">
      <alignment horizontal="center" vertical="center"/>
    </xf>
    <xf numFmtId="0" fontId="19" fillId="2" borderId="119" xfId="0" applyFont="1" applyFill="1" applyBorder="1" applyAlignment="1" applyProtection="1">
      <alignment horizontal="left"/>
    </xf>
    <xf numFmtId="0" fontId="19" fillId="2" borderId="63" xfId="0" applyFont="1" applyFill="1" applyBorder="1" applyAlignment="1" applyProtection="1">
      <alignment horizontal="center" vertical="center"/>
    </xf>
    <xf numFmtId="0" fontId="2" fillId="2" borderId="12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7" fillId="2" borderId="5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justifyLastLine="1" shrinkToFit="1"/>
    </xf>
    <xf numFmtId="0" fontId="4" fillId="2" borderId="16" xfId="0" applyFont="1" applyFill="1" applyBorder="1" applyAlignment="1" applyProtection="1">
      <alignment vertical="center"/>
    </xf>
    <xf numFmtId="0" fontId="4" fillId="2" borderId="43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4" fillId="2" borderId="43" xfId="0" applyFont="1" applyFill="1" applyBorder="1" applyAlignment="1" applyProtection="1">
      <alignment horizontal="left" vertical="center" shrinkToFit="1"/>
    </xf>
    <xf numFmtId="0" fontId="4" fillId="2" borderId="31" xfId="0" applyFont="1" applyFill="1" applyBorder="1" applyAlignment="1" applyProtection="1">
      <alignment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2" borderId="29" xfId="0" applyFont="1" applyFill="1" applyBorder="1" applyAlignment="1" applyProtection="1">
      <alignment vertical="center" shrinkToFit="1"/>
    </xf>
    <xf numFmtId="0" fontId="8" fillId="2" borderId="0" xfId="0" applyFont="1" applyFill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19" fillId="2" borderId="0" xfId="0" applyFont="1" applyFill="1" applyAlignment="1" applyProtection="1">
      <alignment vertical="center"/>
    </xf>
    <xf numFmtId="0" fontId="4" fillId="3" borderId="17" xfId="0" applyFont="1" applyFill="1" applyBorder="1" applyAlignment="1" applyProtection="1">
      <alignment horizontal="center" vertical="center" shrinkToFit="1"/>
    </xf>
    <xf numFmtId="0" fontId="4" fillId="3" borderId="19" xfId="0" applyFont="1" applyFill="1" applyBorder="1" applyAlignment="1" applyProtection="1">
      <alignment horizontal="center" vertical="center" shrinkToFit="1"/>
    </xf>
    <xf numFmtId="0" fontId="4" fillId="3" borderId="19" xfId="0" applyFont="1" applyFill="1" applyBorder="1" applyAlignment="1" applyProtection="1">
      <alignment horizontal="left" vertical="center" shrinkToFit="1"/>
    </xf>
    <xf numFmtId="0" fontId="4" fillId="3" borderId="19" xfId="0" applyFont="1" applyFill="1" applyBorder="1" applyAlignment="1" applyProtection="1">
      <alignment horizontal="center" vertical="center" wrapText="1" shrinkToFit="1"/>
    </xf>
    <xf numFmtId="0" fontId="4" fillId="3" borderId="40" xfId="0" applyFont="1" applyFill="1" applyBorder="1" applyAlignment="1" applyProtection="1">
      <alignment vertical="center" wrapText="1" shrinkToFit="1"/>
    </xf>
    <xf numFmtId="0" fontId="4" fillId="2" borderId="16" xfId="0" applyFont="1" applyFill="1" applyBorder="1" applyAlignment="1" applyProtection="1">
      <alignment horizontal="left" vertical="center" shrinkToFit="1"/>
    </xf>
    <xf numFmtId="0" fontId="4" fillId="0" borderId="77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15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vertical="center" shrinkToFit="1"/>
    </xf>
    <xf numFmtId="0" fontId="5" fillId="2" borderId="20" xfId="0" applyFont="1" applyFill="1" applyBorder="1" applyAlignment="1" applyProtection="1">
      <alignment vertical="center" shrinkToFit="1"/>
    </xf>
    <xf numFmtId="0" fontId="19" fillId="2" borderId="0" xfId="0" applyFont="1" applyFill="1" applyAlignment="1" applyProtection="1">
      <alignment vertical="top"/>
    </xf>
    <xf numFmtId="0" fontId="11" fillId="2" borderId="6" xfId="0" applyFont="1" applyFill="1" applyBorder="1" applyAlignment="1" applyProtection="1">
      <alignment horizontal="right" vertical="center" wrapText="1"/>
    </xf>
    <xf numFmtId="0" fontId="11" fillId="2" borderId="3" xfId="0" applyFont="1" applyFill="1" applyBorder="1" applyAlignment="1" applyProtection="1">
      <alignment horizontal="right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7" fillId="2" borderId="22" xfId="0" applyFont="1" applyFill="1" applyBorder="1" applyAlignment="1" applyProtection="1">
      <alignment horizontal="center" vertical="center"/>
    </xf>
    <xf numFmtId="0" fontId="16" fillId="2" borderId="21" xfId="0" applyFont="1" applyFill="1" applyBorder="1" applyProtection="1"/>
    <xf numFmtId="0" fontId="0" fillId="2" borderId="1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Protection="1"/>
    <xf numFmtId="0" fontId="17" fillId="2" borderId="22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shrinkToFit="1"/>
    </xf>
    <xf numFmtId="57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38" fontId="15" fillId="0" borderId="43" xfId="1" applyFont="1" applyFill="1" applyBorder="1" applyAlignment="1" applyProtection="1">
      <alignment horizontal="right" vertical="center" shrinkToFit="1"/>
      <protection locked="0"/>
    </xf>
    <xf numFmtId="38" fontId="15" fillId="0" borderId="31" xfId="1" applyFont="1" applyFill="1" applyBorder="1" applyAlignment="1" applyProtection="1">
      <alignment horizontal="right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38" fontId="15" fillId="0" borderId="23" xfId="1" applyFont="1" applyFill="1" applyBorder="1" applyAlignment="1" applyProtection="1">
      <alignment horizontal="right" vertical="center" shrinkToFit="1"/>
      <protection locked="0"/>
    </xf>
    <xf numFmtId="38" fontId="15" fillId="0" borderId="22" xfId="1" applyFont="1" applyFill="1" applyBorder="1" applyAlignment="1" applyProtection="1">
      <alignment horizontal="right" vertical="center" shrinkToFit="1"/>
      <protection locked="0"/>
    </xf>
    <xf numFmtId="38" fontId="15" fillId="0" borderId="25" xfId="1" applyFont="1" applyFill="1" applyBorder="1" applyAlignment="1" applyProtection="1">
      <alignment horizontal="right" vertical="center" shrinkToFit="1"/>
      <protection locked="0"/>
    </xf>
    <xf numFmtId="38" fontId="15" fillId="0" borderId="2" xfId="1" applyFont="1" applyFill="1" applyBorder="1" applyAlignment="1" applyProtection="1">
      <alignment horizontal="right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distributed" vertical="center"/>
    </xf>
    <xf numFmtId="0" fontId="0" fillId="2" borderId="0" xfId="0" applyFont="1" applyFill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 wrapText="1"/>
    </xf>
    <xf numFmtId="0" fontId="0" fillId="2" borderId="0" xfId="0" applyFont="1" applyFill="1" applyAlignment="1" applyProtection="1">
      <alignment vertical="center"/>
    </xf>
    <xf numFmtId="0" fontId="4" fillId="2" borderId="44" xfId="0" applyFont="1" applyFill="1" applyBorder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8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distributed" vertical="center"/>
    </xf>
    <xf numFmtId="0" fontId="0" fillId="2" borderId="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wrapText="1" shrinkToFit="1"/>
    </xf>
    <xf numFmtId="0" fontId="0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distributed" vertical="top"/>
    </xf>
    <xf numFmtId="0" fontId="0" fillId="2" borderId="0" xfId="0" applyFont="1" applyFill="1" applyAlignment="1" applyProtection="1">
      <alignment vertical="top"/>
    </xf>
    <xf numFmtId="0" fontId="2" fillId="2" borderId="0" xfId="0" applyFont="1" applyFill="1" applyBorder="1" applyAlignment="1" applyProtection="1">
      <alignment horizontal="distributed" vertical="top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59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20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 shrinkToFit="1"/>
    </xf>
    <xf numFmtId="0" fontId="7" fillId="2" borderId="2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4" fillId="2" borderId="58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27" xfId="0" quotePrefix="1" applyFont="1" applyFill="1" applyBorder="1" applyAlignment="1" applyProtection="1">
      <alignment horizontal="left" vertical="center" shrinkToFit="1"/>
      <protection locked="0"/>
    </xf>
    <xf numFmtId="38" fontId="15" fillId="0" borderId="48" xfId="1" applyFont="1" applyFill="1" applyBorder="1" applyAlignment="1" applyProtection="1">
      <alignment horizontal="right" vertical="center" shrinkToFit="1"/>
      <protection locked="0"/>
    </xf>
    <xf numFmtId="38" fontId="15" fillId="0" borderId="55" xfId="1" applyFont="1" applyFill="1" applyBorder="1" applyAlignment="1" applyProtection="1">
      <alignment horizontal="right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81" xfId="0" applyFont="1" applyFill="1" applyBorder="1" applyAlignment="1" applyProtection="1">
      <alignment horizontal="center" vertical="center" shrinkToFit="1"/>
    </xf>
    <xf numFmtId="0" fontId="4" fillId="2" borderId="82" xfId="0" applyFont="1" applyFill="1" applyBorder="1" applyAlignment="1" applyProtection="1">
      <alignment horizontal="center" vertical="center" shrinkToFit="1"/>
    </xf>
    <xf numFmtId="0" fontId="4" fillId="2" borderId="83" xfId="0" applyFont="1" applyFill="1" applyBorder="1" applyAlignment="1" applyProtection="1">
      <alignment horizontal="center" vertical="center"/>
    </xf>
    <xf numFmtId="0" fontId="4" fillId="2" borderId="8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 applyProtection="1">
      <alignment horizontal="left" vertical="center" wrapText="1" shrinkToFit="1"/>
    </xf>
    <xf numFmtId="0" fontId="4" fillId="2" borderId="51" xfId="0" applyFont="1" applyFill="1" applyBorder="1" applyAlignment="1" applyProtection="1">
      <alignment horizontal="left" vertical="center" wrapText="1" shrinkToFit="1"/>
    </xf>
    <xf numFmtId="0" fontId="4" fillId="2" borderId="52" xfId="0" applyFont="1" applyFill="1" applyBorder="1" applyAlignment="1" applyProtection="1">
      <alignment horizontal="left" vertical="center" wrapText="1" shrinkToFit="1"/>
    </xf>
    <xf numFmtId="0" fontId="4" fillId="2" borderId="53" xfId="0" applyFont="1" applyFill="1" applyBorder="1" applyAlignment="1" applyProtection="1">
      <alignment horizontal="left" vertical="center" wrapText="1" shrinkToFit="1"/>
    </xf>
    <xf numFmtId="0" fontId="4" fillId="2" borderId="54" xfId="0" applyFont="1" applyFill="1" applyBorder="1" applyAlignment="1" applyProtection="1">
      <alignment horizontal="left" vertical="center" wrapText="1" shrinkToFit="1"/>
    </xf>
    <xf numFmtId="0" fontId="4" fillId="2" borderId="15" xfId="0" applyFont="1" applyFill="1" applyBorder="1" applyAlignment="1" applyProtection="1">
      <alignment horizontal="left" vertical="center" wrapText="1" shrinkToFit="1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60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49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shrinkToFit="1"/>
    </xf>
    <xf numFmtId="0" fontId="4" fillId="2" borderId="77" xfId="0" applyFont="1" applyFill="1" applyBorder="1" applyAlignment="1" applyProtection="1">
      <alignment horizontal="center" vertical="center" shrinkToFit="1"/>
    </xf>
    <xf numFmtId="0" fontId="4" fillId="2" borderId="87" xfId="0" applyFont="1" applyFill="1" applyBorder="1" applyAlignment="1" applyProtection="1">
      <alignment horizontal="center" vertical="center" shrinkToFit="1"/>
    </xf>
    <xf numFmtId="0" fontId="4" fillId="2" borderId="85" xfId="0" applyFont="1" applyFill="1" applyBorder="1" applyAlignment="1" applyProtection="1">
      <alignment horizontal="center" vertical="center" shrinkToFit="1"/>
    </xf>
    <xf numFmtId="0" fontId="4" fillId="2" borderId="88" xfId="0" applyFont="1" applyFill="1" applyBorder="1" applyAlignment="1" applyProtection="1">
      <alignment horizontal="center" vertical="center"/>
    </xf>
    <xf numFmtId="0" fontId="4" fillId="2" borderId="86" xfId="0" applyFont="1" applyFill="1" applyBorder="1" applyAlignment="1" applyProtection="1">
      <alignment horizontal="center" vertical="center"/>
    </xf>
    <xf numFmtId="0" fontId="4" fillId="2" borderId="7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</xf>
    <xf numFmtId="0" fontId="4" fillId="2" borderId="31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left" vertical="center" shrinkToFit="1"/>
    </xf>
    <xf numFmtId="0" fontId="4" fillId="2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4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 applyProtection="1">
      <alignment horizont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</xf>
    <xf numFmtId="0" fontId="2" fillId="2" borderId="22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0" fillId="2" borderId="50" xfId="0" applyFont="1" applyFill="1" applyBorder="1" applyAlignment="1" applyProtection="1">
      <alignment horizontal="center" vertical="center"/>
      <protection locked="0"/>
    </xf>
    <xf numFmtId="0" fontId="20" fillId="2" borderId="91" xfId="0" applyFont="1" applyFill="1" applyBorder="1" applyAlignment="1" applyProtection="1">
      <alignment horizontal="center" vertical="center"/>
      <protection locked="0"/>
    </xf>
    <xf numFmtId="0" fontId="20" fillId="2" borderId="53" xfId="0" applyFont="1" applyFill="1" applyBorder="1" applyAlignment="1" applyProtection="1">
      <alignment horizontal="center" vertical="center"/>
      <protection locked="0"/>
    </xf>
    <xf numFmtId="0" fontId="20" fillId="2" borderId="52" xfId="0" applyFont="1" applyFill="1" applyBorder="1" applyAlignment="1" applyProtection="1">
      <alignment horizontal="center" vertical="center"/>
      <protection locked="0"/>
    </xf>
    <xf numFmtId="0" fontId="20" fillId="2" borderId="92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24" xfId="0" applyFont="1" applyFill="1" applyBorder="1" applyAlignment="1" applyProtection="1">
      <alignment horizontal="left" vertical="center" wrapText="1" shrinkToFit="1"/>
      <protection locked="0"/>
    </xf>
    <xf numFmtId="0" fontId="4" fillId="2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25" xfId="0" applyFont="1" applyFill="1" applyBorder="1" applyAlignment="1" applyProtection="1">
      <alignment horizontal="left" vertical="center" wrapText="1" shrinkToFit="1"/>
      <protection locked="0"/>
    </xf>
    <xf numFmtId="0" fontId="4" fillId="2" borderId="2" xfId="0" applyFont="1" applyFill="1" applyBorder="1" applyAlignment="1" applyProtection="1">
      <alignment horizontal="left" vertical="center" wrapText="1" shrinkToFit="1"/>
      <protection locked="0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80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5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80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distributed" vertical="center"/>
      <protection locked="0"/>
    </xf>
    <xf numFmtId="0" fontId="2" fillId="2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14" fontId="2" fillId="2" borderId="17" xfId="0" applyNumberFormat="1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right" vertical="center" wrapText="1"/>
    </xf>
    <xf numFmtId="0" fontId="4" fillId="2" borderId="22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2" fillId="2" borderId="49" xfId="0" applyFont="1" applyFill="1" applyBorder="1" applyAlignment="1" applyProtection="1">
      <alignment horizontal="right" vertical="center"/>
    </xf>
    <xf numFmtId="0" fontId="2" fillId="2" borderId="20" xfId="0" applyFont="1" applyFill="1" applyBorder="1" applyAlignment="1" applyProtection="1">
      <alignment horizontal="right" vertical="center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0" fillId="2" borderId="89" xfId="0" applyFont="1" applyFill="1" applyBorder="1" applyAlignment="1" applyProtection="1">
      <alignment horizontal="center" vertical="center"/>
      <protection locked="0"/>
    </xf>
    <xf numFmtId="0" fontId="20" fillId="2" borderId="93" xfId="0" applyFont="1" applyFill="1" applyBorder="1" applyAlignment="1" applyProtection="1">
      <alignment horizontal="center" vertical="center"/>
      <protection locked="0"/>
    </xf>
    <xf numFmtId="0" fontId="20" fillId="2" borderId="9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4" fillId="2" borderId="49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4" xfId="0" applyNumberFormat="1" applyFont="1" applyFill="1" applyBorder="1" applyAlignment="1" applyProtection="1">
      <alignment horizontal="distributed" vertical="center" justifyLastLine="1"/>
    </xf>
    <xf numFmtId="0" fontId="0" fillId="2" borderId="4" xfId="0" applyNumberFormat="1" applyFont="1" applyFill="1" applyBorder="1" applyAlignment="1" applyProtection="1">
      <alignment horizontal="distributed" vertical="center" justifyLastLine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177" fontId="15" fillId="2" borderId="43" xfId="0" applyNumberFormat="1" applyFont="1" applyFill="1" applyBorder="1" applyAlignment="1" applyProtection="1">
      <alignment horizontal="center" vertical="center"/>
    </xf>
    <xf numFmtId="177" fontId="15" fillId="2" borderId="31" xfId="0" applyNumberFormat="1" applyFont="1" applyFill="1" applyBorder="1" applyAlignment="1" applyProtection="1">
      <alignment horizontal="center" vertical="center"/>
    </xf>
    <xf numFmtId="177" fontId="15" fillId="2" borderId="61" xfId="0" applyNumberFormat="1" applyFont="1" applyFill="1" applyBorder="1" applyAlignment="1" applyProtection="1">
      <alignment horizontal="center" vertical="center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2" borderId="31" xfId="0" applyNumberFormat="1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54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79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0" xfId="0" applyFont="1" applyFill="1" applyBorder="1" applyAlignment="1" applyProtection="1">
      <alignment horizontal="distributed" vertical="center" justifyLastLine="1"/>
    </xf>
    <xf numFmtId="0" fontId="4" fillId="2" borderId="80" xfId="0" applyFont="1" applyFill="1" applyBorder="1" applyAlignment="1" applyProtection="1">
      <alignment horizontal="distributed" vertical="center" justifyLastLine="1"/>
    </xf>
    <xf numFmtId="0" fontId="4" fillId="2" borderId="100" xfId="0" applyFont="1" applyFill="1" applyBorder="1" applyAlignment="1" applyProtection="1">
      <alignment horizontal="distributed" vertical="center" justifyLastLine="1"/>
    </xf>
    <xf numFmtId="0" fontId="4" fillId="2" borderId="27" xfId="0" applyFont="1" applyFill="1" applyBorder="1" applyAlignment="1" applyProtection="1">
      <alignment horizontal="distributed" vertical="center" justifyLastLine="1"/>
    </xf>
    <xf numFmtId="0" fontId="4" fillId="2" borderId="94" xfId="0" applyFont="1" applyFill="1" applyBorder="1" applyAlignment="1" applyProtection="1">
      <alignment horizontal="distributed" vertical="center" justifyLastLine="1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left" vertical="center" wrapText="1"/>
    </xf>
    <xf numFmtId="0" fontId="4" fillId="2" borderId="33" xfId="0" applyFont="1" applyFill="1" applyBorder="1" applyAlignment="1" applyProtection="1">
      <alignment horizontal="center" vertical="center" justifyLastLine="1" shrinkToFit="1"/>
    </xf>
    <xf numFmtId="0" fontId="4" fillId="2" borderId="13" xfId="0" applyFont="1" applyFill="1" applyBorder="1" applyAlignment="1" applyProtection="1">
      <alignment horizontal="center" vertical="center" justifyLastLine="1" shrinkToFit="1"/>
    </xf>
    <xf numFmtId="0" fontId="4" fillId="2" borderId="31" xfId="0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left" vertical="center" shrinkToFit="1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77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77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left" vertical="center" shrinkToFit="1"/>
    </xf>
    <xf numFmtId="0" fontId="4" fillId="2" borderId="46" xfId="0" applyFont="1" applyFill="1" applyBorder="1" applyAlignment="1" applyProtection="1">
      <alignment horizontal="left" vertical="center" shrinkToFit="1"/>
    </xf>
    <xf numFmtId="0" fontId="4" fillId="2" borderId="47" xfId="0" applyFont="1" applyFill="1" applyBorder="1" applyAlignment="1" applyProtection="1">
      <alignment horizontal="left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vertical="center" shrinkToFit="1"/>
    </xf>
    <xf numFmtId="0" fontId="4" fillId="2" borderId="31" xfId="0" applyFont="1" applyFill="1" applyBorder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</xf>
    <xf numFmtId="178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9" xfId="0" applyFont="1" applyFill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left" vertical="center" shrinkToFit="1"/>
    </xf>
    <xf numFmtId="38" fontId="15" fillId="0" borderId="16" xfId="1" applyFont="1" applyFill="1" applyBorder="1" applyAlignment="1" applyProtection="1">
      <alignment vertical="center" shrinkToFit="1"/>
      <protection locked="0"/>
    </xf>
    <xf numFmtId="38" fontId="15" fillId="0" borderId="29" xfId="1" applyFont="1" applyFill="1" applyBorder="1" applyAlignment="1" applyProtection="1">
      <alignment vertical="center" shrinkToFit="1"/>
      <protection locked="0"/>
    </xf>
    <xf numFmtId="38" fontId="15" fillId="0" borderId="43" xfId="1" applyFont="1" applyFill="1" applyBorder="1" applyAlignment="1" applyProtection="1">
      <alignment vertical="center" shrinkToFit="1"/>
      <protection locked="0"/>
    </xf>
    <xf numFmtId="38" fontId="15" fillId="0" borderId="31" xfId="1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justifyLastLine="1" shrinkToFit="1"/>
    </xf>
    <xf numFmtId="0" fontId="4" fillId="2" borderId="4" xfId="0" applyFont="1" applyFill="1" applyBorder="1" applyAlignment="1" applyProtection="1">
      <alignment horizontal="center" vertical="center" justifyLastLine="1" shrinkToFit="1"/>
    </xf>
    <xf numFmtId="0" fontId="4" fillId="2" borderId="33" xfId="0" applyFont="1" applyFill="1" applyBorder="1" applyAlignment="1" applyProtection="1">
      <alignment horizontal="center" vertical="center" wrapText="1" justifyLastLine="1" shrinkToFit="1"/>
    </xf>
    <xf numFmtId="0" fontId="4" fillId="2" borderId="13" xfId="0" applyFont="1" applyFill="1" applyBorder="1" applyAlignment="1" applyProtection="1">
      <alignment horizontal="center" vertical="center" wrapText="1" justifyLastLine="1" shrinkToFit="1"/>
    </xf>
    <xf numFmtId="0" fontId="4" fillId="2" borderId="17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vertical="center"/>
    </xf>
    <xf numFmtId="0" fontId="4" fillId="2" borderId="44" xfId="0" applyFont="1" applyFill="1" applyBorder="1" applyAlignment="1" applyProtection="1">
      <alignment vertical="center"/>
    </xf>
    <xf numFmtId="0" fontId="4" fillId="2" borderId="46" xfId="0" applyFont="1" applyFill="1" applyBorder="1" applyAlignment="1" applyProtection="1">
      <alignment vertical="center"/>
    </xf>
    <xf numFmtId="0" fontId="4" fillId="2" borderId="4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40" xfId="0" applyFont="1" applyFill="1" applyBorder="1" applyAlignment="1" applyProtection="1">
      <alignment horizontal="left" vertical="center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77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shrinkToFit="1"/>
    </xf>
    <xf numFmtId="0" fontId="4" fillId="2" borderId="77" xfId="0" applyFont="1" applyFill="1" applyBorder="1" applyAlignment="1" applyProtection="1">
      <alignment horizontal="left" vertical="center" shrinkToFi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 wrapText="1" shrinkToFit="1"/>
      <protection locked="0"/>
    </xf>
    <xf numFmtId="0" fontId="4" fillId="2" borderId="16" xfId="0" applyFont="1" applyFill="1" applyBorder="1" applyAlignment="1" applyProtection="1">
      <alignment horizontal="right" vertical="center" wrapText="1"/>
      <protection locked="0"/>
    </xf>
    <xf numFmtId="0" fontId="4" fillId="2" borderId="29" xfId="0" applyFont="1" applyFill="1" applyBorder="1" applyAlignment="1" applyProtection="1">
      <alignment horizontal="right" vertical="center" wrapText="1"/>
      <protection locked="0"/>
    </xf>
    <xf numFmtId="0" fontId="4" fillId="2" borderId="10" xfId="0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 applyAlignment="1" applyProtection="1">
      <alignment horizontal="righ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NumberFormat="1" applyFont="1" applyFill="1" applyBorder="1" applyAlignment="1" applyProtection="1">
      <alignment horizontal="center" vertical="center" shrinkToFit="1"/>
    </xf>
    <xf numFmtId="0" fontId="6" fillId="0" borderId="22" xfId="0" applyNumberFormat="1" applyFont="1" applyFill="1" applyBorder="1" applyAlignment="1" applyProtection="1">
      <alignment horizontal="center" vertical="center" shrinkToFit="1"/>
    </xf>
    <xf numFmtId="0" fontId="6" fillId="0" borderId="49" xfId="0" applyNumberFormat="1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 locked="0"/>
    </xf>
    <xf numFmtId="0" fontId="6" fillId="0" borderId="49" xfId="0" applyFont="1" applyFill="1" applyBorder="1" applyAlignment="1" applyProtection="1">
      <alignment horizontal="distributed" vertical="center"/>
      <protection locked="0"/>
    </xf>
    <xf numFmtId="57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justifyLastLine="1"/>
    </xf>
    <xf numFmtId="0" fontId="6" fillId="0" borderId="3" xfId="0" applyFont="1" applyFill="1" applyBorder="1" applyAlignment="1" applyProtection="1">
      <alignment horizontal="center" vertical="center" justifyLastLine="1"/>
    </xf>
    <xf numFmtId="0" fontId="6" fillId="0" borderId="49" xfId="0" applyFont="1" applyFill="1" applyBorder="1" applyAlignment="1" applyProtection="1">
      <alignment horizontal="center" vertical="center" justifyLastLine="1"/>
    </xf>
    <xf numFmtId="0" fontId="6" fillId="0" borderId="26" xfId="0" applyFont="1" applyFill="1" applyBorder="1" applyAlignment="1" applyProtection="1">
      <alignment horizontal="center" vertical="center" justifyLastLine="1"/>
    </xf>
    <xf numFmtId="0" fontId="6" fillId="2" borderId="34" xfId="0" applyFont="1" applyFill="1" applyBorder="1" applyAlignment="1" applyProtection="1">
      <alignment horizontal="center" vertical="center" justifyLastLine="1"/>
    </xf>
    <xf numFmtId="0" fontId="6" fillId="2" borderId="35" xfId="0" applyFont="1" applyFill="1" applyBorder="1" applyAlignment="1" applyProtection="1">
      <alignment horizontal="center" vertical="center" justifyLastLine="1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9" fillId="2" borderId="22" xfId="0" applyFont="1" applyFill="1" applyBorder="1" applyAlignment="1" applyProtection="1">
      <alignment horizontal="center" vertical="center" shrinkToFit="1"/>
    </xf>
    <xf numFmtId="0" fontId="9" fillId="2" borderId="49" xfId="0" applyFont="1" applyFill="1" applyBorder="1" applyAlignment="1" applyProtection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</xf>
    <xf numFmtId="0" fontId="9" fillId="2" borderId="2" xfId="0" applyFont="1" applyFill="1" applyBorder="1" applyAlignment="1" applyProtection="1">
      <alignment horizontal="center" vertical="center" shrinkToFit="1"/>
    </xf>
    <xf numFmtId="0" fontId="6" fillId="2" borderId="34" xfId="0" applyFont="1" applyFill="1" applyBorder="1" applyAlignment="1" applyProtection="1">
      <alignment horizontal="center" vertical="center" shrinkToFit="1"/>
    </xf>
    <xf numFmtId="0" fontId="22" fillId="2" borderId="76" xfId="0" applyFont="1" applyFill="1" applyBorder="1" applyAlignment="1" applyProtection="1">
      <alignment horizontal="distributed" vertical="center" wrapText="1" justifyLastLine="1"/>
    </xf>
    <xf numFmtId="0" fontId="22" fillId="2" borderId="67" xfId="0" applyFont="1" applyFill="1" applyBorder="1" applyAlignment="1" applyProtection="1">
      <alignment horizontal="distributed" vertical="center" wrapText="1" justifyLastLine="1"/>
    </xf>
    <xf numFmtId="0" fontId="22" fillId="2" borderId="68" xfId="0" applyFont="1" applyFill="1" applyBorder="1" applyAlignment="1" applyProtection="1">
      <alignment horizontal="distributed" vertical="center" wrapText="1" justifyLastLine="1"/>
    </xf>
    <xf numFmtId="0" fontId="22" fillId="2" borderId="69" xfId="0" applyFont="1" applyFill="1" applyBorder="1" applyAlignment="1" applyProtection="1">
      <alignment horizontal="distributed" vertical="center" wrapText="1" justifyLastLine="1"/>
    </xf>
    <xf numFmtId="0" fontId="22" fillId="2" borderId="70" xfId="0" applyFont="1" applyFill="1" applyBorder="1" applyAlignment="1" applyProtection="1">
      <alignment horizontal="distributed" vertical="center" wrapText="1" justifyLastLine="1"/>
    </xf>
    <xf numFmtId="0" fontId="22" fillId="2" borderId="71" xfId="0" applyFont="1" applyFill="1" applyBorder="1" applyAlignment="1" applyProtection="1">
      <alignment horizontal="distributed" vertical="center" wrapText="1" justifyLastLine="1"/>
    </xf>
    <xf numFmtId="0" fontId="22" fillId="2" borderId="72" xfId="0" applyFont="1" applyFill="1" applyBorder="1" applyAlignment="1" applyProtection="1">
      <alignment horizontal="distributed" vertical="center" wrapText="1" justifyLastLine="1"/>
    </xf>
    <xf numFmtId="0" fontId="22" fillId="2" borderId="73" xfId="0" applyFont="1" applyFill="1" applyBorder="1" applyAlignment="1" applyProtection="1">
      <alignment horizontal="distributed" vertical="center" wrapText="1" justifyLastLine="1"/>
    </xf>
    <xf numFmtId="0" fontId="22" fillId="2" borderId="74" xfId="0" applyFont="1" applyFill="1" applyBorder="1" applyAlignment="1" applyProtection="1">
      <alignment horizontal="distributed" vertical="center" wrapText="1" justifyLastLine="1"/>
    </xf>
    <xf numFmtId="0" fontId="22" fillId="2" borderId="75" xfId="0" applyFont="1" applyFill="1" applyBorder="1" applyAlignment="1" applyProtection="1">
      <alignment horizontal="distributed" vertical="center" wrapText="1" justifyLastLine="1"/>
    </xf>
    <xf numFmtId="0" fontId="18" fillId="2" borderId="63" xfId="0" applyFont="1" applyFill="1" applyBorder="1" applyAlignment="1" applyProtection="1">
      <alignment horizontal="center" vertical="center"/>
      <protection locked="0"/>
    </xf>
    <xf numFmtId="0" fontId="18" fillId="2" borderId="64" xfId="0" applyFont="1" applyFill="1" applyBorder="1" applyAlignment="1" applyProtection="1">
      <alignment horizontal="center" vertical="center"/>
      <protection locked="0"/>
    </xf>
    <xf numFmtId="0" fontId="6" fillId="2" borderId="63" xfId="0" applyFont="1" applyFill="1" applyBorder="1" applyAlignment="1" applyProtection="1">
      <alignment horizontal="center" vertical="center"/>
    </xf>
    <xf numFmtId="0" fontId="6" fillId="2" borderId="64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</xf>
    <xf numFmtId="0" fontId="22" fillId="2" borderId="35" xfId="0" applyFont="1" applyFill="1" applyBorder="1" applyAlignment="1" applyProtection="1">
      <alignment horizontal="center" vertical="center" wrapText="1"/>
    </xf>
    <xf numFmtId="0" fontId="22" fillId="2" borderId="105" xfId="0" applyFont="1" applyFill="1" applyBorder="1" applyAlignment="1" applyProtection="1">
      <alignment horizontal="center" vertical="center" textRotation="255" shrinkToFit="1"/>
    </xf>
    <xf numFmtId="0" fontId="22" fillId="2" borderId="107" xfId="0" applyFont="1" applyFill="1" applyBorder="1" applyAlignment="1" applyProtection="1">
      <alignment horizontal="center" vertical="center" textRotation="255" shrinkToFit="1"/>
    </xf>
    <xf numFmtId="0" fontId="22" fillId="2" borderId="22" xfId="0" applyFont="1" applyFill="1" applyBorder="1" applyAlignment="1" applyProtection="1">
      <alignment horizontal="center" vertical="center" textRotation="255" shrinkToFit="1"/>
    </xf>
    <xf numFmtId="0" fontId="22" fillId="2" borderId="2" xfId="0" applyFont="1" applyFill="1" applyBorder="1" applyAlignment="1" applyProtection="1">
      <alignment horizontal="center" vertical="center" textRotation="255" shrinkToFit="1"/>
    </xf>
    <xf numFmtId="0" fontId="22" fillId="2" borderId="66" xfId="0" applyFont="1" applyFill="1" applyBorder="1" applyAlignment="1" applyProtection="1">
      <alignment horizontal="distributed" vertical="center" wrapText="1" justifyLastLine="1"/>
    </xf>
    <xf numFmtId="0" fontId="22" fillId="2" borderId="104" xfId="0" applyFont="1" applyFill="1" applyBorder="1" applyAlignment="1" applyProtection="1">
      <alignment horizontal="center" vertical="center" textRotation="255" shrinkToFit="1"/>
    </xf>
    <xf numFmtId="0" fontId="22" fillId="2" borderId="106" xfId="0" applyFont="1" applyFill="1" applyBorder="1" applyAlignment="1" applyProtection="1">
      <alignment horizontal="center" vertical="center" textRotation="255" shrinkToFit="1"/>
    </xf>
    <xf numFmtId="0" fontId="10" fillId="2" borderId="34" xfId="0" applyFont="1" applyFill="1" applyBorder="1" applyAlignment="1" applyProtection="1">
      <alignment horizontal="center" vertical="center" shrinkToFit="1"/>
    </xf>
    <xf numFmtId="0" fontId="10" fillId="2" borderId="35" xfId="0" applyFont="1" applyFill="1" applyBorder="1" applyAlignment="1" applyProtection="1">
      <alignment horizontal="center" vertical="center" shrinkToFit="1"/>
    </xf>
    <xf numFmtId="0" fontId="6" fillId="2" borderId="49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22" fillId="2" borderId="49" xfId="0" applyFont="1" applyFill="1" applyBorder="1" applyAlignment="1" applyProtection="1">
      <alignment horizontal="center" vertical="center" textRotation="255" shrinkToFit="1"/>
    </xf>
    <xf numFmtId="0" fontId="22" fillId="2" borderId="26" xfId="0" applyFont="1" applyFill="1" applyBorder="1" applyAlignment="1" applyProtection="1">
      <alignment horizontal="center" vertical="center" textRotation="255" shrinkToFit="1"/>
    </xf>
    <xf numFmtId="0" fontId="22" fillId="2" borderId="34" xfId="0" applyFont="1" applyFill="1" applyBorder="1" applyAlignment="1" applyProtection="1">
      <alignment horizontal="center" vertical="center" wrapText="1" shrinkToFit="1"/>
    </xf>
    <xf numFmtId="0" fontId="22" fillId="2" borderId="35" xfId="0" applyFont="1" applyFill="1" applyBorder="1" applyAlignment="1" applyProtection="1">
      <alignment horizontal="center" vertical="center" wrapText="1" shrinkToFit="1"/>
    </xf>
    <xf numFmtId="0" fontId="4" fillId="2" borderId="40" xfId="0" applyFont="1" applyFill="1" applyBorder="1" applyAlignment="1" applyProtection="1">
      <alignment horizontal="left" vertical="center"/>
    </xf>
    <xf numFmtId="0" fontId="10" fillId="2" borderId="101" xfId="0" applyFont="1" applyFill="1" applyBorder="1" applyAlignment="1" applyProtection="1">
      <alignment horizontal="center" vertical="center" shrinkToFit="1"/>
    </xf>
    <xf numFmtId="0" fontId="10" fillId="2" borderId="102" xfId="0" applyFont="1" applyFill="1" applyBorder="1" applyAlignment="1" applyProtection="1">
      <alignment horizontal="center" vertical="center" shrinkToFit="1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57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 justifyLastLine="1"/>
      <protection locked="0"/>
    </xf>
    <xf numFmtId="0" fontId="9" fillId="2" borderId="14" xfId="0" applyFont="1" applyFill="1" applyBorder="1" applyAlignment="1" applyProtection="1">
      <alignment horizontal="center" vertical="center" justifyLastLine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57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justifyLastLine="1"/>
      <protection locked="0"/>
    </xf>
    <xf numFmtId="0" fontId="9" fillId="2" borderId="11" xfId="0" applyFont="1" applyFill="1" applyBorder="1" applyAlignment="1" applyProtection="1">
      <alignment horizontal="center" vertical="center" justifyLastLine="1"/>
      <protection locked="0"/>
    </xf>
    <xf numFmtId="0" fontId="9" fillId="2" borderId="4" xfId="0" applyFont="1" applyFill="1" applyBorder="1" applyAlignment="1" applyProtection="1">
      <alignment horizontal="distributed" vertical="center" justifyLastLine="1"/>
    </xf>
    <xf numFmtId="0" fontId="9" fillId="2" borderId="4" xfId="0" applyFont="1" applyFill="1" applyBorder="1" applyAlignment="1" applyProtection="1">
      <alignment horizontal="center" vertical="center" justifyLastLine="1"/>
    </xf>
    <xf numFmtId="0" fontId="9" fillId="2" borderId="11" xfId="0" applyFont="1" applyFill="1" applyBorder="1" applyAlignment="1" applyProtection="1">
      <alignment horizontal="distributed" vertical="center" justifyLastLine="1"/>
    </xf>
    <xf numFmtId="0" fontId="9" fillId="2" borderId="62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79" xfId="0" applyFont="1" applyFill="1" applyBorder="1" applyAlignment="1" applyProtection="1">
      <alignment horizontal="center" vertical="center" shrinkToFit="1"/>
      <protection locked="0"/>
    </xf>
    <xf numFmtId="57" fontId="9" fillId="2" borderId="96" xfId="0" applyNumberFormat="1" applyFont="1" applyFill="1" applyBorder="1" applyAlignment="1" applyProtection="1">
      <alignment horizontal="center" vertical="center"/>
      <protection locked="0"/>
    </xf>
    <xf numFmtId="0" fontId="9" fillId="2" borderId="96" xfId="0" applyFont="1" applyFill="1" applyBorder="1" applyAlignment="1" applyProtection="1">
      <alignment horizontal="center" vertical="center" justifyLastLine="1"/>
      <protection locked="0"/>
    </xf>
    <xf numFmtId="0" fontId="9" fillId="2" borderId="97" xfId="0" applyFont="1" applyFill="1" applyBorder="1" applyAlignment="1" applyProtection="1">
      <alignment horizontal="center" vertical="center" justifyLastLine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96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97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vertical="center"/>
    </xf>
    <xf numFmtId="0" fontId="4" fillId="2" borderId="55" xfId="0" applyFont="1" applyFill="1" applyBorder="1" applyAlignment="1" applyProtection="1">
      <alignment vertical="center"/>
    </xf>
    <xf numFmtId="0" fontId="4" fillId="2" borderId="57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horizontal="distributed" vertical="center" justifyLastLine="1"/>
    </xf>
    <xf numFmtId="0" fontId="9" fillId="2" borderId="16" xfId="0" applyFont="1" applyFill="1" applyBorder="1" applyAlignment="1" applyProtection="1">
      <alignment horizontal="center" vertical="center" justifyLastLine="1"/>
    </xf>
    <xf numFmtId="0" fontId="9" fillId="2" borderId="29" xfId="0" applyFont="1" applyFill="1" applyBorder="1" applyAlignment="1" applyProtection="1">
      <alignment horizontal="center" vertical="center" justifyLastLine="1"/>
    </xf>
    <xf numFmtId="0" fontId="9" fillId="2" borderId="10" xfId="0" applyFont="1" applyFill="1" applyBorder="1" applyAlignment="1" applyProtection="1">
      <alignment horizontal="center" vertical="center" justifyLastLine="1"/>
    </xf>
    <xf numFmtId="0" fontId="9" fillId="2" borderId="60" xfId="0" applyFont="1" applyFill="1" applyBorder="1" applyAlignment="1" applyProtection="1">
      <alignment horizontal="distributed" vertical="center" justifyLastLine="1"/>
    </xf>
    <xf numFmtId="0" fontId="9" fillId="2" borderId="9" xfId="0" applyFont="1" applyFill="1" applyBorder="1" applyAlignment="1" applyProtection="1">
      <alignment horizontal="distributed" vertical="center" justifyLastLine="1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4" fillId="2" borderId="77" xfId="0" applyFont="1" applyFill="1" applyBorder="1" applyAlignment="1" applyProtection="1">
      <alignment vertical="center"/>
      <protection locked="0"/>
    </xf>
    <xf numFmtId="57" fontId="4" fillId="2" borderId="16" xfId="0" applyNumberFormat="1" applyFont="1" applyFill="1" applyBorder="1" applyAlignment="1" applyProtection="1">
      <alignment horizontal="center" vertical="center"/>
      <protection locked="0"/>
    </xf>
    <xf numFmtId="57" fontId="4" fillId="2" borderId="29" xfId="0" applyNumberFormat="1" applyFont="1" applyFill="1" applyBorder="1" applyAlignment="1" applyProtection="1">
      <alignment horizontal="center" vertical="center"/>
      <protection locked="0"/>
    </xf>
    <xf numFmtId="57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33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31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61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43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61" xfId="0" applyFont="1" applyFill="1" applyBorder="1" applyAlignment="1" applyProtection="1">
      <alignment vertical="center"/>
      <protection locked="0"/>
    </xf>
    <xf numFmtId="57" fontId="4" fillId="2" borderId="43" xfId="0" applyNumberFormat="1" applyFont="1" applyFill="1" applyBorder="1" applyAlignment="1" applyProtection="1">
      <alignment horizontal="center" vertical="center"/>
      <protection locked="0"/>
    </xf>
    <xf numFmtId="57" fontId="4" fillId="2" borderId="31" xfId="0" applyNumberFormat="1" applyFont="1" applyFill="1" applyBorder="1" applyAlignment="1" applyProtection="1">
      <alignment horizontal="center" vertical="center"/>
      <protection locked="0"/>
    </xf>
    <xf numFmtId="57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/>
    <xf numFmtId="0" fontId="2" fillId="2" borderId="47" xfId="0" applyFont="1" applyFill="1" applyBorder="1" applyAlignment="1" applyProtection="1"/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29" xfId="0" applyFont="1" applyFill="1" applyBorder="1" applyAlignment="1" applyProtection="1">
      <alignment horizontal="center" vertical="center" justifyLastLine="1" shrinkToFit="1"/>
    </xf>
    <xf numFmtId="0" fontId="4" fillId="2" borderId="10" xfId="0" applyFont="1" applyFill="1" applyBorder="1" applyAlignment="1" applyProtection="1">
      <alignment horizontal="center" vertical="center" justifyLastLine="1" shrinkToFit="1"/>
    </xf>
    <xf numFmtId="0" fontId="27" fillId="2" borderId="0" xfId="0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26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right" vertical="center" shrinkToFit="1"/>
    </xf>
    <xf numFmtId="0" fontId="27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55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J$4" lockText="1" noThreeD="1"/>
</file>

<file path=xl/ctrlProps/ctrlProp10.xml><?xml version="1.0" encoding="utf-8"?>
<formControlPr xmlns="http://schemas.microsoft.com/office/spreadsheetml/2009/9/main" objectType="CheckBox" fmlaLink="$AC$27" lockText="1" noThreeD="1"/>
</file>

<file path=xl/ctrlProps/ctrlProp11.xml><?xml version="1.0" encoding="utf-8"?>
<formControlPr xmlns="http://schemas.microsoft.com/office/spreadsheetml/2009/9/main" objectType="CheckBox" fmlaLink="$AB$27" lockText="1" noThreeD="1"/>
</file>

<file path=xl/ctrlProps/ctrlProp12.xml><?xml version="1.0" encoding="utf-8"?>
<formControlPr xmlns="http://schemas.microsoft.com/office/spreadsheetml/2009/9/main" objectType="CheckBox" fmlaLink="$W$28" lockText="1" noThreeD="1"/>
</file>

<file path=xl/ctrlProps/ctrlProp13.xml><?xml version="1.0" encoding="utf-8"?>
<formControlPr xmlns="http://schemas.microsoft.com/office/spreadsheetml/2009/9/main" objectType="CheckBox" fmlaLink="$V$28" lockText="1" noThreeD="1"/>
</file>

<file path=xl/ctrlProps/ctrlProp14.xml><?xml version="1.0" encoding="utf-8"?>
<formControlPr xmlns="http://schemas.microsoft.com/office/spreadsheetml/2009/9/main" objectType="CheckBox" fmlaLink="$W$29" lockText="1" noThreeD="1"/>
</file>

<file path=xl/ctrlProps/ctrlProp15.xml><?xml version="1.0" encoding="utf-8"?>
<formControlPr xmlns="http://schemas.microsoft.com/office/spreadsheetml/2009/9/main" objectType="CheckBox" fmlaLink="$V$29" lockText="1" noThreeD="1"/>
</file>

<file path=xl/ctrlProps/ctrlProp16.xml><?xml version="1.0" encoding="utf-8"?>
<formControlPr xmlns="http://schemas.microsoft.com/office/spreadsheetml/2009/9/main" objectType="CheckBox" fmlaLink="$V$31" lockText="1" noThreeD="1"/>
</file>

<file path=xl/ctrlProps/ctrlProp17.xml><?xml version="1.0" encoding="utf-8"?>
<formControlPr xmlns="http://schemas.microsoft.com/office/spreadsheetml/2009/9/main" objectType="CheckBox" fmlaLink="$W$33" lockText="1" noThreeD="1"/>
</file>

<file path=xl/ctrlProps/ctrlProp18.xml><?xml version="1.0" encoding="utf-8"?>
<formControlPr xmlns="http://schemas.microsoft.com/office/spreadsheetml/2009/9/main" objectType="CheckBox" fmlaLink="$V$33" lockText="1" noThreeD="1"/>
</file>

<file path=xl/ctrlProps/ctrlProp19.xml><?xml version="1.0" encoding="utf-8"?>
<formControlPr xmlns="http://schemas.microsoft.com/office/spreadsheetml/2009/9/main" objectType="CheckBox" fmlaLink="$W$20" lockText="1" noThreeD="1"/>
</file>

<file path=xl/ctrlProps/ctrlProp2.xml><?xml version="1.0" encoding="utf-8"?>
<formControlPr xmlns="http://schemas.microsoft.com/office/spreadsheetml/2009/9/main" objectType="CheckBox" fmlaLink="$AJ$19" lockText="1" noThreeD="1"/>
</file>

<file path=xl/ctrlProps/ctrlProp20.xml><?xml version="1.0" encoding="utf-8"?>
<formControlPr xmlns="http://schemas.microsoft.com/office/spreadsheetml/2009/9/main" objectType="CheckBox" fmlaLink="$V$20" lockText="1" noThreeD="1"/>
</file>

<file path=xl/ctrlProps/ctrlProp21.xml><?xml version="1.0" encoding="utf-8"?>
<formControlPr xmlns="http://schemas.microsoft.com/office/spreadsheetml/2009/9/main" objectType="CheckBox" fmlaLink="$W$27" lockText="1" noThreeD="1"/>
</file>

<file path=xl/ctrlProps/ctrlProp22.xml><?xml version="1.0" encoding="utf-8"?>
<formControlPr xmlns="http://schemas.microsoft.com/office/spreadsheetml/2009/9/main" objectType="CheckBox" fmlaLink="$W$22" lockText="1" noThreeD="1"/>
</file>

<file path=xl/ctrlProps/ctrlProp23.xml><?xml version="1.0" encoding="utf-8"?>
<formControlPr xmlns="http://schemas.microsoft.com/office/spreadsheetml/2009/9/main" objectType="CheckBox" fmlaLink="$Z$22" lockText="1" noThreeD="1"/>
</file>

<file path=xl/ctrlProps/ctrlProp24.xml><?xml version="1.0" encoding="utf-8"?>
<formControlPr xmlns="http://schemas.microsoft.com/office/spreadsheetml/2009/9/main" objectType="CheckBox" fmlaLink="$Y$22" lockText="1" noThreeD="1"/>
</file>

<file path=xl/ctrlProps/ctrlProp25.xml><?xml version="1.0" encoding="utf-8"?>
<formControlPr xmlns="http://schemas.microsoft.com/office/spreadsheetml/2009/9/main" objectType="CheckBox" fmlaLink="$W$9" lockText="1" noThreeD="1"/>
</file>

<file path=xl/ctrlProps/ctrlProp26.xml><?xml version="1.0" encoding="utf-8"?>
<formControlPr xmlns="http://schemas.microsoft.com/office/spreadsheetml/2009/9/main" objectType="CheckBox" fmlaLink="$V$9" lockText="1" noThreeD="1"/>
</file>

<file path=xl/ctrlProps/ctrlProp27.xml><?xml version="1.0" encoding="utf-8"?>
<formControlPr xmlns="http://schemas.microsoft.com/office/spreadsheetml/2009/9/main" objectType="CheckBox" fmlaLink="$V$11" lockText="1" noThreeD="1"/>
</file>

<file path=xl/ctrlProps/ctrlProp28.xml><?xml version="1.0" encoding="utf-8"?>
<formControlPr xmlns="http://schemas.microsoft.com/office/spreadsheetml/2009/9/main" objectType="CheckBox" fmlaLink="$W$11" lockText="1" noThreeD="1"/>
</file>

<file path=xl/ctrlProps/ctrlProp29.xml><?xml version="1.0" encoding="utf-8"?>
<formControlPr xmlns="http://schemas.microsoft.com/office/spreadsheetml/2009/9/main" objectType="CheckBox" fmlaLink="$W$13" lockText="1" noThreeD="1"/>
</file>

<file path=xl/ctrlProps/ctrlProp3.xml><?xml version="1.0" encoding="utf-8"?>
<formControlPr xmlns="http://schemas.microsoft.com/office/spreadsheetml/2009/9/main" objectType="CheckBox" fmlaLink="$AJ$20" lockText="1" noThreeD="1"/>
</file>

<file path=xl/ctrlProps/ctrlProp30.xml><?xml version="1.0" encoding="utf-8"?>
<formControlPr xmlns="http://schemas.microsoft.com/office/spreadsheetml/2009/9/main" objectType="CheckBox" fmlaLink="$V$13" lockText="1" noThreeD="1"/>
</file>

<file path=xl/ctrlProps/ctrlProp31.xml><?xml version="1.0" encoding="utf-8"?>
<formControlPr xmlns="http://schemas.microsoft.com/office/spreadsheetml/2009/9/main" objectType="CheckBox" fmlaLink="$V$22" lockText="1" noThreeD="1"/>
</file>

<file path=xl/ctrlProps/ctrlProp32.xml><?xml version="1.0" encoding="utf-8"?>
<formControlPr xmlns="http://schemas.microsoft.com/office/spreadsheetml/2009/9/main" objectType="CheckBox" fmlaLink="$V$27" lockText="1" noThreeD="1"/>
</file>

<file path=xl/ctrlProps/ctrlProp33.xml><?xml version="1.0" encoding="utf-8"?>
<formControlPr xmlns="http://schemas.microsoft.com/office/spreadsheetml/2009/9/main" objectType="CheckBox" fmlaLink="$W$3" lockText="1" noThreeD="1"/>
</file>

<file path=xl/ctrlProps/ctrlProp34.xml><?xml version="1.0" encoding="utf-8"?>
<formControlPr xmlns="http://schemas.microsoft.com/office/spreadsheetml/2009/9/main" objectType="CheckBox" fmlaLink="$V$3" lockText="1" noThreeD="1"/>
</file>

<file path=xl/ctrlProps/ctrlProp35.xml><?xml version="1.0" encoding="utf-8"?>
<formControlPr xmlns="http://schemas.microsoft.com/office/spreadsheetml/2009/9/main" objectType="CheckBox" fmlaLink="$W$5" lockText="1" noThreeD="1"/>
</file>

<file path=xl/ctrlProps/ctrlProp36.xml><?xml version="1.0" encoding="utf-8"?>
<formControlPr xmlns="http://schemas.microsoft.com/office/spreadsheetml/2009/9/main" objectType="CheckBox" fmlaLink="$V$5" lockText="1" noThreeD="1"/>
</file>

<file path=xl/ctrlProps/ctrlProp37.xml><?xml version="1.0" encoding="utf-8"?>
<formControlPr xmlns="http://schemas.microsoft.com/office/spreadsheetml/2009/9/main" objectType="CheckBox" fmlaLink="$W$25" lockText="1" noThreeD="1"/>
</file>

<file path=xl/ctrlProps/ctrlProp38.xml><?xml version="1.0" encoding="utf-8"?>
<formControlPr xmlns="http://schemas.microsoft.com/office/spreadsheetml/2009/9/main" objectType="CheckBox" fmlaLink="$W$26" lockText="1" noThreeD="1"/>
</file>

<file path=xl/ctrlProps/ctrlProp39.xml><?xml version="1.0" encoding="utf-8"?>
<formControlPr xmlns="http://schemas.microsoft.com/office/spreadsheetml/2009/9/main" objectType="CheckBox" fmlaLink="$W$27" lockText="1" noThreeD="1"/>
</file>

<file path=xl/ctrlProps/ctrlProp4.xml><?xml version="1.0" encoding="utf-8"?>
<formControlPr xmlns="http://schemas.microsoft.com/office/spreadsheetml/2009/9/main" objectType="CheckBox" fmlaLink="$AJ$3" lockText="1" noThreeD="1"/>
</file>

<file path=xl/ctrlProps/ctrlProp40.xml><?xml version="1.0" encoding="utf-8"?>
<formControlPr xmlns="http://schemas.microsoft.com/office/spreadsheetml/2009/9/main" objectType="CheckBox" fmlaLink="$W$28" lockText="1" noThreeD="1"/>
</file>

<file path=xl/ctrlProps/ctrlProp41.xml><?xml version="1.0" encoding="utf-8"?>
<formControlPr xmlns="http://schemas.microsoft.com/office/spreadsheetml/2009/9/main" objectType="CheckBox" fmlaLink="$V$25" lockText="1" noThreeD="1"/>
</file>

<file path=xl/ctrlProps/ctrlProp42.xml><?xml version="1.0" encoding="utf-8"?>
<formControlPr xmlns="http://schemas.microsoft.com/office/spreadsheetml/2009/9/main" objectType="CheckBox" fmlaLink="$V$26" lockText="1" noThreeD="1"/>
</file>

<file path=xl/ctrlProps/ctrlProp43.xml><?xml version="1.0" encoding="utf-8"?>
<formControlPr xmlns="http://schemas.microsoft.com/office/spreadsheetml/2009/9/main" objectType="CheckBox" fmlaLink="$V$27" lockText="1" noThreeD="1"/>
</file>

<file path=xl/ctrlProps/ctrlProp44.xml><?xml version="1.0" encoding="utf-8"?>
<formControlPr xmlns="http://schemas.microsoft.com/office/spreadsheetml/2009/9/main" objectType="CheckBox" fmlaLink="$V$28" lockText="1" noThreeD="1"/>
</file>

<file path=xl/ctrlProps/ctrlProp5.xml><?xml version="1.0" encoding="utf-8"?>
<formControlPr xmlns="http://schemas.microsoft.com/office/spreadsheetml/2009/9/main" objectType="CheckBox" fmlaLink="$W$31" lockText="1" noThreeD="1"/>
</file>

<file path=xl/ctrlProps/ctrlProp6.xml><?xml version="1.0" encoding="utf-8"?>
<formControlPr xmlns="http://schemas.microsoft.com/office/spreadsheetml/2009/9/main" objectType="CheckBox" fmlaLink="$W$27" lockText="1" noThreeD="1"/>
</file>

<file path=xl/ctrlProps/ctrlProp7.xml><?xml version="1.0" encoding="utf-8"?>
<formControlPr xmlns="http://schemas.microsoft.com/office/spreadsheetml/2009/9/main" objectType="CheckBox" fmlaLink="$V$27" lockText="1" noThreeD="1"/>
</file>

<file path=xl/ctrlProps/ctrlProp8.xml><?xml version="1.0" encoding="utf-8"?>
<formControlPr xmlns="http://schemas.microsoft.com/office/spreadsheetml/2009/9/main" objectType="CheckBox" fmlaLink="$Z$27" lockText="1" noThreeD="1"/>
</file>

<file path=xl/ctrlProps/ctrlProp9.xml><?xml version="1.0" encoding="utf-8"?>
<formControlPr xmlns="http://schemas.microsoft.com/office/spreadsheetml/2009/9/main" objectType="CheckBox" fmlaLink="$Y$27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57150</xdr:colOff>
      <xdr:row>2</xdr:row>
      <xdr:rowOff>180975</xdr:rowOff>
    </xdr:from>
    <xdr:to>
      <xdr:col>26</xdr:col>
      <xdr:colOff>85725</xdr:colOff>
      <xdr:row>3</xdr:row>
      <xdr:rowOff>171450</xdr:rowOff>
    </xdr:to>
    <xdr:sp macro="" textlink="">
      <xdr:nvSpPr>
        <xdr:cNvPr id="27658" name="Check Box 10" hidden="1">
          <a:extLst>
            <a:ext uri="{63B3BB69-23CF-44E3-9099-C40C66FF867C}">
              <a14:compatExt xmlns:a14="http://schemas.microsoft.com/office/drawing/2010/main" spid="_x0000_s276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18</xdr:row>
      <xdr:rowOff>9525</xdr:rowOff>
    </xdr:from>
    <xdr:to>
      <xdr:col>33</xdr:col>
      <xdr:colOff>200025</xdr:colOff>
      <xdr:row>19</xdr:row>
      <xdr:rowOff>0</xdr:rowOff>
    </xdr:to>
    <xdr:sp macro="" textlink="">
      <xdr:nvSpPr>
        <xdr:cNvPr id="27652" name="Check Box 4" hidden="1">
          <a:extLst>
            <a:ext uri="{63B3BB69-23CF-44E3-9099-C40C66FF867C}">
              <a14:compatExt xmlns:a14="http://schemas.microsoft.com/office/drawing/2010/main" spid="_x0000_s276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19</xdr:row>
      <xdr:rowOff>9525</xdr:rowOff>
    </xdr:from>
    <xdr:to>
      <xdr:col>33</xdr:col>
      <xdr:colOff>200025</xdr:colOff>
      <xdr:row>19</xdr:row>
      <xdr:rowOff>361950</xdr:rowOff>
    </xdr:to>
    <xdr:sp macro="" textlink="">
      <xdr:nvSpPr>
        <xdr:cNvPr id="27653" name="Check Box 5" hidden="1">
          <a:extLst>
            <a:ext uri="{63B3BB69-23CF-44E3-9099-C40C66FF867C}">
              <a14:compatExt xmlns:a14="http://schemas.microsoft.com/office/drawing/2010/main" spid="_x0000_s276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57150</xdr:colOff>
      <xdr:row>2</xdr:row>
      <xdr:rowOff>19050</xdr:rowOff>
    </xdr:from>
    <xdr:to>
      <xdr:col>26</xdr:col>
      <xdr:colOff>85725</xdr:colOff>
      <xdr:row>3</xdr:row>
      <xdr:rowOff>9525</xdr:rowOff>
    </xdr:to>
    <xdr:sp macro="" textlink="">
      <xdr:nvSpPr>
        <xdr:cNvPr id="27659" name="Check Box 11" hidden="1">
          <a:extLst>
            <a:ext uri="{63B3BB69-23CF-44E3-9099-C40C66FF867C}">
              <a14:compatExt xmlns:a14="http://schemas.microsoft.com/office/drawing/2010/main" spid="_x0000_s276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30</xdr:col>
      <xdr:colOff>57149</xdr:colOff>
      <xdr:row>12</xdr:row>
      <xdr:rowOff>142875</xdr:rowOff>
    </xdr:from>
    <xdr:to>
      <xdr:col>33</xdr:col>
      <xdr:colOff>173829</xdr:colOff>
      <xdr:row>13</xdr:row>
      <xdr:rowOff>138113</xdr:rowOff>
    </xdr:to>
    <xdr:sp macro="" textlink="">
      <xdr:nvSpPr>
        <xdr:cNvPr id="9" name="テキスト ボックス 8"/>
        <xdr:cNvSpPr txBox="1"/>
      </xdr:nvSpPr>
      <xdr:spPr>
        <a:xfrm>
          <a:off x="7524749" y="3543300"/>
          <a:ext cx="831055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（職印）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</xdr:row>
          <xdr:rowOff>180975</xdr:rowOff>
        </xdr:from>
        <xdr:to>
          <xdr:col>26</xdr:col>
          <xdr:colOff>85725</xdr:colOff>
          <xdr:row>3</xdr:row>
          <xdr:rowOff>171450</xdr:rowOff>
        </xdr:to>
        <xdr:sp macro="" textlink="">
          <xdr:nvSpPr>
            <xdr:cNvPr id="2" name="Check Box 10" hidden="1">
              <a:extLst>
                <a:ext uri="{63B3BB69-23CF-44E3-9099-C40C66FF867C}">
                  <a14:compatExt spid="_x0000_s27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33</xdr:col>
          <xdr:colOff>200025</xdr:colOff>
          <xdr:row>19</xdr:row>
          <xdr:rowOff>0</xdr:rowOff>
        </xdr:to>
        <xdr:sp macro="" textlink="">
          <xdr:nvSpPr>
            <xdr:cNvPr id="3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33</xdr:col>
          <xdr:colOff>200025</xdr:colOff>
          <xdr:row>19</xdr:row>
          <xdr:rowOff>361950</xdr:rowOff>
        </xdr:to>
        <xdr:sp macro="" textlink="">
          <xdr:nvSpPr>
            <xdr:cNvPr id="4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</xdr:row>
          <xdr:rowOff>19050</xdr:rowOff>
        </xdr:from>
        <xdr:to>
          <xdr:col>26</xdr:col>
          <xdr:colOff>85725</xdr:colOff>
          <xdr:row>3</xdr:row>
          <xdr:rowOff>9525</xdr:rowOff>
        </xdr:to>
        <xdr:sp macro="" textlink="">
          <xdr:nvSpPr>
            <xdr:cNvPr id="5" name="Check Box 11" hidden="1">
              <a:extLst>
                <a:ext uri="{63B3BB69-23CF-44E3-9099-C40C66FF867C}">
                  <a14:compatExt spid="_x0000_s27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30</xdr:row>
      <xdr:rowOff>9525</xdr:rowOff>
    </xdr:from>
    <xdr:to>
      <xdr:col>12</xdr:col>
      <xdr:colOff>0</xdr:colOff>
      <xdr:row>31</xdr:row>
      <xdr:rowOff>0</xdr:rowOff>
    </xdr:to>
    <xdr:sp macro="" textlink="">
      <xdr:nvSpPr>
        <xdr:cNvPr id="28684" name="Check Box 12" hidden="1">
          <a:extLst>
            <a:ext uri="{63B3BB69-23CF-44E3-9099-C40C66FF867C}">
              <a14:compatExt xmlns:a14="http://schemas.microsoft.com/office/drawing/2010/main" spid="_x0000_s286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</xdr:row>
      <xdr:rowOff>9525</xdr:rowOff>
    </xdr:from>
    <xdr:to>
      <xdr:col>8</xdr:col>
      <xdr:colOff>0</xdr:colOff>
      <xdr:row>27</xdr:row>
      <xdr:rowOff>0</xdr:rowOff>
    </xdr:to>
    <xdr:sp macro="" textlink="">
      <xdr:nvSpPr>
        <xdr:cNvPr id="28674" name="Check Box 2" hidden="1">
          <a:extLst>
            <a:ext uri="{63B3BB69-23CF-44E3-9099-C40C66FF867C}">
              <a14:compatExt xmlns:a14="http://schemas.microsoft.com/office/drawing/2010/main" spid="_x0000_s286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9525</xdr:rowOff>
    </xdr:from>
    <xdr:to>
      <xdr:col>7</xdr:col>
      <xdr:colOff>419100</xdr:colOff>
      <xdr:row>27</xdr:row>
      <xdr:rowOff>0</xdr:rowOff>
    </xdr:to>
    <xdr:sp macro="" textlink="">
      <xdr:nvSpPr>
        <xdr:cNvPr id="28673" name="Check Box 1" hidden="1">
          <a:extLst>
            <a:ext uri="{63B3BB69-23CF-44E3-9099-C40C66FF867C}">
              <a14:compatExt xmlns:a14="http://schemas.microsoft.com/office/drawing/2010/main" spid="_x0000_s286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76200</xdr:colOff>
      <xdr:row>26</xdr:row>
      <xdr:rowOff>9525</xdr:rowOff>
    </xdr:from>
    <xdr:to>
      <xdr:col>13</xdr:col>
      <xdr:colOff>485775</xdr:colOff>
      <xdr:row>27</xdr:row>
      <xdr:rowOff>0</xdr:rowOff>
    </xdr:to>
    <xdr:sp macro="" textlink="">
      <xdr:nvSpPr>
        <xdr:cNvPr id="28675" name="Check Box 3" hidden="1">
          <a:extLst>
            <a:ext uri="{63B3BB69-23CF-44E3-9099-C40C66FF867C}">
              <a14:compatExt xmlns:a14="http://schemas.microsoft.com/office/drawing/2010/main" spid="_x0000_s286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9525</xdr:rowOff>
    </xdr:from>
    <xdr:to>
      <xdr:col>13</xdr:col>
      <xdr:colOff>485775</xdr:colOff>
      <xdr:row>27</xdr:row>
      <xdr:rowOff>0</xdr:rowOff>
    </xdr:to>
    <xdr:sp macro="" textlink="">
      <xdr:nvSpPr>
        <xdr:cNvPr id="28676" name="Check Box 4" hidden="1">
          <a:extLst>
            <a:ext uri="{63B3BB69-23CF-44E3-9099-C40C66FF867C}">
              <a14:compatExt xmlns:a14="http://schemas.microsoft.com/office/drawing/2010/main" spid="_x0000_s286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26</xdr:row>
      <xdr:rowOff>9525</xdr:rowOff>
    </xdr:from>
    <xdr:to>
      <xdr:col>20</xdr:col>
      <xdr:colOff>0</xdr:colOff>
      <xdr:row>27</xdr:row>
      <xdr:rowOff>0</xdr:rowOff>
    </xdr:to>
    <xdr:sp macro="" textlink="">
      <xdr:nvSpPr>
        <xdr:cNvPr id="28677" name="Check Box 5" hidden="1">
          <a:extLst>
            <a:ext uri="{63B3BB69-23CF-44E3-9099-C40C66FF867C}">
              <a14:compatExt xmlns:a14="http://schemas.microsoft.com/office/drawing/2010/main" spid="_x0000_s286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9525</xdr:rowOff>
    </xdr:from>
    <xdr:to>
      <xdr:col>20</xdr:col>
      <xdr:colOff>0</xdr:colOff>
      <xdr:row>27</xdr:row>
      <xdr:rowOff>0</xdr:rowOff>
    </xdr:to>
    <xdr:sp macro="" textlink="">
      <xdr:nvSpPr>
        <xdr:cNvPr id="28678" name="Check Box 6" hidden="1">
          <a:extLst>
            <a:ext uri="{63B3BB69-23CF-44E3-9099-C40C66FF867C}">
              <a14:compatExt xmlns:a14="http://schemas.microsoft.com/office/drawing/2010/main" spid="_x0000_s286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27</xdr:row>
      <xdr:rowOff>9525</xdr:rowOff>
    </xdr:from>
    <xdr:to>
      <xdr:col>19</xdr:col>
      <xdr:colOff>419100</xdr:colOff>
      <xdr:row>28</xdr:row>
      <xdr:rowOff>0</xdr:rowOff>
    </xdr:to>
    <xdr:sp macro="" textlink="">
      <xdr:nvSpPr>
        <xdr:cNvPr id="28679" name="Check Box 7" hidden="1">
          <a:extLst>
            <a:ext uri="{63B3BB69-23CF-44E3-9099-C40C66FF867C}">
              <a14:compatExt xmlns:a14="http://schemas.microsoft.com/office/drawing/2010/main" spid="_x0000_s286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</xdr:colOff>
      <xdr:row>27</xdr:row>
      <xdr:rowOff>9525</xdr:rowOff>
    </xdr:from>
    <xdr:to>
      <xdr:col>20</xdr:col>
      <xdr:colOff>9525</xdr:colOff>
      <xdr:row>28</xdr:row>
      <xdr:rowOff>0</xdr:rowOff>
    </xdr:to>
    <xdr:sp macro="" textlink="">
      <xdr:nvSpPr>
        <xdr:cNvPr id="28680" name="Check Box 8" hidden="1">
          <a:extLst>
            <a:ext uri="{63B3BB69-23CF-44E3-9099-C40C66FF867C}">
              <a14:compatExt xmlns:a14="http://schemas.microsoft.com/office/drawing/2010/main" spid="_x0000_s286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28</xdr:row>
      <xdr:rowOff>9525</xdr:rowOff>
    </xdr:from>
    <xdr:to>
      <xdr:col>19</xdr:col>
      <xdr:colOff>419100</xdr:colOff>
      <xdr:row>29</xdr:row>
      <xdr:rowOff>0</xdr:rowOff>
    </xdr:to>
    <xdr:sp macro="" textlink="">
      <xdr:nvSpPr>
        <xdr:cNvPr id="28681" name="Check Box 9" hidden="1">
          <a:extLst>
            <a:ext uri="{63B3BB69-23CF-44E3-9099-C40C66FF867C}">
              <a14:compatExt xmlns:a14="http://schemas.microsoft.com/office/drawing/2010/main" spid="_x0000_s286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</xdr:colOff>
      <xdr:row>28</xdr:row>
      <xdr:rowOff>9525</xdr:rowOff>
    </xdr:from>
    <xdr:to>
      <xdr:col>20</xdr:col>
      <xdr:colOff>0</xdr:colOff>
      <xdr:row>29</xdr:row>
      <xdr:rowOff>0</xdr:rowOff>
    </xdr:to>
    <xdr:sp macro="" textlink="">
      <xdr:nvSpPr>
        <xdr:cNvPr id="28682" name="Check Box 10" hidden="1">
          <a:extLst>
            <a:ext uri="{63B3BB69-23CF-44E3-9099-C40C66FF867C}">
              <a14:compatExt xmlns:a14="http://schemas.microsoft.com/office/drawing/2010/main" spid="_x0000_s286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30</xdr:row>
      <xdr:rowOff>9525</xdr:rowOff>
    </xdr:from>
    <xdr:to>
      <xdr:col>12</xdr:col>
      <xdr:colOff>0</xdr:colOff>
      <xdr:row>31</xdr:row>
      <xdr:rowOff>0</xdr:rowOff>
    </xdr:to>
    <xdr:sp macro="" textlink="">
      <xdr:nvSpPr>
        <xdr:cNvPr id="28683" name="Check Box 11" hidden="1">
          <a:extLst>
            <a:ext uri="{63B3BB69-23CF-44E3-9099-C40C66FF867C}">
              <a14:compatExt xmlns:a14="http://schemas.microsoft.com/office/drawing/2010/main" spid="_x0000_s286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32</xdr:row>
      <xdr:rowOff>9525</xdr:rowOff>
    </xdr:from>
    <xdr:to>
      <xdr:col>12</xdr:col>
      <xdr:colOff>0</xdr:colOff>
      <xdr:row>33</xdr:row>
      <xdr:rowOff>0</xdr:rowOff>
    </xdr:to>
    <xdr:sp macro="" textlink="">
      <xdr:nvSpPr>
        <xdr:cNvPr id="28685" name="Check Box 13" hidden="1">
          <a:extLst>
            <a:ext uri="{63B3BB69-23CF-44E3-9099-C40C66FF867C}">
              <a14:compatExt xmlns:a14="http://schemas.microsoft.com/office/drawing/2010/main" spid="_x0000_s286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32</xdr:row>
      <xdr:rowOff>9525</xdr:rowOff>
    </xdr:from>
    <xdr:to>
      <xdr:col>12</xdr:col>
      <xdr:colOff>9525</xdr:colOff>
      <xdr:row>33</xdr:row>
      <xdr:rowOff>0</xdr:rowOff>
    </xdr:to>
    <xdr:sp macro="" textlink="">
      <xdr:nvSpPr>
        <xdr:cNvPr id="28686" name="Check Box 14" hidden="1">
          <a:extLst>
            <a:ext uri="{63B3BB69-23CF-44E3-9099-C40C66FF867C}">
              <a14:compatExt xmlns:a14="http://schemas.microsoft.com/office/drawing/2010/main" spid="_x0000_s286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9525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2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9525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3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9525</xdr:rowOff>
        </xdr:from>
        <xdr:to>
          <xdr:col>7</xdr:col>
          <xdr:colOff>419100</xdr:colOff>
          <xdr:row>27</xdr:row>
          <xdr:rowOff>0</xdr:rowOff>
        </xdr:to>
        <xdr:sp macro="" textlink="">
          <xdr:nvSpPr>
            <xdr:cNvPr id="4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26</xdr:row>
          <xdr:rowOff>9525</xdr:rowOff>
        </xdr:from>
        <xdr:to>
          <xdr:col>13</xdr:col>
          <xdr:colOff>485775</xdr:colOff>
          <xdr:row>27</xdr:row>
          <xdr:rowOff>0</xdr:rowOff>
        </xdr:to>
        <xdr:sp macro="" textlink="">
          <xdr:nvSpPr>
            <xdr:cNvPr id="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9525</xdr:rowOff>
        </xdr:from>
        <xdr:to>
          <xdr:col>13</xdr:col>
          <xdr:colOff>485775</xdr:colOff>
          <xdr:row>27</xdr:row>
          <xdr:rowOff>0</xdr:rowOff>
        </xdr:to>
        <xdr:sp macro="" textlink="">
          <xdr:nvSpPr>
            <xdr:cNvPr id="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26</xdr:row>
          <xdr:rowOff>9525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9525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419100</xdr:colOff>
          <xdr:row>27</xdr:row>
          <xdr:rowOff>9525</xdr:rowOff>
        </xdr:from>
        <xdr:to>
          <xdr:col>19</xdr:col>
          <xdr:colOff>419100</xdr:colOff>
          <xdr:row>28</xdr:row>
          <xdr:rowOff>0</xdr:rowOff>
        </xdr:to>
        <xdr:sp macro="" textlink="">
          <xdr:nvSpPr>
            <xdr:cNvPr id="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27</xdr:row>
          <xdr:rowOff>9525</xdr:rowOff>
        </xdr:from>
        <xdr:to>
          <xdr:col>20</xdr:col>
          <xdr:colOff>9525</xdr:colOff>
          <xdr:row>28</xdr:row>
          <xdr:rowOff>0</xdr:rowOff>
        </xdr:to>
        <xdr:sp macro="" textlink="">
          <xdr:nvSpPr>
            <xdr:cNvPr id="1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419100</xdr:colOff>
          <xdr:row>28</xdr:row>
          <xdr:rowOff>9525</xdr:rowOff>
        </xdr:from>
        <xdr:to>
          <xdr:col>19</xdr:col>
          <xdr:colOff>419100</xdr:colOff>
          <xdr:row>29</xdr:row>
          <xdr:rowOff>0</xdr:rowOff>
        </xdr:to>
        <xdr:sp macro="" textlink="">
          <xdr:nvSpPr>
            <xdr:cNvPr id="1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28</xdr:row>
          <xdr:rowOff>9525</xdr:rowOff>
        </xdr:from>
        <xdr:to>
          <xdr:col>20</xdr:col>
          <xdr:colOff>0</xdr:colOff>
          <xdr:row>29</xdr:row>
          <xdr:rowOff>0</xdr:rowOff>
        </xdr:to>
        <xdr:sp macro="" textlink="">
          <xdr:nvSpPr>
            <xdr:cNvPr id="1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9525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14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9525</xdr:rowOff>
        </xdr:from>
        <xdr:to>
          <xdr:col>12</xdr:col>
          <xdr:colOff>9525</xdr:colOff>
          <xdr:row>33</xdr:row>
          <xdr:rowOff>0</xdr:rowOff>
        </xdr:to>
        <xdr:sp macro="" textlink="">
          <xdr:nvSpPr>
            <xdr:cNvPr id="15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9525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19</xdr:col>
      <xdr:colOff>161925</xdr:colOff>
      <xdr:row>5</xdr:row>
      <xdr:rowOff>9525</xdr:rowOff>
    </xdr:from>
    <xdr:to>
      <xdr:col>19</xdr:col>
      <xdr:colOff>419100</xdr:colOff>
      <xdr:row>6</xdr:row>
      <xdr:rowOff>0</xdr:rowOff>
    </xdr:to>
    <xdr:sp macro="" textlink="">
      <xdr:nvSpPr>
        <xdr:cNvPr id="32" name="テキスト ボックス 31"/>
        <xdr:cNvSpPr txBox="1"/>
      </xdr:nvSpPr>
      <xdr:spPr>
        <a:xfrm>
          <a:off x="7677150" y="1209675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absolute">
    <xdr:from>
      <xdr:col>15</xdr:col>
      <xdr:colOff>171450</xdr:colOff>
      <xdr:row>5</xdr:row>
      <xdr:rowOff>9525</xdr:rowOff>
    </xdr:from>
    <xdr:to>
      <xdr:col>16</xdr:col>
      <xdr:colOff>0</xdr:colOff>
      <xdr:row>6</xdr:row>
      <xdr:rowOff>0</xdr:rowOff>
    </xdr:to>
    <xdr:sp macro="" textlink="">
      <xdr:nvSpPr>
        <xdr:cNvPr id="34" name="テキスト ボックス 33"/>
        <xdr:cNvSpPr txBox="1"/>
      </xdr:nvSpPr>
      <xdr:spPr>
        <a:xfrm>
          <a:off x="5972175" y="1209675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absolute">
    <xdr:from>
      <xdr:col>12</xdr:col>
      <xdr:colOff>171450</xdr:colOff>
      <xdr:row>5</xdr:row>
      <xdr:rowOff>9525</xdr:rowOff>
    </xdr:from>
    <xdr:to>
      <xdr:col>13</xdr:col>
      <xdr:colOff>0</xdr:colOff>
      <xdr:row>6</xdr:row>
      <xdr:rowOff>0</xdr:rowOff>
    </xdr:to>
    <xdr:sp macro="" textlink="">
      <xdr:nvSpPr>
        <xdr:cNvPr id="35" name="テキスト ボックス 34"/>
        <xdr:cNvSpPr txBox="1"/>
      </xdr:nvSpPr>
      <xdr:spPr>
        <a:xfrm>
          <a:off x="4619625" y="1209675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absolute">
    <xdr:from>
      <xdr:col>8</xdr:col>
      <xdr:colOff>171450</xdr:colOff>
      <xdr:row>5</xdr:row>
      <xdr:rowOff>9525</xdr:rowOff>
    </xdr:from>
    <xdr:to>
      <xdr:col>9</xdr:col>
      <xdr:colOff>0</xdr:colOff>
      <xdr:row>6</xdr:row>
      <xdr:rowOff>0</xdr:rowOff>
    </xdr:to>
    <xdr:sp macro="" textlink="">
      <xdr:nvSpPr>
        <xdr:cNvPr id="36" name="テキスト ボックス 35"/>
        <xdr:cNvSpPr txBox="1"/>
      </xdr:nvSpPr>
      <xdr:spPr>
        <a:xfrm>
          <a:off x="2905125" y="1209675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absolute">
    <xdr:from>
      <xdr:col>4</xdr:col>
      <xdr:colOff>171450</xdr:colOff>
      <xdr:row>5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1190625" y="1209675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26</xdr:row>
      <xdr:rowOff>9525</xdr:rowOff>
    </xdr:from>
    <xdr:to>
      <xdr:col>7</xdr:col>
      <xdr:colOff>0</xdr:colOff>
      <xdr:row>27</xdr:row>
      <xdr:rowOff>0</xdr:rowOff>
    </xdr:to>
    <xdr:sp macro="" textlink="">
      <xdr:nvSpPr>
        <xdr:cNvPr id="18620" name="Check Box 188" hidden="1">
          <a:extLst>
            <a:ext uri="{63B3BB69-23CF-44E3-9099-C40C66FF867C}">
              <a14:compatExt xmlns:a14="http://schemas.microsoft.com/office/drawing/2010/main" spid="_x0000_s1862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9525</xdr:rowOff>
    </xdr:from>
    <xdr:to>
      <xdr:col>10</xdr:col>
      <xdr:colOff>419100</xdr:colOff>
      <xdr:row>22</xdr:row>
      <xdr:rowOff>0</xdr:rowOff>
    </xdr:to>
    <xdr:sp macro="" textlink="">
      <xdr:nvSpPr>
        <xdr:cNvPr id="18616" name="Check Box 184" hidden="1">
          <a:extLst>
            <a:ext uri="{63B3BB69-23CF-44E3-9099-C40C66FF867C}">
              <a14:compatExt xmlns:a14="http://schemas.microsoft.com/office/drawing/2010/main" spid="_x0000_s1861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9525</xdr:rowOff>
    </xdr:from>
    <xdr:to>
      <xdr:col>19</xdr:col>
      <xdr:colOff>419100</xdr:colOff>
      <xdr:row>22</xdr:row>
      <xdr:rowOff>0</xdr:rowOff>
    </xdr:to>
    <xdr:sp macro="" textlink="">
      <xdr:nvSpPr>
        <xdr:cNvPr id="18614" name="Check Box 182" hidden="1">
          <a:extLst>
            <a:ext uri="{63B3BB69-23CF-44E3-9099-C40C66FF867C}">
              <a14:compatExt xmlns:a14="http://schemas.microsoft.com/office/drawing/2010/main" spid="_x0000_s1861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9525</xdr:rowOff>
    </xdr:from>
    <xdr:to>
      <xdr:col>19</xdr:col>
      <xdr:colOff>419100</xdr:colOff>
      <xdr:row>22</xdr:row>
      <xdr:rowOff>0</xdr:rowOff>
    </xdr:to>
    <xdr:sp macro="" textlink="">
      <xdr:nvSpPr>
        <xdr:cNvPr id="18615" name="Check Box 183" hidden="1">
          <a:extLst>
            <a:ext uri="{63B3BB69-23CF-44E3-9099-C40C66FF867C}">
              <a14:compatExt xmlns:a14="http://schemas.microsoft.com/office/drawing/2010/main" spid="_x0000_s186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18606" name="Check Box 174" hidden="1">
          <a:extLst>
            <a:ext uri="{63B3BB69-23CF-44E3-9099-C40C66FF867C}">
              <a14:compatExt xmlns:a14="http://schemas.microsoft.com/office/drawing/2010/main" spid="_x0000_s186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18603" name="Check Box 171" hidden="1">
          <a:extLst>
            <a:ext uri="{63B3BB69-23CF-44E3-9099-C40C66FF867C}">
              <a14:compatExt xmlns:a14="http://schemas.microsoft.com/office/drawing/2010/main" spid="_x0000_s186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10</xdr:row>
      <xdr:rowOff>9525</xdr:rowOff>
    </xdr:from>
    <xdr:to>
      <xdr:col>8</xdr:col>
      <xdr:colOff>419100</xdr:colOff>
      <xdr:row>11</xdr:row>
      <xdr:rowOff>0</xdr:rowOff>
    </xdr:to>
    <xdr:sp macro="" textlink="">
      <xdr:nvSpPr>
        <xdr:cNvPr id="18609" name="Check Box 177" hidden="1">
          <a:extLst>
            <a:ext uri="{63B3BB69-23CF-44E3-9099-C40C66FF867C}">
              <a14:compatExt xmlns:a14="http://schemas.microsoft.com/office/drawing/2010/main" spid="_x0000_s186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9525</xdr:rowOff>
    </xdr:from>
    <xdr:to>
      <xdr:col>12</xdr:col>
      <xdr:colOff>419100</xdr:colOff>
      <xdr:row>11</xdr:row>
      <xdr:rowOff>0</xdr:rowOff>
    </xdr:to>
    <xdr:sp macro="" textlink="">
      <xdr:nvSpPr>
        <xdr:cNvPr id="18610" name="Check Box 178" hidden="1">
          <a:extLst>
            <a:ext uri="{63B3BB69-23CF-44E3-9099-C40C66FF867C}">
              <a14:compatExt xmlns:a14="http://schemas.microsoft.com/office/drawing/2010/main" spid="_x0000_s1861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9525</xdr:rowOff>
    </xdr:from>
    <xdr:to>
      <xdr:col>12</xdr:col>
      <xdr:colOff>419100</xdr:colOff>
      <xdr:row>13</xdr:row>
      <xdr:rowOff>0</xdr:rowOff>
    </xdr:to>
    <xdr:sp macro="" textlink="">
      <xdr:nvSpPr>
        <xdr:cNvPr id="18612" name="Check Box 180" hidden="1">
          <a:extLst>
            <a:ext uri="{63B3BB69-23CF-44E3-9099-C40C66FF867C}">
              <a14:compatExt xmlns:a14="http://schemas.microsoft.com/office/drawing/2010/main" spid="_x0000_s1861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</xdr:row>
      <xdr:rowOff>9525</xdr:rowOff>
    </xdr:from>
    <xdr:to>
      <xdr:col>8</xdr:col>
      <xdr:colOff>419100</xdr:colOff>
      <xdr:row>13</xdr:row>
      <xdr:rowOff>0</xdr:rowOff>
    </xdr:to>
    <xdr:sp macro="" textlink="">
      <xdr:nvSpPr>
        <xdr:cNvPr id="18613" name="Check Box 181" hidden="1">
          <a:extLst>
            <a:ext uri="{63B3BB69-23CF-44E3-9099-C40C66FF867C}">
              <a14:compatExt xmlns:a14="http://schemas.microsoft.com/office/drawing/2010/main" spid="_x0000_s186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9525</xdr:rowOff>
    </xdr:from>
    <xdr:to>
      <xdr:col>11</xdr:col>
      <xdr:colOff>9525</xdr:colOff>
      <xdr:row>22</xdr:row>
      <xdr:rowOff>0</xdr:rowOff>
    </xdr:to>
    <xdr:sp macro="" textlink="">
      <xdr:nvSpPr>
        <xdr:cNvPr id="18617" name="Check Box 185" hidden="1">
          <a:extLst>
            <a:ext uri="{63B3BB69-23CF-44E3-9099-C40C66FF867C}">
              <a14:compatExt xmlns:a14="http://schemas.microsoft.com/office/drawing/2010/main" spid="_x0000_s186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26</xdr:row>
      <xdr:rowOff>9525</xdr:rowOff>
    </xdr:from>
    <xdr:to>
      <xdr:col>6</xdr:col>
      <xdr:colOff>419100</xdr:colOff>
      <xdr:row>27</xdr:row>
      <xdr:rowOff>0</xdr:rowOff>
    </xdr:to>
    <xdr:sp macro="" textlink="">
      <xdr:nvSpPr>
        <xdr:cNvPr id="18619" name="Check Box 187" hidden="1">
          <a:extLst>
            <a:ext uri="{63B3BB69-23CF-44E3-9099-C40C66FF867C}">
              <a14:compatExt xmlns:a14="http://schemas.microsoft.com/office/drawing/2010/main" spid="_x0000_s186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9525</xdr:rowOff>
    </xdr:from>
    <xdr:to>
      <xdr:col>12</xdr:col>
      <xdr:colOff>0</xdr:colOff>
      <xdr:row>2</xdr:row>
      <xdr:rowOff>371475</xdr:rowOff>
    </xdr:to>
    <xdr:sp macro="" textlink="">
      <xdr:nvSpPr>
        <xdr:cNvPr id="18625" name="Check Box 193" hidden="1">
          <a:extLst>
            <a:ext uri="{63B3BB69-23CF-44E3-9099-C40C66FF867C}">
              <a14:compatExt xmlns:a14="http://schemas.microsoft.com/office/drawing/2010/main" spid="_x0000_s186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9525</xdr:rowOff>
    </xdr:from>
    <xdr:to>
      <xdr:col>12</xdr:col>
      <xdr:colOff>9525</xdr:colOff>
      <xdr:row>2</xdr:row>
      <xdr:rowOff>371475</xdr:rowOff>
    </xdr:to>
    <xdr:sp macro="" textlink="">
      <xdr:nvSpPr>
        <xdr:cNvPr id="18626" name="Check Box 194" hidden="1">
          <a:extLst>
            <a:ext uri="{63B3BB69-23CF-44E3-9099-C40C66FF867C}">
              <a14:compatExt xmlns:a14="http://schemas.microsoft.com/office/drawing/2010/main" spid="_x0000_s186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9525</xdr:rowOff>
    </xdr:from>
    <xdr:to>
      <xdr:col>12</xdr:col>
      <xdr:colOff>0</xdr:colOff>
      <xdr:row>4</xdr:row>
      <xdr:rowOff>371475</xdr:rowOff>
    </xdr:to>
    <xdr:sp macro="" textlink="">
      <xdr:nvSpPr>
        <xdr:cNvPr id="18627" name="Check Box 195" hidden="1">
          <a:extLst>
            <a:ext uri="{63B3BB69-23CF-44E3-9099-C40C66FF867C}">
              <a14:compatExt xmlns:a14="http://schemas.microsoft.com/office/drawing/2010/main" spid="_x0000_s186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</xdr:row>
      <xdr:rowOff>9525</xdr:rowOff>
    </xdr:from>
    <xdr:to>
      <xdr:col>12</xdr:col>
      <xdr:colOff>9525</xdr:colOff>
      <xdr:row>4</xdr:row>
      <xdr:rowOff>371475</xdr:rowOff>
    </xdr:to>
    <xdr:sp macro="" textlink="">
      <xdr:nvSpPr>
        <xdr:cNvPr id="18628" name="Check Box 196" hidden="1">
          <a:extLst>
            <a:ext uri="{63B3BB69-23CF-44E3-9099-C40C66FF867C}">
              <a14:compatExt xmlns:a14="http://schemas.microsoft.com/office/drawing/2010/main" spid="_x0000_s186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2" name="Check Box 188" hidden="1">
              <a:extLst>
                <a:ext uri="{63B3BB69-23CF-44E3-9099-C40C66FF867C}">
                  <a14:compatExt spid="_x0000_s18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9525</xdr:rowOff>
        </xdr:from>
        <xdr:to>
          <xdr:col>10</xdr:col>
          <xdr:colOff>419100</xdr:colOff>
          <xdr:row>22</xdr:row>
          <xdr:rowOff>0</xdr:rowOff>
        </xdr:to>
        <xdr:sp macro="" textlink="">
          <xdr:nvSpPr>
            <xdr:cNvPr id="3" name="Check Box 184" hidden="1">
              <a:extLst>
                <a:ext uri="{63B3BB69-23CF-44E3-9099-C40C66FF867C}">
                  <a14:compatExt spid="_x0000_s18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9525</xdr:rowOff>
        </xdr:from>
        <xdr:to>
          <xdr:col>19</xdr:col>
          <xdr:colOff>419100</xdr:colOff>
          <xdr:row>22</xdr:row>
          <xdr:rowOff>0</xdr:rowOff>
        </xdr:to>
        <xdr:sp macro="" textlink="">
          <xdr:nvSpPr>
            <xdr:cNvPr id="4" name="Check Box 182" hidden="1">
              <a:extLst>
                <a:ext uri="{63B3BB69-23CF-44E3-9099-C40C66FF867C}">
                  <a14:compatExt spid="_x0000_s18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9525</xdr:rowOff>
        </xdr:from>
        <xdr:to>
          <xdr:col>19</xdr:col>
          <xdr:colOff>419100</xdr:colOff>
          <xdr:row>22</xdr:row>
          <xdr:rowOff>0</xdr:rowOff>
        </xdr:to>
        <xdr:sp macro="" textlink="">
          <xdr:nvSpPr>
            <xdr:cNvPr id="5" name="Check Box 183" hidden="1">
              <a:extLst>
                <a:ext uri="{63B3BB69-23CF-44E3-9099-C40C66FF867C}">
                  <a14:compatExt spid="_x0000_s18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9525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6" name="Check Box 174" hidden="1">
              <a:extLst>
                <a:ext uri="{63B3BB69-23CF-44E3-9099-C40C66FF867C}">
                  <a14:compatExt spid="_x0000_s18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9525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7" name="Check Box 171" hidden="1">
              <a:extLst>
                <a:ext uri="{63B3BB69-23CF-44E3-9099-C40C66FF867C}">
                  <a14:compatExt spid="_x0000_s18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9525</xdr:rowOff>
        </xdr:from>
        <xdr:to>
          <xdr:col>8</xdr:col>
          <xdr:colOff>419100</xdr:colOff>
          <xdr:row>11</xdr:row>
          <xdr:rowOff>0</xdr:rowOff>
        </xdr:to>
        <xdr:sp macro="" textlink="">
          <xdr:nvSpPr>
            <xdr:cNvPr id="8" name="Check Box 177" hidden="1">
              <a:extLst>
                <a:ext uri="{63B3BB69-23CF-44E3-9099-C40C66FF867C}">
                  <a14:compatExt spid="_x0000_s1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9525</xdr:rowOff>
        </xdr:from>
        <xdr:to>
          <xdr:col>12</xdr:col>
          <xdr:colOff>419100</xdr:colOff>
          <xdr:row>11</xdr:row>
          <xdr:rowOff>0</xdr:rowOff>
        </xdr:to>
        <xdr:sp macro="" textlink="">
          <xdr:nvSpPr>
            <xdr:cNvPr id="9" name="Check Box 178" hidden="1">
              <a:extLst>
                <a:ext uri="{63B3BB69-23CF-44E3-9099-C40C66FF867C}">
                  <a14:compatExt spid="_x0000_s18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9525</xdr:rowOff>
        </xdr:from>
        <xdr:to>
          <xdr:col>12</xdr:col>
          <xdr:colOff>419100</xdr:colOff>
          <xdr:row>13</xdr:row>
          <xdr:rowOff>0</xdr:rowOff>
        </xdr:to>
        <xdr:sp macro="" textlink="">
          <xdr:nvSpPr>
            <xdr:cNvPr id="10" name="Check Box 180" hidden="1">
              <a:extLst>
                <a:ext uri="{63B3BB69-23CF-44E3-9099-C40C66FF867C}">
                  <a14:compatExt spid="_x0000_s18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9525</xdr:rowOff>
        </xdr:from>
        <xdr:to>
          <xdr:col>8</xdr:col>
          <xdr:colOff>419100</xdr:colOff>
          <xdr:row>13</xdr:row>
          <xdr:rowOff>0</xdr:rowOff>
        </xdr:to>
        <xdr:sp macro="" textlink="">
          <xdr:nvSpPr>
            <xdr:cNvPr id="11" name="Check Box 181" hidden="1">
              <a:extLst>
                <a:ext uri="{63B3BB69-23CF-44E3-9099-C40C66FF867C}">
                  <a14:compatExt spid="_x0000_s18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9525</xdr:rowOff>
        </xdr:from>
        <xdr:to>
          <xdr:col>11</xdr:col>
          <xdr:colOff>9525</xdr:colOff>
          <xdr:row>22</xdr:row>
          <xdr:rowOff>0</xdr:rowOff>
        </xdr:to>
        <xdr:sp macro="" textlink="">
          <xdr:nvSpPr>
            <xdr:cNvPr id="12" name="Check Box 185" hidden="1">
              <a:extLst>
                <a:ext uri="{63B3BB69-23CF-44E3-9099-C40C66FF867C}">
                  <a14:compatExt spid="_x0000_s18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6</xdr:col>
          <xdr:colOff>419100</xdr:colOff>
          <xdr:row>27</xdr:row>
          <xdr:rowOff>0</xdr:rowOff>
        </xdr:to>
        <xdr:sp macro="" textlink="">
          <xdr:nvSpPr>
            <xdr:cNvPr id="13" name="Check Box 187" hidden="1">
              <a:extLst>
                <a:ext uri="{63B3BB69-23CF-44E3-9099-C40C66FF867C}">
                  <a14:compatExt spid="_x0000_s18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9525</xdr:rowOff>
        </xdr:from>
        <xdr:to>
          <xdr:col>12</xdr:col>
          <xdr:colOff>0</xdr:colOff>
          <xdr:row>2</xdr:row>
          <xdr:rowOff>371475</xdr:rowOff>
        </xdr:to>
        <xdr:sp macro="" textlink="">
          <xdr:nvSpPr>
            <xdr:cNvPr id="14" name="Check Box 193" hidden="1">
              <a:extLst>
                <a:ext uri="{63B3BB69-23CF-44E3-9099-C40C66FF867C}">
                  <a14:compatExt spid="_x0000_s18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12</xdr:col>
          <xdr:colOff>9525</xdr:colOff>
          <xdr:row>2</xdr:row>
          <xdr:rowOff>371475</xdr:rowOff>
        </xdr:to>
        <xdr:sp macro="" textlink="">
          <xdr:nvSpPr>
            <xdr:cNvPr id="15" name="Check Box 194" hidden="1">
              <a:extLst>
                <a:ext uri="{63B3BB69-23CF-44E3-9099-C40C66FF867C}">
                  <a14:compatExt spid="_x0000_s18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9525</xdr:rowOff>
        </xdr:from>
        <xdr:to>
          <xdr:col>12</xdr:col>
          <xdr:colOff>0</xdr:colOff>
          <xdr:row>4</xdr:row>
          <xdr:rowOff>371475</xdr:rowOff>
        </xdr:to>
        <xdr:sp macro="" textlink="">
          <xdr:nvSpPr>
            <xdr:cNvPr id="16" name="Check Box 195" hidden="1">
              <a:extLst>
                <a:ext uri="{63B3BB69-23CF-44E3-9099-C40C66FF867C}">
                  <a14:compatExt spid="_x0000_s18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9525</xdr:rowOff>
        </xdr:from>
        <xdr:to>
          <xdr:col>12</xdr:col>
          <xdr:colOff>9525</xdr:colOff>
          <xdr:row>4</xdr:row>
          <xdr:rowOff>371475</xdr:rowOff>
        </xdr:to>
        <xdr:sp macro="" textlink="">
          <xdr:nvSpPr>
            <xdr:cNvPr id="17" name="Check Box 196" hidden="1">
              <a:extLst>
                <a:ext uri="{63B3BB69-23CF-44E3-9099-C40C66FF867C}">
                  <a14:compatExt spid="_x0000_s18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50</xdr:row>
      <xdr:rowOff>71142</xdr:rowOff>
    </xdr:from>
    <xdr:to>
      <xdr:col>38</xdr:col>
      <xdr:colOff>19050</xdr:colOff>
      <xdr:row>50</xdr:row>
      <xdr:rowOff>209551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14215767"/>
          <a:ext cx="9925049" cy="1384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</xdr:colOff>
      <xdr:row>24</xdr:row>
      <xdr:rowOff>9525</xdr:rowOff>
    </xdr:from>
    <xdr:to>
      <xdr:col>19</xdr:col>
      <xdr:colOff>466725</xdr:colOff>
      <xdr:row>24</xdr:row>
      <xdr:rowOff>371475</xdr:rowOff>
    </xdr:to>
    <xdr:sp macro="" textlink="">
      <xdr:nvSpPr>
        <xdr:cNvPr id="25601" name="Check Box 1" hidden="1">
          <a:extLst>
            <a:ext uri="{63B3BB69-23CF-44E3-9099-C40C66FF867C}">
              <a14:compatExt xmlns:a14="http://schemas.microsoft.com/office/drawing/2010/main" spid="_x0000_s256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9525</xdr:colOff>
      <xdr:row>25</xdr:row>
      <xdr:rowOff>9525</xdr:rowOff>
    </xdr:from>
    <xdr:to>
      <xdr:col>19</xdr:col>
      <xdr:colOff>466725</xdr:colOff>
      <xdr:row>25</xdr:row>
      <xdr:rowOff>371475</xdr:rowOff>
    </xdr:to>
    <xdr:sp macro="" textlink="">
      <xdr:nvSpPr>
        <xdr:cNvPr id="25602" name="Check Box 2" hidden="1">
          <a:extLst>
            <a:ext uri="{63B3BB69-23CF-44E3-9099-C40C66FF867C}">
              <a14:compatExt xmlns:a14="http://schemas.microsoft.com/office/drawing/2010/main" spid="_x0000_s2560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9525</xdr:colOff>
      <xdr:row>26</xdr:row>
      <xdr:rowOff>9525</xdr:rowOff>
    </xdr:from>
    <xdr:to>
      <xdr:col>19</xdr:col>
      <xdr:colOff>466725</xdr:colOff>
      <xdr:row>26</xdr:row>
      <xdr:rowOff>371475</xdr:rowOff>
    </xdr:to>
    <xdr:sp macro="" textlink="">
      <xdr:nvSpPr>
        <xdr:cNvPr id="25603" name="Check Box 3" hidden="1">
          <a:extLst>
            <a:ext uri="{63B3BB69-23CF-44E3-9099-C40C66FF867C}">
              <a14:compatExt xmlns:a14="http://schemas.microsoft.com/office/drawing/2010/main" spid="_x0000_s256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9525</xdr:colOff>
      <xdr:row>27</xdr:row>
      <xdr:rowOff>9525</xdr:rowOff>
    </xdr:from>
    <xdr:to>
      <xdr:col>19</xdr:col>
      <xdr:colOff>466725</xdr:colOff>
      <xdr:row>27</xdr:row>
      <xdr:rowOff>371475</xdr:rowOff>
    </xdr:to>
    <xdr:sp macro="" textlink="">
      <xdr:nvSpPr>
        <xdr:cNvPr id="25604" name="Check Box 4" hidden="1">
          <a:extLst>
            <a:ext uri="{63B3BB69-23CF-44E3-9099-C40C66FF867C}">
              <a14:compatExt xmlns:a14="http://schemas.microsoft.com/office/drawing/2010/main" spid="_x0000_s2560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24</xdr:row>
      <xdr:rowOff>9525</xdr:rowOff>
    </xdr:from>
    <xdr:to>
      <xdr:col>19</xdr:col>
      <xdr:colOff>466725</xdr:colOff>
      <xdr:row>24</xdr:row>
      <xdr:rowOff>371475</xdr:rowOff>
    </xdr:to>
    <xdr:sp macro="" textlink="">
      <xdr:nvSpPr>
        <xdr:cNvPr id="25605" name="Check Box 5" hidden="1">
          <a:extLst>
            <a:ext uri="{63B3BB69-23CF-44E3-9099-C40C66FF867C}">
              <a14:compatExt xmlns:a14="http://schemas.microsoft.com/office/drawing/2010/main" spid="_x0000_s256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25</xdr:row>
      <xdr:rowOff>9525</xdr:rowOff>
    </xdr:from>
    <xdr:to>
      <xdr:col>19</xdr:col>
      <xdr:colOff>466725</xdr:colOff>
      <xdr:row>25</xdr:row>
      <xdr:rowOff>371475</xdr:rowOff>
    </xdr:to>
    <xdr:sp macro="" textlink="">
      <xdr:nvSpPr>
        <xdr:cNvPr id="25606" name="Check Box 6" hidden="1">
          <a:extLst>
            <a:ext uri="{63B3BB69-23CF-44E3-9099-C40C66FF867C}">
              <a14:compatExt xmlns:a14="http://schemas.microsoft.com/office/drawing/2010/main" spid="_x0000_s256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26</xdr:row>
      <xdr:rowOff>9525</xdr:rowOff>
    </xdr:from>
    <xdr:to>
      <xdr:col>19</xdr:col>
      <xdr:colOff>466725</xdr:colOff>
      <xdr:row>26</xdr:row>
      <xdr:rowOff>371475</xdr:rowOff>
    </xdr:to>
    <xdr:sp macro="" textlink="">
      <xdr:nvSpPr>
        <xdr:cNvPr id="25607" name="Check Box 7" hidden="1">
          <a:extLst>
            <a:ext uri="{63B3BB69-23CF-44E3-9099-C40C66FF867C}">
              <a14:compatExt xmlns:a14="http://schemas.microsoft.com/office/drawing/2010/main" spid="_x0000_s256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27</xdr:row>
      <xdr:rowOff>9525</xdr:rowOff>
    </xdr:from>
    <xdr:to>
      <xdr:col>19</xdr:col>
      <xdr:colOff>466725</xdr:colOff>
      <xdr:row>27</xdr:row>
      <xdr:rowOff>371475</xdr:rowOff>
    </xdr:to>
    <xdr:sp macro="" textlink="">
      <xdr:nvSpPr>
        <xdr:cNvPr id="25608" name="Check Box 8" hidden="1">
          <a:extLst>
            <a:ext uri="{63B3BB69-23CF-44E3-9099-C40C66FF867C}">
              <a14:compatExt xmlns:a14="http://schemas.microsoft.com/office/drawing/2010/main" spid="_x0000_s2560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495300</xdr:colOff>
          <xdr:row>24</xdr:row>
          <xdr:rowOff>9525</xdr:rowOff>
        </xdr:from>
        <xdr:to>
          <xdr:col>19</xdr:col>
          <xdr:colOff>466725</xdr:colOff>
          <xdr:row>25</xdr:row>
          <xdr:rowOff>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495300</xdr:colOff>
          <xdr:row>25</xdr:row>
          <xdr:rowOff>9525</xdr:rowOff>
        </xdr:from>
        <xdr:to>
          <xdr:col>19</xdr:col>
          <xdr:colOff>466725</xdr:colOff>
          <xdr:row>26</xdr:row>
          <xdr:rowOff>0</xdr:rowOff>
        </xdr:to>
        <xdr:sp macro="" textlink="">
          <xdr:nvSpPr>
            <xdr:cNvPr id="3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495300</xdr:colOff>
          <xdr:row>26</xdr:row>
          <xdr:rowOff>9525</xdr:rowOff>
        </xdr:from>
        <xdr:to>
          <xdr:col>19</xdr:col>
          <xdr:colOff>466725</xdr:colOff>
          <xdr:row>27</xdr:row>
          <xdr:rowOff>0</xdr:rowOff>
        </xdr:to>
        <xdr:sp macro="" textlink="">
          <xdr:nvSpPr>
            <xdr:cNvPr id="4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495300</xdr:colOff>
          <xdr:row>27</xdr:row>
          <xdr:rowOff>9525</xdr:rowOff>
        </xdr:from>
        <xdr:to>
          <xdr:col>19</xdr:col>
          <xdr:colOff>466725</xdr:colOff>
          <xdr:row>28</xdr:row>
          <xdr:rowOff>0</xdr:rowOff>
        </xdr:to>
        <xdr:sp macro="" textlink="">
          <xdr:nvSpPr>
            <xdr:cNvPr id="5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466725</xdr:colOff>
          <xdr:row>24</xdr:row>
          <xdr:rowOff>9525</xdr:rowOff>
        </xdr:from>
        <xdr:to>
          <xdr:col>19</xdr:col>
          <xdr:colOff>466725</xdr:colOff>
          <xdr:row>25</xdr:row>
          <xdr:rowOff>0</xdr:rowOff>
        </xdr:to>
        <xdr:sp macro="" textlink="">
          <xdr:nvSpPr>
            <xdr:cNvPr id="6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466725</xdr:colOff>
          <xdr:row>25</xdr:row>
          <xdr:rowOff>9525</xdr:rowOff>
        </xdr:from>
        <xdr:to>
          <xdr:col>19</xdr:col>
          <xdr:colOff>466725</xdr:colOff>
          <xdr:row>26</xdr:row>
          <xdr:rowOff>0</xdr:rowOff>
        </xdr:to>
        <xdr:sp macro="" textlink="">
          <xdr:nvSpPr>
            <xdr:cNvPr id="7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466725</xdr:colOff>
          <xdr:row>26</xdr:row>
          <xdr:rowOff>9525</xdr:rowOff>
        </xdr:from>
        <xdr:to>
          <xdr:col>19</xdr:col>
          <xdr:colOff>466725</xdr:colOff>
          <xdr:row>27</xdr:row>
          <xdr:rowOff>0</xdr:rowOff>
        </xdr:to>
        <xdr:sp macro="" textlink="">
          <xdr:nvSpPr>
            <xdr:cNvPr id="8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466725</xdr:colOff>
          <xdr:row>27</xdr:row>
          <xdr:rowOff>9525</xdr:rowOff>
        </xdr:from>
        <xdr:to>
          <xdr:col>19</xdr:col>
          <xdr:colOff>466725</xdr:colOff>
          <xdr:row>28</xdr:row>
          <xdr:rowOff>0</xdr:rowOff>
        </xdr:to>
        <xdr:sp macro="" textlink="">
          <xdr:nvSpPr>
            <xdr:cNvPr id="9" name="Check Box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447675</xdr:colOff>
      <xdr:row>23</xdr:row>
      <xdr:rowOff>104775</xdr:rowOff>
    </xdr:from>
    <xdr:to>
      <xdr:col>14</xdr:col>
      <xdr:colOff>190500</xdr:colOff>
      <xdr:row>29</xdr:row>
      <xdr:rowOff>19051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7391400" y="5600700"/>
          <a:ext cx="1257300" cy="1323976"/>
        </a:xfrm>
        <a:prstGeom prst="roundRect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171"/>
  <sheetViews>
    <sheetView showGridLines="0" tabSelected="1" view="pageBreakPreview" topLeftCell="B1" zoomScaleNormal="100" zoomScaleSheetLayoutView="100" workbookViewId="0">
      <selection activeCell="AL7" sqref="AL7"/>
    </sheetView>
  </sheetViews>
  <sheetFormatPr defaultRowHeight="13.5"/>
  <cols>
    <col min="1" max="1" width="2.375" style="84" hidden="1" customWidth="1"/>
    <col min="2" max="2" width="2.125" style="111" customWidth="1"/>
    <col min="3" max="8" width="3.375" style="111" customWidth="1"/>
    <col min="9" max="22" width="3.5" style="111" customWidth="1"/>
    <col min="23" max="24" width="3.125" style="111" customWidth="1"/>
    <col min="25" max="25" width="3.75" style="111" customWidth="1"/>
    <col min="26" max="26" width="4.125" style="111" customWidth="1"/>
    <col min="27" max="34" width="3.125" style="111" customWidth="1"/>
    <col min="35" max="35" width="2.5" style="111" customWidth="1"/>
    <col min="36" max="37" width="9" style="111" hidden="1" customWidth="1"/>
    <col min="38" max="16384" width="9" style="111"/>
  </cols>
  <sheetData>
    <row r="1" spans="1:37">
      <c r="C1" s="112" t="s">
        <v>388</v>
      </c>
    </row>
    <row r="2" spans="1:37" ht="18" customHeight="1">
      <c r="A2" s="84" t="s">
        <v>386</v>
      </c>
      <c r="B2" s="200" t="s">
        <v>293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K2" s="113" t="s">
        <v>263</v>
      </c>
    </row>
    <row r="3" spans="1:37" ht="16.7" customHeight="1">
      <c r="A3" s="84">
        <v>1</v>
      </c>
      <c r="C3" s="297" t="s">
        <v>101</v>
      </c>
      <c r="D3" s="298"/>
      <c r="E3" s="298"/>
      <c r="F3" s="298"/>
      <c r="G3" s="298"/>
      <c r="H3" s="298"/>
      <c r="I3" s="303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55"/>
      <c r="V3" s="358" t="s">
        <v>15</v>
      </c>
      <c r="W3" s="359"/>
      <c r="X3" s="359"/>
      <c r="Y3" s="342" t="s">
        <v>16</v>
      </c>
      <c r="Z3" s="343"/>
      <c r="AA3" s="334" t="s">
        <v>392</v>
      </c>
      <c r="AB3" s="334"/>
      <c r="AC3" s="334"/>
      <c r="AD3" s="332" t="s">
        <v>207</v>
      </c>
      <c r="AE3" s="348"/>
      <c r="AF3" s="348"/>
      <c r="AG3" s="348"/>
      <c r="AH3" s="346" t="s">
        <v>208</v>
      </c>
      <c r="AJ3" s="1" t="b">
        <v>0</v>
      </c>
      <c r="AK3" s="340" t="str">
        <f>IF(AJ3=TRUE,IF(AJ4=TRUE,"XX","38"),IF(AJ4=TRUE,"00","XX"))&amp;TEXT(AE3,"000000")</f>
        <v>XX000000</v>
      </c>
    </row>
    <row r="4" spans="1:37" ht="16.7" customHeight="1">
      <c r="C4" s="299"/>
      <c r="D4" s="300"/>
      <c r="E4" s="300"/>
      <c r="F4" s="300"/>
      <c r="G4" s="300"/>
      <c r="H4" s="300"/>
      <c r="I4" s="304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56"/>
      <c r="V4" s="360"/>
      <c r="W4" s="361"/>
      <c r="X4" s="361"/>
      <c r="Y4" s="344"/>
      <c r="Z4" s="345"/>
      <c r="AA4" s="335"/>
      <c r="AB4" s="335"/>
      <c r="AC4" s="335"/>
      <c r="AD4" s="333"/>
      <c r="AE4" s="349"/>
      <c r="AF4" s="349"/>
      <c r="AG4" s="349"/>
      <c r="AH4" s="347"/>
      <c r="AJ4" s="1" t="b">
        <v>0</v>
      </c>
      <c r="AK4" s="341"/>
    </row>
    <row r="5" spans="1:37" ht="16.7" customHeight="1">
      <c r="C5" s="301"/>
      <c r="D5" s="302"/>
      <c r="E5" s="302"/>
      <c r="F5" s="302"/>
      <c r="G5" s="302"/>
      <c r="H5" s="302"/>
      <c r="I5" s="305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57"/>
      <c r="V5" s="362"/>
      <c r="W5" s="363"/>
      <c r="X5" s="363"/>
      <c r="Y5" s="225" t="s">
        <v>295</v>
      </c>
      <c r="Z5" s="226"/>
      <c r="AA5" s="226"/>
      <c r="AB5" s="226"/>
      <c r="AC5" s="226"/>
      <c r="AD5" s="226"/>
      <c r="AE5" s="226"/>
      <c r="AF5" s="226"/>
      <c r="AG5" s="226"/>
      <c r="AH5" s="227"/>
      <c r="AJ5" s="332"/>
      <c r="AK5" s="332"/>
    </row>
    <row r="6" spans="1:37" ht="25.15" customHeight="1">
      <c r="C6" s="352"/>
      <c r="D6" s="353"/>
      <c r="E6" s="353"/>
      <c r="F6" s="353"/>
      <c r="G6" s="353"/>
      <c r="H6" s="353"/>
      <c r="I6" s="353"/>
      <c r="J6" s="353"/>
      <c r="K6" s="353"/>
      <c r="L6" s="364"/>
      <c r="M6" s="364"/>
      <c r="N6" s="364"/>
      <c r="O6" s="364"/>
      <c r="P6" s="292" t="s">
        <v>345</v>
      </c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3"/>
      <c r="AJ6" s="113" t="s">
        <v>339</v>
      </c>
      <c r="AK6" s="113"/>
    </row>
    <row r="7" spans="1:37" ht="20.45" customHeight="1">
      <c r="C7" s="310" t="s">
        <v>346</v>
      </c>
      <c r="D7" s="311"/>
      <c r="E7" s="311"/>
      <c r="F7" s="311"/>
      <c r="G7" s="350"/>
      <c r="H7" s="350"/>
      <c r="I7" s="350"/>
      <c r="J7" s="350"/>
      <c r="K7" s="10" t="s">
        <v>347</v>
      </c>
      <c r="L7" s="351"/>
      <c r="M7" s="351"/>
      <c r="N7" s="351"/>
      <c r="O7" s="351"/>
      <c r="P7" s="351"/>
      <c r="Q7" s="354"/>
      <c r="R7" s="354"/>
      <c r="S7" s="354"/>
      <c r="T7" s="354"/>
      <c r="U7" s="11"/>
      <c r="Z7" s="20"/>
      <c r="AA7" s="28" t="s">
        <v>337</v>
      </c>
      <c r="AB7" s="83"/>
      <c r="AC7" s="82" t="s">
        <v>336</v>
      </c>
      <c r="AD7" s="83"/>
      <c r="AE7" s="82" t="s">
        <v>335</v>
      </c>
      <c r="AF7" s="83"/>
      <c r="AG7" s="142" t="s">
        <v>334</v>
      </c>
      <c r="AH7" s="143"/>
      <c r="AJ7" s="338" t="e">
        <f>DATE(2018+IF(AB7="元",1,ASC(AB7)),AD7,AF7)</f>
        <v>#VALUE!</v>
      </c>
      <c r="AK7" s="339"/>
    </row>
    <row r="8" spans="1:37" ht="40.5" customHeight="1">
      <c r="C8" s="12"/>
      <c r="D8" s="11"/>
      <c r="E8" s="11"/>
      <c r="F8" s="11"/>
      <c r="G8" s="309"/>
      <c r="H8" s="309"/>
      <c r="I8" s="309"/>
      <c r="J8" s="309"/>
      <c r="K8" s="11"/>
      <c r="L8" s="11"/>
      <c r="M8" s="11"/>
      <c r="N8" s="11"/>
      <c r="O8" s="11"/>
      <c r="P8" s="11"/>
      <c r="Q8" s="201" t="s">
        <v>47</v>
      </c>
      <c r="R8" s="201"/>
      <c r="S8" s="201"/>
      <c r="T8" s="201"/>
      <c r="U8" s="11"/>
      <c r="V8" s="285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7"/>
    </row>
    <row r="9" spans="1:37" ht="20.45" customHeight="1"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3" t="s">
        <v>102</v>
      </c>
      <c r="R9" s="214"/>
      <c r="S9" s="214"/>
      <c r="T9" s="214"/>
      <c r="U9" s="11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1"/>
      <c r="AH9" s="13"/>
    </row>
    <row r="10" spans="1:37" ht="20.45" customHeight="1"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15" t="s">
        <v>0</v>
      </c>
      <c r="R10" s="216"/>
      <c r="S10" s="216"/>
      <c r="T10" s="216"/>
      <c r="U10" s="10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114"/>
      <c r="AH10" s="115"/>
      <c r="AJ10" s="10"/>
      <c r="AK10" s="10"/>
    </row>
    <row r="11" spans="1:37" ht="20.45" customHeight="1"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13" t="s">
        <v>102</v>
      </c>
      <c r="R11" s="214"/>
      <c r="S11" s="214"/>
      <c r="T11" s="214"/>
      <c r="U11" s="10"/>
      <c r="V11" s="296"/>
      <c r="W11" s="296"/>
      <c r="X11" s="296"/>
      <c r="Y11" s="296"/>
      <c r="Z11" s="296"/>
      <c r="AA11" s="295"/>
      <c r="AB11" s="295"/>
      <c r="AC11" s="295"/>
      <c r="AD11" s="229"/>
      <c r="AE11" s="229"/>
      <c r="AF11" s="229"/>
      <c r="AG11" s="21"/>
      <c r="AH11" s="13"/>
      <c r="AJ11" s="10"/>
    </row>
    <row r="12" spans="1:37" ht="40.5" customHeight="1"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17" t="s">
        <v>45</v>
      </c>
      <c r="R12" s="217"/>
      <c r="S12" s="217"/>
      <c r="T12" s="217"/>
      <c r="U12" s="10"/>
      <c r="V12" s="294"/>
      <c r="W12" s="294"/>
      <c r="X12" s="294"/>
      <c r="Y12" s="294"/>
      <c r="Z12" s="294"/>
      <c r="AA12" s="294"/>
      <c r="AB12" s="294"/>
      <c r="AC12" s="294"/>
      <c r="AD12" s="228"/>
      <c r="AE12" s="228"/>
      <c r="AF12" s="228"/>
      <c r="AG12" s="22"/>
      <c r="AH12" s="14"/>
      <c r="AI12" s="116"/>
      <c r="AJ12" s="10"/>
    </row>
    <row r="13" spans="1:37" ht="20.45" customHeight="1"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01" t="s">
        <v>81</v>
      </c>
      <c r="R13" s="202"/>
      <c r="S13" s="202"/>
      <c r="T13" s="202"/>
      <c r="U13" s="11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15"/>
      <c r="AH13" s="16"/>
    </row>
    <row r="14" spans="1:37" ht="20.45" customHeight="1"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03" t="s">
        <v>99</v>
      </c>
      <c r="R14" s="203"/>
      <c r="S14" s="203"/>
      <c r="T14" s="203"/>
      <c r="U14" s="11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3"/>
      <c r="AH14" s="17"/>
    </row>
    <row r="15" spans="1:37" ht="20.45" customHeight="1"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03"/>
      <c r="R15" s="203"/>
      <c r="S15" s="203"/>
      <c r="T15" s="203"/>
      <c r="U15" s="10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3"/>
      <c r="AH15" s="17"/>
    </row>
    <row r="16" spans="1:37" ht="20.45" customHeight="1"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01" t="s">
        <v>84</v>
      </c>
      <c r="R16" s="204"/>
      <c r="S16" s="204"/>
      <c r="T16" s="204"/>
      <c r="U16" s="10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4"/>
      <c r="AH16" s="18"/>
    </row>
    <row r="17" spans="3:36" ht="20.45" customHeight="1"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211" t="s">
        <v>82</v>
      </c>
      <c r="R17" s="212"/>
      <c r="S17" s="212"/>
      <c r="T17" s="212"/>
      <c r="U17" s="11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5"/>
      <c r="AH17" s="19"/>
    </row>
    <row r="18" spans="3:36" ht="20.45" customHeight="1">
      <c r="C18" s="205" t="s">
        <v>294</v>
      </c>
      <c r="D18" s="206"/>
      <c r="E18" s="206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8"/>
      <c r="AG18" s="208"/>
      <c r="AH18" s="209"/>
    </row>
    <row r="19" spans="3:36" ht="28.5" customHeight="1">
      <c r="C19" s="117"/>
      <c r="D19" s="218" t="s">
        <v>98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9"/>
      <c r="AJ19" s="1" t="b">
        <v>0</v>
      </c>
    </row>
    <row r="20" spans="3:36" ht="29.65" customHeight="1">
      <c r="C20" s="118"/>
      <c r="D20" s="220" t="s">
        <v>106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1"/>
      <c r="AJ20" s="1" t="b">
        <v>0</v>
      </c>
    </row>
    <row r="21" spans="3:36" ht="20.45" customHeight="1">
      <c r="C21" s="205" t="s">
        <v>91</v>
      </c>
      <c r="D21" s="206"/>
      <c r="E21" s="20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8"/>
      <c r="AG21" s="208"/>
      <c r="AH21" s="209"/>
    </row>
    <row r="22" spans="3:36" ht="20.45" customHeight="1">
      <c r="C22" s="210" t="s">
        <v>68</v>
      </c>
      <c r="D22" s="187"/>
      <c r="E22" s="168"/>
      <c r="F22" s="169"/>
      <c r="G22" s="169"/>
      <c r="H22" s="169"/>
      <c r="I22" s="169"/>
      <c r="J22" s="169"/>
      <c r="K22" s="169"/>
      <c r="L22" s="170"/>
      <c r="M22" s="185" t="s">
        <v>67</v>
      </c>
      <c r="N22" s="187"/>
      <c r="O22" s="168"/>
      <c r="P22" s="169"/>
      <c r="Q22" s="169"/>
      <c r="R22" s="169"/>
      <c r="S22" s="169"/>
      <c r="T22" s="170"/>
      <c r="U22" s="286" t="s">
        <v>73</v>
      </c>
      <c r="V22" s="287"/>
      <c r="W22" s="287"/>
      <c r="X22" s="288"/>
      <c r="Y22" s="222"/>
      <c r="Z22" s="223"/>
      <c r="AA22" s="223"/>
      <c r="AB22" s="223"/>
      <c r="AC22" s="223"/>
      <c r="AD22" s="223"/>
      <c r="AE22" s="223"/>
      <c r="AF22" s="223"/>
      <c r="AG22" s="223"/>
      <c r="AH22" s="224"/>
    </row>
    <row r="23" spans="3:36" ht="15" customHeight="1">
      <c r="C23" s="316" t="s">
        <v>395</v>
      </c>
      <c r="D23" s="317"/>
      <c r="E23" s="317"/>
      <c r="F23" s="318"/>
      <c r="G23" s="139" t="s">
        <v>393</v>
      </c>
      <c r="H23" s="244" t="s">
        <v>206</v>
      </c>
      <c r="I23" s="236"/>
      <c r="J23" s="236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19"/>
      <c r="X23" s="119"/>
      <c r="Y23" s="120"/>
      <c r="Z23" s="120"/>
      <c r="AA23" s="120"/>
      <c r="AB23" s="120"/>
      <c r="AC23" s="120"/>
      <c r="AD23" s="120"/>
      <c r="AE23" s="120"/>
      <c r="AF23" s="120"/>
      <c r="AG23" s="120"/>
      <c r="AH23" s="121"/>
      <c r="AJ23" s="122"/>
    </row>
    <row r="24" spans="3:36" ht="15" customHeight="1">
      <c r="C24" s="319"/>
      <c r="D24" s="320"/>
      <c r="E24" s="320"/>
      <c r="F24" s="321"/>
      <c r="G24" s="312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125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6"/>
    </row>
    <row r="25" spans="3:36" ht="15" customHeight="1">
      <c r="C25" s="319"/>
      <c r="D25" s="320"/>
      <c r="E25" s="320"/>
      <c r="F25" s="321"/>
      <c r="G25" s="312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234" t="s">
        <v>67</v>
      </c>
      <c r="X25" s="234"/>
      <c r="Y25" s="234"/>
      <c r="Z25" s="234"/>
      <c r="AA25" s="231" t="s">
        <v>110</v>
      </c>
      <c r="AB25" s="231"/>
      <c r="AC25" s="231"/>
      <c r="AD25" s="231"/>
      <c r="AE25" s="231"/>
      <c r="AF25" s="231"/>
      <c r="AG25" s="231"/>
      <c r="AH25" s="232"/>
    </row>
    <row r="26" spans="3:36" ht="15" customHeight="1">
      <c r="C26" s="319"/>
      <c r="D26" s="320"/>
      <c r="E26" s="320"/>
      <c r="F26" s="321"/>
      <c r="G26" s="312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234" t="s">
        <v>103</v>
      </c>
      <c r="X26" s="234"/>
      <c r="Y26" s="234"/>
      <c r="Z26" s="234"/>
      <c r="AA26" s="231" t="s">
        <v>109</v>
      </c>
      <c r="AB26" s="231"/>
      <c r="AC26" s="231"/>
      <c r="AD26" s="231"/>
      <c r="AE26" s="231"/>
      <c r="AF26" s="231"/>
      <c r="AG26" s="231"/>
      <c r="AH26" s="232"/>
    </row>
    <row r="27" spans="3:36" ht="15" customHeight="1">
      <c r="C27" s="322"/>
      <c r="D27" s="220"/>
      <c r="E27" s="220"/>
      <c r="F27" s="323"/>
      <c r="G27" s="314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235" t="s">
        <v>73</v>
      </c>
      <c r="X27" s="235"/>
      <c r="Y27" s="235"/>
      <c r="Z27" s="235"/>
      <c r="AA27" s="259"/>
      <c r="AB27" s="259"/>
      <c r="AC27" s="259"/>
      <c r="AD27" s="259"/>
      <c r="AE27" s="259"/>
      <c r="AF27" s="259"/>
      <c r="AG27" s="259"/>
      <c r="AH27" s="260"/>
      <c r="AJ27" s="122"/>
    </row>
    <row r="28" spans="3:36" ht="15" customHeight="1">
      <c r="C28" s="316" t="s">
        <v>394</v>
      </c>
      <c r="D28" s="324"/>
      <c r="E28" s="324"/>
      <c r="F28" s="325"/>
      <c r="G28" s="139" t="s">
        <v>393</v>
      </c>
      <c r="H28" s="244" t="s">
        <v>206</v>
      </c>
      <c r="I28" s="236"/>
      <c r="J28" s="236"/>
      <c r="K28" s="123"/>
      <c r="L28" s="123"/>
      <c r="M28" s="123"/>
      <c r="N28" s="11"/>
      <c r="O28" s="11"/>
      <c r="P28" s="123"/>
      <c r="Q28" s="123"/>
      <c r="R28" s="11"/>
      <c r="S28" s="11"/>
      <c r="T28" s="124"/>
      <c r="U28" s="123"/>
      <c r="V28" s="125"/>
      <c r="W28" s="125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6"/>
    </row>
    <row r="29" spans="3:36" ht="15" customHeight="1">
      <c r="C29" s="326"/>
      <c r="D29" s="327"/>
      <c r="E29" s="327"/>
      <c r="F29" s="328"/>
      <c r="G29" s="268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34" t="s">
        <v>67</v>
      </c>
      <c r="X29" s="234"/>
      <c r="Y29" s="234"/>
      <c r="Z29" s="234"/>
      <c r="AA29" s="231" t="s">
        <v>110</v>
      </c>
      <c r="AB29" s="231"/>
      <c r="AC29" s="231"/>
      <c r="AD29" s="231"/>
      <c r="AE29" s="231"/>
      <c r="AF29" s="231"/>
      <c r="AG29" s="231"/>
      <c r="AH29" s="232"/>
    </row>
    <row r="30" spans="3:36" ht="15" customHeight="1">
      <c r="C30" s="326"/>
      <c r="D30" s="327"/>
      <c r="E30" s="327"/>
      <c r="F30" s="328"/>
      <c r="G30" s="270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33" t="s">
        <v>103</v>
      </c>
      <c r="X30" s="233"/>
      <c r="Y30" s="233"/>
      <c r="Z30" s="233"/>
      <c r="AA30" s="236" t="s">
        <v>109</v>
      </c>
      <c r="AB30" s="236"/>
      <c r="AC30" s="236"/>
      <c r="AD30" s="236"/>
      <c r="AE30" s="236"/>
      <c r="AF30" s="236"/>
      <c r="AG30" s="236"/>
      <c r="AH30" s="237"/>
    </row>
    <row r="31" spans="3:36" ht="15" customHeight="1">
      <c r="C31" s="326"/>
      <c r="D31" s="327"/>
      <c r="E31" s="327"/>
      <c r="F31" s="328"/>
      <c r="G31" s="139" t="s">
        <v>393</v>
      </c>
      <c r="H31" s="244" t="s">
        <v>206</v>
      </c>
      <c r="I31" s="236"/>
      <c r="J31" s="236"/>
      <c r="K31" s="123"/>
      <c r="L31" s="123"/>
      <c r="M31" s="123"/>
      <c r="N31" s="11"/>
      <c r="O31" s="11"/>
      <c r="P31" s="123"/>
      <c r="Q31" s="123"/>
      <c r="R31" s="11"/>
      <c r="S31" s="11"/>
      <c r="T31" s="124"/>
      <c r="U31" s="123"/>
      <c r="V31" s="125"/>
      <c r="W31" s="12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6"/>
    </row>
    <row r="32" spans="3:36" ht="15" customHeight="1">
      <c r="C32" s="326"/>
      <c r="D32" s="327"/>
      <c r="E32" s="327"/>
      <c r="F32" s="328"/>
      <c r="G32" s="268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34" t="s">
        <v>67</v>
      </c>
      <c r="X32" s="234"/>
      <c r="Y32" s="234"/>
      <c r="Z32" s="234"/>
      <c r="AA32" s="231" t="s">
        <v>110</v>
      </c>
      <c r="AB32" s="231"/>
      <c r="AC32" s="231"/>
      <c r="AD32" s="231"/>
      <c r="AE32" s="231"/>
      <c r="AF32" s="231"/>
      <c r="AG32" s="231"/>
      <c r="AH32" s="232"/>
    </row>
    <row r="33" spans="3:35" ht="15" customHeight="1">
      <c r="C33" s="329"/>
      <c r="D33" s="330"/>
      <c r="E33" s="330"/>
      <c r="F33" s="331"/>
      <c r="G33" s="272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89" t="s">
        <v>103</v>
      </c>
      <c r="X33" s="289"/>
      <c r="Y33" s="289"/>
      <c r="Z33" s="289"/>
      <c r="AA33" s="236" t="s">
        <v>109</v>
      </c>
      <c r="AB33" s="236"/>
      <c r="AC33" s="236"/>
      <c r="AD33" s="236"/>
      <c r="AE33" s="236"/>
      <c r="AF33" s="236"/>
      <c r="AG33" s="236"/>
      <c r="AH33" s="237"/>
    </row>
    <row r="34" spans="3:35" ht="27" customHeight="1">
      <c r="C34" s="179" t="s">
        <v>209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1"/>
      <c r="P34" s="182" t="s">
        <v>299</v>
      </c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4"/>
    </row>
    <row r="35" spans="3:35" ht="20.45" customHeight="1">
      <c r="C35" s="261" t="s">
        <v>210</v>
      </c>
      <c r="D35" s="262"/>
      <c r="E35" s="262"/>
      <c r="F35" s="263"/>
      <c r="G35" s="240" t="s">
        <v>9</v>
      </c>
      <c r="H35" s="241"/>
      <c r="I35" s="240" t="s">
        <v>96</v>
      </c>
      <c r="J35" s="267"/>
      <c r="K35" s="267"/>
      <c r="L35" s="241"/>
      <c r="M35" s="245"/>
      <c r="N35" s="246"/>
      <c r="O35" s="246"/>
      <c r="P35" s="246"/>
      <c r="Q35" s="246"/>
      <c r="R35" s="246"/>
      <c r="S35" s="238" t="s">
        <v>46</v>
      </c>
      <c r="T35" s="239"/>
      <c r="U35" s="240" t="s">
        <v>11</v>
      </c>
      <c r="V35" s="241"/>
      <c r="W35" s="240" t="s">
        <v>10</v>
      </c>
      <c r="X35" s="267"/>
      <c r="Y35" s="267"/>
      <c r="Z35" s="241"/>
      <c r="AA35" s="194"/>
      <c r="AB35" s="195"/>
      <c r="AC35" s="195"/>
      <c r="AD35" s="195"/>
      <c r="AE35" s="195"/>
      <c r="AF35" s="195"/>
      <c r="AG35" s="190" t="s">
        <v>46</v>
      </c>
      <c r="AH35" s="191"/>
    </row>
    <row r="36" spans="3:35" ht="20.45" customHeight="1">
      <c r="C36" s="264"/>
      <c r="D36" s="265"/>
      <c r="E36" s="265"/>
      <c r="F36" s="266"/>
      <c r="G36" s="242"/>
      <c r="H36" s="243"/>
      <c r="I36" s="185" t="s">
        <v>10</v>
      </c>
      <c r="J36" s="186"/>
      <c r="K36" s="186"/>
      <c r="L36" s="187"/>
      <c r="M36" s="188"/>
      <c r="N36" s="189"/>
      <c r="O36" s="189"/>
      <c r="P36" s="189"/>
      <c r="Q36" s="189"/>
      <c r="R36" s="189"/>
      <c r="S36" s="198" t="s">
        <v>46</v>
      </c>
      <c r="T36" s="199"/>
      <c r="U36" s="242"/>
      <c r="V36" s="243"/>
      <c r="W36" s="242"/>
      <c r="X36" s="290"/>
      <c r="Y36" s="290"/>
      <c r="Z36" s="243"/>
      <c r="AA36" s="196"/>
      <c r="AB36" s="197"/>
      <c r="AC36" s="197"/>
      <c r="AD36" s="197"/>
      <c r="AE36" s="197"/>
      <c r="AF36" s="197"/>
      <c r="AG36" s="192"/>
      <c r="AH36" s="193"/>
    </row>
    <row r="37" spans="3:35" ht="38.450000000000003" customHeight="1">
      <c r="C37" s="273" t="s">
        <v>211</v>
      </c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5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7"/>
    </row>
    <row r="38" spans="3:35" ht="19.5" customHeight="1">
      <c r="C38" s="205" t="s">
        <v>212</v>
      </c>
      <c r="D38" s="206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8"/>
      <c r="AG38" s="208"/>
      <c r="AH38" s="209"/>
      <c r="AI38" s="101"/>
    </row>
    <row r="39" spans="3:35" ht="25.15" customHeight="1">
      <c r="C39" s="249" t="s">
        <v>76</v>
      </c>
      <c r="D39" s="250"/>
      <c r="E39" s="251" t="s">
        <v>77</v>
      </c>
      <c r="F39" s="250"/>
      <c r="G39" s="173" t="s">
        <v>18</v>
      </c>
      <c r="H39" s="174"/>
      <c r="I39" s="173" t="s">
        <v>4</v>
      </c>
      <c r="J39" s="174"/>
      <c r="K39" s="173" t="s">
        <v>21</v>
      </c>
      <c r="L39" s="174"/>
      <c r="M39" s="173" t="s">
        <v>22</v>
      </c>
      <c r="N39" s="174"/>
      <c r="O39" s="173" t="s">
        <v>23</v>
      </c>
      <c r="P39" s="174"/>
      <c r="Q39" s="173" t="s">
        <v>19</v>
      </c>
      <c r="R39" s="174"/>
      <c r="S39" s="173" t="s">
        <v>20</v>
      </c>
      <c r="T39" s="174"/>
      <c r="U39" s="175" t="s">
        <v>292</v>
      </c>
      <c r="V39" s="176"/>
      <c r="W39" s="173" t="s">
        <v>24</v>
      </c>
      <c r="X39" s="174"/>
      <c r="Y39" s="173" t="s">
        <v>25</v>
      </c>
      <c r="Z39" s="174"/>
      <c r="AA39" s="173" t="s">
        <v>65</v>
      </c>
      <c r="AB39" s="174"/>
      <c r="AC39" s="173" t="s">
        <v>37</v>
      </c>
      <c r="AD39" s="174"/>
      <c r="AE39" s="173" t="s">
        <v>26</v>
      </c>
      <c r="AF39" s="174"/>
      <c r="AG39" s="278" t="s">
        <v>104</v>
      </c>
      <c r="AH39" s="279"/>
    </row>
    <row r="40" spans="3:35" ht="25.15" customHeight="1">
      <c r="C40" s="247"/>
      <c r="D40" s="248"/>
      <c r="E40" s="177"/>
      <c r="F40" s="178"/>
      <c r="G40" s="177"/>
      <c r="H40" s="178"/>
      <c r="I40" s="177"/>
      <c r="J40" s="178"/>
      <c r="K40" s="177"/>
      <c r="L40" s="178"/>
      <c r="M40" s="177"/>
      <c r="N40" s="178"/>
      <c r="O40" s="177"/>
      <c r="P40" s="178"/>
      <c r="Q40" s="177"/>
      <c r="R40" s="178"/>
      <c r="S40" s="177"/>
      <c r="T40" s="178"/>
      <c r="U40" s="177"/>
      <c r="V40" s="178"/>
      <c r="W40" s="177"/>
      <c r="X40" s="178"/>
      <c r="Y40" s="177"/>
      <c r="Z40" s="178"/>
      <c r="AA40" s="177"/>
      <c r="AB40" s="178"/>
      <c r="AC40" s="177"/>
      <c r="AD40" s="178"/>
      <c r="AE40" s="177"/>
      <c r="AF40" s="178"/>
      <c r="AG40" s="248"/>
      <c r="AH40" s="284"/>
    </row>
    <row r="41" spans="3:35" ht="25.15" customHeight="1">
      <c r="C41" s="252" t="s">
        <v>6</v>
      </c>
      <c r="D41" s="174"/>
      <c r="E41" s="173" t="s">
        <v>27</v>
      </c>
      <c r="F41" s="174"/>
      <c r="G41" s="173" t="s">
        <v>28</v>
      </c>
      <c r="H41" s="174"/>
      <c r="I41" s="173" t="s">
        <v>29</v>
      </c>
      <c r="J41" s="174"/>
      <c r="K41" s="173" t="s">
        <v>30</v>
      </c>
      <c r="L41" s="174"/>
      <c r="M41" s="173" t="s">
        <v>31</v>
      </c>
      <c r="N41" s="174"/>
      <c r="O41" s="173" t="s">
        <v>3</v>
      </c>
      <c r="P41" s="174"/>
      <c r="Q41" s="173" t="s">
        <v>5</v>
      </c>
      <c r="R41" s="174"/>
      <c r="S41" s="173" t="s">
        <v>32</v>
      </c>
      <c r="T41" s="174"/>
      <c r="U41" s="173" t="s">
        <v>33</v>
      </c>
      <c r="V41" s="174"/>
      <c r="W41" s="173" t="s">
        <v>34</v>
      </c>
      <c r="X41" s="174"/>
      <c r="Y41" s="173" t="s">
        <v>35</v>
      </c>
      <c r="Z41" s="174"/>
      <c r="AA41" s="173" t="s">
        <v>100</v>
      </c>
      <c r="AB41" s="174"/>
      <c r="AC41" s="255"/>
      <c r="AD41" s="256"/>
      <c r="AE41" s="255"/>
      <c r="AF41" s="256"/>
      <c r="AG41" s="280"/>
      <c r="AH41" s="281"/>
    </row>
    <row r="42" spans="3:35" ht="25.15" customHeight="1">
      <c r="C42" s="247"/>
      <c r="D42" s="248"/>
      <c r="E42" s="177"/>
      <c r="F42" s="178"/>
      <c r="G42" s="177"/>
      <c r="H42" s="178"/>
      <c r="I42" s="177"/>
      <c r="J42" s="178"/>
      <c r="K42" s="177"/>
      <c r="L42" s="178"/>
      <c r="M42" s="177"/>
      <c r="N42" s="178"/>
      <c r="O42" s="177"/>
      <c r="P42" s="178"/>
      <c r="Q42" s="177"/>
      <c r="R42" s="178"/>
      <c r="S42" s="177"/>
      <c r="T42" s="178"/>
      <c r="U42" s="177"/>
      <c r="V42" s="178"/>
      <c r="W42" s="177"/>
      <c r="X42" s="178"/>
      <c r="Y42" s="177"/>
      <c r="Z42" s="178"/>
      <c r="AA42" s="171"/>
      <c r="AB42" s="172"/>
      <c r="AC42" s="257"/>
      <c r="AD42" s="258"/>
      <c r="AE42" s="257"/>
      <c r="AF42" s="258"/>
      <c r="AG42" s="282"/>
      <c r="AH42" s="283"/>
    </row>
    <row r="43" spans="3:35" ht="19.5" customHeight="1">
      <c r="C43" s="205" t="s">
        <v>213</v>
      </c>
      <c r="D43" s="206"/>
      <c r="E43" s="206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8"/>
      <c r="AG43" s="208"/>
      <c r="AH43" s="209"/>
    </row>
    <row r="44" spans="3:35" ht="25.15" customHeight="1">
      <c r="C44" s="249" t="s">
        <v>76</v>
      </c>
      <c r="D44" s="250"/>
      <c r="E44" s="251" t="s">
        <v>77</v>
      </c>
      <c r="F44" s="250"/>
      <c r="G44" s="173" t="s">
        <v>18</v>
      </c>
      <c r="H44" s="174"/>
      <c r="I44" s="173" t="s">
        <v>4</v>
      </c>
      <c r="J44" s="174"/>
      <c r="K44" s="173" t="s">
        <v>21</v>
      </c>
      <c r="L44" s="174"/>
      <c r="M44" s="173" t="s">
        <v>22</v>
      </c>
      <c r="N44" s="174"/>
      <c r="O44" s="173" t="s">
        <v>23</v>
      </c>
      <c r="P44" s="174"/>
      <c r="Q44" s="173" t="s">
        <v>19</v>
      </c>
      <c r="R44" s="174"/>
      <c r="S44" s="173" t="s">
        <v>20</v>
      </c>
      <c r="T44" s="174"/>
      <c r="U44" s="175" t="s">
        <v>292</v>
      </c>
      <c r="V44" s="176"/>
      <c r="W44" s="173" t="s">
        <v>36</v>
      </c>
      <c r="X44" s="174"/>
      <c r="Y44" s="173" t="s">
        <v>25</v>
      </c>
      <c r="Z44" s="174"/>
      <c r="AA44" s="173" t="s">
        <v>65</v>
      </c>
      <c r="AB44" s="174"/>
      <c r="AC44" s="173" t="s">
        <v>105</v>
      </c>
      <c r="AD44" s="174"/>
      <c r="AE44" s="173" t="s">
        <v>26</v>
      </c>
      <c r="AF44" s="174"/>
      <c r="AG44" s="278" t="s">
        <v>104</v>
      </c>
      <c r="AH44" s="279"/>
    </row>
    <row r="45" spans="3:35" ht="25.15" customHeight="1">
      <c r="C45" s="247"/>
      <c r="D45" s="248"/>
      <c r="E45" s="177"/>
      <c r="F45" s="178"/>
      <c r="G45" s="177"/>
      <c r="H45" s="178"/>
      <c r="I45" s="177"/>
      <c r="J45" s="178"/>
      <c r="K45" s="177"/>
      <c r="L45" s="178"/>
      <c r="M45" s="177"/>
      <c r="N45" s="178"/>
      <c r="O45" s="177"/>
      <c r="P45" s="178"/>
      <c r="Q45" s="177"/>
      <c r="R45" s="178"/>
      <c r="S45" s="177"/>
      <c r="T45" s="178"/>
      <c r="U45" s="177"/>
      <c r="V45" s="178"/>
      <c r="W45" s="177"/>
      <c r="X45" s="178"/>
      <c r="Y45" s="177"/>
      <c r="Z45" s="178"/>
      <c r="AA45" s="177"/>
      <c r="AB45" s="178"/>
      <c r="AC45" s="177"/>
      <c r="AD45" s="178"/>
      <c r="AE45" s="177"/>
      <c r="AF45" s="178"/>
      <c r="AG45" s="248"/>
      <c r="AH45" s="284"/>
    </row>
    <row r="46" spans="3:35" ht="25.15" customHeight="1">
      <c r="C46" s="252" t="s">
        <v>6</v>
      </c>
      <c r="D46" s="174"/>
      <c r="E46" s="173" t="s">
        <v>27</v>
      </c>
      <c r="F46" s="174"/>
      <c r="G46" s="173" t="s">
        <v>28</v>
      </c>
      <c r="H46" s="174"/>
      <c r="I46" s="173" t="s">
        <v>29</v>
      </c>
      <c r="J46" s="174"/>
      <c r="K46" s="173" t="s">
        <v>30</v>
      </c>
      <c r="L46" s="174"/>
      <c r="M46" s="173" t="s">
        <v>31</v>
      </c>
      <c r="N46" s="174"/>
      <c r="O46" s="173" t="s">
        <v>3</v>
      </c>
      <c r="P46" s="174"/>
      <c r="Q46" s="173" t="s">
        <v>5</v>
      </c>
      <c r="R46" s="174"/>
      <c r="S46" s="173" t="s">
        <v>32</v>
      </c>
      <c r="T46" s="174"/>
      <c r="U46" s="173" t="s">
        <v>33</v>
      </c>
      <c r="V46" s="174"/>
      <c r="W46" s="173" t="s">
        <v>34</v>
      </c>
      <c r="X46" s="174"/>
      <c r="Y46" s="173" t="s">
        <v>35</v>
      </c>
      <c r="Z46" s="174"/>
      <c r="AA46" s="173" t="s">
        <v>100</v>
      </c>
      <c r="AB46" s="174"/>
      <c r="AC46" s="255"/>
      <c r="AD46" s="256"/>
      <c r="AE46" s="255"/>
      <c r="AF46" s="256"/>
      <c r="AG46" s="280"/>
      <c r="AH46" s="281"/>
    </row>
    <row r="47" spans="3:35" ht="25.15" customHeight="1">
      <c r="C47" s="253"/>
      <c r="D47" s="254"/>
      <c r="E47" s="171"/>
      <c r="F47" s="172"/>
      <c r="G47" s="171"/>
      <c r="H47" s="172"/>
      <c r="I47" s="171"/>
      <c r="J47" s="172"/>
      <c r="K47" s="171"/>
      <c r="L47" s="172"/>
      <c r="M47" s="171"/>
      <c r="N47" s="172"/>
      <c r="O47" s="171"/>
      <c r="P47" s="172"/>
      <c r="Q47" s="171"/>
      <c r="R47" s="172"/>
      <c r="S47" s="171"/>
      <c r="T47" s="172"/>
      <c r="U47" s="171"/>
      <c r="V47" s="172"/>
      <c r="W47" s="171"/>
      <c r="X47" s="172"/>
      <c r="Y47" s="171"/>
      <c r="Z47" s="172"/>
      <c r="AA47" s="171"/>
      <c r="AB47" s="172"/>
      <c r="AC47" s="257"/>
      <c r="AD47" s="258"/>
      <c r="AE47" s="257"/>
      <c r="AF47" s="258"/>
      <c r="AG47" s="282"/>
      <c r="AH47" s="283"/>
    </row>
    <row r="48" spans="3:35" ht="13.5" customHeight="1"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0"/>
      <c r="AD48" s="120"/>
      <c r="AE48" s="120"/>
      <c r="AF48" s="120"/>
      <c r="AG48" s="120"/>
      <c r="AH48" s="120"/>
    </row>
    <row r="49" spans="3:37"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J49" s="127" t="s">
        <v>238</v>
      </c>
    </row>
    <row r="50" spans="3:37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J50" s="128"/>
    </row>
    <row r="51" spans="3:37"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J51" s="128" t="s">
        <v>239</v>
      </c>
    </row>
    <row r="52" spans="3:37"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</row>
    <row r="53" spans="3:37"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J53" s="127" t="s">
        <v>240</v>
      </c>
      <c r="AK53" s="129" t="s">
        <v>262</v>
      </c>
    </row>
    <row r="54" spans="3:37"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J54" s="128" t="s">
        <v>241</v>
      </c>
      <c r="AK54" s="84">
        <v>201</v>
      </c>
    </row>
    <row r="55" spans="3:37"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J55" s="128" t="s">
        <v>242</v>
      </c>
      <c r="AK55" s="84">
        <v>202</v>
      </c>
    </row>
    <row r="56" spans="3:37"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J56" s="128" t="s">
        <v>243</v>
      </c>
      <c r="AK56" s="84">
        <v>203</v>
      </c>
    </row>
    <row r="57" spans="3:37"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J57" s="128" t="s">
        <v>244</v>
      </c>
      <c r="AK57" s="84">
        <v>204</v>
      </c>
    </row>
    <row r="58" spans="3:37"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J58" s="128" t="s">
        <v>245</v>
      </c>
      <c r="AK58" s="84">
        <v>205</v>
      </c>
    </row>
    <row r="59" spans="3:37"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J59" s="128" t="s">
        <v>246</v>
      </c>
      <c r="AK59" s="84">
        <v>206</v>
      </c>
    </row>
    <row r="60" spans="3:37"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J60" s="128" t="s">
        <v>247</v>
      </c>
      <c r="AK60" s="84">
        <v>207</v>
      </c>
    </row>
    <row r="61" spans="3:37"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J61" s="128" t="s">
        <v>248</v>
      </c>
      <c r="AK61" s="84">
        <v>210</v>
      </c>
    </row>
    <row r="62" spans="3:37"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J62" s="128" t="s">
        <v>249</v>
      </c>
      <c r="AK62" s="84">
        <v>213</v>
      </c>
    </row>
    <row r="63" spans="3:37"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J63" s="128" t="s">
        <v>250</v>
      </c>
      <c r="AK63" s="84">
        <v>214</v>
      </c>
    </row>
    <row r="64" spans="3:37"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J64" s="128" t="s">
        <v>251</v>
      </c>
      <c r="AK64" s="84">
        <v>215</v>
      </c>
    </row>
    <row r="65" spans="3:37"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J65" s="128" t="s">
        <v>252</v>
      </c>
      <c r="AK65" s="84">
        <v>356</v>
      </c>
    </row>
    <row r="66" spans="3:37"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J66" s="128" t="s">
        <v>253</v>
      </c>
      <c r="AK66" s="84">
        <v>386</v>
      </c>
    </row>
    <row r="67" spans="3:37"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J67" s="128" t="s">
        <v>254</v>
      </c>
      <c r="AK67" s="84">
        <v>401</v>
      </c>
    </row>
    <row r="68" spans="3:37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J68" s="128" t="s">
        <v>255</v>
      </c>
      <c r="AK68" s="84">
        <v>402</v>
      </c>
    </row>
    <row r="69" spans="3:37"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J69" s="128" t="s">
        <v>256</v>
      </c>
      <c r="AK69" s="84">
        <v>422</v>
      </c>
    </row>
    <row r="70" spans="3:37"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J70" s="128" t="s">
        <v>257</v>
      </c>
      <c r="AK70" s="84">
        <v>442</v>
      </c>
    </row>
    <row r="71" spans="3:37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J71" s="128" t="s">
        <v>258</v>
      </c>
      <c r="AK71" s="84">
        <v>484</v>
      </c>
    </row>
    <row r="72" spans="3:37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J72" s="128" t="s">
        <v>259</v>
      </c>
      <c r="AK72" s="84">
        <v>488</v>
      </c>
    </row>
    <row r="73" spans="3:37"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J73" s="128" t="s">
        <v>260</v>
      </c>
      <c r="AK73" s="84">
        <v>506</v>
      </c>
    </row>
    <row r="74" spans="3:37"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</row>
    <row r="75" spans="3:37"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J75" s="130" t="s">
        <v>132</v>
      </c>
    </row>
    <row r="76" spans="3:37"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J76" s="131" t="s">
        <v>133</v>
      </c>
    </row>
    <row r="77" spans="3:37">
      <c r="C77" s="84"/>
      <c r="D77" s="84"/>
      <c r="E77" s="84"/>
      <c r="F77" s="84"/>
      <c r="G77" s="84"/>
      <c r="H77" s="84"/>
      <c r="I77" s="84"/>
      <c r="J77" s="84"/>
      <c r="AJ77" s="131" t="s">
        <v>134</v>
      </c>
    </row>
    <row r="78" spans="3:37">
      <c r="C78" s="84"/>
      <c r="D78" s="84"/>
      <c r="E78" s="84"/>
      <c r="F78" s="84"/>
      <c r="G78" s="84"/>
      <c r="H78" s="84"/>
      <c r="I78" s="84"/>
      <c r="J78" s="84"/>
      <c r="AJ78" s="131" t="s">
        <v>135</v>
      </c>
    </row>
    <row r="79" spans="3:37"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J79" s="131" t="s">
        <v>136</v>
      </c>
    </row>
    <row r="80" spans="3:37"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J80" s="131" t="s">
        <v>137</v>
      </c>
    </row>
    <row r="81" spans="3:36">
      <c r="AE81" s="84"/>
      <c r="AF81" s="84"/>
      <c r="AG81" s="84"/>
      <c r="AH81" s="84"/>
      <c r="AJ81" s="131" t="s">
        <v>138</v>
      </c>
    </row>
    <row r="82" spans="3:36"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J82" s="131" t="s">
        <v>139</v>
      </c>
    </row>
    <row r="83" spans="3:36"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J83" s="131" t="s">
        <v>140</v>
      </c>
    </row>
    <row r="84" spans="3:36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J84" s="131" t="s">
        <v>141</v>
      </c>
    </row>
    <row r="85" spans="3:36"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J85" s="131" t="s">
        <v>142</v>
      </c>
    </row>
    <row r="86" spans="3:36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J86" s="131" t="s">
        <v>143</v>
      </c>
    </row>
    <row r="87" spans="3:36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J87" s="131" t="s">
        <v>144</v>
      </c>
    </row>
    <row r="88" spans="3:36"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J88" s="132"/>
    </row>
    <row r="89" spans="3:36"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J89" s="130" t="s">
        <v>145</v>
      </c>
    </row>
    <row r="90" spans="3:36"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J90" s="131" t="s">
        <v>135</v>
      </c>
    </row>
    <row r="91" spans="3:36"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J91" s="131" t="s">
        <v>136</v>
      </c>
    </row>
    <row r="92" spans="3:36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J92" s="131" t="s">
        <v>137</v>
      </c>
    </row>
    <row r="93" spans="3:36">
      <c r="AJ93" s="131" t="s">
        <v>146</v>
      </c>
    </row>
    <row r="94" spans="3:36">
      <c r="AJ94" s="131" t="s">
        <v>147</v>
      </c>
    </row>
    <row r="95" spans="3:36">
      <c r="AJ95" s="131" t="s">
        <v>134</v>
      </c>
    </row>
    <row r="96" spans="3:36">
      <c r="AJ96" s="131" t="s">
        <v>148</v>
      </c>
    </row>
    <row r="97" spans="36:36">
      <c r="AJ97" s="131" t="s">
        <v>149</v>
      </c>
    </row>
    <row r="98" spans="36:36">
      <c r="AJ98" s="131" t="s">
        <v>141</v>
      </c>
    </row>
    <row r="99" spans="36:36">
      <c r="AJ99" s="131" t="s">
        <v>142</v>
      </c>
    </row>
    <row r="100" spans="36:36">
      <c r="AJ100" s="131" t="s">
        <v>150</v>
      </c>
    </row>
    <row r="101" spans="36:36">
      <c r="AJ101" s="131" t="s">
        <v>151</v>
      </c>
    </row>
    <row r="102" spans="36:36">
      <c r="AJ102" s="131" t="s">
        <v>152</v>
      </c>
    </row>
    <row r="103" spans="36:36">
      <c r="AJ103" s="131" t="s">
        <v>153</v>
      </c>
    </row>
    <row r="104" spans="36:36">
      <c r="AJ104" s="131" t="s">
        <v>154</v>
      </c>
    </row>
    <row r="105" spans="36:36">
      <c r="AJ105" s="131" t="s">
        <v>155</v>
      </c>
    </row>
    <row r="106" spans="36:36">
      <c r="AJ106" s="131" t="s">
        <v>156</v>
      </c>
    </row>
    <row r="107" spans="36:36">
      <c r="AJ107" s="133"/>
    </row>
    <row r="108" spans="36:36">
      <c r="AJ108" s="130" t="s">
        <v>157</v>
      </c>
    </row>
    <row r="109" spans="36:36">
      <c r="AJ109" s="131" t="s">
        <v>158</v>
      </c>
    </row>
    <row r="110" spans="36:36">
      <c r="AJ110" s="131" t="s">
        <v>159</v>
      </c>
    </row>
    <row r="111" spans="36:36">
      <c r="AJ111" s="131" t="s">
        <v>160</v>
      </c>
    </row>
    <row r="112" spans="36:36">
      <c r="AJ112" s="131" t="s">
        <v>161</v>
      </c>
    </row>
    <row r="113" spans="36:36">
      <c r="AJ113" s="131" t="s">
        <v>162</v>
      </c>
    </row>
    <row r="114" spans="36:36">
      <c r="AJ114" s="131" t="s">
        <v>163</v>
      </c>
    </row>
    <row r="115" spans="36:36">
      <c r="AJ115" s="131" t="s">
        <v>164</v>
      </c>
    </row>
    <row r="116" spans="36:36">
      <c r="AJ116" s="131" t="s">
        <v>165</v>
      </c>
    </row>
    <row r="117" spans="36:36">
      <c r="AJ117" s="131" t="s">
        <v>166</v>
      </c>
    </row>
    <row r="118" spans="36:36">
      <c r="AJ118" s="131" t="s">
        <v>167</v>
      </c>
    </row>
    <row r="119" spans="36:36">
      <c r="AJ119" s="131" t="s">
        <v>168</v>
      </c>
    </row>
    <row r="120" spans="36:36">
      <c r="AJ120" s="131" t="s">
        <v>169</v>
      </c>
    </row>
    <row r="121" spans="36:36">
      <c r="AJ121" s="131" t="s">
        <v>170</v>
      </c>
    </row>
    <row r="122" spans="36:36">
      <c r="AJ122" s="131" t="s">
        <v>171</v>
      </c>
    </row>
    <row r="123" spans="36:36">
      <c r="AJ123" s="131" t="s">
        <v>172</v>
      </c>
    </row>
    <row r="124" spans="36:36">
      <c r="AJ124" s="131" t="s">
        <v>173</v>
      </c>
    </row>
    <row r="125" spans="36:36">
      <c r="AJ125" s="131" t="s">
        <v>174</v>
      </c>
    </row>
    <row r="126" spans="36:36">
      <c r="AJ126" s="131" t="s">
        <v>175</v>
      </c>
    </row>
    <row r="127" spans="36:36">
      <c r="AJ127" s="131" t="s">
        <v>176</v>
      </c>
    </row>
    <row r="128" spans="36:36">
      <c r="AJ128" s="131" t="s">
        <v>177</v>
      </c>
    </row>
    <row r="129" spans="36:38">
      <c r="AJ129" s="131" t="s">
        <v>261</v>
      </c>
    </row>
    <row r="130" spans="36:38">
      <c r="AL130" s="10"/>
    </row>
    <row r="131" spans="36:38">
      <c r="AJ131" s="127" t="s">
        <v>178</v>
      </c>
      <c r="AK131" s="134" t="s">
        <v>264</v>
      </c>
      <c r="AL131" s="135"/>
    </row>
    <row r="132" spans="36:38">
      <c r="AJ132" s="128" t="s">
        <v>317</v>
      </c>
      <c r="AK132" s="10" t="s">
        <v>315</v>
      </c>
      <c r="AL132" s="136"/>
    </row>
    <row r="133" spans="36:38">
      <c r="AJ133" s="128" t="s">
        <v>318</v>
      </c>
      <c r="AK133" s="111" t="s">
        <v>316</v>
      </c>
      <c r="AL133" s="136"/>
    </row>
    <row r="134" spans="36:38">
      <c r="AJ134" s="128" t="s">
        <v>179</v>
      </c>
      <c r="AK134" s="111" t="s">
        <v>265</v>
      </c>
      <c r="AL134" s="136"/>
    </row>
    <row r="135" spans="36:38">
      <c r="AJ135" s="128" t="s">
        <v>180</v>
      </c>
      <c r="AK135" s="111" t="s">
        <v>266</v>
      </c>
      <c r="AL135" s="136"/>
    </row>
    <row r="136" spans="36:38">
      <c r="AJ136" s="128" t="s">
        <v>181</v>
      </c>
      <c r="AK136" s="111" t="s">
        <v>267</v>
      </c>
      <c r="AL136" s="136"/>
    </row>
    <row r="137" spans="36:38">
      <c r="AJ137" s="128" t="s">
        <v>182</v>
      </c>
      <c r="AK137" s="111" t="s">
        <v>268</v>
      </c>
      <c r="AL137" s="136"/>
    </row>
    <row r="138" spans="36:38">
      <c r="AJ138" s="128" t="s">
        <v>183</v>
      </c>
      <c r="AK138" s="111" t="s">
        <v>269</v>
      </c>
      <c r="AL138" s="136"/>
    </row>
    <row r="139" spans="36:38">
      <c r="AJ139" s="128" t="s">
        <v>184</v>
      </c>
      <c r="AK139" s="111" t="s">
        <v>270</v>
      </c>
      <c r="AL139" s="136"/>
    </row>
    <row r="140" spans="36:38">
      <c r="AJ140" s="128" t="s">
        <v>185</v>
      </c>
      <c r="AK140" s="111" t="s">
        <v>271</v>
      </c>
      <c r="AL140" s="136"/>
    </row>
    <row r="141" spans="36:38">
      <c r="AJ141" s="128" t="s">
        <v>186</v>
      </c>
      <c r="AK141" s="111" t="s">
        <v>272</v>
      </c>
      <c r="AL141" s="136"/>
    </row>
    <row r="142" spans="36:38">
      <c r="AJ142" s="128" t="s">
        <v>187</v>
      </c>
      <c r="AK142" s="111" t="s">
        <v>273</v>
      </c>
      <c r="AL142" s="136"/>
    </row>
    <row r="143" spans="36:38">
      <c r="AJ143" s="128" t="s">
        <v>188</v>
      </c>
      <c r="AK143" s="111" t="s">
        <v>285</v>
      </c>
      <c r="AL143" s="136"/>
    </row>
    <row r="144" spans="36:38">
      <c r="AJ144" s="128" t="s">
        <v>190</v>
      </c>
      <c r="AK144" s="111" t="s">
        <v>286</v>
      </c>
      <c r="AL144" s="136"/>
    </row>
    <row r="145" spans="36:38">
      <c r="AJ145" s="128" t="s">
        <v>191</v>
      </c>
      <c r="AK145" s="111" t="s">
        <v>274</v>
      </c>
      <c r="AL145" s="136"/>
    </row>
    <row r="146" spans="36:38">
      <c r="AJ146" s="128" t="s">
        <v>192</v>
      </c>
      <c r="AK146" s="111" t="s">
        <v>275</v>
      </c>
      <c r="AL146" s="136"/>
    </row>
    <row r="147" spans="36:38">
      <c r="AJ147" s="128" t="s">
        <v>193</v>
      </c>
      <c r="AK147" s="111" t="s">
        <v>276</v>
      </c>
      <c r="AL147" s="136"/>
    </row>
    <row r="148" spans="36:38">
      <c r="AJ148" s="128" t="s">
        <v>194</v>
      </c>
      <c r="AK148" s="111" t="s">
        <v>277</v>
      </c>
      <c r="AL148" s="136"/>
    </row>
    <row r="149" spans="36:38">
      <c r="AJ149" s="128" t="s">
        <v>195</v>
      </c>
      <c r="AK149" s="111" t="s">
        <v>278</v>
      </c>
      <c r="AL149" s="136"/>
    </row>
    <row r="150" spans="36:38">
      <c r="AJ150" s="128" t="s">
        <v>196</v>
      </c>
      <c r="AK150" s="111" t="s">
        <v>279</v>
      </c>
      <c r="AL150" s="136"/>
    </row>
    <row r="151" spans="36:38">
      <c r="AJ151" s="128" t="s">
        <v>197</v>
      </c>
      <c r="AK151" s="111" t="s">
        <v>280</v>
      </c>
      <c r="AL151" s="136"/>
    </row>
    <row r="152" spans="36:38">
      <c r="AJ152" s="128" t="s">
        <v>198</v>
      </c>
      <c r="AK152" s="111" t="s">
        <v>287</v>
      </c>
      <c r="AL152" s="136"/>
    </row>
    <row r="153" spans="36:38">
      <c r="AJ153" s="128" t="s">
        <v>199</v>
      </c>
      <c r="AK153" s="111" t="s">
        <v>288</v>
      </c>
      <c r="AL153" s="136"/>
    </row>
    <row r="154" spans="36:38">
      <c r="AJ154" s="128" t="s">
        <v>200</v>
      </c>
      <c r="AK154" s="111" t="s">
        <v>289</v>
      </c>
      <c r="AL154" s="136"/>
    </row>
    <row r="155" spans="36:38">
      <c r="AJ155" s="128" t="s">
        <v>201</v>
      </c>
      <c r="AK155" s="111" t="s">
        <v>290</v>
      </c>
      <c r="AL155" s="136"/>
    </row>
    <row r="156" spans="36:38">
      <c r="AJ156" s="128" t="s">
        <v>202</v>
      </c>
      <c r="AK156" s="111" t="s">
        <v>291</v>
      </c>
      <c r="AL156" s="136"/>
    </row>
    <row r="157" spans="36:38">
      <c r="AJ157" s="128" t="s">
        <v>203</v>
      </c>
      <c r="AK157" s="111" t="s">
        <v>281</v>
      </c>
      <c r="AL157" s="136"/>
    </row>
    <row r="158" spans="36:38">
      <c r="AJ158" s="128" t="s">
        <v>204</v>
      </c>
      <c r="AK158" s="111" t="s">
        <v>282</v>
      </c>
      <c r="AL158" s="136"/>
    </row>
    <row r="159" spans="36:38">
      <c r="AJ159" s="128" t="s">
        <v>205</v>
      </c>
      <c r="AK159" s="111" t="s">
        <v>283</v>
      </c>
      <c r="AL159" s="136"/>
    </row>
    <row r="160" spans="36:38">
      <c r="AJ160" s="128" t="s">
        <v>189</v>
      </c>
      <c r="AK160" s="111" t="s">
        <v>284</v>
      </c>
      <c r="AL160" s="136"/>
    </row>
    <row r="162" spans="36:37">
      <c r="AJ162" s="127" t="s">
        <v>313</v>
      </c>
      <c r="AK162" s="134" t="s">
        <v>314</v>
      </c>
    </row>
    <row r="163" spans="36:37">
      <c r="AJ163" s="137">
        <v>1</v>
      </c>
      <c r="AK163" s="100" t="s">
        <v>312</v>
      </c>
    </row>
    <row r="164" spans="36:37">
      <c r="AJ164" s="137">
        <v>2</v>
      </c>
      <c r="AK164" s="100" t="s">
        <v>304</v>
      </c>
    </row>
    <row r="165" spans="36:37">
      <c r="AJ165" s="137">
        <v>3</v>
      </c>
      <c r="AK165" s="100" t="s">
        <v>305</v>
      </c>
    </row>
    <row r="166" spans="36:37">
      <c r="AJ166" s="137">
        <v>4</v>
      </c>
      <c r="AK166" s="100" t="s">
        <v>306</v>
      </c>
    </row>
    <row r="167" spans="36:37">
      <c r="AJ167" s="137">
        <v>5</v>
      </c>
      <c r="AK167" s="100" t="s">
        <v>311</v>
      </c>
    </row>
    <row r="168" spans="36:37">
      <c r="AJ168" s="137">
        <v>6</v>
      </c>
      <c r="AK168" s="100" t="s">
        <v>307</v>
      </c>
    </row>
    <row r="169" spans="36:37">
      <c r="AJ169" s="137">
        <v>7</v>
      </c>
      <c r="AK169" s="100" t="s">
        <v>308</v>
      </c>
    </row>
    <row r="170" spans="36:37">
      <c r="AJ170" s="137">
        <v>8</v>
      </c>
      <c r="AK170" s="100" t="s">
        <v>309</v>
      </c>
    </row>
    <row r="171" spans="36:37">
      <c r="AJ171" s="137">
        <v>9</v>
      </c>
      <c r="AK171" s="100" t="s">
        <v>310</v>
      </c>
    </row>
  </sheetData>
  <sheetProtection selectLockedCells="1"/>
  <mergeCells count="232">
    <mergeCell ref="H23:J23"/>
    <mergeCell ref="G24:V27"/>
    <mergeCell ref="C23:F27"/>
    <mergeCell ref="C28:F33"/>
    <mergeCell ref="AD3:AD4"/>
    <mergeCell ref="AA3:AC4"/>
    <mergeCell ref="V8:AH8"/>
    <mergeCell ref="AJ7:AK7"/>
    <mergeCell ref="AK3:AK4"/>
    <mergeCell ref="Y3:Z4"/>
    <mergeCell ref="AH3:AH4"/>
    <mergeCell ref="AE3:AG4"/>
    <mergeCell ref="G7:J7"/>
    <mergeCell ref="L7:P7"/>
    <mergeCell ref="C6:K6"/>
    <mergeCell ref="Q7:T7"/>
    <mergeCell ref="Q3:Q5"/>
    <mergeCell ref="R3:R5"/>
    <mergeCell ref="S3:S5"/>
    <mergeCell ref="T3:T5"/>
    <mergeCell ref="U3:U5"/>
    <mergeCell ref="V3:X5"/>
    <mergeCell ref="AJ5:AK5"/>
    <mergeCell ref="L6:O6"/>
    <mergeCell ref="P6:AH6"/>
    <mergeCell ref="AA12:AC12"/>
    <mergeCell ref="AA11:AC11"/>
    <mergeCell ref="V11:Z11"/>
    <mergeCell ref="V12:Z12"/>
    <mergeCell ref="C3:H5"/>
    <mergeCell ref="I3:I5"/>
    <mergeCell ref="J3:J5"/>
    <mergeCell ref="K3:K5"/>
    <mergeCell ref="L3:L5"/>
    <mergeCell ref="M3:M5"/>
    <mergeCell ref="N3:N5"/>
    <mergeCell ref="O3:O5"/>
    <mergeCell ref="P3:P5"/>
    <mergeCell ref="G8:J8"/>
    <mergeCell ref="C7:F7"/>
    <mergeCell ref="AG40:AH40"/>
    <mergeCell ref="AG41:AH41"/>
    <mergeCell ref="AG42:AH42"/>
    <mergeCell ref="AG44:AH44"/>
    <mergeCell ref="AG45:AH45"/>
    <mergeCell ref="AC40:AD40"/>
    <mergeCell ref="V13:AF15"/>
    <mergeCell ref="U22:X22"/>
    <mergeCell ref="W39:X39"/>
    <mergeCell ref="W40:X40"/>
    <mergeCell ref="W32:Z32"/>
    <mergeCell ref="W33:Z33"/>
    <mergeCell ref="W35:Z36"/>
    <mergeCell ref="Y39:Z39"/>
    <mergeCell ref="Y40:Z40"/>
    <mergeCell ref="Y44:Z44"/>
    <mergeCell ref="Y45:Z45"/>
    <mergeCell ref="U42:V42"/>
    <mergeCell ref="AA44:AB44"/>
    <mergeCell ref="W25:Z25"/>
    <mergeCell ref="AC42:AD42"/>
    <mergeCell ref="W42:X42"/>
    <mergeCell ref="U41:V41"/>
    <mergeCell ref="V16:AF16"/>
    <mergeCell ref="AG46:AH46"/>
    <mergeCell ref="AG47:AH47"/>
    <mergeCell ref="C43:AH43"/>
    <mergeCell ref="M41:N41"/>
    <mergeCell ref="O41:P41"/>
    <mergeCell ref="Q41:R41"/>
    <mergeCell ref="S41:T41"/>
    <mergeCell ref="C42:D42"/>
    <mergeCell ref="E42:F42"/>
    <mergeCell ref="G42:H42"/>
    <mergeCell ref="I42:J42"/>
    <mergeCell ref="AE42:AF42"/>
    <mergeCell ref="W44:X44"/>
    <mergeCell ref="W45:X45"/>
    <mergeCell ref="W46:X46"/>
    <mergeCell ref="AA47:AB47"/>
    <mergeCell ref="AC41:AD41"/>
    <mergeCell ref="AE44:AF44"/>
    <mergeCell ref="Y47:Z47"/>
    <mergeCell ref="AE45:AF45"/>
    <mergeCell ref="AE46:AF46"/>
    <mergeCell ref="AE47:AF47"/>
    <mergeCell ref="Y41:Z41"/>
    <mergeCell ref="Y42:Z42"/>
    <mergeCell ref="AE40:AF40"/>
    <mergeCell ref="AE41:AF41"/>
    <mergeCell ref="AA26:AH26"/>
    <mergeCell ref="AA29:AH29"/>
    <mergeCell ref="AA27:AH27"/>
    <mergeCell ref="C38:AH38"/>
    <mergeCell ref="AA39:AB39"/>
    <mergeCell ref="C39:D39"/>
    <mergeCell ref="E39:F39"/>
    <mergeCell ref="U39:V39"/>
    <mergeCell ref="AC39:AD39"/>
    <mergeCell ref="AE39:AF39"/>
    <mergeCell ref="C35:F36"/>
    <mergeCell ref="G35:H36"/>
    <mergeCell ref="I35:L35"/>
    <mergeCell ref="G29:V30"/>
    <mergeCell ref="G32:V33"/>
    <mergeCell ref="W29:Z29"/>
    <mergeCell ref="AA41:AB41"/>
    <mergeCell ref="U40:V40"/>
    <mergeCell ref="C37:U37"/>
    <mergeCell ref="V37:AH37"/>
    <mergeCell ref="AG39:AH39"/>
    <mergeCell ref="H28:J28"/>
    <mergeCell ref="AC44:AD44"/>
    <mergeCell ref="AA46:AB46"/>
    <mergeCell ref="AA40:AB40"/>
    <mergeCell ref="AA42:AB42"/>
    <mergeCell ref="AA45:AB45"/>
    <mergeCell ref="AC45:AD45"/>
    <mergeCell ref="AC46:AD46"/>
    <mergeCell ref="AC47:AD47"/>
    <mergeCell ref="W41:X41"/>
    <mergeCell ref="W47:X47"/>
    <mergeCell ref="Y46:Z46"/>
    <mergeCell ref="C47:D47"/>
    <mergeCell ref="E47:F47"/>
    <mergeCell ref="G47:H47"/>
    <mergeCell ref="I47:J47"/>
    <mergeCell ref="K47:L47"/>
    <mergeCell ref="M47:N47"/>
    <mergeCell ref="C45:D45"/>
    <mergeCell ref="E45:F45"/>
    <mergeCell ref="G45:H45"/>
    <mergeCell ref="I45:J45"/>
    <mergeCell ref="K45:L45"/>
    <mergeCell ref="M45:N45"/>
    <mergeCell ref="C46:D46"/>
    <mergeCell ref="E46:F46"/>
    <mergeCell ref="G46:H46"/>
    <mergeCell ref="I46:J46"/>
    <mergeCell ref="K46:L46"/>
    <mergeCell ref="M46:N46"/>
    <mergeCell ref="G44:H44"/>
    <mergeCell ref="I44:J44"/>
    <mergeCell ref="K44:L44"/>
    <mergeCell ref="M44:N44"/>
    <mergeCell ref="C40:D40"/>
    <mergeCell ref="E40:F40"/>
    <mergeCell ref="G40:H40"/>
    <mergeCell ref="I40:J40"/>
    <mergeCell ref="K40:L40"/>
    <mergeCell ref="M40:N40"/>
    <mergeCell ref="C44:D44"/>
    <mergeCell ref="E44:F44"/>
    <mergeCell ref="C41:D41"/>
    <mergeCell ref="E41:F41"/>
    <mergeCell ref="H31:J31"/>
    <mergeCell ref="O40:P40"/>
    <mergeCell ref="Q40:R40"/>
    <mergeCell ref="S40:T40"/>
    <mergeCell ref="O42:P42"/>
    <mergeCell ref="Q42:R42"/>
    <mergeCell ref="S42:T42"/>
    <mergeCell ref="K42:L42"/>
    <mergeCell ref="G39:H39"/>
    <mergeCell ref="I39:J39"/>
    <mergeCell ref="K39:L39"/>
    <mergeCell ref="M39:N39"/>
    <mergeCell ref="O39:P39"/>
    <mergeCell ref="Q39:R39"/>
    <mergeCell ref="S39:T39"/>
    <mergeCell ref="G41:H41"/>
    <mergeCell ref="I41:J41"/>
    <mergeCell ref="K41:L41"/>
    <mergeCell ref="M42:N42"/>
    <mergeCell ref="M35:R35"/>
    <mergeCell ref="AA25:AH25"/>
    <mergeCell ref="W30:Z30"/>
    <mergeCell ref="W26:Z26"/>
    <mergeCell ref="W27:Z27"/>
    <mergeCell ref="AA32:AH32"/>
    <mergeCell ref="AA33:AH33"/>
    <mergeCell ref="AA30:AH30"/>
    <mergeCell ref="S35:T35"/>
    <mergeCell ref="U35:V36"/>
    <mergeCell ref="B2:AH2"/>
    <mergeCell ref="Q13:T13"/>
    <mergeCell ref="Q14:T15"/>
    <mergeCell ref="Q16:T16"/>
    <mergeCell ref="C21:AH21"/>
    <mergeCell ref="C22:D22"/>
    <mergeCell ref="Q17:T17"/>
    <mergeCell ref="C18:AH18"/>
    <mergeCell ref="Q9:T9"/>
    <mergeCell ref="Q10:T10"/>
    <mergeCell ref="Q11:T11"/>
    <mergeCell ref="Q12:T12"/>
    <mergeCell ref="D19:AH19"/>
    <mergeCell ref="D20:AH20"/>
    <mergeCell ref="Y22:AH22"/>
    <mergeCell ref="Q8:T8"/>
    <mergeCell ref="Y5:AH5"/>
    <mergeCell ref="AD12:AF12"/>
    <mergeCell ref="AD11:AF11"/>
    <mergeCell ref="V9:AF9"/>
    <mergeCell ref="V10:AF10"/>
    <mergeCell ref="V17:AF17"/>
    <mergeCell ref="E22:L22"/>
    <mergeCell ref="M22:N22"/>
    <mergeCell ref="O22:T22"/>
    <mergeCell ref="S47:T47"/>
    <mergeCell ref="O44:P44"/>
    <mergeCell ref="Q44:R44"/>
    <mergeCell ref="S44:T44"/>
    <mergeCell ref="U44:V44"/>
    <mergeCell ref="O45:P45"/>
    <mergeCell ref="Q45:R45"/>
    <mergeCell ref="S45:T45"/>
    <mergeCell ref="U45:V45"/>
    <mergeCell ref="U47:V47"/>
    <mergeCell ref="O46:P46"/>
    <mergeCell ref="Q46:R46"/>
    <mergeCell ref="S46:T46"/>
    <mergeCell ref="O47:P47"/>
    <mergeCell ref="Q47:R47"/>
    <mergeCell ref="U46:V46"/>
    <mergeCell ref="C34:O34"/>
    <mergeCell ref="P34:AH34"/>
    <mergeCell ref="I36:L36"/>
    <mergeCell ref="M36:R36"/>
    <mergeCell ref="AG35:AH36"/>
    <mergeCell ref="AA35:AF36"/>
    <mergeCell ref="S36:T36"/>
  </mergeCells>
  <phoneticPr fontId="1"/>
  <dataValidations count="4">
    <dataValidation type="list" allowBlank="1" showInputMessage="1" showErrorMessage="1" sqref="X48 AG45 AE45 AA47:AA48 Y47:Y48 Y45 C40:AG40 AC45 W47:W48 Z48 C45:U45 C47:U48 AB48 AA45 W45 C42:AA42">
      <formula1>$AJ$50:$AJ$51</formula1>
    </dataValidation>
    <dataValidation type="list" allowBlank="1" showInputMessage="1" sqref="V12">
      <formula1>$AJ$76:$AJ$87</formula1>
    </dataValidation>
    <dataValidation type="list" allowBlank="1" showInputMessage="1" showErrorMessage="1" sqref="AD7">
      <formula1>"1,2,3,4,5,6,7,8,9,10,11,12"</formula1>
    </dataValidation>
    <dataValidation type="list" allowBlank="1" showInputMessage="1" showErrorMessage="1" sqref="AF7">
      <formula1>"1,2,3,4,5,6,7,8,9,10,11,12,13,14,15,16,17,18,19,20,21,22,23,24,25,26,27,28,29,30,31"</formula1>
    </dataValidation>
  </dataValidations>
  <pageMargins left="0.78740157480314965" right="0.39370078740157483" top="0.78740157480314965" bottom="0.39370078740157483" header="0" footer="0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0">
              <controlPr defaultSize="0" autoFill="0" autoLine="0" autoPict="0">
                <anchor moveWithCells="1">
                  <from>
                    <xdr:col>24</xdr:col>
                    <xdr:colOff>57150</xdr:colOff>
                    <xdr:row>2</xdr:row>
                    <xdr:rowOff>180975</xdr:rowOff>
                  </from>
                  <to>
                    <xdr:col>26</xdr:col>
                    <xdr:colOff>85725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33</xdr:col>
                    <xdr:colOff>200025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33</xdr:col>
                    <xdr:colOff>200025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11">
              <controlPr defaultSize="0" autoFill="0" autoLine="0" autoPict="0">
                <anchor moveWithCells="1">
                  <from>
                    <xdr:col>24</xdr:col>
                    <xdr:colOff>57150</xdr:colOff>
                    <xdr:row>2</xdr:row>
                    <xdr:rowOff>19050</xdr:rowOff>
                  </from>
                  <to>
                    <xdr:col>26</xdr:col>
                    <xdr:colOff>85725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H36"/>
  <sheetViews>
    <sheetView showGridLines="0" view="pageBreakPreview" topLeftCell="B1" zoomScaleNormal="100" zoomScaleSheetLayoutView="100" workbookViewId="0">
      <selection activeCell="B2" sqref="B2"/>
    </sheetView>
  </sheetViews>
  <sheetFormatPr defaultRowHeight="13.5"/>
  <cols>
    <col min="1" max="1" width="2.375" style="84" hidden="1" customWidth="1"/>
    <col min="2" max="2" width="2.125" style="85" customWidth="1"/>
    <col min="3" max="13" width="5.625" style="85" customWidth="1"/>
    <col min="14" max="14" width="6.5" style="85" customWidth="1"/>
    <col min="15" max="20" width="5.625" style="85" customWidth="1"/>
    <col min="21" max="21" width="2.375" style="85" customWidth="1"/>
    <col min="22" max="23" width="9" style="85" hidden="1" customWidth="1"/>
    <col min="24" max="24" width="2.5" style="85" hidden="1" customWidth="1"/>
    <col min="25" max="26" width="9" style="85" hidden="1" customWidth="1"/>
    <col min="27" max="27" width="2.5" style="100" hidden="1" customWidth="1"/>
    <col min="28" max="29" width="9" style="85" hidden="1" customWidth="1"/>
    <col min="30" max="16384" width="9" style="85"/>
  </cols>
  <sheetData>
    <row r="1" spans="1:27">
      <c r="C1" s="33" t="s">
        <v>383</v>
      </c>
    </row>
    <row r="2" spans="1:27" ht="20.65" customHeight="1">
      <c r="A2" s="84" t="s">
        <v>386</v>
      </c>
      <c r="C2" s="205" t="s">
        <v>214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9"/>
      <c r="U2" s="101"/>
    </row>
    <row r="3" spans="1:27" ht="20.45" customHeight="1">
      <c r="A3" s="84">
        <v>2</v>
      </c>
      <c r="C3" s="389" t="s">
        <v>56</v>
      </c>
      <c r="D3" s="390"/>
      <c r="E3" s="391"/>
      <c r="F3" s="374" t="s">
        <v>338</v>
      </c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5"/>
      <c r="U3" s="101"/>
    </row>
    <row r="4" spans="1:27" ht="20.45" customHeight="1">
      <c r="C4" s="392"/>
      <c r="D4" s="393"/>
      <c r="E4" s="394"/>
      <c r="F4" s="376" t="s">
        <v>62</v>
      </c>
      <c r="G4" s="376"/>
      <c r="H4" s="376"/>
      <c r="I4" s="376"/>
      <c r="J4" s="376"/>
      <c r="K4" s="376"/>
      <c r="L4" s="376"/>
      <c r="M4" s="376"/>
      <c r="N4" s="376" t="s">
        <v>55</v>
      </c>
      <c r="O4" s="376"/>
      <c r="P4" s="376"/>
      <c r="Q4" s="378" t="s">
        <v>1</v>
      </c>
      <c r="R4" s="378"/>
      <c r="S4" s="378"/>
      <c r="T4" s="379"/>
    </row>
    <row r="5" spans="1:27" ht="20.45" customHeight="1">
      <c r="C5" s="395"/>
      <c r="D5" s="396"/>
      <c r="E5" s="397"/>
      <c r="F5" s="376" t="s">
        <v>63</v>
      </c>
      <c r="G5" s="376"/>
      <c r="H5" s="376"/>
      <c r="I5" s="376"/>
      <c r="J5" s="376" t="s">
        <v>64</v>
      </c>
      <c r="K5" s="376"/>
      <c r="L5" s="376"/>
      <c r="M5" s="376"/>
      <c r="N5" s="377"/>
      <c r="O5" s="377"/>
      <c r="P5" s="377"/>
      <c r="Q5" s="378"/>
      <c r="R5" s="378"/>
      <c r="S5" s="378"/>
      <c r="T5" s="379"/>
    </row>
    <row r="6" spans="1:27" ht="27" customHeight="1">
      <c r="C6" s="386"/>
      <c r="D6" s="387"/>
      <c r="E6" s="388"/>
      <c r="F6" s="383"/>
      <c r="G6" s="384"/>
      <c r="H6" s="384"/>
      <c r="I6" s="385"/>
      <c r="J6" s="383"/>
      <c r="K6" s="384"/>
      <c r="L6" s="384"/>
      <c r="M6" s="385"/>
      <c r="N6" s="383"/>
      <c r="O6" s="384"/>
      <c r="P6" s="385"/>
      <c r="Q6" s="380">
        <f>SUM(F6+J6+N6)</f>
        <v>0</v>
      </c>
      <c r="R6" s="381"/>
      <c r="S6" s="381"/>
      <c r="T6" s="382"/>
      <c r="U6" s="101"/>
    </row>
    <row r="7" spans="1:27" s="84" customFormat="1" ht="20.65" customHeight="1">
      <c r="C7" s="365" t="s">
        <v>215</v>
      </c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7"/>
      <c r="V7" s="34" t="s">
        <v>364</v>
      </c>
      <c r="W7" s="59" t="s">
        <v>356</v>
      </c>
      <c r="AA7" s="82"/>
    </row>
    <row r="8" spans="1:27" s="84" customFormat="1" ht="27" customHeight="1">
      <c r="C8" s="56"/>
      <c r="D8" s="368" t="s">
        <v>95</v>
      </c>
      <c r="E8" s="368"/>
      <c r="F8" s="368"/>
      <c r="G8" s="368"/>
      <c r="H8" s="368"/>
      <c r="I8" s="368"/>
      <c r="J8" s="368"/>
      <c r="K8" s="368" t="s">
        <v>93</v>
      </c>
      <c r="L8" s="368"/>
      <c r="M8" s="368"/>
      <c r="N8" s="368"/>
      <c r="O8" s="368" t="s">
        <v>94</v>
      </c>
      <c r="P8" s="368"/>
      <c r="Q8" s="368"/>
      <c r="R8" s="368"/>
      <c r="S8" s="368" t="s">
        <v>14</v>
      </c>
      <c r="T8" s="369"/>
      <c r="V8" s="35">
        <f>COUNTA(D8:D19)-1-W8</f>
        <v>0</v>
      </c>
      <c r="W8" s="35">
        <f>IF(OR(D9="なし",D9="該当なし",D9="該当者なし",D9="非該当"),1,0)</f>
        <v>0</v>
      </c>
      <c r="AA8" s="82"/>
    </row>
    <row r="9" spans="1:27" s="84" customFormat="1" ht="27" customHeight="1">
      <c r="C9" s="54">
        <v>1</v>
      </c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1"/>
      <c r="P9" s="371"/>
      <c r="Q9" s="371"/>
      <c r="R9" s="371"/>
      <c r="S9" s="372"/>
      <c r="T9" s="373"/>
      <c r="U9" s="51"/>
      <c r="AA9" s="82"/>
    </row>
    <row r="10" spans="1:27" s="84" customFormat="1" ht="27" customHeight="1">
      <c r="C10" s="54">
        <v>2</v>
      </c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1"/>
      <c r="P10" s="371"/>
      <c r="Q10" s="371"/>
      <c r="R10" s="371"/>
      <c r="S10" s="372"/>
      <c r="T10" s="373"/>
      <c r="AA10" s="82"/>
    </row>
    <row r="11" spans="1:27" s="84" customFormat="1" ht="27" customHeight="1">
      <c r="C11" s="54">
        <v>3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1"/>
      <c r="P11" s="371"/>
      <c r="Q11" s="371"/>
      <c r="R11" s="371"/>
      <c r="S11" s="372"/>
      <c r="T11" s="373"/>
      <c r="AA11" s="82"/>
    </row>
    <row r="12" spans="1:27" s="84" customFormat="1" ht="27" customHeight="1">
      <c r="C12" s="54">
        <v>4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1"/>
      <c r="P12" s="371"/>
      <c r="Q12" s="371"/>
      <c r="R12" s="371"/>
      <c r="S12" s="372"/>
      <c r="T12" s="373"/>
      <c r="AA12" s="82"/>
    </row>
    <row r="13" spans="1:27" s="84" customFormat="1" ht="27" customHeight="1">
      <c r="C13" s="54">
        <v>5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1"/>
      <c r="P13" s="371"/>
      <c r="Q13" s="371"/>
      <c r="R13" s="371"/>
      <c r="S13" s="372"/>
      <c r="T13" s="373"/>
      <c r="AA13" s="82"/>
    </row>
    <row r="14" spans="1:27" s="84" customFormat="1" ht="27" customHeight="1">
      <c r="C14" s="54">
        <v>6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1"/>
      <c r="P14" s="371"/>
      <c r="Q14" s="371"/>
      <c r="R14" s="371"/>
      <c r="S14" s="372"/>
      <c r="T14" s="373"/>
      <c r="AA14" s="82"/>
    </row>
    <row r="15" spans="1:27" s="84" customFormat="1" ht="27" customHeight="1">
      <c r="C15" s="54">
        <v>7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  <c r="P15" s="371"/>
      <c r="Q15" s="371"/>
      <c r="R15" s="371"/>
      <c r="S15" s="372"/>
      <c r="T15" s="373"/>
      <c r="AA15" s="82"/>
    </row>
    <row r="16" spans="1:27" s="84" customFormat="1" ht="27" customHeight="1">
      <c r="C16" s="54">
        <v>8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1"/>
      <c r="P16" s="371"/>
      <c r="Q16" s="371"/>
      <c r="R16" s="371"/>
      <c r="S16" s="372"/>
      <c r="T16" s="373"/>
      <c r="AA16" s="82"/>
    </row>
    <row r="17" spans="3:34" s="84" customFormat="1" ht="27" customHeight="1">
      <c r="C17" s="54">
        <v>9</v>
      </c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  <c r="P17" s="371"/>
      <c r="Q17" s="371"/>
      <c r="R17" s="371"/>
      <c r="S17" s="372"/>
      <c r="T17" s="373"/>
      <c r="AA17" s="82"/>
    </row>
    <row r="18" spans="3:34" s="84" customFormat="1" ht="27" customHeight="1">
      <c r="C18" s="57">
        <v>10</v>
      </c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9"/>
      <c r="P18" s="399"/>
      <c r="Q18" s="399"/>
      <c r="R18" s="399"/>
      <c r="S18" s="400"/>
      <c r="T18" s="401"/>
      <c r="AA18" s="82"/>
    </row>
    <row r="19" spans="3:34" ht="20.65" customHeight="1">
      <c r="C19" s="402" t="s">
        <v>384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9"/>
    </row>
    <row r="20" spans="3:34" ht="30.2" customHeight="1">
      <c r="C20" s="403" t="s">
        <v>319</v>
      </c>
      <c r="D20" s="404"/>
      <c r="E20" s="404"/>
      <c r="F20" s="93" t="s">
        <v>115</v>
      </c>
      <c r="G20" s="94" t="s">
        <v>116</v>
      </c>
      <c r="H20" s="405" t="s">
        <v>117</v>
      </c>
      <c r="I20" s="405"/>
      <c r="J20" s="405"/>
      <c r="K20" s="405"/>
      <c r="L20" s="406"/>
      <c r="M20" s="286" t="s">
        <v>320</v>
      </c>
      <c r="N20" s="287"/>
      <c r="O20" s="287"/>
      <c r="P20" s="287"/>
      <c r="Q20" s="287"/>
      <c r="R20" s="288"/>
      <c r="S20" s="109"/>
      <c r="T20" s="110"/>
      <c r="V20" s="1"/>
      <c r="W20" s="50" t="b">
        <f>IF(OR(V20=TRUE,V20=""),FALSE,TRUE)</f>
        <v>0</v>
      </c>
      <c r="Y20" s="50" t="str">
        <f>TEXT(S20*10 + T20,"00")</f>
        <v>00</v>
      </c>
    </row>
    <row r="21" spans="3:34" ht="30.2" hidden="1" customHeight="1">
      <c r="C21" s="102"/>
      <c r="D21" s="103"/>
      <c r="E21" s="103"/>
      <c r="F21" s="104"/>
      <c r="G21" s="104"/>
      <c r="H21" s="104"/>
      <c r="I21" s="104"/>
      <c r="J21" s="104"/>
      <c r="K21" s="104"/>
      <c r="L21" s="104"/>
      <c r="M21" s="103"/>
      <c r="N21" s="103"/>
      <c r="O21" s="103"/>
      <c r="P21" s="105"/>
      <c r="Q21" s="105"/>
      <c r="R21" s="105"/>
      <c r="S21" s="105"/>
      <c r="T21" s="106"/>
    </row>
    <row r="22" spans="3:34" s="84" customFormat="1" ht="20.65" customHeight="1">
      <c r="C22" s="365" t="s">
        <v>216</v>
      </c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7"/>
      <c r="V22" s="34" t="s">
        <v>365</v>
      </c>
      <c r="W22" s="59" t="s">
        <v>356</v>
      </c>
      <c r="AA22" s="82"/>
    </row>
    <row r="23" spans="3:34" s="84" customFormat="1" ht="27" customHeight="1">
      <c r="C23" s="56"/>
      <c r="D23" s="368" t="s">
        <v>95</v>
      </c>
      <c r="E23" s="368"/>
      <c r="F23" s="368"/>
      <c r="G23" s="368"/>
      <c r="H23" s="368"/>
      <c r="I23" s="368"/>
      <c r="J23" s="368"/>
      <c r="K23" s="368" t="s">
        <v>93</v>
      </c>
      <c r="L23" s="368"/>
      <c r="M23" s="368"/>
      <c r="N23" s="368"/>
      <c r="O23" s="251" t="s">
        <v>94</v>
      </c>
      <c r="P23" s="407"/>
      <c r="Q23" s="407"/>
      <c r="R23" s="407"/>
      <c r="S23" s="407"/>
      <c r="T23" s="408"/>
      <c r="V23" s="35">
        <f>COUNTA(D23:D26)-1-W23</f>
        <v>0</v>
      </c>
      <c r="W23" s="35">
        <f>IF(OR(D24="なし",D24="該当なし",D24="該当者なし",D24="非該当"),1,0)</f>
        <v>0</v>
      </c>
      <c r="AA23" s="82"/>
    </row>
    <row r="24" spans="3:34" s="84" customFormat="1" ht="27" customHeight="1">
      <c r="C24" s="54">
        <v>1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177"/>
      <c r="P24" s="248"/>
      <c r="Q24" s="248"/>
      <c r="R24" s="248"/>
      <c r="S24" s="248"/>
      <c r="T24" s="284"/>
      <c r="U24" s="51"/>
      <c r="AA24" s="82"/>
    </row>
    <row r="25" spans="3:34" s="84" customFormat="1" ht="27" customHeight="1">
      <c r="C25" s="54">
        <v>2</v>
      </c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171"/>
      <c r="P25" s="254"/>
      <c r="Q25" s="254"/>
      <c r="R25" s="254"/>
      <c r="S25" s="254"/>
      <c r="T25" s="409"/>
      <c r="AA25" s="82"/>
    </row>
    <row r="26" spans="3:34" ht="19.5" customHeight="1">
      <c r="C26" s="415" t="s">
        <v>217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7"/>
      <c r="V26" s="9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99"/>
    </row>
    <row r="27" spans="3:34" ht="30.2" customHeight="1">
      <c r="C27" s="418" t="s">
        <v>88</v>
      </c>
      <c r="D27" s="419"/>
      <c r="E27" s="419"/>
      <c r="F27" s="368" t="s">
        <v>111</v>
      </c>
      <c r="G27" s="368"/>
      <c r="H27" s="368"/>
      <c r="I27" s="419" t="s">
        <v>89</v>
      </c>
      <c r="J27" s="419"/>
      <c r="K27" s="419"/>
      <c r="L27" s="368" t="s">
        <v>111</v>
      </c>
      <c r="M27" s="368"/>
      <c r="N27" s="368"/>
      <c r="O27" s="419" t="s">
        <v>90</v>
      </c>
      <c r="P27" s="419"/>
      <c r="Q27" s="419"/>
      <c r="R27" s="368" t="s">
        <v>112</v>
      </c>
      <c r="S27" s="368"/>
      <c r="T27" s="369"/>
      <c r="V27" s="1"/>
      <c r="W27" s="50" t="b">
        <f>IF(OR(V27=TRUE,V27=""),FALSE,TRUE)</f>
        <v>0</v>
      </c>
      <c r="X27" s="78"/>
      <c r="Y27" s="1"/>
      <c r="Z27" s="50" t="b">
        <f>IF(OR(Y27=TRUE,Y27=""),FALSE,TRUE)</f>
        <v>0</v>
      </c>
      <c r="AA27" s="78"/>
      <c r="AB27" s="1"/>
      <c r="AC27" s="50" t="b">
        <f>IF(OR(AB27=TRUE,AB27=""),FALSE,TRUE)</f>
        <v>0</v>
      </c>
    </row>
    <row r="28" spans="3:34" ht="30.2" customHeight="1">
      <c r="C28" s="410" t="s">
        <v>385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4" t="s">
        <v>296</v>
      </c>
      <c r="P28" s="412"/>
      <c r="Q28" s="412"/>
      <c r="R28" s="412" t="s">
        <v>297</v>
      </c>
      <c r="S28" s="412"/>
      <c r="T28" s="413"/>
      <c r="V28" s="1"/>
      <c r="W28" s="50" t="b">
        <f>IF(OR(V28=TRUE,V28=""),FALSE,TRUE)</f>
        <v>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99"/>
    </row>
    <row r="29" spans="3:34" ht="30.2" customHeight="1">
      <c r="C29" s="420" t="s">
        <v>92</v>
      </c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2"/>
      <c r="O29" s="414" t="s">
        <v>113</v>
      </c>
      <c r="P29" s="412"/>
      <c r="Q29" s="412"/>
      <c r="R29" s="412" t="s">
        <v>114</v>
      </c>
      <c r="S29" s="412"/>
      <c r="T29" s="413"/>
      <c r="V29" s="1"/>
      <c r="W29" s="50" t="b">
        <f>IF(OR(V29=TRUE,V29=""),FALSE,TRUE)</f>
        <v>0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99"/>
    </row>
    <row r="30" spans="3:34" s="84" customFormat="1" ht="19.5" customHeight="1">
      <c r="C30" s="205" t="s">
        <v>218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9"/>
      <c r="AA30" s="82"/>
    </row>
    <row r="31" spans="3:34" s="84" customFormat="1" ht="30.2" customHeight="1">
      <c r="C31" s="403" t="s">
        <v>42</v>
      </c>
      <c r="D31" s="404"/>
      <c r="E31" s="404"/>
      <c r="F31" s="93" t="s">
        <v>115</v>
      </c>
      <c r="G31" s="94" t="s">
        <v>116</v>
      </c>
      <c r="H31" s="405" t="s">
        <v>117</v>
      </c>
      <c r="I31" s="405"/>
      <c r="J31" s="405"/>
      <c r="K31" s="405"/>
      <c r="L31" s="406"/>
      <c r="M31" s="286" t="s">
        <v>43</v>
      </c>
      <c r="N31" s="287"/>
      <c r="O31" s="287"/>
      <c r="P31" s="288"/>
      <c r="Q31" s="44"/>
      <c r="R31" s="95" t="s">
        <v>342</v>
      </c>
      <c r="S31" s="27"/>
      <c r="T31" s="96" t="s">
        <v>343</v>
      </c>
      <c r="V31" s="1"/>
      <c r="W31" s="50" t="b">
        <f>IF(OR(V31=TRUE,V31=""),FALSE,TRUE)</f>
        <v>0</v>
      </c>
      <c r="AA31" s="82"/>
    </row>
    <row r="32" spans="3:34" s="84" customFormat="1" ht="19.5" customHeight="1">
      <c r="C32" s="205" t="s">
        <v>219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9"/>
      <c r="AA32" s="82"/>
    </row>
    <row r="33" spans="3:27" s="84" customFormat="1" ht="30.2" customHeight="1">
      <c r="C33" s="436" t="s">
        <v>42</v>
      </c>
      <c r="D33" s="437"/>
      <c r="E33" s="437"/>
      <c r="F33" s="107" t="s">
        <v>115</v>
      </c>
      <c r="G33" s="97" t="s">
        <v>116</v>
      </c>
      <c r="H33" s="430" t="s">
        <v>117</v>
      </c>
      <c r="I33" s="430"/>
      <c r="J33" s="430"/>
      <c r="K33" s="430"/>
      <c r="L33" s="431"/>
      <c r="M33" s="419" t="s">
        <v>80</v>
      </c>
      <c r="N33" s="419"/>
      <c r="O33" s="419" t="s">
        <v>52</v>
      </c>
      <c r="P33" s="419"/>
      <c r="Q33" s="432"/>
      <c r="R33" s="433"/>
      <c r="S33" s="433"/>
      <c r="T33" s="108" t="s">
        <v>54</v>
      </c>
      <c r="V33" s="1"/>
      <c r="W33" s="50" t="b">
        <f>IF(OR(V33=TRUE,V33=""),FALSE,TRUE)</f>
        <v>0</v>
      </c>
      <c r="AA33" s="82"/>
    </row>
    <row r="34" spans="3:27" s="84" customFormat="1" ht="30.2" customHeight="1">
      <c r="C34" s="438" t="s">
        <v>51</v>
      </c>
      <c r="D34" s="439"/>
      <c r="E34" s="439"/>
      <c r="F34" s="429" t="s">
        <v>408</v>
      </c>
      <c r="G34" s="427"/>
      <c r="H34" s="427"/>
      <c r="I34" s="95" t="s">
        <v>118</v>
      </c>
      <c r="J34" s="427" t="s">
        <v>409</v>
      </c>
      <c r="K34" s="427"/>
      <c r="L34" s="428"/>
      <c r="M34" s="424"/>
      <c r="N34" s="424"/>
      <c r="O34" s="424" t="s">
        <v>53</v>
      </c>
      <c r="P34" s="424"/>
      <c r="Q34" s="434"/>
      <c r="R34" s="435"/>
      <c r="S34" s="435"/>
      <c r="T34" s="96" t="s">
        <v>54</v>
      </c>
      <c r="AA34" s="82"/>
    </row>
    <row r="35" spans="3:27" s="84" customFormat="1" ht="19.5" customHeight="1">
      <c r="C35" s="205" t="s">
        <v>220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9"/>
      <c r="AA35" s="82"/>
    </row>
    <row r="36" spans="3:27" s="84" customFormat="1" ht="30.2" customHeight="1">
      <c r="C36" s="403" t="s">
        <v>70</v>
      </c>
      <c r="D36" s="404"/>
      <c r="E36" s="404"/>
      <c r="F36" s="423"/>
      <c r="G36" s="423"/>
      <c r="H36" s="423"/>
      <c r="I36" s="423"/>
      <c r="J36" s="423"/>
      <c r="K36" s="423"/>
      <c r="L36" s="423"/>
      <c r="M36" s="424" t="s">
        <v>71</v>
      </c>
      <c r="N36" s="424"/>
      <c r="O36" s="425" t="s">
        <v>408</v>
      </c>
      <c r="P36" s="425"/>
      <c r="Q36" s="425"/>
      <c r="R36" s="425"/>
      <c r="S36" s="425"/>
      <c r="T36" s="426"/>
      <c r="U36" s="51"/>
      <c r="AA36" s="82"/>
    </row>
  </sheetData>
  <sheetProtection selectLockedCells="1"/>
  <mergeCells count="105">
    <mergeCell ref="C29:N29"/>
    <mergeCell ref="C30:T30"/>
    <mergeCell ref="C31:E31"/>
    <mergeCell ref="C35:T35"/>
    <mergeCell ref="C36:E36"/>
    <mergeCell ref="F36:L36"/>
    <mergeCell ref="M36:N36"/>
    <mergeCell ref="O36:T36"/>
    <mergeCell ref="J34:L34"/>
    <mergeCell ref="F34:H34"/>
    <mergeCell ref="H31:L31"/>
    <mergeCell ref="H33:L33"/>
    <mergeCell ref="Q33:S33"/>
    <mergeCell ref="Q34:S34"/>
    <mergeCell ref="C32:T32"/>
    <mergeCell ref="C33:E33"/>
    <mergeCell ref="M33:N34"/>
    <mergeCell ref="O33:P33"/>
    <mergeCell ref="C34:E34"/>
    <mergeCell ref="O34:P34"/>
    <mergeCell ref="O29:Q29"/>
    <mergeCell ref="R29:T29"/>
    <mergeCell ref="M31:P31"/>
    <mergeCell ref="D24:J24"/>
    <mergeCell ref="K24:N24"/>
    <mergeCell ref="O24:T24"/>
    <mergeCell ref="D25:J25"/>
    <mergeCell ref="K25:N25"/>
    <mergeCell ref="O25:T25"/>
    <mergeCell ref="C28:N28"/>
    <mergeCell ref="R28:T28"/>
    <mergeCell ref="O28:Q28"/>
    <mergeCell ref="C26:T26"/>
    <mergeCell ref="C27:E27"/>
    <mergeCell ref="F27:H27"/>
    <mergeCell ref="I27:K27"/>
    <mergeCell ref="L27:N27"/>
    <mergeCell ref="O27:Q27"/>
    <mergeCell ref="R27:T27"/>
    <mergeCell ref="C22:T22"/>
    <mergeCell ref="D23:J23"/>
    <mergeCell ref="K23:N23"/>
    <mergeCell ref="D18:J18"/>
    <mergeCell ref="K18:N18"/>
    <mergeCell ref="O18:R18"/>
    <mergeCell ref="S18:T18"/>
    <mergeCell ref="C19:T19"/>
    <mergeCell ref="C20:E20"/>
    <mergeCell ref="H20:L20"/>
    <mergeCell ref="M20:R20"/>
    <mergeCell ref="O23:T23"/>
    <mergeCell ref="D16:J16"/>
    <mergeCell ref="K16:N16"/>
    <mergeCell ref="O16:R16"/>
    <mergeCell ref="S16:T16"/>
    <mergeCell ref="D17:J17"/>
    <mergeCell ref="K17:N17"/>
    <mergeCell ref="O17:R17"/>
    <mergeCell ref="S17:T17"/>
    <mergeCell ref="D14:J14"/>
    <mergeCell ref="K14:N14"/>
    <mergeCell ref="O14:R14"/>
    <mergeCell ref="S14:T14"/>
    <mergeCell ref="D15:J15"/>
    <mergeCell ref="K15:N15"/>
    <mergeCell ref="O15:R15"/>
    <mergeCell ref="S15:T15"/>
    <mergeCell ref="K12:N12"/>
    <mergeCell ref="O12:R12"/>
    <mergeCell ref="S12:T12"/>
    <mergeCell ref="D13:J13"/>
    <mergeCell ref="K13:N13"/>
    <mergeCell ref="O13:R13"/>
    <mergeCell ref="S13:T13"/>
    <mergeCell ref="D10:J10"/>
    <mergeCell ref="K10:N10"/>
    <mergeCell ref="O10:R10"/>
    <mergeCell ref="S10:T10"/>
    <mergeCell ref="D11:J11"/>
    <mergeCell ref="K11:N11"/>
    <mergeCell ref="O11:R11"/>
    <mergeCell ref="S11:T11"/>
    <mergeCell ref="D12:J12"/>
    <mergeCell ref="C2:T2"/>
    <mergeCell ref="F3:T3"/>
    <mergeCell ref="F4:M4"/>
    <mergeCell ref="N4:P5"/>
    <mergeCell ref="Q4:T5"/>
    <mergeCell ref="F5:I5"/>
    <mergeCell ref="J5:M5"/>
    <mergeCell ref="Q6:T6"/>
    <mergeCell ref="N6:P6"/>
    <mergeCell ref="J6:M6"/>
    <mergeCell ref="F6:I6"/>
    <mergeCell ref="C6:E6"/>
    <mergeCell ref="C3:E5"/>
    <mergeCell ref="C7:T7"/>
    <mergeCell ref="D8:J8"/>
    <mergeCell ref="K8:N8"/>
    <mergeCell ref="O8:R8"/>
    <mergeCell ref="S8:T8"/>
    <mergeCell ref="D9:J9"/>
    <mergeCell ref="K9:N9"/>
    <mergeCell ref="O9:R9"/>
    <mergeCell ref="S9:T9"/>
  </mergeCells>
  <phoneticPr fontId="1"/>
  <pageMargins left="0.78740157480314965" right="0.39370078740157483" top="0.78740157480314965" bottom="0.39370078740157483" header="0" footer="0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9525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9525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9525</xdr:rowOff>
                  </from>
                  <to>
                    <xdr:col>7</xdr:col>
                    <xdr:colOff>419100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3">
              <controlPr defaultSize="0" autoFill="0" autoLine="0" autoPict="0">
                <anchor moveWithCells="1">
                  <from>
                    <xdr:col>12</xdr:col>
                    <xdr:colOff>76200</xdr:colOff>
                    <xdr:row>26</xdr:row>
                    <xdr:rowOff>9525</xdr:rowOff>
                  </from>
                  <to>
                    <xdr:col>13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9525</xdr:rowOff>
                  </from>
                  <to>
                    <xdr:col>13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5">
              <controlPr defaultSize="0" autoFill="0" autoLine="0" autoPict="0">
                <anchor moveWithCells="1">
                  <from>
                    <xdr:col>18</xdr:col>
                    <xdr:colOff>76200</xdr:colOff>
                    <xdr:row>26</xdr:row>
                    <xdr:rowOff>9525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9525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7">
              <controlPr defaultSize="0" autoFill="0" autoLine="0" autoPict="0">
                <anchor moveWithCells="1">
                  <from>
                    <xdr:col>16</xdr:col>
                    <xdr:colOff>419100</xdr:colOff>
                    <xdr:row>27</xdr:row>
                    <xdr:rowOff>9525</xdr:rowOff>
                  </from>
                  <to>
                    <xdr:col>19</xdr:col>
                    <xdr:colOff>419100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8">
              <controlPr defaultSize="0" autoFill="0" autoLine="0" autoPict="0">
                <anchor moveWithCells="1">
                  <from>
                    <xdr:col>14</xdr:col>
                    <xdr:colOff>9525</xdr:colOff>
                    <xdr:row>27</xdr:row>
                    <xdr:rowOff>9525</xdr:rowOff>
                  </from>
                  <to>
                    <xdr:col>20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9">
              <controlPr defaultSize="0" autoFill="0" autoLine="0" autoPict="0">
                <anchor moveWithCells="1">
                  <from>
                    <xdr:col>16</xdr:col>
                    <xdr:colOff>419100</xdr:colOff>
                    <xdr:row>28</xdr:row>
                    <xdr:rowOff>9525</xdr:rowOff>
                  </from>
                  <to>
                    <xdr:col>19</xdr:col>
                    <xdr:colOff>419100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28</xdr:row>
                    <xdr:rowOff>9525</xdr:rowOff>
                  </from>
                  <to>
                    <xdr:col>20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9525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9525</xdr:rowOff>
                  </from>
                  <to>
                    <xdr:col>12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19" name="Check Box 19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9525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E31"/>
  <sheetViews>
    <sheetView showGridLines="0" view="pageBreakPreview" topLeftCell="B1" zoomScaleNormal="100" zoomScaleSheetLayoutView="100" workbookViewId="0">
      <selection activeCell="Q3" sqref="Q3"/>
    </sheetView>
  </sheetViews>
  <sheetFormatPr defaultRowHeight="13.5"/>
  <cols>
    <col min="1" max="1" width="2.375" style="84" hidden="1" customWidth="1"/>
    <col min="2" max="2" width="2.125" style="85" customWidth="1"/>
    <col min="3" max="20" width="5.625" style="85" customWidth="1"/>
    <col min="21" max="21" width="2.5" style="85" customWidth="1"/>
    <col min="22" max="23" width="9" style="85" hidden="1" customWidth="1"/>
    <col min="24" max="24" width="1.5" style="85" hidden="1" customWidth="1"/>
    <col min="25" max="26" width="9" style="85" hidden="1" customWidth="1"/>
    <col min="27" max="16384" width="9" style="85"/>
  </cols>
  <sheetData>
    <row r="1" spans="1:23">
      <c r="C1" s="33"/>
    </row>
    <row r="2" spans="1:23" s="84" customFormat="1" ht="20.25" customHeight="1">
      <c r="A2" s="84" t="s">
        <v>386</v>
      </c>
      <c r="C2" s="205" t="s">
        <v>221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9"/>
    </row>
    <row r="3" spans="1:23" s="84" customFormat="1" ht="30.2" customHeight="1">
      <c r="A3" s="84">
        <v>3</v>
      </c>
      <c r="C3" s="403" t="s">
        <v>222</v>
      </c>
      <c r="D3" s="404"/>
      <c r="E3" s="404"/>
      <c r="F3" s="93" t="s">
        <v>115</v>
      </c>
      <c r="G3" s="94" t="s">
        <v>116</v>
      </c>
      <c r="H3" s="405" t="s">
        <v>117</v>
      </c>
      <c r="I3" s="405"/>
      <c r="J3" s="405"/>
      <c r="K3" s="405"/>
      <c r="L3" s="406"/>
      <c r="M3" s="286" t="s">
        <v>223</v>
      </c>
      <c r="N3" s="287"/>
      <c r="O3" s="287"/>
      <c r="P3" s="288"/>
      <c r="Q3" s="44"/>
      <c r="R3" s="95" t="s">
        <v>342</v>
      </c>
      <c r="S3" s="27"/>
      <c r="T3" s="96" t="s">
        <v>344</v>
      </c>
      <c r="V3" s="1"/>
      <c r="W3" s="50" t="b">
        <f>IF(OR(V3=TRUE,V3=""),FALSE,TRUE)</f>
        <v>0</v>
      </c>
    </row>
    <row r="4" spans="1:23" s="84" customFormat="1" ht="20.25" customHeight="1">
      <c r="C4" s="205" t="s">
        <v>224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9"/>
    </row>
    <row r="5" spans="1:23" s="84" customFormat="1" ht="30.2" customHeight="1">
      <c r="C5" s="403" t="s">
        <v>222</v>
      </c>
      <c r="D5" s="404"/>
      <c r="E5" s="404"/>
      <c r="F5" s="93" t="s">
        <v>115</v>
      </c>
      <c r="G5" s="94" t="s">
        <v>116</v>
      </c>
      <c r="H5" s="405" t="s">
        <v>117</v>
      </c>
      <c r="I5" s="405"/>
      <c r="J5" s="405"/>
      <c r="K5" s="405"/>
      <c r="L5" s="406"/>
      <c r="M5" s="286" t="s">
        <v>223</v>
      </c>
      <c r="N5" s="287"/>
      <c r="O5" s="287"/>
      <c r="P5" s="288"/>
      <c r="Q5" s="44"/>
      <c r="R5" s="95" t="s">
        <v>342</v>
      </c>
      <c r="S5" s="27"/>
      <c r="T5" s="96" t="s">
        <v>344</v>
      </c>
      <c r="V5" s="1"/>
      <c r="W5" s="50" t="b">
        <f>IF(OR(V5=TRUE,V5=""),FALSE,TRUE)</f>
        <v>0</v>
      </c>
    </row>
    <row r="6" spans="1:23" ht="27" customHeight="1">
      <c r="C6" s="440" t="s">
        <v>225</v>
      </c>
      <c r="D6" s="441"/>
      <c r="E6" s="441"/>
      <c r="F6" s="441"/>
      <c r="G6" s="442"/>
      <c r="H6" s="449"/>
      <c r="I6" s="450"/>
      <c r="J6" s="450"/>
      <c r="K6" s="450"/>
      <c r="L6" s="450"/>
      <c r="M6" s="450"/>
      <c r="N6" s="450"/>
      <c r="O6" s="450"/>
      <c r="P6" s="450"/>
      <c r="Q6" s="450"/>
      <c r="R6" s="447" t="s">
        <v>119</v>
      </c>
      <c r="S6" s="447"/>
      <c r="T6" s="448"/>
    </row>
    <row r="7" spans="1:23" ht="20.25" customHeight="1">
      <c r="C7" s="443" t="s">
        <v>226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5"/>
    </row>
    <row r="8" spans="1:23" ht="20.45" customHeight="1">
      <c r="C8" s="410" t="s">
        <v>79</v>
      </c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46"/>
    </row>
    <row r="9" spans="1:23" ht="27" customHeight="1">
      <c r="C9" s="418" t="s">
        <v>74</v>
      </c>
      <c r="D9" s="419"/>
      <c r="E9" s="419"/>
      <c r="F9" s="457" t="s">
        <v>115</v>
      </c>
      <c r="G9" s="430"/>
      <c r="H9" s="430"/>
      <c r="I9" s="430"/>
      <c r="J9" s="430" t="s">
        <v>116</v>
      </c>
      <c r="K9" s="430"/>
      <c r="L9" s="430"/>
      <c r="M9" s="430"/>
      <c r="N9" s="430" t="s">
        <v>117</v>
      </c>
      <c r="O9" s="430"/>
      <c r="P9" s="430"/>
      <c r="Q9" s="430"/>
      <c r="R9" s="430"/>
      <c r="S9" s="430"/>
      <c r="T9" s="458"/>
      <c r="V9" s="1"/>
      <c r="W9" s="50" t="b">
        <f>IF(OR(V9=TRUE,V9=""),FALSE,TRUE)</f>
        <v>0</v>
      </c>
    </row>
    <row r="10" spans="1:23" ht="20.45" customHeight="1">
      <c r="C10" s="410" t="s">
        <v>122</v>
      </c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46"/>
    </row>
    <row r="11" spans="1:23" ht="27" customHeight="1">
      <c r="C11" s="418" t="s">
        <v>78</v>
      </c>
      <c r="D11" s="419"/>
      <c r="E11" s="419"/>
      <c r="F11" s="457" t="s">
        <v>120</v>
      </c>
      <c r="G11" s="430"/>
      <c r="H11" s="430"/>
      <c r="I11" s="430"/>
      <c r="J11" s="430" t="s">
        <v>121</v>
      </c>
      <c r="K11" s="430"/>
      <c r="L11" s="430"/>
      <c r="M11" s="430"/>
      <c r="N11" s="430" t="s">
        <v>117</v>
      </c>
      <c r="O11" s="430"/>
      <c r="P11" s="430"/>
      <c r="Q11" s="430"/>
      <c r="R11" s="430"/>
      <c r="S11" s="430"/>
      <c r="T11" s="458"/>
      <c r="V11" s="2" t="b">
        <v>0</v>
      </c>
      <c r="W11" s="2" t="b">
        <v>0</v>
      </c>
    </row>
    <row r="12" spans="1:23" ht="20.45" customHeight="1">
      <c r="C12" s="410" t="s">
        <v>123</v>
      </c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46"/>
    </row>
    <row r="13" spans="1:23" ht="27" customHeight="1">
      <c r="C13" s="418" t="s">
        <v>75</v>
      </c>
      <c r="D13" s="419"/>
      <c r="E13" s="419"/>
      <c r="F13" s="457" t="s">
        <v>115</v>
      </c>
      <c r="G13" s="430"/>
      <c r="H13" s="430"/>
      <c r="I13" s="430"/>
      <c r="J13" s="430" t="s">
        <v>116</v>
      </c>
      <c r="K13" s="430"/>
      <c r="L13" s="430"/>
      <c r="M13" s="430"/>
      <c r="N13" s="430" t="s">
        <v>117</v>
      </c>
      <c r="O13" s="430"/>
      <c r="P13" s="430"/>
      <c r="Q13" s="430"/>
      <c r="R13" s="430"/>
      <c r="S13" s="430"/>
      <c r="T13" s="458"/>
      <c r="V13" s="2" t="b">
        <v>0</v>
      </c>
      <c r="W13" s="2" t="b">
        <v>0</v>
      </c>
    </row>
    <row r="14" spans="1:23" ht="20.45" customHeight="1">
      <c r="C14" s="410" t="s">
        <v>72</v>
      </c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46"/>
    </row>
    <row r="15" spans="1:23" ht="20.45" customHeight="1">
      <c r="C15" s="459" t="s">
        <v>12</v>
      </c>
      <c r="D15" s="368"/>
      <c r="E15" s="368" t="s">
        <v>13</v>
      </c>
      <c r="F15" s="368"/>
      <c r="G15" s="368"/>
      <c r="H15" s="368"/>
      <c r="I15" s="368"/>
      <c r="J15" s="368"/>
      <c r="K15" s="368"/>
      <c r="L15" s="368"/>
      <c r="M15" s="368" t="s">
        <v>69</v>
      </c>
      <c r="N15" s="368"/>
      <c r="O15" s="368"/>
      <c r="P15" s="368"/>
      <c r="Q15" s="368"/>
      <c r="R15" s="368"/>
      <c r="S15" s="368"/>
      <c r="T15" s="369"/>
    </row>
    <row r="16" spans="1:23" ht="27" customHeight="1">
      <c r="C16" s="459">
        <v>1</v>
      </c>
      <c r="D16" s="368"/>
      <c r="E16" s="463"/>
      <c r="F16" s="463"/>
      <c r="G16" s="463"/>
      <c r="H16" s="463"/>
      <c r="I16" s="463"/>
      <c r="J16" s="463"/>
      <c r="K16" s="463"/>
      <c r="L16" s="463"/>
      <c r="M16" s="461"/>
      <c r="N16" s="461"/>
      <c r="O16" s="461"/>
      <c r="P16" s="461"/>
      <c r="Q16" s="461"/>
      <c r="R16" s="461"/>
      <c r="S16" s="461"/>
      <c r="T16" s="462"/>
      <c r="U16" s="51"/>
    </row>
    <row r="17" spans="3:31" ht="27" customHeight="1">
      <c r="C17" s="459">
        <v>2</v>
      </c>
      <c r="D17" s="368"/>
      <c r="E17" s="463"/>
      <c r="F17" s="463"/>
      <c r="G17" s="463"/>
      <c r="H17" s="463"/>
      <c r="I17" s="463"/>
      <c r="J17" s="463"/>
      <c r="K17" s="463"/>
      <c r="L17" s="463"/>
      <c r="M17" s="461"/>
      <c r="N17" s="461"/>
      <c r="O17" s="461"/>
      <c r="P17" s="461"/>
      <c r="Q17" s="461"/>
      <c r="R17" s="461"/>
      <c r="S17" s="461"/>
      <c r="T17" s="462"/>
    </row>
    <row r="18" spans="3:31" ht="27" customHeight="1">
      <c r="C18" s="459">
        <v>3</v>
      </c>
      <c r="D18" s="368"/>
      <c r="E18" s="463"/>
      <c r="F18" s="463"/>
      <c r="G18" s="463"/>
      <c r="H18" s="463"/>
      <c r="I18" s="463"/>
      <c r="J18" s="463"/>
      <c r="K18" s="463"/>
      <c r="L18" s="463"/>
      <c r="M18" s="461"/>
      <c r="N18" s="461"/>
      <c r="O18" s="461"/>
      <c r="P18" s="461"/>
      <c r="Q18" s="461"/>
      <c r="R18" s="461"/>
      <c r="S18" s="461"/>
      <c r="T18" s="462"/>
    </row>
    <row r="19" spans="3:31" ht="27" customHeight="1">
      <c r="C19" s="459">
        <v>4</v>
      </c>
      <c r="D19" s="368"/>
      <c r="E19" s="463"/>
      <c r="F19" s="463"/>
      <c r="G19" s="463"/>
      <c r="H19" s="463"/>
      <c r="I19" s="463"/>
      <c r="J19" s="463"/>
      <c r="K19" s="463"/>
      <c r="L19" s="463"/>
      <c r="M19" s="461"/>
      <c r="N19" s="461"/>
      <c r="O19" s="461"/>
      <c r="P19" s="461"/>
      <c r="Q19" s="461"/>
      <c r="R19" s="461"/>
      <c r="S19" s="461"/>
      <c r="T19" s="462"/>
    </row>
    <row r="20" spans="3:31" ht="27" customHeight="1">
      <c r="C20" s="466">
        <v>5</v>
      </c>
      <c r="D20" s="467"/>
      <c r="E20" s="468"/>
      <c r="F20" s="468"/>
      <c r="G20" s="468"/>
      <c r="H20" s="468"/>
      <c r="I20" s="468"/>
      <c r="J20" s="468"/>
      <c r="K20" s="468"/>
      <c r="L20" s="468"/>
      <c r="M20" s="464"/>
      <c r="N20" s="464"/>
      <c r="O20" s="464"/>
      <c r="P20" s="464"/>
      <c r="Q20" s="464"/>
      <c r="R20" s="464"/>
      <c r="S20" s="464"/>
      <c r="T20" s="465"/>
    </row>
    <row r="21" spans="3:31" ht="20.25" customHeight="1">
      <c r="C21" s="443" t="s">
        <v>227</v>
      </c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5"/>
    </row>
    <row r="22" spans="3:31" ht="21.2" customHeight="1">
      <c r="C22" s="460" t="s">
        <v>127</v>
      </c>
      <c r="D22" s="430"/>
      <c r="E22" s="97" t="s">
        <v>126</v>
      </c>
      <c r="F22" s="97" t="s">
        <v>116</v>
      </c>
      <c r="G22" s="430" t="s">
        <v>125</v>
      </c>
      <c r="H22" s="430"/>
      <c r="I22" s="430"/>
      <c r="J22" s="430"/>
      <c r="K22" s="431"/>
      <c r="L22" s="457" t="s">
        <v>124</v>
      </c>
      <c r="M22" s="430"/>
      <c r="N22" s="97" t="s">
        <v>126</v>
      </c>
      <c r="O22" s="97" t="s">
        <v>116</v>
      </c>
      <c r="P22" s="430" t="s">
        <v>125</v>
      </c>
      <c r="Q22" s="430"/>
      <c r="R22" s="430"/>
      <c r="S22" s="430"/>
      <c r="T22" s="458"/>
      <c r="V22" s="1"/>
      <c r="W22" s="50" t="b">
        <f>IF(OR(V22=TRUE,V22=""),FALSE,TRUE)</f>
        <v>0</v>
      </c>
      <c r="Y22" s="1"/>
      <c r="Z22" s="50" t="b">
        <f>IF(OR(Y22=TRUE,Y22=""),FALSE,TRUE)</f>
        <v>0</v>
      </c>
    </row>
    <row r="23" spans="3:31" ht="21.2" customHeight="1">
      <c r="C23" s="459" t="s">
        <v>0</v>
      </c>
      <c r="D23" s="368"/>
      <c r="E23" s="368"/>
      <c r="F23" s="368" t="s">
        <v>15</v>
      </c>
      <c r="G23" s="368"/>
      <c r="H23" s="368" t="s">
        <v>38</v>
      </c>
      <c r="I23" s="368"/>
      <c r="J23" s="368"/>
      <c r="K23" s="368"/>
      <c r="L23" s="419" t="s">
        <v>0</v>
      </c>
      <c r="M23" s="368"/>
      <c r="N23" s="368"/>
      <c r="O23" s="419" t="s">
        <v>15</v>
      </c>
      <c r="P23" s="368"/>
      <c r="Q23" s="419" t="s">
        <v>38</v>
      </c>
      <c r="R23" s="368"/>
      <c r="S23" s="368"/>
      <c r="T23" s="369"/>
      <c r="V23" s="98"/>
    </row>
    <row r="24" spans="3:31" ht="27" customHeight="1">
      <c r="C24" s="469"/>
      <c r="D24" s="370"/>
      <c r="E24" s="370"/>
      <c r="F24" s="471"/>
      <c r="G24" s="471"/>
      <c r="H24" s="370"/>
      <c r="I24" s="370"/>
      <c r="J24" s="370"/>
      <c r="K24" s="370"/>
      <c r="L24" s="370"/>
      <c r="M24" s="370"/>
      <c r="N24" s="370"/>
      <c r="O24" s="471"/>
      <c r="P24" s="471"/>
      <c r="Q24" s="370"/>
      <c r="R24" s="370"/>
      <c r="S24" s="370"/>
      <c r="T24" s="470"/>
    </row>
    <row r="25" spans="3:31" ht="27" customHeight="1">
      <c r="C25" s="469"/>
      <c r="D25" s="370"/>
      <c r="E25" s="370"/>
      <c r="F25" s="471"/>
      <c r="G25" s="471"/>
      <c r="H25" s="370"/>
      <c r="I25" s="370"/>
      <c r="J25" s="370"/>
      <c r="K25" s="370"/>
      <c r="L25" s="370"/>
      <c r="M25" s="370"/>
      <c r="N25" s="370"/>
      <c r="O25" s="471"/>
      <c r="P25" s="471"/>
      <c r="Q25" s="370"/>
      <c r="R25" s="370"/>
      <c r="S25" s="370"/>
      <c r="T25" s="470"/>
    </row>
    <row r="26" spans="3:31" ht="27" customHeight="1">
      <c r="C26" s="469"/>
      <c r="D26" s="370"/>
      <c r="E26" s="370"/>
      <c r="F26" s="471"/>
      <c r="G26" s="471"/>
      <c r="H26" s="370"/>
      <c r="I26" s="370"/>
      <c r="J26" s="370"/>
      <c r="K26" s="370"/>
      <c r="L26" s="370"/>
      <c r="M26" s="370"/>
      <c r="N26" s="370"/>
      <c r="O26" s="471"/>
      <c r="P26" s="471"/>
      <c r="Q26" s="370"/>
      <c r="R26" s="370"/>
      <c r="S26" s="370"/>
      <c r="T26" s="470"/>
    </row>
    <row r="27" spans="3:31" ht="21.2" customHeight="1">
      <c r="C27" s="460" t="s">
        <v>128</v>
      </c>
      <c r="D27" s="430"/>
      <c r="E27" s="430"/>
      <c r="F27" s="97" t="s">
        <v>115</v>
      </c>
      <c r="G27" s="97" t="s">
        <v>116</v>
      </c>
      <c r="H27" s="430" t="s">
        <v>117</v>
      </c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58"/>
      <c r="V27" s="1"/>
      <c r="W27" s="50" t="b">
        <f>IF(OR(V27=TRUE,V27=""),FALSE,TRUE)</f>
        <v>0</v>
      </c>
    </row>
    <row r="28" spans="3:31" ht="21.2" customHeight="1">
      <c r="C28" s="459" t="s">
        <v>61</v>
      </c>
      <c r="D28" s="368"/>
      <c r="E28" s="368" t="s">
        <v>39</v>
      </c>
      <c r="F28" s="368"/>
      <c r="G28" s="368"/>
      <c r="H28" s="368" t="s">
        <v>15</v>
      </c>
      <c r="I28" s="368"/>
      <c r="J28" s="368"/>
      <c r="K28" s="368" t="s">
        <v>40</v>
      </c>
      <c r="L28" s="368"/>
      <c r="M28" s="368"/>
      <c r="N28" s="368"/>
      <c r="O28" s="368"/>
      <c r="P28" s="368"/>
      <c r="Q28" s="368" t="s">
        <v>41</v>
      </c>
      <c r="R28" s="368"/>
      <c r="S28" s="368"/>
      <c r="T28" s="369"/>
    </row>
    <row r="29" spans="3:31" ht="27" customHeight="1">
      <c r="C29" s="469"/>
      <c r="D29" s="370"/>
      <c r="E29" s="370"/>
      <c r="F29" s="370"/>
      <c r="G29" s="370"/>
      <c r="H29" s="472"/>
      <c r="I29" s="472"/>
      <c r="J29" s="472"/>
      <c r="K29" s="370"/>
      <c r="L29" s="370"/>
      <c r="M29" s="370"/>
      <c r="N29" s="370"/>
      <c r="O29" s="370"/>
      <c r="P29" s="370"/>
      <c r="Q29" s="370"/>
      <c r="R29" s="370"/>
      <c r="S29" s="370"/>
      <c r="T29" s="470"/>
    </row>
    <row r="30" spans="3:31" ht="27" customHeight="1">
      <c r="C30" s="452"/>
      <c r="D30" s="453"/>
      <c r="E30" s="454"/>
      <c r="F30" s="455"/>
      <c r="G30" s="453"/>
      <c r="H30" s="473"/>
      <c r="I30" s="474"/>
      <c r="J30" s="475"/>
      <c r="K30" s="454"/>
      <c r="L30" s="455"/>
      <c r="M30" s="455"/>
      <c r="N30" s="455"/>
      <c r="O30" s="455"/>
      <c r="P30" s="453"/>
      <c r="Q30" s="454"/>
      <c r="R30" s="455"/>
      <c r="S30" s="455"/>
      <c r="T30" s="456"/>
    </row>
    <row r="31" spans="3:31" ht="27" customHeight="1">
      <c r="C31" s="451"/>
      <c r="D31" s="398"/>
      <c r="E31" s="398"/>
      <c r="F31" s="398"/>
      <c r="G31" s="398"/>
      <c r="H31" s="476"/>
      <c r="I31" s="476"/>
      <c r="J31" s="476"/>
      <c r="K31" s="398"/>
      <c r="L31" s="398"/>
      <c r="M31" s="398"/>
      <c r="N31" s="398"/>
      <c r="O31" s="398"/>
      <c r="P31" s="398"/>
      <c r="Q31" s="398"/>
      <c r="R31" s="398"/>
      <c r="S31" s="398"/>
      <c r="T31" s="477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</sheetData>
  <sheetProtection selectLockedCells="1"/>
  <mergeCells count="97">
    <mergeCell ref="C2:T2"/>
    <mergeCell ref="C3:E3"/>
    <mergeCell ref="H3:L3"/>
    <mergeCell ref="C4:T4"/>
    <mergeCell ref="C5:E5"/>
    <mergeCell ref="H5:L5"/>
    <mergeCell ref="M3:P3"/>
    <mergeCell ref="M5:P5"/>
    <mergeCell ref="E31:G31"/>
    <mergeCell ref="H31:J31"/>
    <mergeCell ref="K31:P31"/>
    <mergeCell ref="Q23:T23"/>
    <mergeCell ref="C23:E23"/>
    <mergeCell ref="Q25:T25"/>
    <mergeCell ref="C24:E24"/>
    <mergeCell ref="Q31:T31"/>
    <mergeCell ref="H28:J28"/>
    <mergeCell ref="K28:P28"/>
    <mergeCell ref="L25:N25"/>
    <mergeCell ref="O25:P25"/>
    <mergeCell ref="Q24:T24"/>
    <mergeCell ref="O23:P23"/>
    <mergeCell ref="C25:E25"/>
    <mergeCell ref="F25:G25"/>
    <mergeCell ref="F9:I9"/>
    <mergeCell ref="J9:M9"/>
    <mergeCell ref="M16:T16"/>
    <mergeCell ref="C17:D17"/>
    <mergeCell ref="E17:L17"/>
    <mergeCell ref="M17:T17"/>
    <mergeCell ref="C16:D16"/>
    <mergeCell ref="E16:L16"/>
    <mergeCell ref="N9:T9"/>
    <mergeCell ref="F13:I13"/>
    <mergeCell ref="J13:M13"/>
    <mergeCell ref="N13:T13"/>
    <mergeCell ref="H23:K23"/>
    <mergeCell ref="L23:N23"/>
    <mergeCell ref="F24:G24"/>
    <mergeCell ref="H24:K24"/>
    <mergeCell ref="L24:N24"/>
    <mergeCell ref="F23:G23"/>
    <mergeCell ref="O24:P24"/>
    <mergeCell ref="H30:J30"/>
    <mergeCell ref="H26:K26"/>
    <mergeCell ref="K30:P30"/>
    <mergeCell ref="E28:G28"/>
    <mergeCell ref="H25:K25"/>
    <mergeCell ref="C29:D29"/>
    <mergeCell ref="K29:P29"/>
    <mergeCell ref="Q29:T29"/>
    <mergeCell ref="F26:G26"/>
    <mergeCell ref="Q28:T28"/>
    <mergeCell ref="C27:E27"/>
    <mergeCell ref="H27:T27"/>
    <mergeCell ref="C28:D28"/>
    <mergeCell ref="E29:G29"/>
    <mergeCell ref="H29:J29"/>
    <mergeCell ref="L26:N26"/>
    <mergeCell ref="O26:P26"/>
    <mergeCell ref="Q26:T26"/>
    <mergeCell ref="C26:E26"/>
    <mergeCell ref="P22:T22"/>
    <mergeCell ref="L22:M22"/>
    <mergeCell ref="C22:D22"/>
    <mergeCell ref="G22:K22"/>
    <mergeCell ref="M18:T18"/>
    <mergeCell ref="C19:D19"/>
    <mergeCell ref="E19:L19"/>
    <mergeCell ref="M19:T19"/>
    <mergeCell ref="M20:T20"/>
    <mergeCell ref="C21:T21"/>
    <mergeCell ref="C20:D20"/>
    <mergeCell ref="E20:L20"/>
    <mergeCell ref="C18:D18"/>
    <mergeCell ref="E18:L18"/>
    <mergeCell ref="C31:D31"/>
    <mergeCell ref="C30:D30"/>
    <mergeCell ref="E30:G30"/>
    <mergeCell ref="Q30:T30"/>
    <mergeCell ref="C9:E9"/>
    <mergeCell ref="C10:T10"/>
    <mergeCell ref="C11:E11"/>
    <mergeCell ref="C12:T12"/>
    <mergeCell ref="F11:I11"/>
    <mergeCell ref="J11:M11"/>
    <mergeCell ref="N11:T11"/>
    <mergeCell ref="C13:E13"/>
    <mergeCell ref="C14:T14"/>
    <mergeCell ref="C15:D15"/>
    <mergeCell ref="E15:L15"/>
    <mergeCell ref="M15:T15"/>
    <mergeCell ref="C6:G6"/>
    <mergeCell ref="C7:T7"/>
    <mergeCell ref="C8:T8"/>
    <mergeCell ref="R6:T6"/>
    <mergeCell ref="H6:Q6"/>
  </mergeCells>
  <phoneticPr fontId="1"/>
  <pageMargins left="0.78740157480314965" right="0.39370078740157483" top="0.78740157480314965" bottom="0.39370078740157483" header="0" footer="0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88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184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9525</xdr:rowOff>
                  </from>
                  <to>
                    <xdr:col>10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182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9525</xdr:rowOff>
                  </from>
                  <to>
                    <xdr:col>19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183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9525</xdr:rowOff>
                  </from>
                  <to>
                    <xdr:col>19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174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9525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171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9525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177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9525</xdr:rowOff>
                  </from>
                  <to>
                    <xdr:col>8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178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9525</xdr:rowOff>
                  </from>
                  <to>
                    <xdr:col>12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180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9525</xdr:rowOff>
                  </from>
                  <to>
                    <xdr:col>12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18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9525</xdr:rowOff>
                  </from>
                  <to>
                    <xdr:col>8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185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187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6</xdr:col>
                    <xdr:colOff>419100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193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9525</xdr:rowOff>
                  </from>
                  <to>
                    <xdr:col>12</xdr:col>
                    <xdr:colOff>0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194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12</xdr:col>
                    <xdr:colOff>9525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Check Box 195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9525</xdr:rowOff>
                  </from>
                  <to>
                    <xdr:col>12</xdr:col>
                    <xdr:colOff>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Check Box 196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9525</xdr:rowOff>
                  </from>
                  <to>
                    <xdr:col>12</xdr:col>
                    <xdr:colOff>9525</xdr:colOff>
                    <xdr:row>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53"/>
  <sheetViews>
    <sheetView showGridLines="0" view="pageBreakPreview" topLeftCell="B1" zoomScaleNormal="80" zoomScaleSheetLayoutView="100" workbookViewId="0">
      <pane ySplit="4" topLeftCell="A5" activePane="bottomLeft" state="frozen"/>
      <selection activeCell="AK11" sqref="AK11"/>
      <selection pane="bottomLeft" activeCell="C2" sqref="C2:AL2"/>
    </sheetView>
  </sheetViews>
  <sheetFormatPr defaultRowHeight="22.5" customHeight="1"/>
  <cols>
    <col min="1" max="1" width="2.375" style="82" hidden="1" customWidth="1"/>
    <col min="2" max="2" width="2.125" style="32" customWidth="1"/>
    <col min="3" max="3" width="3.125" style="32" customWidth="1"/>
    <col min="4" max="5" width="7.5" style="32" customWidth="1"/>
    <col min="6" max="6" width="1.25" style="32" customWidth="1"/>
    <col min="7" max="7" width="8.75" style="32" customWidth="1"/>
    <col min="8" max="8" width="1.25" style="32" customWidth="1"/>
    <col min="9" max="9" width="8.75" style="32" customWidth="1"/>
    <col min="10" max="13" width="2.5" style="32" customWidth="1"/>
    <col min="14" max="14" width="1.25" style="140" customWidth="1"/>
    <col min="15" max="15" width="12.5" style="31" customWidth="1"/>
    <col min="16" max="16" width="1.25" style="32" customWidth="1"/>
    <col min="17" max="30" width="2.125" style="32" customWidth="1"/>
    <col min="31" max="31" width="1.25" style="32" customWidth="1"/>
    <col min="32" max="32" width="12.5" style="32" customWidth="1"/>
    <col min="33" max="33" width="1.25" style="32" customWidth="1"/>
    <col min="34" max="34" width="6.875" style="32" customWidth="1"/>
    <col min="35" max="38" width="3.75" style="32" customWidth="1"/>
    <col min="39" max="39" width="2.5" style="32" customWidth="1"/>
    <col min="40" max="43" width="10" style="32" hidden="1" customWidth="1"/>
    <col min="44" max="53" width="3.75" style="32" hidden="1" customWidth="1"/>
    <col min="54" max="16384" width="9" style="32"/>
  </cols>
  <sheetData>
    <row r="1" spans="1:53" ht="13.5" customHeight="1">
      <c r="C1" s="33" t="s">
        <v>341</v>
      </c>
      <c r="D1" s="33"/>
    </row>
    <row r="2" spans="1:53" ht="20.25" customHeight="1">
      <c r="A2" s="82" t="s">
        <v>386</v>
      </c>
      <c r="C2" s="179" t="s">
        <v>235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549"/>
      <c r="AN2" s="34" t="s">
        <v>300</v>
      </c>
      <c r="AO2" s="34" t="s">
        <v>301</v>
      </c>
      <c r="AP2" s="34" t="s">
        <v>352</v>
      </c>
      <c r="AQ2" s="34" t="s">
        <v>302</v>
      </c>
      <c r="AR2" s="59" t="s">
        <v>361</v>
      </c>
      <c r="AT2" s="34"/>
      <c r="AU2" s="34"/>
    </row>
    <row r="3" spans="1:53" ht="22.5" customHeight="1">
      <c r="A3" s="82">
        <v>4</v>
      </c>
      <c r="C3" s="550"/>
      <c r="D3" s="502" t="s">
        <v>321</v>
      </c>
      <c r="E3" s="504" t="s">
        <v>322</v>
      </c>
      <c r="F3" s="499" t="s">
        <v>324</v>
      </c>
      <c r="G3" s="500"/>
      <c r="H3" s="501"/>
      <c r="I3" s="506" t="s">
        <v>233</v>
      </c>
      <c r="J3" s="509" t="s">
        <v>60</v>
      </c>
      <c r="K3" s="510"/>
      <c r="L3" s="511"/>
      <c r="M3" s="512"/>
      <c r="N3" s="515" t="s">
        <v>2</v>
      </c>
      <c r="O3" s="515"/>
      <c r="P3" s="515"/>
      <c r="Q3" s="516" t="s">
        <v>50</v>
      </c>
      <c r="R3" s="517"/>
      <c r="S3" s="520" t="s">
        <v>49</v>
      </c>
      <c r="T3" s="521"/>
      <c r="U3" s="522"/>
      <c r="V3" s="536" t="s">
        <v>48</v>
      </c>
      <c r="W3" s="539" t="s">
        <v>362</v>
      </c>
      <c r="X3" s="538" t="s">
        <v>50</v>
      </c>
      <c r="Y3" s="517"/>
      <c r="Z3" s="520" t="s">
        <v>49</v>
      </c>
      <c r="AA3" s="521"/>
      <c r="AB3" s="522"/>
      <c r="AC3" s="534" t="s">
        <v>48</v>
      </c>
      <c r="AD3" s="545" t="s">
        <v>363</v>
      </c>
      <c r="AE3" s="509" t="s">
        <v>7</v>
      </c>
      <c r="AF3" s="510"/>
      <c r="AG3" s="543"/>
      <c r="AH3" s="547" t="s">
        <v>350</v>
      </c>
      <c r="AI3" s="541" t="s">
        <v>87</v>
      </c>
      <c r="AJ3" s="541" t="s">
        <v>83</v>
      </c>
      <c r="AK3" s="532" t="s">
        <v>107</v>
      </c>
      <c r="AL3" s="532" t="s">
        <v>234</v>
      </c>
      <c r="AN3" s="35">
        <f>COUNTIF(AI:AI,"◯")+'5'!AJ3</f>
        <v>0</v>
      </c>
      <c r="AO3" s="35">
        <f>COUNTIF(AJ:AJ,"◯")+'5'!AJ15</f>
        <v>0</v>
      </c>
      <c r="AP3" s="60">
        <f>'5'!AJ22</f>
        <v>0</v>
      </c>
      <c r="AQ3" s="35">
        <f>COUNTIF(AL:AL,"◯")+'5'!AJ35</f>
        <v>0</v>
      </c>
      <c r="AR3" s="61" t="s">
        <v>360</v>
      </c>
    </row>
    <row r="4" spans="1:53" ht="22.5" customHeight="1">
      <c r="C4" s="551"/>
      <c r="D4" s="503"/>
      <c r="E4" s="505"/>
      <c r="F4" s="29" t="s">
        <v>323</v>
      </c>
      <c r="G4" s="36" t="s">
        <v>85</v>
      </c>
      <c r="H4" s="30" t="s">
        <v>327</v>
      </c>
      <c r="I4" s="507"/>
      <c r="J4" s="513"/>
      <c r="K4" s="514"/>
      <c r="L4" s="514"/>
      <c r="M4" s="514"/>
      <c r="N4" s="141" t="s">
        <v>323</v>
      </c>
      <c r="O4" s="37" t="s">
        <v>328</v>
      </c>
      <c r="P4" s="30" t="s">
        <v>327</v>
      </c>
      <c r="Q4" s="518"/>
      <c r="R4" s="519"/>
      <c r="S4" s="523"/>
      <c r="T4" s="524"/>
      <c r="U4" s="525"/>
      <c r="V4" s="537"/>
      <c r="W4" s="540"/>
      <c r="X4" s="518"/>
      <c r="Y4" s="519"/>
      <c r="Z4" s="523"/>
      <c r="AA4" s="524"/>
      <c r="AB4" s="525"/>
      <c r="AC4" s="535"/>
      <c r="AD4" s="546"/>
      <c r="AE4" s="29" t="s">
        <v>323</v>
      </c>
      <c r="AF4" s="36" t="s">
        <v>340</v>
      </c>
      <c r="AG4" s="30" t="s">
        <v>327</v>
      </c>
      <c r="AH4" s="548"/>
      <c r="AI4" s="542"/>
      <c r="AJ4" s="542"/>
      <c r="AK4" s="533"/>
      <c r="AL4" s="533"/>
      <c r="AN4" s="34" t="s">
        <v>329</v>
      </c>
      <c r="AO4" s="34" t="s">
        <v>330</v>
      </c>
      <c r="AP4" s="34" t="s">
        <v>331</v>
      </c>
      <c r="AQ4" s="34" t="s">
        <v>17</v>
      </c>
      <c r="AR4" s="34" t="s">
        <v>303</v>
      </c>
      <c r="AS4" s="34" t="s">
        <v>332</v>
      </c>
      <c r="AT4" s="34" t="s">
        <v>333</v>
      </c>
      <c r="AU4" s="34" t="s">
        <v>100</v>
      </c>
      <c r="AV4" s="34" t="s">
        <v>178</v>
      </c>
      <c r="AW4" s="34" t="s">
        <v>332</v>
      </c>
      <c r="AX4" s="34" t="s">
        <v>333</v>
      </c>
      <c r="AY4" s="34" t="s">
        <v>100</v>
      </c>
      <c r="AZ4" s="48" t="s">
        <v>348</v>
      </c>
      <c r="BA4" s="34" t="s">
        <v>349</v>
      </c>
    </row>
    <row r="5" spans="1:53" ht="22.5" customHeight="1" thickBot="1">
      <c r="C5" s="541"/>
      <c r="D5" s="484"/>
      <c r="E5" s="497"/>
      <c r="F5" s="481" t="str">
        <f>IF(G6="","",YEAR('1'!$AJ$7)-YEAR(G6)-IF(MONTH('1'!$AJ$7)*100+DAY('1'!$AJ$7)&gt;=MONTH(G6)*100+DAY(G6),0,1))</f>
        <v/>
      </c>
      <c r="G5" s="482"/>
      <c r="H5" s="483"/>
      <c r="I5" s="495"/>
      <c r="J5" s="484"/>
      <c r="K5" s="486" t="s">
        <v>326</v>
      </c>
      <c r="L5" s="488"/>
      <c r="M5" s="490" t="s">
        <v>325</v>
      </c>
      <c r="N5" s="508"/>
      <c r="O5" s="479"/>
      <c r="P5" s="480"/>
      <c r="Q5" s="3"/>
      <c r="R5" s="4"/>
      <c r="S5" s="5"/>
      <c r="T5" s="6"/>
      <c r="U5" s="7"/>
      <c r="V5" s="62"/>
      <c r="W5" s="63"/>
      <c r="X5" s="9"/>
      <c r="Y5" s="4"/>
      <c r="Z5" s="5"/>
      <c r="AA5" s="6"/>
      <c r="AB5" s="7"/>
      <c r="AC5" s="64"/>
      <c r="AD5" s="8"/>
      <c r="AE5" s="492" t="s">
        <v>66</v>
      </c>
      <c r="AF5" s="493"/>
      <c r="AG5" s="494"/>
      <c r="AH5" s="526"/>
      <c r="AI5" s="528" t="str">
        <f>IF(F5&lt;35,"◯","")</f>
        <v/>
      </c>
      <c r="AJ5" s="530"/>
      <c r="AK5" s="530"/>
      <c r="AL5" s="530"/>
      <c r="AN5" s="38" t="str">
        <f>IF(D5&lt;&gt;"",D5,IF(SUM(Q5:AD8)&lt;&gt;0,AN4,""))</f>
        <v/>
      </c>
      <c r="AO5" s="39" t="str">
        <f>IF(E5&lt;&gt;"",E5,IF(SUM(Q5:AD8)&lt;&gt;0,AO4,""))</f>
        <v/>
      </c>
      <c r="AP5" s="40" t="str">
        <f>IF(G6="","",G6)</f>
        <v/>
      </c>
      <c r="AQ5" s="41" t="str">
        <f>IF(AH5="","",AH5)</f>
        <v/>
      </c>
      <c r="AR5" s="42" t="str">
        <f>TEXT(Q5*10 + R5&amp;"0","000")</f>
        <v>000</v>
      </c>
      <c r="AS5" s="43" t="str">
        <f>TEXT(S5*100+T5*10+U5,"000")</f>
        <v>000</v>
      </c>
      <c r="AT5" s="41">
        <f>V5</f>
        <v>0</v>
      </c>
      <c r="AU5" s="65">
        <f>W5</f>
        <v>0</v>
      </c>
      <c r="AV5" s="39" t="str">
        <f>TEXT(X5*10 + Y5&amp;"0","000")</f>
        <v>000</v>
      </c>
      <c r="AW5" s="43" t="str">
        <f>TEXT(Z5*100+AA5*10+AB5,"000")</f>
        <v>000</v>
      </c>
      <c r="AX5" s="43">
        <f>AC5</f>
        <v>0</v>
      </c>
      <c r="AY5" s="43">
        <f>AD5</f>
        <v>0</v>
      </c>
      <c r="AZ5" s="47">
        <f>IF(OR(AN5&amp;AO5="",AN5&amp;AO5=AN4&amp;AO4),0,1)</f>
        <v>0</v>
      </c>
      <c r="BA5" s="35">
        <f>IF(AN5&amp;AO5=AN6&amp;AO6,0,1)</f>
        <v>0</v>
      </c>
    </row>
    <row r="6" spans="1:53" ht="22.5" customHeight="1">
      <c r="C6" s="542"/>
      <c r="D6" s="485"/>
      <c r="E6" s="498"/>
      <c r="F6" s="29" t="s">
        <v>323</v>
      </c>
      <c r="G6" s="26"/>
      <c r="H6" s="30" t="s">
        <v>327</v>
      </c>
      <c r="I6" s="496"/>
      <c r="J6" s="485"/>
      <c r="K6" s="487"/>
      <c r="L6" s="489"/>
      <c r="M6" s="491"/>
      <c r="N6" s="29" t="s">
        <v>323</v>
      </c>
      <c r="O6" s="26"/>
      <c r="P6" s="30" t="s">
        <v>327</v>
      </c>
      <c r="Q6" s="3"/>
      <c r="R6" s="4"/>
      <c r="S6" s="5"/>
      <c r="T6" s="6"/>
      <c r="U6" s="7"/>
      <c r="V6" s="62"/>
      <c r="W6" s="63"/>
      <c r="X6" s="9"/>
      <c r="Y6" s="4"/>
      <c r="Z6" s="5"/>
      <c r="AA6" s="6"/>
      <c r="AB6" s="7"/>
      <c r="AC6" s="64"/>
      <c r="AD6" s="8"/>
      <c r="AE6" s="29" t="s">
        <v>323</v>
      </c>
      <c r="AF6" s="26"/>
      <c r="AG6" s="30" t="s">
        <v>327</v>
      </c>
      <c r="AH6" s="527"/>
      <c r="AI6" s="529"/>
      <c r="AJ6" s="531"/>
      <c r="AK6" s="531"/>
      <c r="AL6" s="531"/>
      <c r="AN6" s="38" t="str">
        <f>IF(D6&lt;&gt;"",D6,IF(SUM(Q6:AD9)&lt;&gt;0,AN5,""))</f>
        <v/>
      </c>
      <c r="AO6" s="39" t="str">
        <f>IF(E6&lt;&gt;"",E6,IF(SUM(Q6:AD9)&lt;&gt;0,AO5,""))</f>
        <v/>
      </c>
      <c r="AP6" s="40" t="str">
        <f t="shared" ref="AP6:AP11" si="0">IF(G7="","",G7)</f>
        <v/>
      </c>
      <c r="AQ6" s="41" t="str">
        <f t="shared" ref="AQ6:AQ11" si="1">IF(AH6="","",AH6)</f>
        <v/>
      </c>
      <c r="AR6" s="42" t="str">
        <f t="shared" ref="AR6:AR11" si="2">TEXT(Q6*10 + R6&amp;"0","000")</f>
        <v>000</v>
      </c>
      <c r="AS6" s="43" t="str">
        <f t="shared" ref="AS6:AS11" si="3">TEXT(S6*100+T6*10+U6,"000")</f>
        <v>000</v>
      </c>
      <c r="AT6" s="41">
        <f t="shared" ref="AT6:AT11" si="4">V6</f>
        <v>0</v>
      </c>
      <c r="AU6" s="65">
        <f t="shared" ref="AU6:AU11" si="5">W6</f>
        <v>0</v>
      </c>
      <c r="AV6" s="39" t="str">
        <f t="shared" ref="AV6:AV11" si="6">TEXT(X6*10 + Y6&amp;"0","000")</f>
        <v>000</v>
      </c>
      <c r="AW6" s="43" t="str">
        <f t="shared" ref="AW6:AW11" si="7">TEXT(Z6*100+AA6*10+AB6,"000")</f>
        <v>000</v>
      </c>
      <c r="AX6" s="43">
        <f t="shared" ref="AX6:AX11" si="8">AC6</f>
        <v>0</v>
      </c>
      <c r="AY6" s="43">
        <f t="shared" ref="AY6:AY11" si="9">AD6</f>
        <v>0</v>
      </c>
      <c r="AZ6" s="47">
        <f t="shared" ref="AZ6:AZ11" si="10">IF(OR(AN6&amp;AO6="",AN6&amp;AO6=AN5&amp;AO5),0,1)</f>
        <v>0</v>
      </c>
      <c r="BA6" s="35">
        <f t="shared" ref="BA6:BA11" si="11">IF(AN6&amp;AO6=AN7&amp;AO7,0,1)</f>
        <v>0</v>
      </c>
    </row>
    <row r="7" spans="1:53" ht="22.5" customHeight="1" thickBot="1">
      <c r="C7" s="541"/>
      <c r="D7" s="484"/>
      <c r="E7" s="497"/>
      <c r="F7" s="481" t="str">
        <f>IF(G8="","",YEAR('1'!$AJ$7)-YEAR(G8)-IF(MONTH('1'!$AJ$7)*100+DAY('1'!$AJ$7)&gt;=MONTH(G8)*100+DAY(G8),0,1))</f>
        <v/>
      </c>
      <c r="G7" s="482"/>
      <c r="H7" s="483"/>
      <c r="I7" s="495"/>
      <c r="J7" s="484"/>
      <c r="K7" s="486" t="s">
        <v>326</v>
      </c>
      <c r="L7" s="488"/>
      <c r="M7" s="490" t="s">
        <v>325</v>
      </c>
      <c r="N7" s="478"/>
      <c r="O7" s="479"/>
      <c r="P7" s="480"/>
      <c r="Q7" s="3"/>
      <c r="R7" s="4"/>
      <c r="S7" s="5"/>
      <c r="T7" s="6"/>
      <c r="U7" s="7"/>
      <c r="V7" s="62"/>
      <c r="W7" s="63"/>
      <c r="X7" s="9"/>
      <c r="Y7" s="4"/>
      <c r="Z7" s="5"/>
      <c r="AA7" s="6"/>
      <c r="AB7" s="7"/>
      <c r="AC7" s="64"/>
      <c r="AD7" s="8"/>
      <c r="AE7" s="492" t="s">
        <v>66</v>
      </c>
      <c r="AF7" s="493"/>
      <c r="AG7" s="494"/>
      <c r="AH7" s="526"/>
      <c r="AI7" s="528" t="str">
        <f t="shared" ref="AI7" si="12">IF(F7&lt;35,"◯","")</f>
        <v/>
      </c>
      <c r="AJ7" s="530"/>
      <c r="AK7" s="530"/>
      <c r="AL7" s="530"/>
      <c r="AN7" s="38" t="str">
        <f>IF(D7&lt;&gt;"",D7,IF(SUM(Q7:AD10)&lt;&gt;0,AN6,""))</f>
        <v/>
      </c>
      <c r="AO7" s="39" t="str">
        <f>IF(E7&lt;&gt;"",E7,IF(SUM(Q7:AD10)&lt;&gt;0,AO6,""))</f>
        <v/>
      </c>
      <c r="AP7" s="40" t="str">
        <f t="shared" si="0"/>
        <v/>
      </c>
      <c r="AQ7" s="41" t="str">
        <f t="shared" si="1"/>
        <v/>
      </c>
      <c r="AR7" s="42" t="str">
        <f t="shared" si="2"/>
        <v>000</v>
      </c>
      <c r="AS7" s="43" t="str">
        <f t="shared" si="3"/>
        <v>000</v>
      </c>
      <c r="AT7" s="41">
        <f t="shared" si="4"/>
        <v>0</v>
      </c>
      <c r="AU7" s="65">
        <f t="shared" si="5"/>
        <v>0</v>
      </c>
      <c r="AV7" s="39" t="str">
        <f t="shared" si="6"/>
        <v>000</v>
      </c>
      <c r="AW7" s="43" t="str">
        <f t="shared" si="7"/>
        <v>000</v>
      </c>
      <c r="AX7" s="43">
        <f t="shared" si="8"/>
        <v>0</v>
      </c>
      <c r="AY7" s="43">
        <f t="shared" si="9"/>
        <v>0</v>
      </c>
      <c r="AZ7" s="47">
        <f t="shared" si="10"/>
        <v>0</v>
      </c>
      <c r="BA7" s="35">
        <f t="shared" si="11"/>
        <v>0</v>
      </c>
    </row>
    <row r="8" spans="1:53" ht="22.5" customHeight="1">
      <c r="C8" s="542"/>
      <c r="D8" s="485"/>
      <c r="E8" s="498"/>
      <c r="F8" s="29" t="s">
        <v>323</v>
      </c>
      <c r="G8" s="26"/>
      <c r="H8" s="30" t="s">
        <v>327</v>
      </c>
      <c r="I8" s="496"/>
      <c r="J8" s="485"/>
      <c r="K8" s="487"/>
      <c r="L8" s="489"/>
      <c r="M8" s="491"/>
      <c r="N8" s="29" t="s">
        <v>323</v>
      </c>
      <c r="O8" s="26"/>
      <c r="P8" s="30" t="s">
        <v>327</v>
      </c>
      <c r="Q8" s="3"/>
      <c r="R8" s="4"/>
      <c r="S8" s="5"/>
      <c r="T8" s="6"/>
      <c r="U8" s="7"/>
      <c r="V8" s="62"/>
      <c r="W8" s="63"/>
      <c r="X8" s="9"/>
      <c r="Y8" s="4"/>
      <c r="Z8" s="5"/>
      <c r="AA8" s="6"/>
      <c r="AB8" s="7"/>
      <c r="AC8" s="64"/>
      <c r="AD8" s="8"/>
      <c r="AE8" s="29" t="s">
        <v>323</v>
      </c>
      <c r="AF8" s="26"/>
      <c r="AG8" s="30" t="s">
        <v>327</v>
      </c>
      <c r="AH8" s="527"/>
      <c r="AI8" s="529"/>
      <c r="AJ8" s="531"/>
      <c r="AK8" s="531"/>
      <c r="AL8" s="531"/>
      <c r="AN8" s="38" t="str">
        <f>IF(D8&lt;&gt;"",D8,IF(SUM(Q8:AD11)&lt;&gt;0,AN7,""))</f>
        <v/>
      </c>
      <c r="AO8" s="39" t="str">
        <f>IF(E8&lt;&gt;"",E8,IF(SUM(Q8:AD11)&lt;&gt;0,AO7,""))</f>
        <v/>
      </c>
      <c r="AP8" s="40" t="str">
        <f t="shared" si="0"/>
        <v/>
      </c>
      <c r="AQ8" s="41" t="str">
        <f t="shared" si="1"/>
        <v/>
      </c>
      <c r="AR8" s="42" t="str">
        <f t="shared" si="2"/>
        <v>000</v>
      </c>
      <c r="AS8" s="43" t="str">
        <f t="shared" si="3"/>
        <v>000</v>
      </c>
      <c r="AT8" s="41">
        <f t="shared" si="4"/>
        <v>0</v>
      </c>
      <c r="AU8" s="65">
        <f t="shared" si="5"/>
        <v>0</v>
      </c>
      <c r="AV8" s="39" t="str">
        <f t="shared" si="6"/>
        <v>000</v>
      </c>
      <c r="AW8" s="43" t="str">
        <f t="shared" si="7"/>
        <v>000</v>
      </c>
      <c r="AX8" s="43">
        <f t="shared" si="8"/>
        <v>0</v>
      </c>
      <c r="AY8" s="43">
        <f t="shared" si="9"/>
        <v>0</v>
      </c>
      <c r="AZ8" s="47">
        <f t="shared" si="10"/>
        <v>0</v>
      </c>
      <c r="BA8" s="35">
        <f t="shared" si="11"/>
        <v>0</v>
      </c>
    </row>
    <row r="9" spans="1:53" ht="22.5" customHeight="1" thickBot="1">
      <c r="C9" s="541"/>
      <c r="D9" s="484"/>
      <c r="E9" s="497"/>
      <c r="F9" s="481" t="str">
        <f>IF(G10="","",YEAR('1'!$AJ$7)-YEAR(G10)-IF(MONTH('1'!$AJ$7)*100+DAY('1'!$AJ$7)&gt;=MONTH(G10)*100+DAY(G10),0,1))</f>
        <v/>
      </c>
      <c r="G9" s="482"/>
      <c r="H9" s="483"/>
      <c r="I9" s="495"/>
      <c r="J9" s="484"/>
      <c r="K9" s="486" t="s">
        <v>326</v>
      </c>
      <c r="L9" s="488"/>
      <c r="M9" s="490" t="s">
        <v>325</v>
      </c>
      <c r="N9" s="478"/>
      <c r="O9" s="479"/>
      <c r="P9" s="480"/>
      <c r="Q9" s="3"/>
      <c r="R9" s="4"/>
      <c r="S9" s="5"/>
      <c r="T9" s="6"/>
      <c r="U9" s="7"/>
      <c r="V9" s="62"/>
      <c r="W9" s="63"/>
      <c r="X9" s="9"/>
      <c r="Y9" s="4"/>
      <c r="Z9" s="5"/>
      <c r="AA9" s="6"/>
      <c r="AB9" s="7"/>
      <c r="AC9" s="64"/>
      <c r="AD9" s="8"/>
      <c r="AE9" s="492" t="s">
        <v>66</v>
      </c>
      <c r="AF9" s="493"/>
      <c r="AG9" s="494"/>
      <c r="AH9" s="526"/>
      <c r="AI9" s="528" t="str">
        <f t="shared" ref="AI9" si="13">IF(F9&lt;35,"◯","")</f>
        <v/>
      </c>
      <c r="AJ9" s="530"/>
      <c r="AK9" s="530"/>
      <c r="AL9" s="530"/>
      <c r="AN9" s="38" t="str">
        <f t="shared" ref="AN9:AN19" si="14">IF(D9&lt;&gt;"",D9,IF(SUM(Q9:AD12)&lt;&gt;0,AN8,""))</f>
        <v/>
      </c>
      <c r="AO9" s="39" t="str">
        <f t="shared" ref="AO9:AO18" si="15">IF(E9&lt;&gt;"",E9,IF(SUM(Q9:AD12)&lt;&gt;0,AO8,""))</f>
        <v/>
      </c>
      <c r="AP9" s="40" t="str">
        <f t="shared" si="0"/>
        <v/>
      </c>
      <c r="AQ9" s="41" t="str">
        <f t="shared" si="1"/>
        <v/>
      </c>
      <c r="AR9" s="42" t="str">
        <f t="shared" si="2"/>
        <v>000</v>
      </c>
      <c r="AS9" s="43" t="str">
        <f t="shared" si="3"/>
        <v>000</v>
      </c>
      <c r="AT9" s="41">
        <f t="shared" si="4"/>
        <v>0</v>
      </c>
      <c r="AU9" s="65">
        <f t="shared" si="5"/>
        <v>0</v>
      </c>
      <c r="AV9" s="39" t="str">
        <f t="shared" si="6"/>
        <v>000</v>
      </c>
      <c r="AW9" s="43" t="str">
        <f t="shared" si="7"/>
        <v>000</v>
      </c>
      <c r="AX9" s="43">
        <f t="shared" si="8"/>
        <v>0</v>
      </c>
      <c r="AY9" s="43">
        <f t="shared" si="9"/>
        <v>0</v>
      </c>
      <c r="AZ9" s="47">
        <f t="shared" si="10"/>
        <v>0</v>
      </c>
      <c r="BA9" s="35">
        <f t="shared" si="11"/>
        <v>0</v>
      </c>
    </row>
    <row r="10" spans="1:53" ht="22.5" customHeight="1">
      <c r="C10" s="542"/>
      <c r="D10" s="485"/>
      <c r="E10" s="498"/>
      <c r="F10" s="29" t="s">
        <v>323</v>
      </c>
      <c r="G10" s="26"/>
      <c r="H10" s="30" t="s">
        <v>327</v>
      </c>
      <c r="I10" s="496"/>
      <c r="J10" s="485"/>
      <c r="K10" s="487"/>
      <c r="L10" s="489"/>
      <c r="M10" s="491"/>
      <c r="N10" s="29" t="s">
        <v>323</v>
      </c>
      <c r="O10" s="26"/>
      <c r="P10" s="30" t="s">
        <v>327</v>
      </c>
      <c r="Q10" s="3"/>
      <c r="R10" s="4"/>
      <c r="S10" s="5"/>
      <c r="T10" s="6"/>
      <c r="U10" s="7"/>
      <c r="V10" s="62"/>
      <c r="W10" s="63"/>
      <c r="X10" s="9"/>
      <c r="Y10" s="4"/>
      <c r="Z10" s="5"/>
      <c r="AA10" s="6"/>
      <c r="AB10" s="7"/>
      <c r="AC10" s="64"/>
      <c r="AD10" s="8"/>
      <c r="AE10" s="29" t="s">
        <v>323</v>
      </c>
      <c r="AF10" s="26"/>
      <c r="AG10" s="30" t="s">
        <v>327</v>
      </c>
      <c r="AH10" s="527"/>
      <c r="AI10" s="529"/>
      <c r="AJ10" s="531"/>
      <c r="AK10" s="531"/>
      <c r="AL10" s="531"/>
      <c r="AN10" s="38" t="str">
        <f t="shared" si="14"/>
        <v/>
      </c>
      <c r="AO10" s="39" t="str">
        <f t="shared" si="15"/>
        <v/>
      </c>
      <c r="AP10" s="40" t="str">
        <f t="shared" si="0"/>
        <v/>
      </c>
      <c r="AQ10" s="41" t="str">
        <f t="shared" si="1"/>
        <v/>
      </c>
      <c r="AR10" s="42" t="str">
        <f t="shared" si="2"/>
        <v>000</v>
      </c>
      <c r="AS10" s="43" t="str">
        <f t="shared" si="3"/>
        <v>000</v>
      </c>
      <c r="AT10" s="41">
        <f t="shared" si="4"/>
        <v>0</v>
      </c>
      <c r="AU10" s="65">
        <f t="shared" si="5"/>
        <v>0</v>
      </c>
      <c r="AV10" s="39" t="str">
        <f t="shared" si="6"/>
        <v>000</v>
      </c>
      <c r="AW10" s="43" t="str">
        <f t="shared" si="7"/>
        <v>000</v>
      </c>
      <c r="AX10" s="43">
        <f t="shared" si="8"/>
        <v>0</v>
      </c>
      <c r="AY10" s="43">
        <f t="shared" si="9"/>
        <v>0</v>
      </c>
      <c r="AZ10" s="47">
        <f t="shared" si="10"/>
        <v>0</v>
      </c>
      <c r="BA10" s="35">
        <f t="shared" si="11"/>
        <v>0</v>
      </c>
    </row>
    <row r="11" spans="1:53" ht="22.5" customHeight="1" thickBot="1">
      <c r="C11" s="541"/>
      <c r="D11" s="484"/>
      <c r="E11" s="497"/>
      <c r="F11" s="481" t="str">
        <f>IF(G12="","",YEAR('1'!$AJ$7)-YEAR(G12)-IF(MONTH('1'!$AJ$7)*100+DAY('1'!$AJ$7)&gt;=MONTH(G12)*100+DAY(G12),0,1))</f>
        <v/>
      </c>
      <c r="G11" s="482"/>
      <c r="H11" s="483"/>
      <c r="I11" s="495"/>
      <c r="J11" s="484"/>
      <c r="K11" s="486" t="s">
        <v>326</v>
      </c>
      <c r="L11" s="488"/>
      <c r="M11" s="490" t="s">
        <v>325</v>
      </c>
      <c r="N11" s="478"/>
      <c r="O11" s="479"/>
      <c r="P11" s="480"/>
      <c r="Q11" s="3"/>
      <c r="R11" s="4"/>
      <c r="S11" s="5"/>
      <c r="T11" s="6"/>
      <c r="U11" s="7"/>
      <c r="V11" s="62"/>
      <c r="W11" s="63"/>
      <c r="X11" s="9"/>
      <c r="Y11" s="4"/>
      <c r="Z11" s="5"/>
      <c r="AA11" s="6"/>
      <c r="AB11" s="7"/>
      <c r="AC11" s="64"/>
      <c r="AD11" s="8"/>
      <c r="AE11" s="492" t="s">
        <v>66</v>
      </c>
      <c r="AF11" s="493"/>
      <c r="AG11" s="494"/>
      <c r="AH11" s="526"/>
      <c r="AI11" s="528" t="str">
        <f t="shared" ref="AI11" si="16">IF(F11&lt;35,"◯","")</f>
        <v/>
      </c>
      <c r="AJ11" s="530"/>
      <c r="AK11" s="530"/>
      <c r="AL11" s="530"/>
      <c r="AN11" s="38" t="str">
        <f t="shared" si="14"/>
        <v/>
      </c>
      <c r="AO11" s="39" t="str">
        <f t="shared" si="15"/>
        <v/>
      </c>
      <c r="AP11" s="40" t="str">
        <f t="shared" si="0"/>
        <v/>
      </c>
      <c r="AQ11" s="41" t="str">
        <f t="shared" si="1"/>
        <v/>
      </c>
      <c r="AR11" s="42" t="str">
        <f t="shared" si="2"/>
        <v>000</v>
      </c>
      <c r="AS11" s="43" t="str">
        <f t="shared" si="3"/>
        <v>000</v>
      </c>
      <c r="AT11" s="41">
        <f t="shared" si="4"/>
        <v>0</v>
      </c>
      <c r="AU11" s="65">
        <f t="shared" si="5"/>
        <v>0</v>
      </c>
      <c r="AV11" s="39" t="str">
        <f t="shared" si="6"/>
        <v>000</v>
      </c>
      <c r="AW11" s="43" t="str">
        <f t="shared" si="7"/>
        <v>000</v>
      </c>
      <c r="AX11" s="43">
        <f t="shared" si="8"/>
        <v>0</v>
      </c>
      <c r="AY11" s="43">
        <f t="shared" si="9"/>
        <v>0</v>
      </c>
      <c r="AZ11" s="47">
        <f t="shared" si="10"/>
        <v>0</v>
      </c>
      <c r="BA11" s="35">
        <f t="shared" si="11"/>
        <v>0</v>
      </c>
    </row>
    <row r="12" spans="1:53" ht="22.5" customHeight="1">
      <c r="C12" s="542"/>
      <c r="D12" s="485"/>
      <c r="E12" s="498"/>
      <c r="F12" s="29" t="s">
        <v>323</v>
      </c>
      <c r="G12" s="26"/>
      <c r="H12" s="30" t="s">
        <v>327</v>
      </c>
      <c r="I12" s="496"/>
      <c r="J12" s="485"/>
      <c r="K12" s="487"/>
      <c r="L12" s="489"/>
      <c r="M12" s="491"/>
      <c r="N12" s="29" t="s">
        <v>323</v>
      </c>
      <c r="O12" s="26"/>
      <c r="P12" s="30" t="s">
        <v>327</v>
      </c>
      <c r="Q12" s="3"/>
      <c r="R12" s="4"/>
      <c r="S12" s="5"/>
      <c r="T12" s="6"/>
      <c r="U12" s="7"/>
      <c r="V12" s="62"/>
      <c r="W12" s="63"/>
      <c r="X12" s="9"/>
      <c r="Y12" s="4"/>
      <c r="Z12" s="5"/>
      <c r="AA12" s="6"/>
      <c r="AB12" s="7"/>
      <c r="AC12" s="64"/>
      <c r="AD12" s="8"/>
      <c r="AE12" s="29" t="s">
        <v>323</v>
      </c>
      <c r="AF12" s="26"/>
      <c r="AG12" s="30" t="s">
        <v>327</v>
      </c>
      <c r="AH12" s="527"/>
      <c r="AI12" s="529"/>
      <c r="AJ12" s="531"/>
      <c r="AK12" s="531"/>
      <c r="AL12" s="531"/>
      <c r="AN12" s="38" t="str">
        <f t="shared" si="14"/>
        <v/>
      </c>
      <c r="AO12" s="39" t="str">
        <f t="shared" si="15"/>
        <v/>
      </c>
      <c r="AP12" s="40" t="str">
        <f t="shared" ref="AP12:AP28" si="17">IF(G13="","",G13)</f>
        <v/>
      </c>
      <c r="AQ12" s="41" t="str">
        <f t="shared" ref="AQ12:AQ28" si="18">IF(AH12="","",AH12)</f>
        <v/>
      </c>
      <c r="AR12" s="42" t="str">
        <f t="shared" ref="AR12:AR28" si="19">TEXT(Q12*10 + R12&amp;"0","000")</f>
        <v>000</v>
      </c>
      <c r="AS12" s="43" t="str">
        <f t="shared" ref="AS12:AS28" si="20">TEXT(S12*100+T12*10+U12,"000")</f>
        <v>000</v>
      </c>
      <c r="AT12" s="41">
        <f t="shared" ref="AT12:AT28" si="21">V12</f>
        <v>0</v>
      </c>
      <c r="AU12" s="65">
        <f t="shared" ref="AU12:AU28" si="22">W12</f>
        <v>0</v>
      </c>
      <c r="AV12" s="39" t="str">
        <f t="shared" ref="AV12:AV28" si="23">TEXT(X12*10 + Y12&amp;"0","000")</f>
        <v>000</v>
      </c>
      <c r="AW12" s="43" t="str">
        <f t="shared" ref="AW12:AW28" si="24">TEXT(Z12*100+AA12*10+AB12,"000")</f>
        <v>000</v>
      </c>
      <c r="AX12" s="43">
        <f t="shared" ref="AX12:AX28" si="25">AC12</f>
        <v>0</v>
      </c>
      <c r="AY12" s="43">
        <f t="shared" ref="AY12:AY28" si="26">AD12</f>
        <v>0</v>
      </c>
      <c r="AZ12" s="47">
        <f t="shared" ref="AZ12:AZ28" si="27">IF(OR(AN12&amp;AO12="",AN12&amp;AO12=AN11&amp;AO11),0,1)</f>
        <v>0</v>
      </c>
      <c r="BA12" s="35">
        <f t="shared" ref="BA12:BA28" si="28">IF(AN12&amp;AO12=AN13&amp;AO13,0,1)</f>
        <v>0</v>
      </c>
    </row>
    <row r="13" spans="1:53" ht="22.5" customHeight="1" thickBot="1">
      <c r="C13" s="541"/>
      <c r="D13" s="484"/>
      <c r="E13" s="497"/>
      <c r="F13" s="481" t="str">
        <f>IF(G14="","",YEAR('1'!$AJ$7)-YEAR(G14)-IF(MONTH('1'!$AJ$7)*100+DAY('1'!$AJ$7)&gt;=MONTH(G14)*100+DAY(G14),0,1))</f>
        <v/>
      </c>
      <c r="G13" s="482"/>
      <c r="H13" s="483"/>
      <c r="I13" s="495"/>
      <c r="J13" s="484"/>
      <c r="K13" s="486" t="s">
        <v>326</v>
      </c>
      <c r="L13" s="488"/>
      <c r="M13" s="490" t="s">
        <v>325</v>
      </c>
      <c r="N13" s="478"/>
      <c r="O13" s="479"/>
      <c r="P13" s="480"/>
      <c r="Q13" s="3"/>
      <c r="R13" s="4"/>
      <c r="S13" s="5"/>
      <c r="T13" s="6"/>
      <c r="U13" s="7"/>
      <c r="V13" s="62"/>
      <c r="W13" s="63"/>
      <c r="X13" s="9"/>
      <c r="Y13" s="4"/>
      <c r="Z13" s="5"/>
      <c r="AA13" s="6"/>
      <c r="AB13" s="7"/>
      <c r="AC13" s="64"/>
      <c r="AD13" s="8"/>
      <c r="AE13" s="492" t="s">
        <v>66</v>
      </c>
      <c r="AF13" s="493"/>
      <c r="AG13" s="494"/>
      <c r="AH13" s="526"/>
      <c r="AI13" s="528" t="str">
        <f t="shared" ref="AI13" si="29">IF(F13&lt;35,"◯","")</f>
        <v/>
      </c>
      <c r="AJ13" s="530"/>
      <c r="AK13" s="530"/>
      <c r="AL13" s="530"/>
      <c r="AN13" s="38" t="str">
        <f t="shared" si="14"/>
        <v/>
      </c>
      <c r="AO13" s="39" t="str">
        <f t="shared" si="15"/>
        <v/>
      </c>
      <c r="AP13" s="40" t="str">
        <f t="shared" si="17"/>
        <v/>
      </c>
      <c r="AQ13" s="41" t="str">
        <f t="shared" si="18"/>
        <v/>
      </c>
      <c r="AR13" s="42" t="str">
        <f t="shared" si="19"/>
        <v>000</v>
      </c>
      <c r="AS13" s="43" t="str">
        <f t="shared" si="20"/>
        <v>000</v>
      </c>
      <c r="AT13" s="41">
        <f t="shared" si="21"/>
        <v>0</v>
      </c>
      <c r="AU13" s="65">
        <f t="shared" si="22"/>
        <v>0</v>
      </c>
      <c r="AV13" s="39" t="str">
        <f t="shared" si="23"/>
        <v>000</v>
      </c>
      <c r="AW13" s="43" t="str">
        <f t="shared" si="24"/>
        <v>000</v>
      </c>
      <c r="AX13" s="43">
        <f t="shared" si="25"/>
        <v>0</v>
      </c>
      <c r="AY13" s="43">
        <f t="shared" si="26"/>
        <v>0</v>
      </c>
      <c r="AZ13" s="47">
        <f t="shared" si="27"/>
        <v>0</v>
      </c>
      <c r="BA13" s="35">
        <f t="shared" si="28"/>
        <v>0</v>
      </c>
    </row>
    <row r="14" spans="1:53" ht="22.5" customHeight="1">
      <c r="C14" s="542"/>
      <c r="D14" s="485"/>
      <c r="E14" s="498"/>
      <c r="F14" s="29" t="s">
        <v>323</v>
      </c>
      <c r="G14" s="26"/>
      <c r="H14" s="30" t="s">
        <v>327</v>
      </c>
      <c r="I14" s="496"/>
      <c r="J14" s="485"/>
      <c r="K14" s="487"/>
      <c r="L14" s="489"/>
      <c r="M14" s="491"/>
      <c r="N14" s="29" t="s">
        <v>323</v>
      </c>
      <c r="O14" s="26"/>
      <c r="P14" s="30" t="s">
        <v>327</v>
      </c>
      <c r="Q14" s="3"/>
      <c r="R14" s="4"/>
      <c r="S14" s="5"/>
      <c r="T14" s="6"/>
      <c r="U14" s="7"/>
      <c r="V14" s="62"/>
      <c r="W14" s="63"/>
      <c r="X14" s="9"/>
      <c r="Y14" s="4"/>
      <c r="Z14" s="5"/>
      <c r="AA14" s="6"/>
      <c r="AB14" s="7"/>
      <c r="AC14" s="64"/>
      <c r="AD14" s="8"/>
      <c r="AE14" s="29" t="s">
        <v>323</v>
      </c>
      <c r="AF14" s="26"/>
      <c r="AG14" s="30" t="s">
        <v>327</v>
      </c>
      <c r="AH14" s="527"/>
      <c r="AI14" s="529"/>
      <c r="AJ14" s="531"/>
      <c r="AK14" s="531"/>
      <c r="AL14" s="531"/>
      <c r="AN14" s="38" t="str">
        <f t="shared" si="14"/>
        <v/>
      </c>
      <c r="AO14" s="39" t="str">
        <f t="shared" si="15"/>
        <v/>
      </c>
      <c r="AP14" s="40" t="str">
        <f t="shared" si="17"/>
        <v/>
      </c>
      <c r="AQ14" s="41" t="str">
        <f t="shared" si="18"/>
        <v/>
      </c>
      <c r="AR14" s="42" t="str">
        <f t="shared" si="19"/>
        <v>000</v>
      </c>
      <c r="AS14" s="43" t="str">
        <f t="shared" si="20"/>
        <v>000</v>
      </c>
      <c r="AT14" s="41">
        <f t="shared" si="21"/>
        <v>0</v>
      </c>
      <c r="AU14" s="65">
        <f t="shared" si="22"/>
        <v>0</v>
      </c>
      <c r="AV14" s="39" t="str">
        <f t="shared" si="23"/>
        <v>000</v>
      </c>
      <c r="AW14" s="43" t="str">
        <f t="shared" si="24"/>
        <v>000</v>
      </c>
      <c r="AX14" s="43">
        <f t="shared" si="25"/>
        <v>0</v>
      </c>
      <c r="AY14" s="43">
        <f t="shared" si="26"/>
        <v>0</v>
      </c>
      <c r="AZ14" s="47">
        <f t="shared" si="27"/>
        <v>0</v>
      </c>
      <c r="BA14" s="35">
        <f t="shared" si="28"/>
        <v>0</v>
      </c>
    </row>
    <row r="15" spans="1:53" ht="22.5" customHeight="1" thickBot="1">
      <c r="C15" s="541"/>
      <c r="D15" s="484"/>
      <c r="E15" s="497"/>
      <c r="F15" s="481" t="str">
        <f>IF(G16="","",YEAR('1'!$AJ$7)-YEAR(G16)-IF(MONTH('1'!$AJ$7)*100+DAY('1'!$AJ$7)&gt;=MONTH(G16)*100+DAY(G16),0,1))</f>
        <v/>
      </c>
      <c r="G15" s="482"/>
      <c r="H15" s="483"/>
      <c r="I15" s="495"/>
      <c r="J15" s="484"/>
      <c r="K15" s="486" t="s">
        <v>326</v>
      </c>
      <c r="L15" s="488"/>
      <c r="M15" s="490" t="s">
        <v>325</v>
      </c>
      <c r="N15" s="478"/>
      <c r="O15" s="479"/>
      <c r="P15" s="480"/>
      <c r="Q15" s="3"/>
      <c r="R15" s="4"/>
      <c r="S15" s="5"/>
      <c r="T15" s="6"/>
      <c r="U15" s="7"/>
      <c r="V15" s="62"/>
      <c r="W15" s="63"/>
      <c r="X15" s="9"/>
      <c r="Y15" s="4"/>
      <c r="Z15" s="5"/>
      <c r="AA15" s="6"/>
      <c r="AB15" s="7"/>
      <c r="AC15" s="64"/>
      <c r="AD15" s="8"/>
      <c r="AE15" s="492" t="s">
        <v>66</v>
      </c>
      <c r="AF15" s="493"/>
      <c r="AG15" s="494"/>
      <c r="AH15" s="526"/>
      <c r="AI15" s="528" t="str">
        <f t="shared" ref="AI15" si="30">IF(F15&lt;35,"◯","")</f>
        <v/>
      </c>
      <c r="AJ15" s="530"/>
      <c r="AK15" s="530"/>
      <c r="AL15" s="530"/>
      <c r="AN15" s="38" t="str">
        <f t="shared" si="14"/>
        <v/>
      </c>
      <c r="AO15" s="39" t="str">
        <f t="shared" si="15"/>
        <v/>
      </c>
      <c r="AP15" s="40" t="str">
        <f t="shared" si="17"/>
        <v/>
      </c>
      <c r="AQ15" s="41" t="str">
        <f t="shared" si="18"/>
        <v/>
      </c>
      <c r="AR15" s="42" t="str">
        <f t="shared" si="19"/>
        <v>000</v>
      </c>
      <c r="AS15" s="43" t="str">
        <f t="shared" si="20"/>
        <v>000</v>
      </c>
      <c r="AT15" s="41">
        <f t="shared" si="21"/>
        <v>0</v>
      </c>
      <c r="AU15" s="65">
        <f t="shared" si="22"/>
        <v>0</v>
      </c>
      <c r="AV15" s="39" t="str">
        <f t="shared" si="23"/>
        <v>000</v>
      </c>
      <c r="AW15" s="43" t="str">
        <f t="shared" si="24"/>
        <v>000</v>
      </c>
      <c r="AX15" s="43">
        <f t="shared" si="25"/>
        <v>0</v>
      </c>
      <c r="AY15" s="43">
        <f t="shared" si="26"/>
        <v>0</v>
      </c>
      <c r="AZ15" s="47">
        <f t="shared" si="27"/>
        <v>0</v>
      </c>
      <c r="BA15" s="35">
        <f t="shared" si="28"/>
        <v>0</v>
      </c>
    </row>
    <row r="16" spans="1:53" ht="22.5" customHeight="1">
      <c r="C16" s="542"/>
      <c r="D16" s="485"/>
      <c r="E16" s="498"/>
      <c r="F16" s="29" t="s">
        <v>323</v>
      </c>
      <c r="G16" s="26"/>
      <c r="H16" s="30" t="s">
        <v>327</v>
      </c>
      <c r="I16" s="496"/>
      <c r="J16" s="485"/>
      <c r="K16" s="487"/>
      <c r="L16" s="489"/>
      <c r="M16" s="491"/>
      <c r="N16" s="29" t="s">
        <v>323</v>
      </c>
      <c r="O16" s="26"/>
      <c r="P16" s="30" t="s">
        <v>327</v>
      </c>
      <c r="Q16" s="3"/>
      <c r="R16" s="4"/>
      <c r="S16" s="5"/>
      <c r="T16" s="6"/>
      <c r="U16" s="7"/>
      <c r="V16" s="62"/>
      <c r="W16" s="63"/>
      <c r="X16" s="9"/>
      <c r="Y16" s="4"/>
      <c r="Z16" s="5"/>
      <c r="AA16" s="6"/>
      <c r="AB16" s="7"/>
      <c r="AC16" s="64"/>
      <c r="AD16" s="8"/>
      <c r="AE16" s="29" t="s">
        <v>323</v>
      </c>
      <c r="AF16" s="26"/>
      <c r="AG16" s="30" t="s">
        <v>327</v>
      </c>
      <c r="AH16" s="527"/>
      <c r="AI16" s="529"/>
      <c r="AJ16" s="531"/>
      <c r="AK16" s="531"/>
      <c r="AL16" s="531"/>
      <c r="AN16" s="38" t="str">
        <f t="shared" si="14"/>
        <v/>
      </c>
      <c r="AO16" s="39" t="str">
        <f t="shared" si="15"/>
        <v/>
      </c>
      <c r="AP16" s="40" t="str">
        <f t="shared" si="17"/>
        <v/>
      </c>
      <c r="AQ16" s="41" t="str">
        <f t="shared" si="18"/>
        <v/>
      </c>
      <c r="AR16" s="42" t="str">
        <f t="shared" si="19"/>
        <v>000</v>
      </c>
      <c r="AS16" s="43" t="str">
        <f t="shared" si="20"/>
        <v>000</v>
      </c>
      <c r="AT16" s="41">
        <f t="shared" si="21"/>
        <v>0</v>
      </c>
      <c r="AU16" s="65">
        <f t="shared" si="22"/>
        <v>0</v>
      </c>
      <c r="AV16" s="39" t="str">
        <f t="shared" si="23"/>
        <v>000</v>
      </c>
      <c r="AW16" s="43" t="str">
        <f t="shared" si="24"/>
        <v>000</v>
      </c>
      <c r="AX16" s="43">
        <f t="shared" si="25"/>
        <v>0</v>
      </c>
      <c r="AY16" s="43">
        <f t="shared" si="26"/>
        <v>0</v>
      </c>
      <c r="AZ16" s="47">
        <f t="shared" si="27"/>
        <v>0</v>
      </c>
      <c r="BA16" s="35">
        <f t="shared" si="28"/>
        <v>0</v>
      </c>
    </row>
    <row r="17" spans="3:53" ht="22.5" customHeight="1" thickBot="1">
      <c r="C17" s="541"/>
      <c r="D17" s="484"/>
      <c r="E17" s="497"/>
      <c r="F17" s="481" t="str">
        <f>IF(G18="","",YEAR('1'!$AJ$7)-YEAR(G18)-IF(MONTH('1'!$AJ$7)*100+DAY('1'!$AJ$7)&gt;=MONTH(G18)*100+DAY(G18),0,1))</f>
        <v/>
      </c>
      <c r="G17" s="482"/>
      <c r="H17" s="483"/>
      <c r="I17" s="495"/>
      <c r="J17" s="484"/>
      <c r="K17" s="486" t="s">
        <v>326</v>
      </c>
      <c r="L17" s="488"/>
      <c r="M17" s="490" t="s">
        <v>325</v>
      </c>
      <c r="N17" s="478"/>
      <c r="O17" s="479"/>
      <c r="P17" s="480"/>
      <c r="Q17" s="3"/>
      <c r="R17" s="4"/>
      <c r="S17" s="5"/>
      <c r="T17" s="6"/>
      <c r="U17" s="7"/>
      <c r="V17" s="62"/>
      <c r="W17" s="63"/>
      <c r="X17" s="9"/>
      <c r="Y17" s="4"/>
      <c r="Z17" s="5"/>
      <c r="AA17" s="6"/>
      <c r="AB17" s="7"/>
      <c r="AC17" s="64"/>
      <c r="AD17" s="8"/>
      <c r="AE17" s="492" t="s">
        <v>66</v>
      </c>
      <c r="AF17" s="493"/>
      <c r="AG17" s="494"/>
      <c r="AH17" s="526"/>
      <c r="AI17" s="528" t="str">
        <f t="shared" ref="AI17" si="31">IF(F17&lt;35,"◯","")</f>
        <v/>
      </c>
      <c r="AJ17" s="530"/>
      <c r="AK17" s="530"/>
      <c r="AL17" s="530"/>
      <c r="AN17" s="38" t="str">
        <f t="shared" si="14"/>
        <v/>
      </c>
      <c r="AO17" s="39" t="str">
        <f t="shared" si="15"/>
        <v/>
      </c>
      <c r="AP17" s="40" t="str">
        <f t="shared" si="17"/>
        <v/>
      </c>
      <c r="AQ17" s="41" t="str">
        <f t="shared" si="18"/>
        <v/>
      </c>
      <c r="AR17" s="42" t="str">
        <f t="shared" si="19"/>
        <v>000</v>
      </c>
      <c r="AS17" s="43" t="str">
        <f t="shared" si="20"/>
        <v>000</v>
      </c>
      <c r="AT17" s="41">
        <f t="shared" si="21"/>
        <v>0</v>
      </c>
      <c r="AU17" s="65">
        <f t="shared" si="22"/>
        <v>0</v>
      </c>
      <c r="AV17" s="39" t="str">
        <f t="shared" si="23"/>
        <v>000</v>
      </c>
      <c r="AW17" s="43" t="str">
        <f t="shared" si="24"/>
        <v>000</v>
      </c>
      <c r="AX17" s="43">
        <f t="shared" si="25"/>
        <v>0</v>
      </c>
      <c r="AY17" s="43">
        <f t="shared" si="26"/>
        <v>0</v>
      </c>
      <c r="AZ17" s="47">
        <f t="shared" si="27"/>
        <v>0</v>
      </c>
      <c r="BA17" s="35">
        <f t="shared" si="28"/>
        <v>0</v>
      </c>
    </row>
    <row r="18" spans="3:53" ht="22.5" customHeight="1">
      <c r="C18" s="542"/>
      <c r="D18" s="485"/>
      <c r="E18" s="498"/>
      <c r="F18" s="29" t="s">
        <v>323</v>
      </c>
      <c r="G18" s="26"/>
      <c r="H18" s="30" t="s">
        <v>327</v>
      </c>
      <c r="I18" s="496"/>
      <c r="J18" s="485"/>
      <c r="K18" s="487"/>
      <c r="L18" s="489"/>
      <c r="M18" s="491"/>
      <c r="N18" s="29" t="s">
        <v>323</v>
      </c>
      <c r="O18" s="26"/>
      <c r="P18" s="30" t="s">
        <v>327</v>
      </c>
      <c r="Q18" s="3"/>
      <c r="R18" s="4"/>
      <c r="S18" s="5"/>
      <c r="T18" s="6"/>
      <c r="U18" s="7"/>
      <c r="V18" s="62"/>
      <c r="W18" s="63"/>
      <c r="X18" s="9"/>
      <c r="Y18" s="4"/>
      <c r="Z18" s="5"/>
      <c r="AA18" s="6"/>
      <c r="AB18" s="7"/>
      <c r="AC18" s="64"/>
      <c r="AD18" s="8"/>
      <c r="AE18" s="29" t="s">
        <v>323</v>
      </c>
      <c r="AF18" s="26"/>
      <c r="AG18" s="30" t="s">
        <v>327</v>
      </c>
      <c r="AH18" s="527"/>
      <c r="AI18" s="529"/>
      <c r="AJ18" s="531"/>
      <c r="AK18" s="531"/>
      <c r="AL18" s="531"/>
      <c r="AN18" s="38" t="str">
        <f t="shared" si="14"/>
        <v/>
      </c>
      <c r="AO18" s="39" t="str">
        <f t="shared" si="15"/>
        <v/>
      </c>
      <c r="AP18" s="40" t="str">
        <f t="shared" si="17"/>
        <v/>
      </c>
      <c r="AQ18" s="41" t="str">
        <f t="shared" si="18"/>
        <v/>
      </c>
      <c r="AR18" s="42" t="str">
        <f t="shared" si="19"/>
        <v>000</v>
      </c>
      <c r="AS18" s="43" t="str">
        <f t="shared" si="20"/>
        <v>000</v>
      </c>
      <c r="AT18" s="41">
        <f t="shared" si="21"/>
        <v>0</v>
      </c>
      <c r="AU18" s="65">
        <f t="shared" si="22"/>
        <v>0</v>
      </c>
      <c r="AV18" s="39" t="str">
        <f t="shared" si="23"/>
        <v>000</v>
      </c>
      <c r="AW18" s="43" t="str">
        <f t="shared" si="24"/>
        <v>000</v>
      </c>
      <c r="AX18" s="43">
        <f t="shared" si="25"/>
        <v>0</v>
      </c>
      <c r="AY18" s="43">
        <f t="shared" si="26"/>
        <v>0</v>
      </c>
      <c r="AZ18" s="47">
        <f t="shared" si="27"/>
        <v>0</v>
      </c>
      <c r="BA18" s="35">
        <f t="shared" si="28"/>
        <v>0</v>
      </c>
    </row>
    <row r="19" spans="3:53" ht="22.5" customHeight="1" thickBot="1">
      <c r="C19" s="541"/>
      <c r="D19" s="484"/>
      <c r="E19" s="497"/>
      <c r="F19" s="481" t="str">
        <f>IF(G20="","",YEAR('1'!$AJ$7)-YEAR(G20)-IF(MONTH('1'!$AJ$7)*100+DAY('1'!$AJ$7)&gt;=MONTH(G20)*100+DAY(G20),0,1))</f>
        <v/>
      </c>
      <c r="G19" s="482"/>
      <c r="H19" s="483"/>
      <c r="I19" s="495"/>
      <c r="J19" s="484"/>
      <c r="K19" s="486" t="s">
        <v>326</v>
      </c>
      <c r="L19" s="488"/>
      <c r="M19" s="490" t="s">
        <v>325</v>
      </c>
      <c r="N19" s="478"/>
      <c r="O19" s="479"/>
      <c r="P19" s="480"/>
      <c r="Q19" s="3"/>
      <c r="R19" s="4"/>
      <c r="S19" s="5"/>
      <c r="T19" s="6"/>
      <c r="U19" s="7"/>
      <c r="V19" s="62"/>
      <c r="W19" s="63"/>
      <c r="X19" s="9"/>
      <c r="Y19" s="4"/>
      <c r="Z19" s="5"/>
      <c r="AA19" s="6"/>
      <c r="AB19" s="7"/>
      <c r="AC19" s="64"/>
      <c r="AD19" s="8"/>
      <c r="AE19" s="492" t="s">
        <v>66</v>
      </c>
      <c r="AF19" s="493"/>
      <c r="AG19" s="494"/>
      <c r="AH19" s="526"/>
      <c r="AI19" s="528" t="str">
        <f t="shared" ref="AI19" si="32">IF(F19&lt;35,"◯","")</f>
        <v/>
      </c>
      <c r="AJ19" s="530"/>
      <c r="AK19" s="530"/>
      <c r="AL19" s="530"/>
      <c r="AN19" s="38" t="str">
        <f t="shared" si="14"/>
        <v/>
      </c>
      <c r="AO19" s="39" t="str">
        <f>IF(E19&lt;&gt;"",E19,IF(SUM(Q19:AD22)&lt;&gt;0,AO18,""))</f>
        <v/>
      </c>
      <c r="AP19" s="40" t="str">
        <f t="shared" si="17"/>
        <v/>
      </c>
      <c r="AQ19" s="41" t="str">
        <f t="shared" si="18"/>
        <v/>
      </c>
      <c r="AR19" s="42" t="str">
        <f t="shared" si="19"/>
        <v>000</v>
      </c>
      <c r="AS19" s="43" t="str">
        <f t="shared" si="20"/>
        <v>000</v>
      </c>
      <c r="AT19" s="41">
        <f t="shared" si="21"/>
        <v>0</v>
      </c>
      <c r="AU19" s="65">
        <f t="shared" si="22"/>
        <v>0</v>
      </c>
      <c r="AV19" s="39" t="str">
        <f t="shared" si="23"/>
        <v>000</v>
      </c>
      <c r="AW19" s="43" t="str">
        <f t="shared" si="24"/>
        <v>000</v>
      </c>
      <c r="AX19" s="43">
        <f t="shared" si="25"/>
        <v>0</v>
      </c>
      <c r="AY19" s="43">
        <f t="shared" si="26"/>
        <v>0</v>
      </c>
      <c r="AZ19" s="47">
        <f t="shared" si="27"/>
        <v>0</v>
      </c>
      <c r="BA19" s="35">
        <f t="shared" si="28"/>
        <v>0</v>
      </c>
    </row>
    <row r="20" spans="3:53" ht="22.5" customHeight="1">
      <c r="C20" s="542"/>
      <c r="D20" s="485"/>
      <c r="E20" s="498"/>
      <c r="F20" s="29" t="s">
        <v>323</v>
      </c>
      <c r="G20" s="26"/>
      <c r="H20" s="30" t="s">
        <v>327</v>
      </c>
      <c r="I20" s="496"/>
      <c r="J20" s="485"/>
      <c r="K20" s="487"/>
      <c r="L20" s="489"/>
      <c r="M20" s="491"/>
      <c r="N20" s="29" t="s">
        <v>323</v>
      </c>
      <c r="O20" s="26"/>
      <c r="P20" s="30" t="s">
        <v>327</v>
      </c>
      <c r="Q20" s="3"/>
      <c r="R20" s="4"/>
      <c r="S20" s="5"/>
      <c r="T20" s="6"/>
      <c r="U20" s="7"/>
      <c r="V20" s="62"/>
      <c r="W20" s="63"/>
      <c r="X20" s="9"/>
      <c r="Y20" s="4"/>
      <c r="Z20" s="5"/>
      <c r="AA20" s="6"/>
      <c r="AB20" s="7"/>
      <c r="AC20" s="64"/>
      <c r="AD20" s="8"/>
      <c r="AE20" s="29" t="s">
        <v>323</v>
      </c>
      <c r="AF20" s="26"/>
      <c r="AG20" s="30" t="s">
        <v>327</v>
      </c>
      <c r="AH20" s="527"/>
      <c r="AI20" s="529"/>
      <c r="AJ20" s="531"/>
      <c r="AK20" s="531"/>
      <c r="AL20" s="531"/>
      <c r="AN20" s="38" t="str">
        <f t="shared" ref="AN20:AN47" si="33">IF(D20&lt;&gt;"",D20,IF(SUM(Q20:AD23)&lt;&gt;0,AN19,""))</f>
        <v/>
      </c>
      <c r="AO20" s="39" t="str">
        <f t="shared" ref="AO20:AO47" si="34">IF(E20&lt;&gt;"",E20,IF(SUM(Q20:AD23)&lt;&gt;0,AO19,""))</f>
        <v/>
      </c>
      <c r="AP20" s="40" t="str">
        <f t="shared" si="17"/>
        <v/>
      </c>
      <c r="AQ20" s="41" t="str">
        <f t="shared" si="18"/>
        <v/>
      </c>
      <c r="AR20" s="42" t="str">
        <f t="shared" si="19"/>
        <v>000</v>
      </c>
      <c r="AS20" s="43" t="str">
        <f t="shared" si="20"/>
        <v>000</v>
      </c>
      <c r="AT20" s="41">
        <f t="shared" si="21"/>
        <v>0</v>
      </c>
      <c r="AU20" s="65">
        <f t="shared" si="22"/>
        <v>0</v>
      </c>
      <c r="AV20" s="39" t="str">
        <f t="shared" si="23"/>
        <v>000</v>
      </c>
      <c r="AW20" s="43" t="str">
        <f t="shared" si="24"/>
        <v>000</v>
      </c>
      <c r="AX20" s="43">
        <f t="shared" si="25"/>
        <v>0</v>
      </c>
      <c r="AY20" s="43">
        <f t="shared" si="26"/>
        <v>0</v>
      </c>
      <c r="AZ20" s="47">
        <f t="shared" si="27"/>
        <v>0</v>
      </c>
      <c r="BA20" s="35">
        <f t="shared" si="28"/>
        <v>0</v>
      </c>
    </row>
    <row r="21" spans="3:53" ht="22.5" customHeight="1" thickBot="1">
      <c r="C21" s="541"/>
      <c r="D21" s="484"/>
      <c r="E21" s="497"/>
      <c r="F21" s="481" t="str">
        <f>IF(G22="","",YEAR('1'!$AJ$7)-YEAR(G22)-IF(MONTH('1'!$AJ$7)*100+DAY('1'!$AJ$7)&gt;=MONTH(G22)*100+DAY(G22),0,1))</f>
        <v/>
      </c>
      <c r="G21" s="482"/>
      <c r="H21" s="483"/>
      <c r="I21" s="495"/>
      <c r="J21" s="484"/>
      <c r="K21" s="486" t="s">
        <v>326</v>
      </c>
      <c r="L21" s="488"/>
      <c r="M21" s="490" t="s">
        <v>325</v>
      </c>
      <c r="N21" s="478"/>
      <c r="O21" s="479"/>
      <c r="P21" s="480"/>
      <c r="Q21" s="3"/>
      <c r="R21" s="4"/>
      <c r="S21" s="5"/>
      <c r="T21" s="6"/>
      <c r="U21" s="7"/>
      <c r="V21" s="62"/>
      <c r="W21" s="63"/>
      <c r="X21" s="9"/>
      <c r="Y21" s="4"/>
      <c r="Z21" s="5"/>
      <c r="AA21" s="6"/>
      <c r="AB21" s="7"/>
      <c r="AC21" s="64"/>
      <c r="AD21" s="8"/>
      <c r="AE21" s="492" t="s">
        <v>66</v>
      </c>
      <c r="AF21" s="493"/>
      <c r="AG21" s="494"/>
      <c r="AH21" s="526"/>
      <c r="AI21" s="528" t="str">
        <f t="shared" ref="AI21" si="35">IF(F21&lt;35,"◯","")</f>
        <v/>
      </c>
      <c r="AJ21" s="530"/>
      <c r="AK21" s="530"/>
      <c r="AL21" s="530"/>
      <c r="AN21" s="38" t="str">
        <f t="shared" si="33"/>
        <v/>
      </c>
      <c r="AO21" s="39" t="str">
        <f t="shared" si="34"/>
        <v/>
      </c>
      <c r="AP21" s="40" t="str">
        <f t="shared" si="17"/>
        <v/>
      </c>
      <c r="AQ21" s="41" t="str">
        <f t="shared" si="18"/>
        <v/>
      </c>
      <c r="AR21" s="42" t="str">
        <f t="shared" si="19"/>
        <v>000</v>
      </c>
      <c r="AS21" s="43" t="str">
        <f t="shared" si="20"/>
        <v>000</v>
      </c>
      <c r="AT21" s="41">
        <f t="shared" si="21"/>
        <v>0</v>
      </c>
      <c r="AU21" s="65">
        <f t="shared" si="22"/>
        <v>0</v>
      </c>
      <c r="AV21" s="39" t="str">
        <f t="shared" si="23"/>
        <v>000</v>
      </c>
      <c r="AW21" s="43" t="str">
        <f t="shared" si="24"/>
        <v>000</v>
      </c>
      <c r="AX21" s="43">
        <f t="shared" si="25"/>
        <v>0</v>
      </c>
      <c r="AY21" s="43">
        <f t="shared" si="26"/>
        <v>0</v>
      </c>
      <c r="AZ21" s="47">
        <f t="shared" si="27"/>
        <v>0</v>
      </c>
      <c r="BA21" s="35">
        <f t="shared" si="28"/>
        <v>0</v>
      </c>
    </row>
    <row r="22" spans="3:53" ht="22.5" customHeight="1">
      <c r="C22" s="542"/>
      <c r="D22" s="485"/>
      <c r="E22" s="498"/>
      <c r="F22" s="29" t="s">
        <v>323</v>
      </c>
      <c r="G22" s="26"/>
      <c r="H22" s="30" t="s">
        <v>327</v>
      </c>
      <c r="I22" s="496"/>
      <c r="J22" s="485"/>
      <c r="K22" s="487"/>
      <c r="L22" s="489"/>
      <c r="M22" s="491"/>
      <c r="N22" s="29" t="s">
        <v>323</v>
      </c>
      <c r="O22" s="26"/>
      <c r="P22" s="30" t="s">
        <v>327</v>
      </c>
      <c r="Q22" s="3"/>
      <c r="R22" s="4"/>
      <c r="S22" s="5"/>
      <c r="T22" s="6"/>
      <c r="U22" s="7"/>
      <c r="V22" s="62"/>
      <c r="W22" s="63"/>
      <c r="X22" s="9"/>
      <c r="Y22" s="4"/>
      <c r="Z22" s="5"/>
      <c r="AA22" s="6"/>
      <c r="AB22" s="7"/>
      <c r="AC22" s="64"/>
      <c r="AD22" s="8"/>
      <c r="AE22" s="29" t="s">
        <v>323</v>
      </c>
      <c r="AF22" s="26"/>
      <c r="AG22" s="30" t="s">
        <v>327</v>
      </c>
      <c r="AH22" s="527"/>
      <c r="AI22" s="529"/>
      <c r="AJ22" s="531"/>
      <c r="AK22" s="531"/>
      <c r="AL22" s="531"/>
      <c r="AN22" s="38" t="str">
        <f t="shared" si="33"/>
        <v/>
      </c>
      <c r="AO22" s="39" t="str">
        <f t="shared" si="34"/>
        <v/>
      </c>
      <c r="AP22" s="40" t="str">
        <f t="shared" si="17"/>
        <v/>
      </c>
      <c r="AQ22" s="41" t="str">
        <f t="shared" si="18"/>
        <v/>
      </c>
      <c r="AR22" s="42" t="str">
        <f t="shared" si="19"/>
        <v>000</v>
      </c>
      <c r="AS22" s="43" t="str">
        <f t="shared" si="20"/>
        <v>000</v>
      </c>
      <c r="AT22" s="41">
        <f t="shared" si="21"/>
        <v>0</v>
      </c>
      <c r="AU22" s="65">
        <f t="shared" si="22"/>
        <v>0</v>
      </c>
      <c r="AV22" s="39" t="str">
        <f t="shared" si="23"/>
        <v>000</v>
      </c>
      <c r="AW22" s="43" t="str">
        <f t="shared" si="24"/>
        <v>000</v>
      </c>
      <c r="AX22" s="43">
        <f t="shared" si="25"/>
        <v>0</v>
      </c>
      <c r="AY22" s="43">
        <f t="shared" si="26"/>
        <v>0</v>
      </c>
      <c r="AZ22" s="47">
        <f t="shared" si="27"/>
        <v>0</v>
      </c>
      <c r="BA22" s="35">
        <f t="shared" si="28"/>
        <v>0</v>
      </c>
    </row>
    <row r="23" spans="3:53" ht="22.5" customHeight="1" thickBot="1">
      <c r="C23" s="541"/>
      <c r="D23" s="484"/>
      <c r="E23" s="497"/>
      <c r="F23" s="481" t="str">
        <f>IF(G24="","",YEAR('1'!$AJ$7)-YEAR(G24)-IF(MONTH('1'!$AJ$7)*100+DAY('1'!$AJ$7)&gt;=MONTH(G24)*100+DAY(G24),0,1))</f>
        <v/>
      </c>
      <c r="G23" s="482"/>
      <c r="H23" s="483"/>
      <c r="I23" s="495"/>
      <c r="J23" s="484"/>
      <c r="K23" s="486" t="s">
        <v>326</v>
      </c>
      <c r="L23" s="488"/>
      <c r="M23" s="490" t="s">
        <v>325</v>
      </c>
      <c r="N23" s="478"/>
      <c r="O23" s="479"/>
      <c r="P23" s="480"/>
      <c r="Q23" s="3"/>
      <c r="R23" s="4"/>
      <c r="S23" s="5"/>
      <c r="T23" s="6"/>
      <c r="U23" s="7"/>
      <c r="V23" s="62"/>
      <c r="W23" s="63"/>
      <c r="X23" s="9"/>
      <c r="Y23" s="4"/>
      <c r="Z23" s="5"/>
      <c r="AA23" s="6"/>
      <c r="AB23" s="7"/>
      <c r="AC23" s="64"/>
      <c r="AD23" s="8"/>
      <c r="AE23" s="492" t="s">
        <v>66</v>
      </c>
      <c r="AF23" s="493"/>
      <c r="AG23" s="494"/>
      <c r="AH23" s="526"/>
      <c r="AI23" s="528" t="str">
        <f t="shared" ref="AI23" si="36">IF(F23&lt;35,"◯","")</f>
        <v/>
      </c>
      <c r="AJ23" s="530"/>
      <c r="AK23" s="530"/>
      <c r="AL23" s="530"/>
      <c r="AN23" s="38" t="str">
        <f t="shared" si="33"/>
        <v/>
      </c>
      <c r="AO23" s="39" t="str">
        <f t="shared" si="34"/>
        <v/>
      </c>
      <c r="AP23" s="40" t="str">
        <f t="shared" si="17"/>
        <v/>
      </c>
      <c r="AQ23" s="41" t="str">
        <f t="shared" si="18"/>
        <v/>
      </c>
      <c r="AR23" s="42" t="str">
        <f t="shared" si="19"/>
        <v>000</v>
      </c>
      <c r="AS23" s="43" t="str">
        <f t="shared" si="20"/>
        <v>000</v>
      </c>
      <c r="AT23" s="41">
        <f t="shared" si="21"/>
        <v>0</v>
      </c>
      <c r="AU23" s="65">
        <f t="shared" si="22"/>
        <v>0</v>
      </c>
      <c r="AV23" s="39" t="str">
        <f t="shared" si="23"/>
        <v>000</v>
      </c>
      <c r="AW23" s="43" t="str">
        <f t="shared" si="24"/>
        <v>000</v>
      </c>
      <c r="AX23" s="43">
        <f t="shared" si="25"/>
        <v>0</v>
      </c>
      <c r="AY23" s="43">
        <f t="shared" si="26"/>
        <v>0</v>
      </c>
      <c r="AZ23" s="47">
        <f t="shared" si="27"/>
        <v>0</v>
      </c>
      <c r="BA23" s="35">
        <f t="shared" si="28"/>
        <v>0</v>
      </c>
    </row>
    <row r="24" spans="3:53" ht="22.5" customHeight="1">
      <c r="C24" s="542"/>
      <c r="D24" s="485"/>
      <c r="E24" s="498"/>
      <c r="F24" s="29" t="s">
        <v>323</v>
      </c>
      <c r="G24" s="26"/>
      <c r="H24" s="30" t="s">
        <v>327</v>
      </c>
      <c r="I24" s="496"/>
      <c r="J24" s="485"/>
      <c r="K24" s="487"/>
      <c r="L24" s="489"/>
      <c r="M24" s="491"/>
      <c r="N24" s="29" t="s">
        <v>323</v>
      </c>
      <c r="O24" s="26"/>
      <c r="P24" s="30" t="s">
        <v>327</v>
      </c>
      <c r="Q24" s="3"/>
      <c r="R24" s="4"/>
      <c r="S24" s="5"/>
      <c r="T24" s="6"/>
      <c r="U24" s="7"/>
      <c r="V24" s="62"/>
      <c r="W24" s="63"/>
      <c r="X24" s="9"/>
      <c r="Y24" s="4"/>
      <c r="Z24" s="5"/>
      <c r="AA24" s="6"/>
      <c r="AB24" s="7"/>
      <c r="AC24" s="64"/>
      <c r="AD24" s="8"/>
      <c r="AE24" s="29" t="s">
        <v>323</v>
      </c>
      <c r="AF24" s="26"/>
      <c r="AG24" s="30" t="s">
        <v>327</v>
      </c>
      <c r="AH24" s="527"/>
      <c r="AI24" s="529"/>
      <c r="AJ24" s="531"/>
      <c r="AK24" s="531"/>
      <c r="AL24" s="531"/>
      <c r="AN24" s="38" t="str">
        <f t="shared" si="33"/>
        <v/>
      </c>
      <c r="AO24" s="39" t="str">
        <f t="shared" si="34"/>
        <v/>
      </c>
      <c r="AP24" s="40" t="str">
        <f t="shared" si="17"/>
        <v/>
      </c>
      <c r="AQ24" s="41" t="str">
        <f t="shared" si="18"/>
        <v/>
      </c>
      <c r="AR24" s="42" t="str">
        <f t="shared" si="19"/>
        <v>000</v>
      </c>
      <c r="AS24" s="43" t="str">
        <f t="shared" si="20"/>
        <v>000</v>
      </c>
      <c r="AT24" s="41">
        <f t="shared" si="21"/>
        <v>0</v>
      </c>
      <c r="AU24" s="65">
        <f t="shared" si="22"/>
        <v>0</v>
      </c>
      <c r="AV24" s="39" t="str">
        <f t="shared" si="23"/>
        <v>000</v>
      </c>
      <c r="AW24" s="43" t="str">
        <f t="shared" si="24"/>
        <v>000</v>
      </c>
      <c r="AX24" s="43">
        <f t="shared" si="25"/>
        <v>0</v>
      </c>
      <c r="AY24" s="43">
        <f t="shared" si="26"/>
        <v>0</v>
      </c>
      <c r="AZ24" s="47">
        <f t="shared" si="27"/>
        <v>0</v>
      </c>
      <c r="BA24" s="35">
        <f t="shared" si="28"/>
        <v>0</v>
      </c>
    </row>
    <row r="25" spans="3:53" ht="22.5" customHeight="1" thickBot="1">
      <c r="C25" s="541"/>
      <c r="D25" s="484"/>
      <c r="E25" s="497"/>
      <c r="F25" s="481" t="str">
        <f>IF(G26="","",YEAR('1'!$AJ$7)-YEAR(G26)-IF(MONTH('1'!$AJ$7)*100+DAY('1'!$AJ$7)&gt;=MONTH(G26)*100+DAY(G26),0,1))</f>
        <v/>
      </c>
      <c r="G25" s="482"/>
      <c r="H25" s="483"/>
      <c r="I25" s="495"/>
      <c r="J25" s="484"/>
      <c r="K25" s="486" t="s">
        <v>326</v>
      </c>
      <c r="L25" s="488"/>
      <c r="M25" s="490" t="s">
        <v>325</v>
      </c>
      <c r="N25" s="478"/>
      <c r="O25" s="479"/>
      <c r="P25" s="480"/>
      <c r="Q25" s="3"/>
      <c r="R25" s="4"/>
      <c r="S25" s="5"/>
      <c r="T25" s="6"/>
      <c r="U25" s="7"/>
      <c r="V25" s="62"/>
      <c r="W25" s="63"/>
      <c r="X25" s="9"/>
      <c r="Y25" s="4"/>
      <c r="Z25" s="5"/>
      <c r="AA25" s="6"/>
      <c r="AB25" s="7"/>
      <c r="AC25" s="64"/>
      <c r="AD25" s="8"/>
      <c r="AE25" s="492" t="s">
        <v>66</v>
      </c>
      <c r="AF25" s="493"/>
      <c r="AG25" s="494"/>
      <c r="AH25" s="526"/>
      <c r="AI25" s="528" t="str">
        <f t="shared" ref="AI25" si="37">IF(F25&lt;35,"◯","")</f>
        <v/>
      </c>
      <c r="AJ25" s="530"/>
      <c r="AK25" s="530"/>
      <c r="AL25" s="530"/>
      <c r="AN25" s="38" t="str">
        <f t="shared" si="33"/>
        <v/>
      </c>
      <c r="AO25" s="39" t="str">
        <f t="shared" si="34"/>
        <v/>
      </c>
      <c r="AP25" s="40" t="str">
        <f t="shared" si="17"/>
        <v/>
      </c>
      <c r="AQ25" s="41" t="str">
        <f t="shared" si="18"/>
        <v/>
      </c>
      <c r="AR25" s="42" t="str">
        <f t="shared" si="19"/>
        <v>000</v>
      </c>
      <c r="AS25" s="43" t="str">
        <f t="shared" si="20"/>
        <v>000</v>
      </c>
      <c r="AT25" s="41">
        <f t="shared" si="21"/>
        <v>0</v>
      </c>
      <c r="AU25" s="65">
        <f t="shared" si="22"/>
        <v>0</v>
      </c>
      <c r="AV25" s="39" t="str">
        <f t="shared" si="23"/>
        <v>000</v>
      </c>
      <c r="AW25" s="43" t="str">
        <f t="shared" si="24"/>
        <v>000</v>
      </c>
      <c r="AX25" s="43">
        <f t="shared" si="25"/>
        <v>0</v>
      </c>
      <c r="AY25" s="43">
        <f t="shared" si="26"/>
        <v>0</v>
      </c>
      <c r="AZ25" s="47">
        <f t="shared" si="27"/>
        <v>0</v>
      </c>
      <c r="BA25" s="35">
        <f t="shared" si="28"/>
        <v>0</v>
      </c>
    </row>
    <row r="26" spans="3:53" ht="22.5" customHeight="1">
      <c r="C26" s="542"/>
      <c r="D26" s="485"/>
      <c r="E26" s="498"/>
      <c r="F26" s="29" t="s">
        <v>323</v>
      </c>
      <c r="G26" s="26"/>
      <c r="H26" s="30" t="s">
        <v>327</v>
      </c>
      <c r="I26" s="496"/>
      <c r="J26" s="485"/>
      <c r="K26" s="487"/>
      <c r="L26" s="489"/>
      <c r="M26" s="491"/>
      <c r="N26" s="29" t="s">
        <v>323</v>
      </c>
      <c r="O26" s="26"/>
      <c r="P26" s="30" t="s">
        <v>327</v>
      </c>
      <c r="Q26" s="3"/>
      <c r="R26" s="4"/>
      <c r="S26" s="5"/>
      <c r="T26" s="6"/>
      <c r="U26" s="7"/>
      <c r="V26" s="62"/>
      <c r="W26" s="63"/>
      <c r="X26" s="9"/>
      <c r="Y26" s="4"/>
      <c r="Z26" s="5"/>
      <c r="AA26" s="6"/>
      <c r="AB26" s="7"/>
      <c r="AC26" s="64"/>
      <c r="AD26" s="8"/>
      <c r="AE26" s="29" t="s">
        <v>323</v>
      </c>
      <c r="AF26" s="26"/>
      <c r="AG26" s="30" t="s">
        <v>327</v>
      </c>
      <c r="AH26" s="527"/>
      <c r="AI26" s="529"/>
      <c r="AJ26" s="531"/>
      <c r="AK26" s="531"/>
      <c r="AL26" s="531"/>
      <c r="AN26" s="38" t="str">
        <f t="shared" si="33"/>
        <v/>
      </c>
      <c r="AO26" s="39" t="str">
        <f t="shared" si="34"/>
        <v/>
      </c>
      <c r="AP26" s="40" t="str">
        <f t="shared" si="17"/>
        <v/>
      </c>
      <c r="AQ26" s="41" t="str">
        <f t="shared" si="18"/>
        <v/>
      </c>
      <c r="AR26" s="42" t="str">
        <f t="shared" si="19"/>
        <v>000</v>
      </c>
      <c r="AS26" s="43" t="str">
        <f t="shared" si="20"/>
        <v>000</v>
      </c>
      <c r="AT26" s="41">
        <f t="shared" si="21"/>
        <v>0</v>
      </c>
      <c r="AU26" s="65">
        <f t="shared" si="22"/>
        <v>0</v>
      </c>
      <c r="AV26" s="39" t="str">
        <f t="shared" si="23"/>
        <v>000</v>
      </c>
      <c r="AW26" s="43" t="str">
        <f t="shared" si="24"/>
        <v>000</v>
      </c>
      <c r="AX26" s="43">
        <f t="shared" si="25"/>
        <v>0</v>
      </c>
      <c r="AY26" s="43">
        <f t="shared" si="26"/>
        <v>0</v>
      </c>
      <c r="AZ26" s="47">
        <f t="shared" si="27"/>
        <v>0</v>
      </c>
      <c r="BA26" s="35">
        <f t="shared" si="28"/>
        <v>0</v>
      </c>
    </row>
    <row r="27" spans="3:53" ht="22.5" customHeight="1" thickBot="1">
      <c r="C27" s="541"/>
      <c r="D27" s="484"/>
      <c r="E27" s="497"/>
      <c r="F27" s="481" t="str">
        <f>IF(G28="","",YEAR('1'!$AJ$7)-YEAR(G28)-IF(MONTH('1'!$AJ$7)*100+DAY('1'!$AJ$7)&gt;=MONTH(G28)*100+DAY(G28),0,1))</f>
        <v/>
      </c>
      <c r="G27" s="482"/>
      <c r="H27" s="483"/>
      <c r="I27" s="495"/>
      <c r="J27" s="484"/>
      <c r="K27" s="486" t="s">
        <v>326</v>
      </c>
      <c r="L27" s="488"/>
      <c r="M27" s="490" t="s">
        <v>325</v>
      </c>
      <c r="N27" s="478"/>
      <c r="O27" s="479"/>
      <c r="P27" s="480"/>
      <c r="Q27" s="3"/>
      <c r="R27" s="4"/>
      <c r="S27" s="5"/>
      <c r="T27" s="6"/>
      <c r="U27" s="7"/>
      <c r="V27" s="62"/>
      <c r="W27" s="63"/>
      <c r="X27" s="9"/>
      <c r="Y27" s="4"/>
      <c r="Z27" s="5"/>
      <c r="AA27" s="6"/>
      <c r="AB27" s="7"/>
      <c r="AC27" s="64"/>
      <c r="AD27" s="8"/>
      <c r="AE27" s="492" t="s">
        <v>66</v>
      </c>
      <c r="AF27" s="493"/>
      <c r="AG27" s="494"/>
      <c r="AH27" s="526"/>
      <c r="AI27" s="528" t="str">
        <f t="shared" ref="AI27:AI47" si="38">IF(F27&lt;35,"◯","")</f>
        <v/>
      </c>
      <c r="AJ27" s="530"/>
      <c r="AK27" s="530"/>
      <c r="AL27" s="530"/>
      <c r="AN27" s="38" t="str">
        <f t="shared" si="33"/>
        <v/>
      </c>
      <c r="AO27" s="39" t="str">
        <f t="shared" si="34"/>
        <v/>
      </c>
      <c r="AP27" s="40" t="str">
        <f t="shared" si="17"/>
        <v/>
      </c>
      <c r="AQ27" s="41" t="str">
        <f t="shared" si="18"/>
        <v/>
      </c>
      <c r="AR27" s="42" t="str">
        <f t="shared" si="19"/>
        <v>000</v>
      </c>
      <c r="AS27" s="43" t="str">
        <f t="shared" si="20"/>
        <v>000</v>
      </c>
      <c r="AT27" s="41">
        <f t="shared" si="21"/>
        <v>0</v>
      </c>
      <c r="AU27" s="65">
        <f t="shared" si="22"/>
        <v>0</v>
      </c>
      <c r="AV27" s="39" t="str">
        <f t="shared" si="23"/>
        <v>000</v>
      </c>
      <c r="AW27" s="43" t="str">
        <f t="shared" si="24"/>
        <v>000</v>
      </c>
      <c r="AX27" s="43">
        <f t="shared" si="25"/>
        <v>0</v>
      </c>
      <c r="AY27" s="43">
        <f t="shared" si="26"/>
        <v>0</v>
      </c>
      <c r="AZ27" s="47">
        <f t="shared" si="27"/>
        <v>0</v>
      </c>
      <c r="BA27" s="35">
        <f t="shared" si="28"/>
        <v>0</v>
      </c>
    </row>
    <row r="28" spans="3:53" ht="22.5" customHeight="1">
      <c r="C28" s="542"/>
      <c r="D28" s="485"/>
      <c r="E28" s="498"/>
      <c r="F28" s="29" t="s">
        <v>323</v>
      </c>
      <c r="G28" s="26"/>
      <c r="H28" s="30" t="s">
        <v>327</v>
      </c>
      <c r="I28" s="496"/>
      <c r="J28" s="485"/>
      <c r="K28" s="487"/>
      <c r="L28" s="489"/>
      <c r="M28" s="491"/>
      <c r="N28" s="29" t="s">
        <v>323</v>
      </c>
      <c r="O28" s="26"/>
      <c r="P28" s="30" t="s">
        <v>327</v>
      </c>
      <c r="Q28" s="3"/>
      <c r="R28" s="4"/>
      <c r="S28" s="5"/>
      <c r="T28" s="6"/>
      <c r="U28" s="7"/>
      <c r="V28" s="62"/>
      <c r="W28" s="63"/>
      <c r="X28" s="9"/>
      <c r="Y28" s="4"/>
      <c r="Z28" s="5"/>
      <c r="AA28" s="6"/>
      <c r="AB28" s="7"/>
      <c r="AC28" s="64"/>
      <c r="AD28" s="8"/>
      <c r="AE28" s="29" t="s">
        <v>323</v>
      </c>
      <c r="AF28" s="26"/>
      <c r="AG28" s="30" t="s">
        <v>327</v>
      </c>
      <c r="AH28" s="527"/>
      <c r="AI28" s="529"/>
      <c r="AJ28" s="531"/>
      <c r="AK28" s="531"/>
      <c r="AL28" s="531"/>
      <c r="AN28" s="38" t="str">
        <f t="shared" si="33"/>
        <v/>
      </c>
      <c r="AO28" s="39" t="str">
        <f t="shared" si="34"/>
        <v/>
      </c>
      <c r="AP28" s="40" t="str">
        <f t="shared" si="17"/>
        <v/>
      </c>
      <c r="AQ28" s="41" t="str">
        <f t="shared" si="18"/>
        <v/>
      </c>
      <c r="AR28" s="42" t="str">
        <f t="shared" si="19"/>
        <v>000</v>
      </c>
      <c r="AS28" s="43" t="str">
        <f t="shared" si="20"/>
        <v>000</v>
      </c>
      <c r="AT28" s="41">
        <f t="shared" si="21"/>
        <v>0</v>
      </c>
      <c r="AU28" s="65">
        <f t="shared" si="22"/>
        <v>0</v>
      </c>
      <c r="AV28" s="39" t="str">
        <f t="shared" si="23"/>
        <v>000</v>
      </c>
      <c r="AW28" s="43" t="str">
        <f t="shared" si="24"/>
        <v>000</v>
      </c>
      <c r="AX28" s="43">
        <f t="shared" si="25"/>
        <v>0</v>
      </c>
      <c r="AY28" s="43">
        <f t="shared" si="26"/>
        <v>0</v>
      </c>
      <c r="AZ28" s="47">
        <f t="shared" si="27"/>
        <v>0</v>
      </c>
      <c r="BA28" s="35">
        <f t="shared" si="28"/>
        <v>0</v>
      </c>
    </row>
    <row r="29" spans="3:53" ht="22.5" customHeight="1" thickBot="1">
      <c r="C29" s="541"/>
      <c r="D29" s="484"/>
      <c r="E29" s="497"/>
      <c r="F29" s="481" t="str">
        <f>IF(G30="","",YEAR('1'!$AJ$7)-YEAR(G30)-IF(MONTH('1'!$AJ$7)*100+DAY('1'!$AJ$7)&gt;=MONTH(G30)*100+DAY(G30),0,1))</f>
        <v/>
      </c>
      <c r="G29" s="482"/>
      <c r="H29" s="483"/>
      <c r="I29" s="495"/>
      <c r="J29" s="484"/>
      <c r="K29" s="486" t="s">
        <v>326</v>
      </c>
      <c r="L29" s="488"/>
      <c r="M29" s="490" t="s">
        <v>325</v>
      </c>
      <c r="N29" s="478"/>
      <c r="O29" s="479"/>
      <c r="P29" s="480"/>
      <c r="Q29" s="3"/>
      <c r="R29" s="4"/>
      <c r="S29" s="5"/>
      <c r="T29" s="6"/>
      <c r="U29" s="7"/>
      <c r="V29" s="62"/>
      <c r="W29" s="63"/>
      <c r="X29" s="9"/>
      <c r="Y29" s="4"/>
      <c r="Z29" s="5"/>
      <c r="AA29" s="6"/>
      <c r="AB29" s="7"/>
      <c r="AC29" s="64"/>
      <c r="AD29" s="8"/>
      <c r="AE29" s="492" t="s">
        <v>66</v>
      </c>
      <c r="AF29" s="493"/>
      <c r="AG29" s="494"/>
      <c r="AH29" s="526"/>
      <c r="AI29" s="528" t="str">
        <f t="shared" ref="AI29:AI49" si="39">IF(F29&lt;35,"◯","")</f>
        <v/>
      </c>
      <c r="AJ29" s="530"/>
      <c r="AK29" s="530"/>
      <c r="AL29" s="530"/>
      <c r="AN29" s="38" t="str">
        <f t="shared" si="33"/>
        <v/>
      </c>
      <c r="AO29" s="39" t="str">
        <f t="shared" si="34"/>
        <v/>
      </c>
      <c r="AP29" s="40" t="str">
        <f t="shared" ref="AP29:AP52" si="40">IF(G30="","",G30)</f>
        <v/>
      </c>
      <c r="AQ29" s="41" t="str">
        <f t="shared" ref="AQ29:AQ53" si="41">IF(AH29="","",AH29)</f>
        <v/>
      </c>
      <c r="AR29" s="42" t="str">
        <f t="shared" ref="AR29:AR53" si="42">TEXT(Q29*10 + R29&amp;"0","000")</f>
        <v>000</v>
      </c>
      <c r="AS29" s="43" t="str">
        <f t="shared" ref="AS29:AS53" si="43">TEXT(S29*100+T29*10+U29,"000")</f>
        <v>000</v>
      </c>
      <c r="AT29" s="41">
        <f t="shared" ref="AT29:AT53" si="44">V29</f>
        <v>0</v>
      </c>
      <c r="AU29" s="65">
        <f t="shared" ref="AU29:AU53" si="45">W29</f>
        <v>0</v>
      </c>
      <c r="AV29" s="39" t="str">
        <f t="shared" ref="AV29:AV53" si="46">TEXT(X29*10 + Y29&amp;"0","000")</f>
        <v>000</v>
      </c>
      <c r="AW29" s="43" t="str">
        <f t="shared" ref="AW29:AW53" si="47">TEXT(Z29*100+AA29*10+AB29,"000")</f>
        <v>000</v>
      </c>
      <c r="AX29" s="43">
        <f t="shared" ref="AX29:AX53" si="48">AC29</f>
        <v>0</v>
      </c>
      <c r="AY29" s="43">
        <f t="shared" ref="AY29:AY53" si="49">AD29</f>
        <v>0</v>
      </c>
      <c r="AZ29" s="47">
        <f t="shared" ref="AZ29:AZ53" si="50">IF(OR(AN29&amp;AO29="",AN29&amp;AO29=AN28&amp;AO28),0,1)</f>
        <v>0</v>
      </c>
      <c r="BA29" s="35">
        <f t="shared" ref="BA29:BA52" si="51">IF(AN29&amp;AO29=AN30&amp;AO30,0,1)</f>
        <v>0</v>
      </c>
    </row>
    <row r="30" spans="3:53" ht="22.5" customHeight="1">
      <c r="C30" s="542"/>
      <c r="D30" s="485"/>
      <c r="E30" s="498"/>
      <c r="F30" s="29" t="s">
        <v>323</v>
      </c>
      <c r="G30" s="26"/>
      <c r="H30" s="30" t="s">
        <v>327</v>
      </c>
      <c r="I30" s="496"/>
      <c r="J30" s="485"/>
      <c r="K30" s="487"/>
      <c r="L30" s="489"/>
      <c r="M30" s="491"/>
      <c r="N30" s="29" t="s">
        <v>323</v>
      </c>
      <c r="O30" s="26"/>
      <c r="P30" s="30" t="s">
        <v>327</v>
      </c>
      <c r="Q30" s="3"/>
      <c r="R30" s="4"/>
      <c r="S30" s="5"/>
      <c r="T30" s="6"/>
      <c r="U30" s="7"/>
      <c r="V30" s="62"/>
      <c r="W30" s="63"/>
      <c r="X30" s="9"/>
      <c r="Y30" s="4"/>
      <c r="Z30" s="5"/>
      <c r="AA30" s="6"/>
      <c r="AB30" s="7"/>
      <c r="AC30" s="64"/>
      <c r="AD30" s="8"/>
      <c r="AE30" s="29" t="s">
        <v>323</v>
      </c>
      <c r="AF30" s="26"/>
      <c r="AG30" s="30" t="s">
        <v>327</v>
      </c>
      <c r="AH30" s="527"/>
      <c r="AI30" s="529"/>
      <c r="AJ30" s="531"/>
      <c r="AK30" s="531"/>
      <c r="AL30" s="531"/>
      <c r="AN30" s="38" t="str">
        <f t="shared" si="33"/>
        <v/>
      </c>
      <c r="AO30" s="39" t="str">
        <f t="shared" si="34"/>
        <v/>
      </c>
      <c r="AP30" s="40" t="str">
        <f t="shared" si="40"/>
        <v/>
      </c>
      <c r="AQ30" s="41" t="str">
        <f t="shared" si="41"/>
        <v/>
      </c>
      <c r="AR30" s="42" t="str">
        <f t="shared" si="42"/>
        <v>000</v>
      </c>
      <c r="AS30" s="43" t="str">
        <f t="shared" si="43"/>
        <v>000</v>
      </c>
      <c r="AT30" s="41">
        <f t="shared" si="44"/>
        <v>0</v>
      </c>
      <c r="AU30" s="65">
        <f t="shared" si="45"/>
        <v>0</v>
      </c>
      <c r="AV30" s="39" t="str">
        <f t="shared" si="46"/>
        <v>000</v>
      </c>
      <c r="AW30" s="43" t="str">
        <f t="shared" si="47"/>
        <v>000</v>
      </c>
      <c r="AX30" s="43">
        <f t="shared" si="48"/>
        <v>0</v>
      </c>
      <c r="AY30" s="43">
        <f t="shared" si="49"/>
        <v>0</v>
      </c>
      <c r="AZ30" s="47">
        <f t="shared" si="50"/>
        <v>0</v>
      </c>
      <c r="BA30" s="35">
        <f t="shared" si="51"/>
        <v>0</v>
      </c>
    </row>
    <row r="31" spans="3:53" ht="22.5" customHeight="1" thickBot="1">
      <c r="C31" s="541"/>
      <c r="D31" s="484"/>
      <c r="E31" s="497"/>
      <c r="F31" s="481" t="str">
        <f>IF(G32="","",YEAR('1'!$AJ$7)-YEAR(G32)-IF(MONTH('1'!$AJ$7)*100+DAY('1'!$AJ$7)&gt;=MONTH(G32)*100+DAY(G32),0,1))</f>
        <v/>
      </c>
      <c r="G31" s="482"/>
      <c r="H31" s="483"/>
      <c r="I31" s="495"/>
      <c r="J31" s="484"/>
      <c r="K31" s="486" t="s">
        <v>326</v>
      </c>
      <c r="L31" s="488"/>
      <c r="M31" s="490" t="s">
        <v>325</v>
      </c>
      <c r="N31" s="478"/>
      <c r="O31" s="479"/>
      <c r="P31" s="480"/>
      <c r="Q31" s="3"/>
      <c r="R31" s="4"/>
      <c r="S31" s="5"/>
      <c r="T31" s="6"/>
      <c r="U31" s="7"/>
      <c r="V31" s="62"/>
      <c r="W31" s="63"/>
      <c r="X31" s="9"/>
      <c r="Y31" s="4"/>
      <c r="Z31" s="5"/>
      <c r="AA31" s="6"/>
      <c r="AB31" s="7"/>
      <c r="AC31" s="64"/>
      <c r="AD31" s="8"/>
      <c r="AE31" s="492" t="s">
        <v>66</v>
      </c>
      <c r="AF31" s="493"/>
      <c r="AG31" s="494"/>
      <c r="AH31" s="526"/>
      <c r="AI31" s="528" t="str">
        <f t="shared" ref="AI31:AI52" si="52">IF(F31&lt;35,"◯","")</f>
        <v/>
      </c>
      <c r="AJ31" s="530"/>
      <c r="AK31" s="530"/>
      <c r="AL31" s="530"/>
      <c r="AN31" s="38" t="str">
        <f t="shared" si="33"/>
        <v/>
      </c>
      <c r="AO31" s="39" t="str">
        <f t="shared" si="34"/>
        <v/>
      </c>
      <c r="AP31" s="40" t="str">
        <f t="shared" si="40"/>
        <v/>
      </c>
      <c r="AQ31" s="41" t="str">
        <f t="shared" si="41"/>
        <v/>
      </c>
      <c r="AR31" s="42" t="str">
        <f t="shared" si="42"/>
        <v>000</v>
      </c>
      <c r="AS31" s="43" t="str">
        <f t="shared" si="43"/>
        <v>000</v>
      </c>
      <c r="AT31" s="41">
        <f t="shared" si="44"/>
        <v>0</v>
      </c>
      <c r="AU31" s="65">
        <f t="shared" si="45"/>
        <v>0</v>
      </c>
      <c r="AV31" s="39" t="str">
        <f t="shared" si="46"/>
        <v>000</v>
      </c>
      <c r="AW31" s="43" t="str">
        <f t="shared" si="47"/>
        <v>000</v>
      </c>
      <c r="AX31" s="43">
        <f t="shared" si="48"/>
        <v>0</v>
      </c>
      <c r="AY31" s="43">
        <f t="shared" si="49"/>
        <v>0</v>
      </c>
      <c r="AZ31" s="47">
        <f t="shared" si="50"/>
        <v>0</v>
      </c>
      <c r="BA31" s="35">
        <f t="shared" si="51"/>
        <v>0</v>
      </c>
    </row>
    <row r="32" spans="3:53" ht="22.5" customHeight="1">
      <c r="C32" s="542"/>
      <c r="D32" s="485"/>
      <c r="E32" s="498"/>
      <c r="F32" s="29" t="s">
        <v>323</v>
      </c>
      <c r="G32" s="26"/>
      <c r="H32" s="30" t="s">
        <v>327</v>
      </c>
      <c r="I32" s="496"/>
      <c r="J32" s="485"/>
      <c r="K32" s="487"/>
      <c r="L32" s="489"/>
      <c r="M32" s="491"/>
      <c r="N32" s="29" t="s">
        <v>323</v>
      </c>
      <c r="O32" s="26"/>
      <c r="P32" s="30" t="s">
        <v>327</v>
      </c>
      <c r="Q32" s="3"/>
      <c r="R32" s="4"/>
      <c r="S32" s="5"/>
      <c r="T32" s="6"/>
      <c r="U32" s="7"/>
      <c r="V32" s="62"/>
      <c r="W32" s="63"/>
      <c r="X32" s="9"/>
      <c r="Y32" s="4"/>
      <c r="Z32" s="5"/>
      <c r="AA32" s="6"/>
      <c r="AB32" s="7"/>
      <c r="AC32" s="64"/>
      <c r="AD32" s="8"/>
      <c r="AE32" s="29" t="s">
        <v>323</v>
      </c>
      <c r="AF32" s="26"/>
      <c r="AG32" s="30" t="s">
        <v>327</v>
      </c>
      <c r="AH32" s="527"/>
      <c r="AI32" s="529"/>
      <c r="AJ32" s="531"/>
      <c r="AK32" s="531"/>
      <c r="AL32" s="531"/>
      <c r="AN32" s="38" t="str">
        <f t="shared" si="33"/>
        <v/>
      </c>
      <c r="AO32" s="39" t="str">
        <f t="shared" si="34"/>
        <v/>
      </c>
      <c r="AP32" s="40" t="str">
        <f t="shared" si="40"/>
        <v/>
      </c>
      <c r="AQ32" s="41" t="str">
        <f t="shared" si="41"/>
        <v/>
      </c>
      <c r="AR32" s="42" t="str">
        <f t="shared" si="42"/>
        <v>000</v>
      </c>
      <c r="AS32" s="43" t="str">
        <f t="shared" si="43"/>
        <v>000</v>
      </c>
      <c r="AT32" s="41">
        <f t="shared" si="44"/>
        <v>0</v>
      </c>
      <c r="AU32" s="65">
        <f t="shared" si="45"/>
        <v>0</v>
      </c>
      <c r="AV32" s="39" t="str">
        <f t="shared" si="46"/>
        <v>000</v>
      </c>
      <c r="AW32" s="43" t="str">
        <f t="shared" si="47"/>
        <v>000</v>
      </c>
      <c r="AX32" s="43">
        <f t="shared" si="48"/>
        <v>0</v>
      </c>
      <c r="AY32" s="43">
        <f t="shared" si="49"/>
        <v>0</v>
      </c>
      <c r="AZ32" s="47">
        <f t="shared" si="50"/>
        <v>0</v>
      </c>
      <c r="BA32" s="35">
        <f t="shared" si="51"/>
        <v>0</v>
      </c>
    </row>
    <row r="33" spans="3:53" ht="22.5" customHeight="1" thickBot="1">
      <c r="C33" s="541"/>
      <c r="D33" s="484"/>
      <c r="E33" s="497"/>
      <c r="F33" s="481" t="str">
        <f>IF(G34="","",YEAR('1'!$AJ$7)-YEAR(G34)-IF(MONTH('1'!$AJ$7)*100+DAY('1'!$AJ$7)&gt;=MONTH(G34)*100+DAY(G34),0,1))</f>
        <v/>
      </c>
      <c r="G33" s="482"/>
      <c r="H33" s="483"/>
      <c r="I33" s="495"/>
      <c r="J33" s="484"/>
      <c r="K33" s="486" t="s">
        <v>326</v>
      </c>
      <c r="L33" s="488"/>
      <c r="M33" s="490" t="s">
        <v>325</v>
      </c>
      <c r="N33" s="478"/>
      <c r="O33" s="479"/>
      <c r="P33" s="480"/>
      <c r="Q33" s="3"/>
      <c r="R33" s="4"/>
      <c r="S33" s="5"/>
      <c r="T33" s="6"/>
      <c r="U33" s="7"/>
      <c r="V33" s="62"/>
      <c r="W33" s="63"/>
      <c r="X33" s="9"/>
      <c r="Y33" s="4"/>
      <c r="Z33" s="5"/>
      <c r="AA33" s="6"/>
      <c r="AB33" s="7"/>
      <c r="AC33" s="64"/>
      <c r="AD33" s="8"/>
      <c r="AE33" s="492" t="s">
        <v>66</v>
      </c>
      <c r="AF33" s="493"/>
      <c r="AG33" s="494"/>
      <c r="AH33" s="526"/>
      <c r="AI33" s="528" t="str">
        <f t="shared" ref="AI33" si="53">IF(F33&lt;35,"◯","")</f>
        <v/>
      </c>
      <c r="AJ33" s="530"/>
      <c r="AK33" s="530"/>
      <c r="AL33" s="530"/>
      <c r="AN33" s="38" t="str">
        <f t="shared" si="33"/>
        <v/>
      </c>
      <c r="AO33" s="39" t="str">
        <f t="shared" si="34"/>
        <v/>
      </c>
      <c r="AP33" s="40" t="str">
        <f t="shared" si="40"/>
        <v/>
      </c>
      <c r="AQ33" s="41" t="str">
        <f t="shared" si="41"/>
        <v/>
      </c>
      <c r="AR33" s="42" t="str">
        <f t="shared" si="42"/>
        <v>000</v>
      </c>
      <c r="AS33" s="43" t="str">
        <f t="shared" si="43"/>
        <v>000</v>
      </c>
      <c r="AT33" s="41">
        <f t="shared" si="44"/>
        <v>0</v>
      </c>
      <c r="AU33" s="65">
        <f t="shared" si="45"/>
        <v>0</v>
      </c>
      <c r="AV33" s="39" t="str">
        <f t="shared" si="46"/>
        <v>000</v>
      </c>
      <c r="AW33" s="43" t="str">
        <f t="shared" si="47"/>
        <v>000</v>
      </c>
      <c r="AX33" s="43">
        <f t="shared" si="48"/>
        <v>0</v>
      </c>
      <c r="AY33" s="43">
        <f t="shared" si="49"/>
        <v>0</v>
      </c>
      <c r="AZ33" s="47">
        <f t="shared" si="50"/>
        <v>0</v>
      </c>
      <c r="BA33" s="35">
        <f t="shared" si="51"/>
        <v>0</v>
      </c>
    </row>
    <row r="34" spans="3:53" ht="22.5" customHeight="1">
      <c r="C34" s="542"/>
      <c r="D34" s="485"/>
      <c r="E34" s="498"/>
      <c r="F34" s="29" t="s">
        <v>323</v>
      </c>
      <c r="G34" s="26"/>
      <c r="H34" s="30" t="s">
        <v>327</v>
      </c>
      <c r="I34" s="496"/>
      <c r="J34" s="485"/>
      <c r="K34" s="487"/>
      <c r="L34" s="489"/>
      <c r="M34" s="491"/>
      <c r="N34" s="29" t="s">
        <v>323</v>
      </c>
      <c r="O34" s="26"/>
      <c r="P34" s="30" t="s">
        <v>327</v>
      </c>
      <c r="Q34" s="3"/>
      <c r="R34" s="4"/>
      <c r="S34" s="5"/>
      <c r="T34" s="6"/>
      <c r="U34" s="7"/>
      <c r="V34" s="62"/>
      <c r="W34" s="63"/>
      <c r="X34" s="9"/>
      <c r="Y34" s="4"/>
      <c r="Z34" s="5"/>
      <c r="AA34" s="6"/>
      <c r="AB34" s="7"/>
      <c r="AC34" s="64"/>
      <c r="AD34" s="8"/>
      <c r="AE34" s="29" t="s">
        <v>323</v>
      </c>
      <c r="AF34" s="26"/>
      <c r="AG34" s="30" t="s">
        <v>327</v>
      </c>
      <c r="AH34" s="527"/>
      <c r="AI34" s="529"/>
      <c r="AJ34" s="531"/>
      <c r="AK34" s="531"/>
      <c r="AL34" s="531"/>
      <c r="AN34" s="38" t="str">
        <f t="shared" si="33"/>
        <v/>
      </c>
      <c r="AO34" s="39" t="str">
        <f t="shared" si="34"/>
        <v/>
      </c>
      <c r="AP34" s="40" t="str">
        <f t="shared" si="40"/>
        <v/>
      </c>
      <c r="AQ34" s="41" t="str">
        <f t="shared" si="41"/>
        <v/>
      </c>
      <c r="AR34" s="42" t="str">
        <f t="shared" si="42"/>
        <v>000</v>
      </c>
      <c r="AS34" s="43" t="str">
        <f t="shared" si="43"/>
        <v>000</v>
      </c>
      <c r="AT34" s="41">
        <f t="shared" si="44"/>
        <v>0</v>
      </c>
      <c r="AU34" s="65">
        <f t="shared" si="45"/>
        <v>0</v>
      </c>
      <c r="AV34" s="39" t="str">
        <f t="shared" si="46"/>
        <v>000</v>
      </c>
      <c r="AW34" s="43" t="str">
        <f t="shared" si="47"/>
        <v>000</v>
      </c>
      <c r="AX34" s="43">
        <f t="shared" si="48"/>
        <v>0</v>
      </c>
      <c r="AY34" s="43">
        <f t="shared" si="49"/>
        <v>0</v>
      </c>
      <c r="AZ34" s="47">
        <f t="shared" si="50"/>
        <v>0</v>
      </c>
      <c r="BA34" s="35">
        <f t="shared" si="51"/>
        <v>0</v>
      </c>
    </row>
    <row r="35" spans="3:53" ht="22.5" customHeight="1" thickBot="1">
      <c r="C35" s="541"/>
      <c r="D35" s="484"/>
      <c r="E35" s="497"/>
      <c r="F35" s="481" t="str">
        <f>IF(G36="","",YEAR('1'!$AJ$7)-YEAR(G36)-IF(MONTH('1'!$AJ$7)*100+DAY('1'!$AJ$7)&gt;=MONTH(G36)*100+DAY(G36),0,1))</f>
        <v/>
      </c>
      <c r="G35" s="482"/>
      <c r="H35" s="483"/>
      <c r="I35" s="495"/>
      <c r="J35" s="484"/>
      <c r="K35" s="486" t="s">
        <v>326</v>
      </c>
      <c r="L35" s="488"/>
      <c r="M35" s="490" t="s">
        <v>325</v>
      </c>
      <c r="N35" s="478"/>
      <c r="O35" s="479"/>
      <c r="P35" s="480"/>
      <c r="Q35" s="3"/>
      <c r="R35" s="4"/>
      <c r="S35" s="5"/>
      <c r="T35" s="6"/>
      <c r="U35" s="7"/>
      <c r="V35" s="62"/>
      <c r="W35" s="63"/>
      <c r="X35" s="9"/>
      <c r="Y35" s="4"/>
      <c r="Z35" s="5"/>
      <c r="AA35" s="6"/>
      <c r="AB35" s="7"/>
      <c r="AC35" s="64"/>
      <c r="AD35" s="8"/>
      <c r="AE35" s="492" t="s">
        <v>66</v>
      </c>
      <c r="AF35" s="493"/>
      <c r="AG35" s="494"/>
      <c r="AH35" s="526"/>
      <c r="AI35" s="528" t="str">
        <f t="shared" ref="AI35" si="54">IF(F35&lt;35,"◯","")</f>
        <v/>
      </c>
      <c r="AJ35" s="530"/>
      <c r="AK35" s="530"/>
      <c r="AL35" s="530"/>
      <c r="AN35" s="38" t="str">
        <f t="shared" si="33"/>
        <v/>
      </c>
      <c r="AO35" s="39" t="str">
        <f t="shared" si="34"/>
        <v/>
      </c>
      <c r="AP35" s="40" t="str">
        <f t="shared" si="40"/>
        <v/>
      </c>
      <c r="AQ35" s="41" t="str">
        <f t="shared" si="41"/>
        <v/>
      </c>
      <c r="AR35" s="42" t="str">
        <f t="shared" si="42"/>
        <v>000</v>
      </c>
      <c r="AS35" s="43" t="str">
        <f t="shared" si="43"/>
        <v>000</v>
      </c>
      <c r="AT35" s="41">
        <f t="shared" si="44"/>
        <v>0</v>
      </c>
      <c r="AU35" s="65">
        <f t="shared" si="45"/>
        <v>0</v>
      </c>
      <c r="AV35" s="39" t="str">
        <f t="shared" si="46"/>
        <v>000</v>
      </c>
      <c r="AW35" s="43" t="str">
        <f t="shared" si="47"/>
        <v>000</v>
      </c>
      <c r="AX35" s="43">
        <f t="shared" si="48"/>
        <v>0</v>
      </c>
      <c r="AY35" s="43">
        <f t="shared" si="49"/>
        <v>0</v>
      </c>
      <c r="AZ35" s="47">
        <f t="shared" si="50"/>
        <v>0</v>
      </c>
      <c r="BA35" s="35">
        <f t="shared" si="51"/>
        <v>0</v>
      </c>
    </row>
    <row r="36" spans="3:53" ht="22.5" customHeight="1">
      <c r="C36" s="542"/>
      <c r="D36" s="485"/>
      <c r="E36" s="498"/>
      <c r="F36" s="29" t="s">
        <v>323</v>
      </c>
      <c r="G36" s="26"/>
      <c r="H36" s="30" t="s">
        <v>327</v>
      </c>
      <c r="I36" s="496"/>
      <c r="J36" s="485"/>
      <c r="K36" s="487"/>
      <c r="L36" s="489"/>
      <c r="M36" s="491"/>
      <c r="N36" s="29" t="s">
        <v>323</v>
      </c>
      <c r="O36" s="26"/>
      <c r="P36" s="30" t="s">
        <v>327</v>
      </c>
      <c r="Q36" s="3"/>
      <c r="R36" s="4"/>
      <c r="S36" s="5"/>
      <c r="T36" s="6"/>
      <c r="U36" s="7"/>
      <c r="V36" s="62"/>
      <c r="W36" s="63"/>
      <c r="X36" s="9"/>
      <c r="Y36" s="4"/>
      <c r="Z36" s="5"/>
      <c r="AA36" s="6"/>
      <c r="AB36" s="7"/>
      <c r="AC36" s="64"/>
      <c r="AD36" s="8"/>
      <c r="AE36" s="29" t="s">
        <v>323</v>
      </c>
      <c r="AF36" s="26"/>
      <c r="AG36" s="30" t="s">
        <v>327</v>
      </c>
      <c r="AH36" s="527"/>
      <c r="AI36" s="529"/>
      <c r="AJ36" s="531"/>
      <c r="AK36" s="531"/>
      <c r="AL36" s="531"/>
      <c r="AN36" s="38" t="str">
        <f t="shared" si="33"/>
        <v/>
      </c>
      <c r="AO36" s="39" t="str">
        <f t="shared" si="34"/>
        <v/>
      </c>
      <c r="AP36" s="40" t="str">
        <f t="shared" si="40"/>
        <v/>
      </c>
      <c r="AQ36" s="41" t="str">
        <f t="shared" si="41"/>
        <v/>
      </c>
      <c r="AR36" s="42" t="str">
        <f t="shared" si="42"/>
        <v>000</v>
      </c>
      <c r="AS36" s="43" t="str">
        <f t="shared" si="43"/>
        <v>000</v>
      </c>
      <c r="AT36" s="41">
        <f t="shared" si="44"/>
        <v>0</v>
      </c>
      <c r="AU36" s="65">
        <f t="shared" si="45"/>
        <v>0</v>
      </c>
      <c r="AV36" s="39" t="str">
        <f t="shared" si="46"/>
        <v>000</v>
      </c>
      <c r="AW36" s="43" t="str">
        <f t="shared" si="47"/>
        <v>000</v>
      </c>
      <c r="AX36" s="43">
        <f t="shared" si="48"/>
        <v>0</v>
      </c>
      <c r="AY36" s="43">
        <f t="shared" si="49"/>
        <v>0</v>
      </c>
      <c r="AZ36" s="47">
        <f t="shared" si="50"/>
        <v>0</v>
      </c>
      <c r="BA36" s="35">
        <f t="shared" si="51"/>
        <v>0</v>
      </c>
    </row>
    <row r="37" spans="3:53" ht="22.5" customHeight="1" thickBot="1">
      <c r="C37" s="541"/>
      <c r="D37" s="484"/>
      <c r="E37" s="497"/>
      <c r="F37" s="481" t="str">
        <f>IF(G38="","",YEAR('1'!$AJ$7)-YEAR(G38)-IF(MONTH('1'!$AJ$7)*100+DAY('1'!$AJ$7)&gt;=MONTH(G38)*100+DAY(G38),0,1))</f>
        <v/>
      </c>
      <c r="G37" s="482"/>
      <c r="H37" s="483"/>
      <c r="I37" s="495"/>
      <c r="J37" s="484"/>
      <c r="K37" s="486" t="s">
        <v>326</v>
      </c>
      <c r="L37" s="488"/>
      <c r="M37" s="490" t="s">
        <v>325</v>
      </c>
      <c r="N37" s="478"/>
      <c r="O37" s="479"/>
      <c r="P37" s="480"/>
      <c r="Q37" s="3"/>
      <c r="R37" s="4"/>
      <c r="S37" s="5"/>
      <c r="T37" s="6"/>
      <c r="U37" s="7"/>
      <c r="V37" s="62"/>
      <c r="W37" s="63"/>
      <c r="X37" s="9"/>
      <c r="Y37" s="4"/>
      <c r="Z37" s="5"/>
      <c r="AA37" s="6"/>
      <c r="AB37" s="7"/>
      <c r="AC37" s="64"/>
      <c r="AD37" s="8"/>
      <c r="AE37" s="492" t="s">
        <v>66</v>
      </c>
      <c r="AF37" s="493"/>
      <c r="AG37" s="494"/>
      <c r="AH37" s="526"/>
      <c r="AI37" s="528" t="str">
        <f t="shared" ref="AI37" si="55">IF(F37&lt;35,"◯","")</f>
        <v/>
      </c>
      <c r="AJ37" s="530"/>
      <c r="AK37" s="530"/>
      <c r="AL37" s="530"/>
      <c r="AN37" s="38" t="str">
        <f t="shared" si="33"/>
        <v/>
      </c>
      <c r="AO37" s="39" t="str">
        <f t="shared" si="34"/>
        <v/>
      </c>
      <c r="AP37" s="40" t="str">
        <f t="shared" si="40"/>
        <v/>
      </c>
      <c r="AQ37" s="41" t="str">
        <f t="shared" si="41"/>
        <v/>
      </c>
      <c r="AR37" s="42" t="str">
        <f t="shared" si="42"/>
        <v>000</v>
      </c>
      <c r="AS37" s="43" t="str">
        <f t="shared" si="43"/>
        <v>000</v>
      </c>
      <c r="AT37" s="41">
        <f t="shared" si="44"/>
        <v>0</v>
      </c>
      <c r="AU37" s="65">
        <f t="shared" si="45"/>
        <v>0</v>
      </c>
      <c r="AV37" s="39" t="str">
        <f t="shared" si="46"/>
        <v>000</v>
      </c>
      <c r="AW37" s="43" t="str">
        <f t="shared" si="47"/>
        <v>000</v>
      </c>
      <c r="AX37" s="43">
        <f t="shared" si="48"/>
        <v>0</v>
      </c>
      <c r="AY37" s="43">
        <f t="shared" si="49"/>
        <v>0</v>
      </c>
      <c r="AZ37" s="47">
        <f t="shared" si="50"/>
        <v>0</v>
      </c>
      <c r="BA37" s="35">
        <f t="shared" si="51"/>
        <v>0</v>
      </c>
    </row>
    <row r="38" spans="3:53" ht="22.5" customHeight="1">
      <c r="C38" s="542"/>
      <c r="D38" s="485"/>
      <c r="E38" s="498"/>
      <c r="F38" s="29" t="s">
        <v>323</v>
      </c>
      <c r="G38" s="26"/>
      <c r="H38" s="30" t="s">
        <v>327</v>
      </c>
      <c r="I38" s="496"/>
      <c r="J38" s="485"/>
      <c r="K38" s="487"/>
      <c r="L38" s="489"/>
      <c r="M38" s="491"/>
      <c r="N38" s="29" t="s">
        <v>323</v>
      </c>
      <c r="O38" s="26"/>
      <c r="P38" s="30" t="s">
        <v>327</v>
      </c>
      <c r="Q38" s="3"/>
      <c r="R38" s="4"/>
      <c r="S38" s="5"/>
      <c r="T38" s="6"/>
      <c r="U38" s="7"/>
      <c r="V38" s="62"/>
      <c r="W38" s="63"/>
      <c r="X38" s="9"/>
      <c r="Y38" s="4"/>
      <c r="Z38" s="5"/>
      <c r="AA38" s="6"/>
      <c r="AB38" s="7"/>
      <c r="AC38" s="64"/>
      <c r="AD38" s="8"/>
      <c r="AE38" s="29" t="s">
        <v>323</v>
      </c>
      <c r="AF38" s="26"/>
      <c r="AG38" s="30" t="s">
        <v>327</v>
      </c>
      <c r="AH38" s="527"/>
      <c r="AI38" s="529"/>
      <c r="AJ38" s="531"/>
      <c r="AK38" s="531"/>
      <c r="AL38" s="531"/>
      <c r="AN38" s="38" t="str">
        <f t="shared" si="33"/>
        <v/>
      </c>
      <c r="AO38" s="39" t="str">
        <f t="shared" si="34"/>
        <v/>
      </c>
      <c r="AP38" s="40" t="str">
        <f t="shared" si="40"/>
        <v/>
      </c>
      <c r="AQ38" s="41" t="str">
        <f t="shared" si="41"/>
        <v/>
      </c>
      <c r="AR38" s="42" t="str">
        <f t="shared" si="42"/>
        <v>000</v>
      </c>
      <c r="AS38" s="43" t="str">
        <f t="shared" si="43"/>
        <v>000</v>
      </c>
      <c r="AT38" s="41">
        <f t="shared" si="44"/>
        <v>0</v>
      </c>
      <c r="AU38" s="65">
        <f t="shared" si="45"/>
        <v>0</v>
      </c>
      <c r="AV38" s="39" t="str">
        <f t="shared" si="46"/>
        <v>000</v>
      </c>
      <c r="AW38" s="43" t="str">
        <f t="shared" si="47"/>
        <v>000</v>
      </c>
      <c r="AX38" s="43">
        <f t="shared" si="48"/>
        <v>0</v>
      </c>
      <c r="AY38" s="43">
        <f t="shared" si="49"/>
        <v>0</v>
      </c>
      <c r="AZ38" s="47">
        <f t="shared" si="50"/>
        <v>0</v>
      </c>
      <c r="BA38" s="35">
        <f t="shared" si="51"/>
        <v>0</v>
      </c>
    </row>
    <row r="39" spans="3:53" ht="22.5" customHeight="1" thickBot="1">
      <c r="C39" s="541"/>
      <c r="D39" s="484"/>
      <c r="E39" s="497"/>
      <c r="F39" s="481" t="str">
        <f>IF(G40="","",YEAR('1'!$AJ$7)-YEAR(G40)-IF(MONTH('1'!$AJ$7)*100+DAY('1'!$AJ$7)&gt;=MONTH(G40)*100+DAY(G40),0,1))</f>
        <v/>
      </c>
      <c r="G39" s="482"/>
      <c r="H39" s="483"/>
      <c r="I39" s="495"/>
      <c r="J39" s="484"/>
      <c r="K39" s="486" t="s">
        <v>326</v>
      </c>
      <c r="L39" s="488"/>
      <c r="M39" s="490" t="s">
        <v>325</v>
      </c>
      <c r="N39" s="478"/>
      <c r="O39" s="479"/>
      <c r="P39" s="480"/>
      <c r="Q39" s="3"/>
      <c r="R39" s="4"/>
      <c r="S39" s="5"/>
      <c r="T39" s="6"/>
      <c r="U39" s="7"/>
      <c r="V39" s="62"/>
      <c r="W39" s="63"/>
      <c r="X39" s="9"/>
      <c r="Y39" s="4"/>
      <c r="Z39" s="5"/>
      <c r="AA39" s="6"/>
      <c r="AB39" s="7"/>
      <c r="AC39" s="64"/>
      <c r="AD39" s="8"/>
      <c r="AE39" s="492" t="s">
        <v>66</v>
      </c>
      <c r="AF39" s="493"/>
      <c r="AG39" s="494"/>
      <c r="AH39" s="526"/>
      <c r="AI39" s="528" t="str">
        <f t="shared" ref="AI39" si="56">IF(F39&lt;35,"◯","")</f>
        <v/>
      </c>
      <c r="AJ39" s="530"/>
      <c r="AK39" s="530"/>
      <c r="AL39" s="530"/>
      <c r="AN39" s="38" t="str">
        <f t="shared" si="33"/>
        <v/>
      </c>
      <c r="AO39" s="39" t="str">
        <f t="shared" si="34"/>
        <v/>
      </c>
      <c r="AP39" s="40" t="str">
        <f t="shared" si="40"/>
        <v/>
      </c>
      <c r="AQ39" s="41" t="str">
        <f t="shared" si="41"/>
        <v/>
      </c>
      <c r="AR39" s="42" t="str">
        <f t="shared" si="42"/>
        <v>000</v>
      </c>
      <c r="AS39" s="43" t="str">
        <f t="shared" si="43"/>
        <v>000</v>
      </c>
      <c r="AT39" s="41">
        <f t="shared" si="44"/>
        <v>0</v>
      </c>
      <c r="AU39" s="65">
        <f t="shared" si="45"/>
        <v>0</v>
      </c>
      <c r="AV39" s="39" t="str">
        <f t="shared" si="46"/>
        <v>000</v>
      </c>
      <c r="AW39" s="43" t="str">
        <f t="shared" si="47"/>
        <v>000</v>
      </c>
      <c r="AX39" s="43">
        <f t="shared" si="48"/>
        <v>0</v>
      </c>
      <c r="AY39" s="43">
        <f t="shared" si="49"/>
        <v>0</v>
      </c>
      <c r="AZ39" s="47">
        <f t="shared" si="50"/>
        <v>0</v>
      </c>
      <c r="BA39" s="35">
        <f t="shared" si="51"/>
        <v>0</v>
      </c>
    </row>
    <row r="40" spans="3:53" ht="22.5" customHeight="1">
      <c r="C40" s="542"/>
      <c r="D40" s="485"/>
      <c r="E40" s="498"/>
      <c r="F40" s="29" t="s">
        <v>323</v>
      </c>
      <c r="G40" s="26"/>
      <c r="H40" s="30" t="s">
        <v>327</v>
      </c>
      <c r="I40" s="496"/>
      <c r="J40" s="485"/>
      <c r="K40" s="487"/>
      <c r="L40" s="489"/>
      <c r="M40" s="491"/>
      <c r="N40" s="29" t="s">
        <v>323</v>
      </c>
      <c r="O40" s="26"/>
      <c r="P40" s="30" t="s">
        <v>327</v>
      </c>
      <c r="Q40" s="3"/>
      <c r="R40" s="4"/>
      <c r="S40" s="5"/>
      <c r="T40" s="6"/>
      <c r="U40" s="7"/>
      <c r="V40" s="62"/>
      <c r="W40" s="63"/>
      <c r="X40" s="9"/>
      <c r="Y40" s="4"/>
      <c r="Z40" s="5"/>
      <c r="AA40" s="6"/>
      <c r="AB40" s="7"/>
      <c r="AC40" s="64"/>
      <c r="AD40" s="8"/>
      <c r="AE40" s="29" t="s">
        <v>323</v>
      </c>
      <c r="AF40" s="26"/>
      <c r="AG40" s="30" t="s">
        <v>327</v>
      </c>
      <c r="AH40" s="527"/>
      <c r="AI40" s="529"/>
      <c r="AJ40" s="531"/>
      <c r="AK40" s="531"/>
      <c r="AL40" s="531"/>
      <c r="AN40" s="38" t="str">
        <f t="shared" si="33"/>
        <v/>
      </c>
      <c r="AO40" s="39" t="str">
        <f t="shared" si="34"/>
        <v/>
      </c>
      <c r="AP40" s="40" t="str">
        <f t="shared" si="40"/>
        <v/>
      </c>
      <c r="AQ40" s="41" t="str">
        <f t="shared" si="41"/>
        <v/>
      </c>
      <c r="AR40" s="42" t="str">
        <f t="shared" si="42"/>
        <v>000</v>
      </c>
      <c r="AS40" s="43" t="str">
        <f t="shared" si="43"/>
        <v>000</v>
      </c>
      <c r="AT40" s="41">
        <f t="shared" si="44"/>
        <v>0</v>
      </c>
      <c r="AU40" s="65">
        <f t="shared" si="45"/>
        <v>0</v>
      </c>
      <c r="AV40" s="39" t="str">
        <f t="shared" si="46"/>
        <v>000</v>
      </c>
      <c r="AW40" s="43" t="str">
        <f t="shared" si="47"/>
        <v>000</v>
      </c>
      <c r="AX40" s="43">
        <f t="shared" si="48"/>
        <v>0</v>
      </c>
      <c r="AY40" s="43">
        <f t="shared" si="49"/>
        <v>0</v>
      </c>
      <c r="AZ40" s="47">
        <f t="shared" si="50"/>
        <v>0</v>
      </c>
      <c r="BA40" s="35">
        <f t="shared" si="51"/>
        <v>0</v>
      </c>
    </row>
    <row r="41" spans="3:53" ht="22.5" customHeight="1" thickBot="1">
      <c r="C41" s="541"/>
      <c r="D41" s="484"/>
      <c r="E41" s="497"/>
      <c r="F41" s="481" t="str">
        <f>IF(G42="","",YEAR('1'!$AJ$7)-YEAR(G42)-IF(MONTH('1'!$AJ$7)*100+DAY('1'!$AJ$7)&gt;=MONTH(G42)*100+DAY(G42),0,1))</f>
        <v/>
      </c>
      <c r="G41" s="482"/>
      <c r="H41" s="483"/>
      <c r="I41" s="495"/>
      <c r="J41" s="484"/>
      <c r="K41" s="486" t="s">
        <v>326</v>
      </c>
      <c r="L41" s="488"/>
      <c r="M41" s="490" t="s">
        <v>325</v>
      </c>
      <c r="N41" s="478"/>
      <c r="O41" s="479"/>
      <c r="P41" s="480"/>
      <c r="Q41" s="3"/>
      <c r="R41" s="4"/>
      <c r="S41" s="5"/>
      <c r="T41" s="6"/>
      <c r="U41" s="7"/>
      <c r="V41" s="62"/>
      <c r="W41" s="63"/>
      <c r="X41" s="9"/>
      <c r="Y41" s="4"/>
      <c r="Z41" s="5"/>
      <c r="AA41" s="6"/>
      <c r="AB41" s="7"/>
      <c r="AC41" s="64"/>
      <c r="AD41" s="8"/>
      <c r="AE41" s="492" t="s">
        <v>66</v>
      </c>
      <c r="AF41" s="493"/>
      <c r="AG41" s="494"/>
      <c r="AH41" s="526"/>
      <c r="AI41" s="528" t="str">
        <f t="shared" ref="AI41" si="57">IF(F41&lt;35,"◯","")</f>
        <v/>
      </c>
      <c r="AJ41" s="530"/>
      <c r="AK41" s="530"/>
      <c r="AL41" s="530"/>
      <c r="AN41" s="38" t="str">
        <f t="shared" si="33"/>
        <v/>
      </c>
      <c r="AO41" s="39" t="str">
        <f t="shared" si="34"/>
        <v/>
      </c>
      <c r="AP41" s="40" t="str">
        <f t="shared" si="40"/>
        <v/>
      </c>
      <c r="AQ41" s="41" t="str">
        <f t="shared" si="41"/>
        <v/>
      </c>
      <c r="AR41" s="42" t="str">
        <f t="shared" si="42"/>
        <v>000</v>
      </c>
      <c r="AS41" s="43" t="str">
        <f t="shared" si="43"/>
        <v>000</v>
      </c>
      <c r="AT41" s="41">
        <f t="shared" si="44"/>
        <v>0</v>
      </c>
      <c r="AU41" s="65">
        <f t="shared" si="45"/>
        <v>0</v>
      </c>
      <c r="AV41" s="39" t="str">
        <f t="shared" si="46"/>
        <v>000</v>
      </c>
      <c r="AW41" s="43" t="str">
        <f t="shared" si="47"/>
        <v>000</v>
      </c>
      <c r="AX41" s="43">
        <f t="shared" si="48"/>
        <v>0</v>
      </c>
      <c r="AY41" s="43">
        <f t="shared" si="49"/>
        <v>0</v>
      </c>
      <c r="AZ41" s="47">
        <f t="shared" si="50"/>
        <v>0</v>
      </c>
      <c r="BA41" s="35">
        <f t="shared" si="51"/>
        <v>0</v>
      </c>
    </row>
    <row r="42" spans="3:53" ht="22.5" customHeight="1">
      <c r="C42" s="542"/>
      <c r="D42" s="485"/>
      <c r="E42" s="498"/>
      <c r="F42" s="29" t="s">
        <v>323</v>
      </c>
      <c r="G42" s="26"/>
      <c r="H42" s="30" t="s">
        <v>327</v>
      </c>
      <c r="I42" s="496"/>
      <c r="J42" s="485"/>
      <c r="K42" s="487"/>
      <c r="L42" s="489"/>
      <c r="M42" s="491"/>
      <c r="N42" s="29" t="s">
        <v>323</v>
      </c>
      <c r="O42" s="26"/>
      <c r="P42" s="30" t="s">
        <v>327</v>
      </c>
      <c r="Q42" s="3"/>
      <c r="R42" s="4"/>
      <c r="S42" s="5"/>
      <c r="T42" s="6"/>
      <c r="U42" s="7"/>
      <c r="V42" s="62"/>
      <c r="W42" s="63"/>
      <c r="X42" s="9"/>
      <c r="Y42" s="4"/>
      <c r="Z42" s="5"/>
      <c r="AA42" s="6"/>
      <c r="AB42" s="7"/>
      <c r="AC42" s="64"/>
      <c r="AD42" s="8"/>
      <c r="AE42" s="29" t="s">
        <v>323</v>
      </c>
      <c r="AF42" s="26"/>
      <c r="AG42" s="30" t="s">
        <v>327</v>
      </c>
      <c r="AH42" s="527"/>
      <c r="AI42" s="529"/>
      <c r="AJ42" s="531"/>
      <c r="AK42" s="531"/>
      <c r="AL42" s="531"/>
      <c r="AN42" s="38" t="str">
        <f t="shared" si="33"/>
        <v/>
      </c>
      <c r="AO42" s="39" t="str">
        <f t="shared" si="34"/>
        <v/>
      </c>
      <c r="AP42" s="40" t="str">
        <f t="shared" si="40"/>
        <v/>
      </c>
      <c r="AQ42" s="41" t="str">
        <f t="shared" si="41"/>
        <v/>
      </c>
      <c r="AR42" s="42" t="str">
        <f t="shared" si="42"/>
        <v>000</v>
      </c>
      <c r="AS42" s="43" t="str">
        <f t="shared" si="43"/>
        <v>000</v>
      </c>
      <c r="AT42" s="41">
        <f t="shared" si="44"/>
        <v>0</v>
      </c>
      <c r="AU42" s="65">
        <f t="shared" si="45"/>
        <v>0</v>
      </c>
      <c r="AV42" s="39" t="str">
        <f t="shared" si="46"/>
        <v>000</v>
      </c>
      <c r="AW42" s="43" t="str">
        <f t="shared" si="47"/>
        <v>000</v>
      </c>
      <c r="AX42" s="43">
        <f t="shared" si="48"/>
        <v>0</v>
      </c>
      <c r="AY42" s="43">
        <f t="shared" si="49"/>
        <v>0</v>
      </c>
      <c r="AZ42" s="47">
        <f t="shared" si="50"/>
        <v>0</v>
      </c>
      <c r="BA42" s="35">
        <f t="shared" si="51"/>
        <v>0</v>
      </c>
    </row>
    <row r="43" spans="3:53" ht="22.5" customHeight="1" thickBot="1">
      <c r="C43" s="541"/>
      <c r="D43" s="484"/>
      <c r="E43" s="497"/>
      <c r="F43" s="481" t="str">
        <f>IF(G44="","",YEAR('1'!$AJ$7)-YEAR(G44)-IF(MONTH('1'!$AJ$7)*100+DAY('1'!$AJ$7)&gt;=MONTH(G44)*100+DAY(G44),0,1))</f>
        <v/>
      </c>
      <c r="G43" s="482"/>
      <c r="H43" s="483"/>
      <c r="I43" s="495"/>
      <c r="J43" s="484"/>
      <c r="K43" s="486" t="s">
        <v>326</v>
      </c>
      <c r="L43" s="488"/>
      <c r="M43" s="490" t="s">
        <v>325</v>
      </c>
      <c r="N43" s="478"/>
      <c r="O43" s="479"/>
      <c r="P43" s="480"/>
      <c r="Q43" s="3"/>
      <c r="R43" s="4"/>
      <c r="S43" s="5"/>
      <c r="T43" s="6"/>
      <c r="U43" s="7"/>
      <c r="V43" s="62"/>
      <c r="W43" s="63"/>
      <c r="X43" s="9"/>
      <c r="Y43" s="4"/>
      <c r="Z43" s="5"/>
      <c r="AA43" s="6"/>
      <c r="AB43" s="7"/>
      <c r="AC43" s="64"/>
      <c r="AD43" s="8"/>
      <c r="AE43" s="492" t="s">
        <v>66</v>
      </c>
      <c r="AF43" s="493"/>
      <c r="AG43" s="494"/>
      <c r="AH43" s="526"/>
      <c r="AI43" s="528" t="str">
        <f t="shared" ref="AI43" si="58">IF(F43&lt;35,"◯","")</f>
        <v/>
      </c>
      <c r="AJ43" s="530"/>
      <c r="AK43" s="530"/>
      <c r="AL43" s="530"/>
      <c r="AN43" s="38" t="str">
        <f t="shared" si="33"/>
        <v/>
      </c>
      <c r="AO43" s="39" t="str">
        <f t="shared" si="34"/>
        <v/>
      </c>
      <c r="AP43" s="40" t="str">
        <f t="shared" si="40"/>
        <v/>
      </c>
      <c r="AQ43" s="41" t="str">
        <f t="shared" si="41"/>
        <v/>
      </c>
      <c r="AR43" s="42" t="str">
        <f t="shared" si="42"/>
        <v>000</v>
      </c>
      <c r="AS43" s="43" t="str">
        <f t="shared" si="43"/>
        <v>000</v>
      </c>
      <c r="AT43" s="41">
        <f t="shared" si="44"/>
        <v>0</v>
      </c>
      <c r="AU43" s="65">
        <f t="shared" si="45"/>
        <v>0</v>
      </c>
      <c r="AV43" s="39" t="str">
        <f t="shared" si="46"/>
        <v>000</v>
      </c>
      <c r="AW43" s="43" t="str">
        <f t="shared" si="47"/>
        <v>000</v>
      </c>
      <c r="AX43" s="43">
        <f t="shared" si="48"/>
        <v>0</v>
      </c>
      <c r="AY43" s="43">
        <f t="shared" si="49"/>
        <v>0</v>
      </c>
      <c r="AZ43" s="47">
        <f t="shared" si="50"/>
        <v>0</v>
      </c>
      <c r="BA43" s="35">
        <f t="shared" si="51"/>
        <v>0</v>
      </c>
    </row>
    <row r="44" spans="3:53" ht="22.5" customHeight="1">
      <c r="C44" s="542"/>
      <c r="D44" s="485"/>
      <c r="E44" s="498"/>
      <c r="F44" s="29" t="s">
        <v>323</v>
      </c>
      <c r="G44" s="26"/>
      <c r="H44" s="30" t="s">
        <v>327</v>
      </c>
      <c r="I44" s="496"/>
      <c r="J44" s="485"/>
      <c r="K44" s="487"/>
      <c r="L44" s="489"/>
      <c r="M44" s="491"/>
      <c r="N44" s="29" t="s">
        <v>323</v>
      </c>
      <c r="O44" s="26"/>
      <c r="P44" s="30" t="s">
        <v>327</v>
      </c>
      <c r="Q44" s="3"/>
      <c r="R44" s="4"/>
      <c r="S44" s="5"/>
      <c r="T44" s="6"/>
      <c r="U44" s="7"/>
      <c r="V44" s="62"/>
      <c r="W44" s="63"/>
      <c r="X44" s="9"/>
      <c r="Y44" s="4"/>
      <c r="Z44" s="5"/>
      <c r="AA44" s="6"/>
      <c r="AB44" s="7"/>
      <c r="AC44" s="64"/>
      <c r="AD44" s="8"/>
      <c r="AE44" s="29" t="s">
        <v>323</v>
      </c>
      <c r="AF44" s="26"/>
      <c r="AG44" s="30" t="s">
        <v>327</v>
      </c>
      <c r="AH44" s="527"/>
      <c r="AI44" s="529"/>
      <c r="AJ44" s="531"/>
      <c r="AK44" s="531"/>
      <c r="AL44" s="531"/>
      <c r="AN44" s="38" t="str">
        <f t="shared" si="33"/>
        <v/>
      </c>
      <c r="AO44" s="39" t="str">
        <f t="shared" si="34"/>
        <v/>
      </c>
      <c r="AP44" s="40" t="str">
        <f t="shared" si="40"/>
        <v/>
      </c>
      <c r="AQ44" s="41" t="str">
        <f t="shared" si="41"/>
        <v/>
      </c>
      <c r="AR44" s="42" t="str">
        <f t="shared" si="42"/>
        <v>000</v>
      </c>
      <c r="AS44" s="43" t="str">
        <f t="shared" si="43"/>
        <v>000</v>
      </c>
      <c r="AT44" s="41">
        <f t="shared" si="44"/>
        <v>0</v>
      </c>
      <c r="AU44" s="65">
        <f t="shared" si="45"/>
        <v>0</v>
      </c>
      <c r="AV44" s="39" t="str">
        <f t="shared" si="46"/>
        <v>000</v>
      </c>
      <c r="AW44" s="43" t="str">
        <f t="shared" si="47"/>
        <v>000</v>
      </c>
      <c r="AX44" s="43">
        <f t="shared" si="48"/>
        <v>0</v>
      </c>
      <c r="AY44" s="43">
        <f t="shared" si="49"/>
        <v>0</v>
      </c>
      <c r="AZ44" s="47">
        <f t="shared" si="50"/>
        <v>0</v>
      </c>
      <c r="BA44" s="35">
        <f t="shared" si="51"/>
        <v>0</v>
      </c>
    </row>
    <row r="45" spans="3:53" ht="22.5" customHeight="1" thickBot="1">
      <c r="C45" s="541"/>
      <c r="D45" s="484"/>
      <c r="E45" s="497"/>
      <c r="F45" s="481" t="str">
        <f>IF(G46="","",YEAR('1'!$AJ$7)-YEAR(G46)-IF(MONTH('1'!$AJ$7)*100+DAY('1'!$AJ$7)&gt;=MONTH(G46)*100+DAY(G46),0,1))</f>
        <v/>
      </c>
      <c r="G45" s="482"/>
      <c r="H45" s="483"/>
      <c r="I45" s="495"/>
      <c r="J45" s="484"/>
      <c r="K45" s="486" t="s">
        <v>326</v>
      </c>
      <c r="L45" s="488"/>
      <c r="M45" s="490" t="s">
        <v>325</v>
      </c>
      <c r="N45" s="478"/>
      <c r="O45" s="479"/>
      <c r="P45" s="480"/>
      <c r="Q45" s="3"/>
      <c r="R45" s="4"/>
      <c r="S45" s="5"/>
      <c r="T45" s="6"/>
      <c r="U45" s="7"/>
      <c r="V45" s="62"/>
      <c r="W45" s="63"/>
      <c r="X45" s="9"/>
      <c r="Y45" s="4"/>
      <c r="Z45" s="5"/>
      <c r="AA45" s="6"/>
      <c r="AB45" s="7"/>
      <c r="AC45" s="64"/>
      <c r="AD45" s="8"/>
      <c r="AE45" s="492" t="s">
        <v>66</v>
      </c>
      <c r="AF45" s="493"/>
      <c r="AG45" s="494"/>
      <c r="AH45" s="526"/>
      <c r="AI45" s="528" t="str">
        <f t="shared" ref="AI45" si="59">IF(F45&lt;35,"◯","")</f>
        <v/>
      </c>
      <c r="AJ45" s="530"/>
      <c r="AK45" s="530"/>
      <c r="AL45" s="530"/>
      <c r="AN45" s="38" t="str">
        <f t="shared" si="33"/>
        <v/>
      </c>
      <c r="AO45" s="39" t="str">
        <f t="shared" si="34"/>
        <v/>
      </c>
      <c r="AP45" s="40" t="str">
        <f t="shared" si="40"/>
        <v/>
      </c>
      <c r="AQ45" s="41" t="str">
        <f t="shared" si="41"/>
        <v/>
      </c>
      <c r="AR45" s="42" t="str">
        <f t="shared" si="42"/>
        <v>000</v>
      </c>
      <c r="AS45" s="43" t="str">
        <f t="shared" si="43"/>
        <v>000</v>
      </c>
      <c r="AT45" s="41">
        <f t="shared" si="44"/>
        <v>0</v>
      </c>
      <c r="AU45" s="65">
        <f t="shared" si="45"/>
        <v>0</v>
      </c>
      <c r="AV45" s="39" t="str">
        <f t="shared" si="46"/>
        <v>000</v>
      </c>
      <c r="AW45" s="43" t="str">
        <f t="shared" si="47"/>
        <v>000</v>
      </c>
      <c r="AX45" s="43">
        <f t="shared" si="48"/>
        <v>0</v>
      </c>
      <c r="AY45" s="43">
        <f t="shared" si="49"/>
        <v>0</v>
      </c>
      <c r="AZ45" s="47">
        <f t="shared" si="50"/>
        <v>0</v>
      </c>
      <c r="BA45" s="35">
        <f t="shared" si="51"/>
        <v>0</v>
      </c>
    </row>
    <row r="46" spans="3:53" ht="22.5" customHeight="1">
      <c r="C46" s="542"/>
      <c r="D46" s="485"/>
      <c r="E46" s="498"/>
      <c r="F46" s="29" t="s">
        <v>323</v>
      </c>
      <c r="G46" s="26"/>
      <c r="H46" s="30" t="s">
        <v>327</v>
      </c>
      <c r="I46" s="496"/>
      <c r="J46" s="485"/>
      <c r="K46" s="487"/>
      <c r="L46" s="489"/>
      <c r="M46" s="491"/>
      <c r="N46" s="29" t="s">
        <v>323</v>
      </c>
      <c r="O46" s="26"/>
      <c r="P46" s="30" t="s">
        <v>327</v>
      </c>
      <c r="Q46" s="3"/>
      <c r="R46" s="4"/>
      <c r="S46" s="5"/>
      <c r="T46" s="6"/>
      <c r="U46" s="7"/>
      <c r="V46" s="62"/>
      <c r="W46" s="63"/>
      <c r="X46" s="9"/>
      <c r="Y46" s="4"/>
      <c r="Z46" s="5"/>
      <c r="AA46" s="6"/>
      <c r="AB46" s="7"/>
      <c r="AC46" s="64"/>
      <c r="AD46" s="8"/>
      <c r="AE46" s="29" t="s">
        <v>323</v>
      </c>
      <c r="AF46" s="26"/>
      <c r="AG46" s="30" t="s">
        <v>327</v>
      </c>
      <c r="AH46" s="527"/>
      <c r="AI46" s="529"/>
      <c r="AJ46" s="531"/>
      <c r="AK46" s="531"/>
      <c r="AL46" s="531"/>
      <c r="AN46" s="38" t="str">
        <f t="shared" si="33"/>
        <v/>
      </c>
      <c r="AO46" s="39" t="str">
        <f t="shared" si="34"/>
        <v/>
      </c>
      <c r="AP46" s="40" t="str">
        <f t="shared" si="40"/>
        <v/>
      </c>
      <c r="AQ46" s="41" t="str">
        <f t="shared" si="41"/>
        <v/>
      </c>
      <c r="AR46" s="42" t="str">
        <f t="shared" si="42"/>
        <v>000</v>
      </c>
      <c r="AS46" s="43" t="str">
        <f t="shared" si="43"/>
        <v>000</v>
      </c>
      <c r="AT46" s="41">
        <f t="shared" si="44"/>
        <v>0</v>
      </c>
      <c r="AU46" s="65">
        <f t="shared" si="45"/>
        <v>0</v>
      </c>
      <c r="AV46" s="39" t="str">
        <f t="shared" si="46"/>
        <v>000</v>
      </c>
      <c r="AW46" s="43" t="str">
        <f t="shared" si="47"/>
        <v>000</v>
      </c>
      <c r="AX46" s="43">
        <f t="shared" si="48"/>
        <v>0</v>
      </c>
      <c r="AY46" s="43">
        <f t="shared" si="49"/>
        <v>0</v>
      </c>
      <c r="AZ46" s="47">
        <f t="shared" si="50"/>
        <v>0</v>
      </c>
      <c r="BA46" s="35">
        <f t="shared" si="51"/>
        <v>0</v>
      </c>
    </row>
    <row r="47" spans="3:53" ht="22.5" customHeight="1" thickBot="1">
      <c r="C47" s="541"/>
      <c r="D47" s="484"/>
      <c r="E47" s="497"/>
      <c r="F47" s="481" t="str">
        <f>IF(G48="","",YEAR('1'!$AJ$7)-YEAR(G48)-IF(MONTH('1'!$AJ$7)*100+DAY('1'!$AJ$7)&gt;=MONTH(G48)*100+DAY(G48),0,1))</f>
        <v/>
      </c>
      <c r="G47" s="482"/>
      <c r="H47" s="483"/>
      <c r="I47" s="495"/>
      <c r="J47" s="484"/>
      <c r="K47" s="486" t="s">
        <v>326</v>
      </c>
      <c r="L47" s="488"/>
      <c r="M47" s="490" t="s">
        <v>325</v>
      </c>
      <c r="N47" s="478"/>
      <c r="O47" s="479"/>
      <c r="P47" s="480"/>
      <c r="Q47" s="3"/>
      <c r="R47" s="4"/>
      <c r="S47" s="5"/>
      <c r="T47" s="6"/>
      <c r="U47" s="7"/>
      <c r="V47" s="62"/>
      <c r="W47" s="63"/>
      <c r="X47" s="9"/>
      <c r="Y47" s="4"/>
      <c r="Z47" s="5"/>
      <c r="AA47" s="6"/>
      <c r="AB47" s="7"/>
      <c r="AC47" s="64"/>
      <c r="AD47" s="8"/>
      <c r="AE47" s="492" t="s">
        <v>66</v>
      </c>
      <c r="AF47" s="493"/>
      <c r="AG47" s="494"/>
      <c r="AH47" s="526"/>
      <c r="AI47" s="528" t="str">
        <f t="shared" si="38"/>
        <v/>
      </c>
      <c r="AJ47" s="530"/>
      <c r="AK47" s="530"/>
      <c r="AL47" s="530"/>
      <c r="AN47" s="38" t="str">
        <f t="shared" si="33"/>
        <v/>
      </c>
      <c r="AO47" s="39" t="str">
        <f t="shared" si="34"/>
        <v/>
      </c>
      <c r="AP47" s="40" t="str">
        <f t="shared" si="40"/>
        <v/>
      </c>
      <c r="AQ47" s="41" t="str">
        <f t="shared" si="41"/>
        <v/>
      </c>
      <c r="AR47" s="42" t="str">
        <f t="shared" si="42"/>
        <v>000</v>
      </c>
      <c r="AS47" s="43" t="str">
        <f t="shared" si="43"/>
        <v>000</v>
      </c>
      <c r="AT47" s="41">
        <f t="shared" si="44"/>
        <v>0</v>
      </c>
      <c r="AU47" s="65">
        <f t="shared" si="45"/>
        <v>0</v>
      </c>
      <c r="AV47" s="39" t="str">
        <f t="shared" si="46"/>
        <v>000</v>
      </c>
      <c r="AW47" s="43" t="str">
        <f t="shared" si="47"/>
        <v>000</v>
      </c>
      <c r="AX47" s="43">
        <f t="shared" si="48"/>
        <v>0</v>
      </c>
      <c r="AY47" s="43">
        <f t="shared" si="49"/>
        <v>0</v>
      </c>
      <c r="AZ47" s="47">
        <f t="shared" si="50"/>
        <v>0</v>
      </c>
      <c r="BA47" s="35">
        <f t="shared" si="51"/>
        <v>0</v>
      </c>
    </row>
    <row r="48" spans="3:53" ht="22.5" customHeight="1">
      <c r="C48" s="542"/>
      <c r="D48" s="485"/>
      <c r="E48" s="498"/>
      <c r="F48" s="29" t="s">
        <v>323</v>
      </c>
      <c r="G48" s="26"/>
      <c r="H48" s="30" t="s">
        <v>327</v>
      </c>
      <c r="I48" s="496"/>
      <c r="J48" s="485"/>
      <c r="K48" s="487"/>
      <c r="L48" s="489"/>
      <c r="M48" s="491"/>
      <c r="N48" s="29" t="s">
        <v>323</v>
      </c>
      <c r="O48" s="26"/>
      <c r="P48" s="30" t="s">
        <v>327</v>
      </c>
      <c r="Q48" s="3"/>
      <c r="R48" s="4"/>
      <c r="S48" s="5"/>
      <c r="T48" s="6"/>
      <c r="U48" s="7"/>
      <c r="V48" s="62"/>
      <c r="W48" s="63"/>
      <c r="X48" s="9"/>
      <c r="Y48" s="4"/>
      <c r="Z48" s="5"/>
      <c r="AA48" s="6"/>
      <c r="AB48" s="7"/>
      <c r="AC48" s="64"/>
      <c r="AD48" s="8"/>
      <c r="AE48" s="29" t="s">
        <v>323</v>
      </c>
      <c r="AF48" s="26"/>
      <c r="AG48" s="30" t="s">
        <v>327</v>
      </c>
      <c r="AH48" s="527"/>
      <c r="AI48" s="529"/>
      <c r="AJ48" s="531"/>
      <c r="AK48" s="531"/>
      <c r="AL48" s="531"/>
      <c r="AN48" s="38" t="str">
        <f>IF(D48&lt;&gt;"",D48,IF(SUM(Q48:AD52)&lt;&gt;0,AN47,""))</f>
        <v/>
      </c>
      <c r="AO48" s="39" t="str">
        <f>IF(E48&lt;&gt;"",E48,IF(SUM(Q48:AD52)&lt;&gt;0,AO47,""))</f>
        <v/>
      </c>
      <c r="AP48" s="40" t="str">
        <f t="shared" si="40"/>
        <v/>
      </c>
      <c r="AQ48" s="41" t="str">
        <f t="shared" si="41"/>
        <v/>
      </c>
      <c r="AR48" s="42" t="str">
        <f t="shared" si="42"/>
        <v>000</v>
      </c>
      <c r="AS48" s="43" t="str">
        <f t="shared" si="43"/>
        <v>000</v>
      </c>
      <c r="AT48" s="41">
        <f t="shared" si="44"/>
        <v>0</v>
      </c>
      <c r="AU48" s="65">
        <f t="shared" si="45"/>
        <v>0</v>
      </c>
      <c r="AV48" s="39" t="str">
        <f t="shared" si="46"/>
        <v>000</v>
      </c>
      <c r="AW48" s="43" t="str">
        <f t="shared" si="47"/>
        <v>000</v>
      </c>
      <c r="AX48" s="43">
        <f t="shared" si="48"/>
        <v>0</v>
      </c>
      <c r="AY48" s="43">
        <f t="shared" si="49"/>
        <v>0</v>
      </c>
      <c r="AZ48" s="47">
        <f t="shared" si="50"/>
        <v>0</v>
      </c>
      <c r="BA48" s="35">
        <f t="shared" si="51"/>
        <v>0</v>
      </c>
    </row>
    <row r="49" spans="1:53" ht="22.5" customHeight="1" thickBot="1">
      <c r="C49" s="541"/>
      <c r="D49" s="484"/>
      <c r="E49" s="497"/>
      <c r="F49" s="481" t="str">
        <f>IF(G50="","",YEAR('1'!$AJ$7)-YEAR(G50)-IF(MONTH('1'!$AJ$7)*100+DAY('1'!$AJ$7)&gt;=MONTH(G50)*100+DAY(G50),0,1))</f>
        <v/>
      </c>
      <c r="G49" s="482"/>
      <c r="H49" s="483"/>
      <c r="I49" s="495"/>
      <c r="J49" s="484"/>
      <c r="K49" s="486" t="s">
        <v>326</v>
      </c>
      <c r="L49" s="488"/>
      <c r="M49" s="490" t="s">
        <v>325</v>
      </c>
      <c r="N49" s="478"/>
      <c r="O49" s="479"/>
      <c r="P49" s="480"/>
      <c r="Q49" s="3"/>
      <c r="R49" s="4"/>
      <c r="S49" s="5"/>
      <c r="T49" s="6"/>
      <c r="U49" s="7"/>
      <c r="V49" s="62"/>
      <c r="W49" s="63"/>
      <c r="X49" s="9"/>
      <c r="Y49" s="4"/>
      <c r="Z49" s="5"/>
      <c r="AA49" s="6"/>
      <c r="AB49" s="7"/>
      <c r="AC49" s="64"/>
      <c r="AD49" s="8"/>
      <c r="AE49" s="492" t="s">
        <v>66</v>
      </c>
      <c r="AF49" s="493"/>
      <c r="AG49" s="494"/>
      <c r="AH49" s="526"/>
      <c r="AI49" s="528" t="str">
        <f t="shared" si="39"/>
        <v/>
      </c>
      <c r="AJ49" s="530"/>
      <c r="AK49" s="530"/>
      <c r="AL49" s="530"/>
      <c r="AN49" s="38" t="str">
        <f>IF(D49&lt;&gt;"",D49,IF(SUM(Q49:AD53)&lt;&gt;0,AN48,""))</f>
        <v/>
      </c>
      <c r="AO49" s="39" t="str">
        <f>IF(E49&lt;&gt;"",E49,IF(SUM(Q49:AD53)&lt;&gt;0,AO48,""))</f>
        <v/>
      </c>
      <c r="AP49" s="40" t="str">
        <f t="shared" si="40"/>
        <v/>
      </c>
      <c r="AQ49" s="41" t="str">
        <f t="shared" si="41"/>
        <v/>
      </c>
      <c r="AR49" s="42" t="str">
        <f t="shared" si="42"/>
        <v>000</v>
      </c>
      <c r="AS49" s="43" t="str">
        <f t="shared" si="43"/>
        <v>000</v>
      </c>
      <c r="AT49" s="41">
        <f t="shared" si="44"/>
        <v>0</v>
      </c>
      <c r="AU49" s="65">
        <f t="shared" si="45"/>
        <v>0</v>
      </c>
      <c r="AV49" s="39" t="str">
        <f t="shared" si="46"/>
        <v>000</v>
      </c>
      <c r="AW49" s="43" t="str">
        <f t="shared" si="47"/>
        <v>000</v>
      </c>
      <c r="AX49" s="43">
        <f t="shared" si="48"/>
        <v>0</v>
      </c>
      <c r="AY49" s="43">
        <f t="shared" si="49"/>
        <v>0</v>
      </c>
      <c r="AZ49" s="47">
        <f t="shared" si="50"/>
        <v>0</v>
      </c>
      <c r="BA49" s="35">
        <f t="shared" si="51"/>
        <v>0</v>
      </c>
    </row>
    <row r="50" spans="1:53" ht="22.5" customHeight="1">
      <c r="C50" s="542"/>
      <c r="D50" s="485"/>
      <c r="E50" s="498"/>
      <c r="F50" s="29" t="s">
        <v>323</v>
      </c>
      <c r="G50" s="26"/>
      <c r="H50" s="30" t="s">
        <v>327</v>
      </c>
      <c r="I50" s="496"/>
      <c r="J50" s="485"/>
      <c r="K50" s="487"/>
      <c r="L50" s="489"/>
      <c r="M50" s="491"/>
      <c r="N50" s="29" t="s">
        <v>323</v>
      </c>
      <c r="O50" s="26"/>
      <c r="P50" s="30" t="s">
        <v>327</v>
      </c>
      <c r="Q50" s="3"/>
      <c r="R50" s="4"/>
      <c r="S50" s="5"/>
      <c r="T50" s="6"/>
      <c r="U50" s="7"/>
      <c r="V50" s="62"/>
      <c r="W50" s="63"/>
      <c r="X50" s="9"/>
      <c r="Y50" s="4"/>
      <c r="Z50" s="5"/>
      <c r="AA50" s="6"/>
      <c r="AB50" s="7"/>
      <c r="AC50" s="64"/>
      <c r="AD50" s="8"/>
      <c r="AE50" s="29" t="s">
        <v>323</v>
      </c>
      <c r="AF50" s="26"/>
      <c r="AG50" s="30" t="s">
        <v>327</v>
      </c>
      <c r="AH50" s="527"/>
      <c r="AI50" s="529"/>
      <c r="AJ50" s="531"/>
      <c r="AK50" s="531"/>
      <c r="AL50" s="531"/>
      <c r="AN50" s="38" t="str">
        <f>IF(D50&lt;&gt;"",D50,IF(SUM(Q50:AD53)&lt;&gt;0,AN49,""))</f>
        <v/>
      </c>
      <c r="AO50" s="39" t="str">
        <f>IF(E50&lt;&gt;"",E50,IF(SUM(Q50:AD53)&lt;&gt;0,AO49,""))</f>
        <v/>
      </c>
      <c r="AP50" s="40" t="str">
        <f>IF(G52="","",G52)</f>
        <v/>
      </c>
      <c r="AQ50" s="41" t="str">
        <f t="shared" si="41"/>
        <v/>
      </c>
      <c r="AR50" s="42" t="str">
        <f t="shared" si="42"/>
        <v>000</v>
      </c>
      <c r="AS50" s="43" t="str">
        <f t="shared" si="43"/>
        <v>000</v>
      </c>
      <c r="AT50" s="41">
        <f t="shared" si="44"/>
        <v>0</v>
      </c>
      <c r="AU50" s="65">
        <f t="shared" si="45"/>
        <v>0</v>
      </c>
      <c r="AV50" s="39" t="str">
        <f t="shared" si="46"/>
        <v>000</v>
      </c>
      <c r="AW50" s="43" t="str">
        <f t="shared" si="47"/>
        <v>000</v>
      </c>
      <c r="AX50" s="43">
        <f t="shared" si="48"/>
        <v>0</v>
      </c>
      <c r="AY50" s="43">
        <f t="shared" si="49"/>
        <v>0</v>
      </c>
      <c r="AZ50" s="47">
        <f t="shared" si="50"/>
        <v>0</v>
      </c>
      <c r="BA50" s="35">
        <f>IF(AN50&amp;AO50=AN52&amp;AO52,0,1)</f>
        <v>0</v>
      </c>
    </row>
    <row r="51" spans="1:53" ht="22.5" customHeight="1">
      <c r="A51" s="31"/>
      <c r="C51" s="147"/>
      <c r="D51" s="145"/>
      <c r="E51" s="145"/>
      <c r="F51" s="482"/>
      <c r="G51" s="482"/>
      <c r="H51" s="482"/>
      <c r="I51" s="148"/>
      <c r="J51" s="145"/>
      <c r="K51" s="144"/>
      <c r="L51" s="145"/>
      <c r="M51" s="144"/>
      <c r="N51" s="544"/>
      <c r="O51" s="544"/>
      <c r="P51" s="544"/>
      <c r="Q51" s="62"/>
      <c r="R51" s="62"/>
      <c r="S51" s="62"/>
      <c r="T51" s="62"/>
      <c r="U51" s="62"/>
      <c r="V51" s="62"/>
      <c r="W51" s="149"/>
      <c r="X51" s="62"/>
      <c r="Y51" s="62"/>
      <c r="Z51" s="62"/>
      <c r="AA51" s="62"/>
      <c r="AB51" s="62"/>
      <c r="AC51" s="62"/>
      <c r="AD51" s="145"/>
      <c r="AE51" s="493"/>
      <c r="AF51" s="493"/>
      <c r="AG51" s="493"/>
      <c r="AH51" s="150"/>
      <c r="AI51" s="146"/>
      <c r="AJ51" s="151"/>
      <c r="AK51" s="151"/>
      <c r="AL51" s="152"/>
      <c r="AN51" s="38" t="str">
        <f>IF(D51&lt;&gt;"",D51,IF(SUM(Q51:AC51)&lt;&gt;0,AN50,""))</f>
        <v/>
      </c>
      <c r="AO51" s="39" t="str">
        <f>IF(E51&lt;&gt;"",E51,IF(SUM(Q51:AC51)&lt;&gt;0,AO50,""))</f>
        <v/>
      </c>
      <c r="AP51" s="40" t="e">
        <f>IF(#REF!="","",#REF!)</f>
        <v>#REF!</v>
      </c>
      <c r="AQ51" s="41" t="str">
        <f t="shared" si="41"/>
        <v/>
      </c>
      <c r="AR51" s="42" t="str">
        <f t="shared" si="42"/>
        <v>000</v>
      </c>
      <c r="AS51" s="43" t="str">
        <f t="shared" si="43"/>
        <v>000</v>
      </c>
      <c r="AT51" s="153">
        <f t="shared" si="44"/>
        <v>0</v>
      </c>
      <c r="AU51" s="39" t="str">
        <f t="shared" ref="AU51" si="60">TEXT(X51*10 + Y51&amp;"0","000")</f>
        <v>000</v>
      </c>
      <c r="AV51" s="43" t="str">
        <f t="shared" ref="AV51" si="61">TEXT(Z51*100+AA51*10+AB51,"000")</f>
        <v>000</v>
      </c>
      <c r="AW51" s="153">
        <f t="shared" ref="AW51" si="62">AC51</f>
        <v>0</v>
      </c>
      <c r="AX51" s="47">
        <f t="shared" ref="AX51" si="63">IF(OR(AN51&amp;AO51="",AN51&amp;AO51=AN50&amp;AO50),0,1)</f>
        <v>0</v>
      </c>
      <c r="AY51" s="35" t="e">
        <f>IF(AN51&amp;AO51=#REF!&amp;#REF!,0,1)</f>
        <v>#REF!</v>
      </c>
    </row>
    <row r="52" spans="1:53" ht="22.5" customHeight="1" thickBot="1">
      <c r="C52" s="541"/>
      <c r="D52" s="484"/>
      <c r="E52" s="497"/>
      <c r="F52" s="481" t="str">
        <f>IF(G53="","",YEAR('1'!$AJ$7)-YEAR(G53)-IF(MONTH('1'!$AJ$7)*100+DAY('1'!$AJ$7)&gt;=MONTH(G53)*100+DAY(G53),0,1))</f>
        <v/>
      </c>
      <c r="G52" s="482"/>
      <c r="H52" s="483"/>
      <c r="I52" s="495"/>
      <c r="J52" s="484"/>
      <c r="K52" s="486" t="s">
        <v>326</v>
      </c>
      <c r="L52" s="488"/>
      <c r="M52" s="490" t="s">
        <v>325</v>
      </c>
      <c r="N52" s="478"/>
      <c r="O52" s="479"/>
      <c r="P52" s="480"/>
      <c r="Q52" s="3"/>
      <c r="R52" s="4"/>
      <c r="S52" s="5"/>
      <c r="T52" s="6"/>
      <c r="U52" s="7"/>
      <c r="V52" s="62"/>
      <c r="W52" s="63"/>
      <c r="X52" s="9"/>
      <c r="Y52" s="4"/>
      <c r="Z52" s="5"/>
      <c r="AA52" s="6"/>
      <c r="AB52" s="7"/>
      <c r="AC52" s="64"/>
      <c r="AD52" s="8"/>
      <c r="AE52" s="492" t="s">
        <v>66</v>
      </c>
      <c r="AF52" s="493"/>
      <c r="AG52" s="494"/>
      <c r="AH52" s="526"/>
      <c r="AI52" s="528" t="str">
        <f t="shared" si="52"/>
        <v/>
      </c>
      <c r="AJ52" s="530"/>
      <c r="AK52" s="530"/>
      <c r="AL52" s="530"/>
      <c r="AN52" s="38" t="str">
        <f>IF(D52&lt;&gt;"",D52,IF(SUM(Q52:AD53)&lt;&gt;0,AN50,""))</f>
        <v/>
      </c>
      <c r="AO52" s="39" t="str">
        <f>IF(E52&lt;&gt;"",E52,IF(SUM(Q52:AD53)&lt;&gt;0,AO50,""))</f>
        <v/>
      </c>
      <c r="AP52" s="40" t="str">
        <f t="shared" si="40"/>
        <v/>
      </c>
      <c r="AQ52" s="41" t="str">
        <f t="shared" si="41"/>
        <v/>
      </c>
      <c r="AR52" s="42" t="str">
        <f t="shared" si="42"/>
        <v>000</v>
      </c>
      <c r="AS52" s="43" t="str">
        <f t="shared" si="43"/>
        <v>000</v>
      </c>
      <c r="AT52" s="41">
        <f t="shared" si="44"/>
        <v>0</v>
      </c>
      <c r="AU52" s="65">
        <f t="shared" si="45"/>
        <v>0</v>
      </c>
      <c r="AV52" s="39" t="str">
        <f t="shared" si="46"/>
        <v>000</v>
      </c>
      <c r="AW52" s="43" t="str">
        <f t="shared" si="47"/>
        <v>000</v>
      </c>
      <c r="AX52" s="43">
        <f t="shared" si="48"/>
        <v>0</v>
      </c>
      <c r="AY52" s="43">
        <f t="shared" si="49"/>
        <v>0</v>
      </c>
      <c r="AZ52" s="47">
        <f>IF(OR(AN52&amp;AO52="",AN52&amp;AO52=AN50&amp;AO50),0,1)</f>
        <v>0</v>
      </c>
      <c r="BA52" s="35">
        <f t="shared" si="51"/>
        <v>0</v>
      </c>
    </row>
    <row r="53" spans="1:53" ht="22.5" customHeight="1">
      <c r="C53" s="542"/>
      <c r="D53" s="485"/>
      <c r="E53" s="498"/>
      <c r="F53" s="29" t="s">
        <v>323</v>
      </c>
      <c r="G53" s="26"/>
      <c r="H53" s="30" t="s">
        <v>327</v>
      </c>
      <c r="I53" s="496"/>
      <c r="J53" s="485"/>
      <c r="K53" s="487"/>
      <c r="L53" s="489"/>
      <c r="M53" s="491"/>
      <c r="N53" s="29" t="s">
        <v>323</v>
      </c>
      <c r="O53" s="26"/>
      <c r="P53" s="30" t="s">
        <v>327</v>
      </c>
      <c r="Q53" s="3"/>
      <c r="R53" s="4"/>
      <c r="S53" s="5"/>
      <c r="T53" s="6"/>
      <c r="U53" s="7"/>
      <c r="V53" s="62"/>
      <c r="W53" s="63"/>
      <c r="X53" s="9"/>
      <c r="Y53" s="4"/>
      <c r="Z53" s="5"/>
      <c r="AA53" s="6"/>
      <c r="AB53" s="7"/>
      <c r="AC53" s="64"/>
      <c r="AD53" s="8"/>
      <c r="AE53" s="29" t="s">
        <v>323</v>
      </c>
      <c r="AF53" s="26"/>
      <c r="AG53" s="30" t="s">
        <v>327</v>
      </c>
      <c r="AH53" s="527"/>
      <c r="AI53" s="529"/>
      <c r="AJ53" s="531"/>
      <c r="AK53" s="531"/>
      <c r="AL53" s="531"/>
      <c r="AN53" s="38" t="str">
        <f>IF(D53&lt;&gt;"",D53,IF(SUM(Q53:AD53)&lt;&gt;0,AN52,""))</f>
        <v/>
      </c>
      <c r="AO53" s="39" t="str">
        <f>IF(E53&lt;&gt;"",E53,IF(SUM(Q53:AD53)&lt;&gt;0,AO52,""))</f>
        <v/>
      </c>
      <c r="AP53" s="40" t="e">
        <f>IF(#REF!="","",#REF!)</f>
        <v>#REF!</v>
      </c>
      <c r="AQ53" s="41" t="str">
        <f t="shared" si="41"/>
        <v/>
      </c>
      <c r="AR53" s="42" t="str">
        <f t="shared" si="42"/>
        <v>000</v>
      </c>
      <c r="AS53" s="43" t="str">
        <f t="shared" si="43"/>
        <v>000</v>
      </c>
      <c r="AT53" s="41">
        <f t="shared" si="44"/>
        <v>0</v>
      </c>
      <c r="AU53" s="65">
        <f t="shared" si="45"/>
        <v>0</v>
      </c>
      <c r="AV53" s="39" t="str">
        <f t="shared" si="46"/>
        <v>000</v>
      </c>
      <c r="AW53" s="43" t="str">
        <f t="shared" si="47"/>
        <v>000</v>
      </c>
      <c r="AX53" s="43">
        <f t="shared" si="48"/>
        <v>0</v>
      </c>
      <c r="AY53" s="43">
        <f t="shared" si="49"/>
        <v>0</v>
      </c>
      <c r="AZ53" s="47">
        <f t="shared" si="50"/>
        <v>0</v>
      </c>
      <c r="BA53" s="35" t="e">
        <f>IF(AN53&amp;AO53=#REF!&amp;#REF!,0,1)</f>
        <v>#REF!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409">
    <mergeCell ref="C2:AL2"/>
    <mergeCell ref="C39:C40"/>
    <mergeCell ref="C41:C42"/>
    <mergeCell ref="C43:C44"/>
    <mergeCell ref="C45:C46"/>
    <mergeCell ref="C47:C48"/>
    <mergeCell ref="C49:C5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F37:H37"/>
    <mergeCell ref="AL45:AL46"/>
    <mergeCell ref="AH43:AH44"/>
    <mergeCell ref="AE35:AG35"/>
    <mergeCell ref="J37:J38"/>
    <mergeCell ref="K37:K38"/>
    <mergeCell ref="AE52:AG52"/>
    <mergeCell ref="C52:C53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F51:H51"/>
    <mergeCell ref="N51:P51"/>
    <mergeCell ref="AE51:AG51"/>
    <mergeCell ref="AI39:AI40"/>
    <mergeCell ref="AJ39:AJ40"/>
    <mergeCell ref="AH52:AH53"/>
    <mergeCell ref="AI52:AI53"/>
    <mergeCell ref="AJ52:AJ53"/>
    <mergeCell ref="AK52:AK53"/>
    <mergeCell ref="AL52:AL53"/>
    <mergeCell ref="D52:D53"/>
    <mergeCell ref="E52:E53"/>
    <mergeCell ref="F52:H52"/>
    <mergeCell ref="I52:I53"/>
    <mergeCell ref="J52:J53"/>
    <mergeCell ref="K52:K53"/>
    <mergeCell ref="L52:L53"/>
    <mergeCell ref="M52:M53"/>
    <mergeCell ref="N52:P52"/>
    <mergeCell ref="N35:P35"/>
    <mergeCell ref="N37:P37"/>
    <mergeCell ref="I39:I40"/>
    <mergeCell ref="I37:I38"/>
    <mergeCell ref="I35:I36"/>
    <mergeCell ref="J43:J44"/>
    <mergeCell ref="K43:K44"/>
    <mergeCell ref="L43:L44"/>
    <mergeCell ref="M43:M44"/>
    <mergeCell ref="L37:L38"/>
    <mergeCell ref="K35:K36"/>
    <mergeCell ref="L35:L36"/>
    <mergeCell ref="M35:M36"/>
    <mergeCell ref="AH39:AH40"/>
    <mergeCell ref="E45:E46"/>
    <mergeCell ref="D47:D48"/>
    <mergeCell ref="E47:E48"/>
    <mergeCell ref="F35:H35"/>
    <mergeCell ref="J35:J36"/>
    <mergeCell ref="AL47:AL48"/>
    <mergeCell ref="AL39:AL40"/>
    <mergeCell ref="AK39:AK40"/>
    <mergeCell ref="AH37:AH38"/>
    <mergeCell ref="AI37:AI38"/>
    <mergeCell ref="AJ37:AJ38"/>
    <mergeCell ref="AL37:AL38"/>
    <mergeCell ref="AH35:AH36"/>
    <mergeCell ref="AI35:AI36"/>
    <mergeCell ref="AJ35:AJ36"/>
    <mergeCell ref="AL35:AL36"/>
    <mergeCell ref="AK35:AK36"/>
    <mergeCell ref="AK37:AK38"/>
    <mergeCell ref="M41:M42"/>
    <mergeCell ref="I41:I42"/>
    <mergeCell ref="F43:H43"/>
    <mergeCell ref="D45:D46"/>
    <mergeCell ref="N39:P39"/>
    <mergeCell ref="I49:I50"/>
    <mergeCell ref="I47:I48"/>
    <mergeCell ref="AK47:AK48"/>
    <mergeCell ref="F47:H47"/>
    <mergeCell ref="J47:J48"/>
    <mergeCell ref="K47:K48"/>
    <mergeCell ref="L47:L48"/>
    <mergeCell ref="M47:M48"/>
    <mergeCell ref="AE47:AG47"/>
    <mergeCell ref="F49:H49"/>
    <mergeCell ref="J49:J50"/>
    <mergeCell ref="K49:K50"/>
    <mergeCell ref="L49:L50"/>
    <mergeCell ref="M49:M50"/>
    <mergeCell ref="AH49:AH50"/>
    <mergeCell ref="AI49:AI50"/>
    <mergeCell ref="AJ49:AJ50"/>
    <mergeCell ref="AH47:AH48"/>
    <mergeCell ref="AJ47:AJ48"/>
    <mergeCell ref="AL49:AL50"/>
    <mergeCell ref="AK49:AK50"/>
    <mergeCell ref="AE49:AG49"/>
    <mergeCell ref="N47:P47"/>
    <mergeCell ref="N49:P49"/>
    <mergeCell ref="AI47:AI48"/>
    <mergeCell ref="AH41:AH42"/>
    <mergeCell ref="AI41:AI42"/>
    <mergeCell ref="AJ41:AJ42"/>
    <mergeCell ref="AL41:AL42"/>
    <mergeCell ref="AK41:AK42"/>
    <mergeCell ref="AE41:AG41"/>
    <mergeCell ref="AE43:AG43"/>
    <mergeCell ref="AH45:AH46"/>
    <mergeCell ref="N41:P41"/>
    <mergeCell ref="AI43:AI44"/>
    <mergeCell ref="AJ43:AJ44"/>
    <mergeCell ref="AL43:AL44"/>
    <mergeCell ref="AK43:AK44"/>
    <mergeCell ref="AK45:AK46"/>
    <mergeCell ref="AI45:AI46"/>
    <mergeCell ref="AJ45:AJ46"/>
    <mergeCell ref="AL33:AL34"/>
    <mergeCell ref="AH31:AH32"/>
    <mergeCell ref="AI31:AI32"/>
    <mergeCell ref="AJ31:AJ32"/>
    <mergeCell ref="AL31:AL32"/>
    <mergeCell ref="AK31:AK32"/>
    <mergeCell ref="AK33:AK34"/>
    <mergeCell ref="AE33:AG33"/>
    <mergeCell ref="I33:I34"/>
    <mergeCell ref="I31:I32"/>
    <mergeCell ref="N31:P31"/>
    <mergeCell ref="AE31:AG31"/>
    <mergeCell ref="AH33:AH34"/>
    <mergeCell ref="AI33:AI34"/>
    <mergeCell ref="AJ33:AJ34"/>
    <mergeCell ref="N33:P33"/>
    <mergeCell ref="AK29:AK30"/>
    <mergeCell ref="D31:D32"/>
    <mergeCell ref="E31:E32"/>
    <mergeCell ref="D33:D34"/>
    <mergeCell ref="E33:E34"/>
    <mergeCell ref="F33:H33"/>
    <mergeCell ref="J33:J34"/>
    <mergeCell ref="K33:K34"/>
    <mergeCell ref="L33:L34"/>
    <mergeCell ref="M33:M34"/>
    <mergeCell ref="F31:H31"/>
    <mergeCell ref="J31:J32"/>
    <mergeCell ref="K31:K32"/>
    <mergeCell ref="L31:L32"/>
    <mergeCell ref="M31:M32"/>
    <mergeCell ref="AI25:AI26"/>
    <mergeCell ref="AJ25:AJ26"/>
    <mergeCell ref="AL25:AL26"/>
    <mergeCell ref="E25:E26"/>
    <mergeCell ref="D27:D28"/>
    <mergeCell ref="E27:E28"/>
    <mergeCell ref="F29:H29"/>
    <mergeCell ref="J29:J30"/>
    <mergeCell ref="K29:K30"/>
    <mergeCell ref="L29:L30"/>
    <mergeCell ref="M29:M30"/>
    <mergeCell ref="AE29:AG29"/>
    <mergeCell ref="I29:I30"/>
    <mergeCell ref="N29:P29"/>
    <mergeCell ref="D25:D26"/>
    <mergeCell ref="AH29:AH30"/>
    <mergeCell ref="AI29:AI30"/>
    <mergeCell ref="AJ29:AJ30"/>
    <mergeCell ref="AL29:AL30"/>
    <mergeCell ref="AH27:AH28"/>
    <mergeCell ref="AI27:AI28"/>
    <mergeCell ref="AJ27:AJ28"/>
    <mergeCell ref="AL27:AL28"/>
    <mergeCell ref="AK27:AK28"/>
    <mergeCell ref="AL23:AL24"/>
    <mergeCell ref="AK25:AK26"/>
    <mergeCell ref="I23:I24"/>
    <mergeCell ref="AH21:AH22"/>
    <mergeCell ref="AI21:AI22"/>
    <mergeCell ref="AJ21:AJ22"/>
    <mergeCell ref="N23:P23"/>
    <mergeCell ref="N21:P21"/>
    <mergeCell ref="F21:H21"/>
    <mergeCell ref="F23:H23"/>
    <mergeCell ref="J23:J24"/>
    <mergeCell ref="K23:K24"/>
    <mergeCell ref="L23:L24"/>
    <mergeCell ref="M23:M24"/>
    <mergeCell ref="AE23:AG23"/>
    <mergeCell ref="AK21:AK22"/>
    <mergeCell ref="AK23:AK24"/>
    <mergeCell ref="AH23:AH24"/>
    <mergeCell ref="AI23:AI24"/>
    <mergeCell ref="AJ23:AJ24"/>
    <mergeCell ref="I21:I22"/>
    <mergeCell ref="F25:H25"/>
    <mergeCell ref="J25:J26"/>
    <mergeCell ref="AH25:AH26"/>
    <mergeCell ref="I19:I20"/>
    <mergeCell ref="N19:P19"/>
    <mergeCell ref="J21:J22"/>
    <mergeCell ref="K21:K22"/>
    <mergeCell ref="L21:L22"/>
    <mergeCell ref="M21:M22"/>
    <mergeCell ref="AE21:AG21"/>
    <mergeCell ref="M15:M16"/>
    <mergeCell ref="AE15:AG15"/>
    <mergeCell ref="L19:L20"/>
    <mergeCell ref="M19:M20"/>
    <mergeCell ref="AE19:AG19"/>
    <mergeCell ref="I17:I18"/>
    <mergeCell ref="J15:J16"/>
    <mergeCell ref="K15:K16"/>
    <mergeCell ref="L15:L16"/>
    <mergeCell ref="I15:I16"/>
    <mergeCell ref="AL17:AL18"/>
    <mergeCell ref="AH15:AH16"/>
    <mergeCell ref="AI15:AI16"/>
    <mergeCell ref="AJ15:AJ16"/>
    <mergeCell ref="AL15:AL16"/>
    <mergeCell ref="AL21:AL22"/>
    <mergeCell ref="AH19:AH20"/>
    <mergeCell ref="AI19:AI20"/>
    <mergeCell ref="AJ19:AJ20"/>
    <mergeCell ref="AL19:AL20"/>
    <mergeCell ref="AK15:AK16"/>
    <mergeCell ref="AK17:AK18"/>
    <mergeCell ref="AK19:AK20"/>
    <mergeCell ref="AH17:AH18"/>
    <mergeCell ref="AI17:AI18"/>
    <mergeCell ref="AJ17:AJ18"/>
    <mergeCell ref="F13:H13"/>
    <mergeCell ref="J13:J14"/>
    <mergeCell ref="K13:K14"/>
    <mergeCell ref="L13:L14"/>
    <mergeCell ref="M13:M14"/>
    <mergeCell ref="AE13:AG13"/>
    <mergeCell ref="AK7:AK8"/>
    <mergeCell ref="AK9:AK10"/>
    <mergeCell ref="AL5:AL6"/>
    <mergeCell ref="I5:I6"/>
    <mergeCell ref="I13:I14"/>
    <mergeCell ref="N13:P13"/>
    <mergeCell ref="AE7:AG7"/>
    <mergeCell ref="F9:H9"/>
    <mergeCell ref="J9:J10"/>
    <mergeCell ref="K9:K10"/>
    <mergeCell ref="L9:L10"/>
    <mergeCell ref="M9:M10"/>
    <mergeCell ref="AE9:AG9"/>
    <mergeCell ref="AK5:AK6"/>
    <mergeCell ref="I11:I12"/>
    <mergeCell ref="N11:P11"/>
    <mergeCell ref="AE11:AG11"/>
    <mergeCell ref="AL3:AL4"/>
    <mergeCell ref="AL9:AL10"/>
    <mergeCell ref="AH7:AH8"/>
    <mergeCell ref="AI7:AI8"/>
    <mergeCell ref="AJ7:AJ8"/>
    <mergeCell ref="AL7:AL8"/>
    <mergeCell ref="AH9:AH10"/>
    <mergeCell ref="AI9:AI10"/>
    <mergeCell ref="AJ9:AJ10"/>
    <mergeCell ref="AH3:AH4"/>
    <mergeCell ref="AH13:AH14"/>
    <mergeCell ref="AI13:AI14"/>
    <mergeCell ref="AJ13:AJ14"/>
    <mergeCell ref="AL13:AL14"/>
    <mergeCell ref="AH11:AH12"/>
    <mergeCell ref="AI11:AI12"/>
    <mergeCell ref="AJ11:AJ12"/>
    <mergeCell ref="AL11:AL12"/>
    <mergeCell ref="AK11:AK12"/>
    <mergeCell ref="AK13:AK14"/>
    <mergeCell ref="J3:M4"/>
    <mergeCell ref="N3:P3"/>
    <mergeCell ref="Q3:R4"/>
    <mergeCell ref="S3:U4"/>
    <mergeCell ref="AH5:AH6"/>
    <mergeCell ref="AI5:AI6"/>
    <mergeCell ref="AJ5:AJ6"/>
    <mergeCell ref="AK3:AK4"/>
    <mergeCell ref="J5:J6"/>
    <mergeCell ref="AC3:AC4"/>
    <mergeCell ref="V3:V4"/>
    <mergeCell ref="X3:Y4"/>
    <mergeCell ref="Z3:AB4"/>
    <mergeCell ref="W3:W4"/>
    <mergeCell ref="AJ3:AJ4"/>
    <mergeCell ref="AE3:AG3"/>
    <mergeCell ref="AE5:AG5"/>
    <mergeCell ref="AI3:AI4"/>
    <mergeCell ref="AD3:AD4"/>
    <mergeCell ref="I3:I4"/>
    <mergeCell ref="N5:P5"/>
    <mergeCell ref="K5:K6"/>
    <mergeCell ref="L5:L6"/>
    <mergeCell ref="E11:E12"/>
    <mergeCell ref="D13:D14"/>
    <mergeCell ref="E13:E14"/>
    <mergeCell ref="I7:I8"/>
    <mergeCell ref="N9:P9"/>
    <mergeCell ref="I9:I10"/>
    <mergeCell ref="F11:H11"/>
    <mergeCell ref="J11:J12"/>
    <mergeCell ref="K11:K12"/>
    <mergeCell ref="L11:L12"/>
    <mergeCell ref="M11:M12"/>
    <mergeCell ref="D7:D8"/>
    <mergeCell ref="E7:E8"/>
    <mergeCell ref="F7:H7"/>
    <mergeCell ref="M5:M6"/>
    <mergeCell ref="N7:P7"/>
    <mergeCell ref="J7:J8"/>
    <mergeCell ref="K7:K8"/>
    <mergeCell ref="L7:L8"/>
    <mergeCell ref="M7:M8"/>
    <mergeCell ref="D5:D6"/>
    <mergeCell ref="E5:E6"/>
    <mergeCell ref="F5:H5"/>
    <mergeCell ref="F3:H3"/>
    <mergeCell ref="D49:D50"/>
    <mergeCell ref="E49:E50"/>
    <mergeCell ref="D3:D4"/>
    <mergeCell ref="E3:E4"/>
    <mergeCell ref="D35:D36"/>
    <mergeCell ref="E35:E36"/>
    <mergeCell ref="D37:D38"/>
    <mergeCell ref="E37:E38"/>
    <mergeCell ref="D39:D40"/>
    <mergeCell ref="E39:E40"/>
    <mergeCell ref="D41:D42"/>
    <mergeCell ref="E41:E42"/>
    <mergeCell ref="D43:D44"/>
    <mergeCell ref="E43:E44"/>
    <mergeCell ref="D19:D20"/>
    <mergeCell ref="E19:E20"/>
    <mergeCell ref="D21:D22"/>
    <mergeCell ref="E21:E22"/>
    <mergeCell ref="D23:D24"/>
    <mergeCell ref="E23:E24"/>
    <mergeCell ref="D9:D10"/>
    <mergeCell ref="E9:E10"/>
    <mergeCell ref="D11:D12"/>
    <mergeCell ref="D15:D16"/>
    <mergeCell ref="E15:E16"/>
    <mergeCell ref="D17:D18"/>
    <mergeCell ref="E17:E18"/>
    <mergeCell ref="D29:D30"/>
    <mergeCell ref="E29:E30"/>
    <mergeCell ref="F15:H15"/>
    <mergeCell ref="K25:K26"/>
    <mergeCell ref="L25:L26"/>
    <mergeCell ref="M25:M26"/>
    <mergeCell ref="AE25:AG25"/>
    <mergeCell ref="F27:H27"/>
    <mergeCell ref="J27:J28"/>
    <mergeCell ref="K27:K28"/>
    <mergeCell ref="L27:L28"/>
    <mergeCell ref="M27:M28"/>
    <mergeCell ref="AE27:AG27"/>
    <mergeCell ref="I27:I28"/>
    <mergeCell ref="I25:I26"/>
    <mergeCell ref="N27:P27"/>
    <mergeCell ref="N25:P25"/>
    <mergeCell ref="F17:H17"/>
    <mergeCell ref="J17:J18"/>
    <mergeCell ref="K17:K18"/>
    <mergeCell ref="L17:L18"/>
    <mergeCell ref="M17:M18"/>
    <mergeCell ref="AE17:AG17"/>
    <mergeCell ref="F19:H19"/>
    <mergeCell ref="J19:J20"/>
    <mergeCell ref="K19:K20"/>
    <mergeCell ref="N15:P15"/>
    <mergeCell ref="N17:P17"/>
    <mergeCell ref="F45:H45"/>
    <mergeCell ref="J45:J46"/>
    <mergeCell ref="K45:K46"/>
    <mergeCell ref="L45:L46"/>
    <mergeCell ref="M45:M46"/>
    <mergeCell ref="AE45:AG45"/>
    <mergeCell ref="I45:I46"/>
    <mergeCell ref="I43:I44"/>
    <mergeCell ref="N43:P43"/>
    <mergeCell ref="N45:P45"/>
    <mergeCell ref="M37:M38"/>
    <mergeCell ref="AE37:AG37"/>
    <mergeCell ref="F39:H39"/>
    <mergeCell ref="J39:J40"/>
    <mergeCell ref="K39:K40"/>
    <mergeCell ref="L39:L40"/>
    <mergeCell ref="M39:M40"/>
    <mergeCell ref="AE39:AG39"/>
    <mergeCell ref="F41:H41"/>
    <mergeCell ref="J41:J42"/>
    <mergeCell ref="K41:K42"/>
    <mergeCell ref="L41:L42"/>
  </mergeCells>
  <phoneticPr fontId="1"/>
  <conditionalFormatting sqref="G6:G8">
    <cfRule type="expression" dxfId="54" priority="520">
      <formula>ISTEXT($G6)=TRUE</formula>
    </cfRule>
  </conditionalFormatting>
  <conditionalFormatting sqref="AL1:AL50 AL52:AL1048576">
    <cfRule type="expression" dxfId="53" priority="526">
      <formula>AND($D1="",$AL1&lt;&gt;"")</formula>
    </cfRule>
  </conditionalFormatting>
  <conditionalFormatting sqref="AI1:AI50 AI52:AI1048576">
    <cfRule type="expression" dxfId="52" priority="522">
      <formula>AND($D1="",$AI1&lt;&gt;"")</formula>
    </cfRule>
  </conditionalFormatting>
  <conditionalFormatting sqref="AJ1:AJ50 AJ52:AJ1048576">
    <cfRule type="expression" dxfId="51" priority="523">
      <formula>AND($D1="",$AJ1&lt;&gt;"")</formula>
    </cfRule>
  </conditionalFormatting>
  <conditionalFormatting sqref="AK1:AK50 AK52:AK1048576">
    <cfRule type="expression" dxfId="50" priority="524">
      <formula>AND($D1="",$AK1&lt;&gt;"")</formula>
    </cfRule>
  </conditionalFormatting>
  <conditionalFormatting sqref="AH1:AH50 AH52:AH1048576">
    <cfRule type="expression" dxfId="49" priority="521">
      <formula>AND($D1="",$AH1&lt;&gt;"")</formula>
    </cfRule>
  </conditionalFormatting>
  <conditionalFormatting sqref="V5:V8 AC5:AC8 AC12:AC50 V12 V14 V16:V50 V52:V53 AC52:AC53">
    <cfRule type="cellIs" dxfId="48" priority="517" operator="notBetween">
      <formula>0</formula>
      <formula>2</formula>
    </cfRule>
  </conditionalFormatting>
  <conditionalFormatting sqref="G5">
    <cfRule type="expression" dxfId="47" priority="516">
      <formula>ISTEXT($G5)=TRUE</formula>
    </cfRule>
  </conditionalFormatting>
  <conditionalFormatting sqref="G11:G12">
    <cfRule type="expression" dxfId="46" priority="515">
      <formula>ISTEXT($G11)=TRUE</formula>
    </cfRule>
  </conditionalFormatting>
  <conditionalFormatting sqref="G9">
    <cfRule type="expression" dxfId="45" priority="514">
      <formula>ISTEXT($G9)=TRUE</formula>
    </cfRule>
  </conditionalFormatting>
  <conditionalFormatting sqref="G15">
    <cfRule type="expression" dxfId="44" priority="513">
      <formula>ISTEXT($G15)=TRUE</formula>
    </cfRule>
  </conditionalFormatting>
  <conditionalFormatting sqref="G13">
    <cfRule type="expression" dxfId="43" priority="512">
      <formula>ISTEXT($G13)=TRUE</formula>
    </cfRule>
  </conditionalFormatting>
  <conditionalFormatting sqref="G19:G20">
    <cfRule type="expression" dxfId="42" priority="511">
      <formula>ISTEXT($G19)=TRUE</formula>
    </cfRule>
  </conditionalFormatting>
  <conditionalFormatting sqref="G17">
    <cfRule type="expression" dxfId="41" priority="510">
      <formula>ISTEXT($G17)=TRUE</formula>
    </cfRule>
  </conditionalFormatting>
  <conditionalFormatting sqref="G22:G24">
    <cfRule type="expression" dxfId="40" priority="509">
      <formula>ISTEXT($G22)=TRUE</formula>
    </cfRule>
  </conditionalFormatting>
  <conditionalFormatting sqref="G21">
    <cfRule type="expression" dxfId="39" priority="508">
      <formula>ISTEXT($G21)=TRUE</formula>
    </cfRule>
  </conditionalFormatting>
  <conditionalFormatting sqref="G26:G28">
    <cfRule type="expression" dxfId="38" priority="507">
      <formula>ISTEXT($G26)=TRUE</formula>
    </cfRule>
  </conditionalFormatting>
  <conditionalFormatting sqref="G25">
    <cfRule type="expression" dxfId="37" priority="506">
      <formula>ISTEXT($G25)=TRUE</formula>
    </cfRule>
  </conditionalFormatting>
  <conditionalFormatting sqref="G30:G32">
    <cfRule type="expression" dxfId="36" priority="505">
      <formula>ISTEXT($G30)=TRUE</formula>
    </cfRule>
  </conditionalFormatting>
  <conditionalFormatting sqref="G29">
    <cfRule type="expression" dxfId="35" priority="504">
      <formula>ISTEXT($G29)=TRUE</formula>
    </cfRule>
  </conditionalFormatting>
  <conditionalFormatting sqref="G34:G36">
    <cfRule type="expression" dxfId="34" priority="503">
      <formula>ISTEXT($G34)=TRUE</formula>
    </cfRule>
  </conditionalFormatting>
  <conditionalFormatting sqref="G33">
    <cfRule type="expression" dxfId="33" priority="502">
      <formula>ISTEXT($G33)=TRUE</formula>
    </cfRule>
  </conditionalFormatting>
  <conditionalFormatting sqref="G38:G40">
    <cfRule type="expression" dxfId="32" priority="501">
      <formula>ISTEXT($G38)=TRUE</formula>
    </cfRule>
  </conditionalFormatting>
  <conditionalFormatting sqref="G37">
    <cfRule type="expression" dxfId="31" priority="500">
      <formula>ISTEXT($G37)=TRUE</formula>
    </cfRule>
  </conditionalFormatting>
  <conditionalFormatting sqref="G42:G44">
    <cfRule type="expression" dxfId="30" priority="499">
      <formula>ISTEXT($G42)=TRUE</formula>
    </cfRule>
  </conditionalFormatting>
  <conditionalFormatting sqref="G41">
    <cfRule type="expression" dxfId="29" priority="498">
      <formula>ISTEXT($G41)=TRUE</formula>
    </cfRule>
  </conditionalFormatting>
  <conditionalFormatting sqref="G46:G48">
    <cfRule type="expression" dxfId="28" priority="497">
      <formula>ISTEXT($G46)=TRUE</formula>
    </cfRule>
  </conditionalFormatting>
  <conditionalFormatting sqref="G45">
    <cfRule type="expression" dxfId="27" priority="496">
      <formula>ISTEXT($G45)=TRUE</formula>
    </cfRule>
  </conditionalFormatting>
  <conditionalFormatting sqref="G50 G52:G53">
    <cfRule type="expression" dxfId="26" priority="495">
      <formula>ISTEXT($G50)=TRUE</formula>
    </cfRule>
  </conditionalFormatting>
  <conditionalFormatting sqref="G49">
    <cfRule type="expression" dxfId="25" priority="494">
      <formula>ISTEXT($G49)=TRUE</formula>
    </cfRule>
  </conditionalFormatting>
  <conditionalFormatting sqref="G10">
    <cfRule type="expression" dxfId="24" priority="17">
      <formula>ISTEXT($G10)=TRUE</formula>
    </cfRule>
  </conditionalFormatting>
  <conditionalFormatting sqref="G14">
    <cfRule type="expression" dxfId="23" priority="16">
      <formula>ISTEXT($G14)=TRUE</formula>
    </cfRule>
  </conditionalFormatting>
  <conditionalFormatting sqref="G16">
    <cfRule type="expression" dxfId="22" priority="15">
      <formula>ISTEXT($G16)=TRUE</formula>
    </cfRule>
  </conditionalFormatting>
  <conditionalFormatting sqref="V9:V11 AC9:AC11">
    <cfRule type="cellIs" dxfId="21" priority="12" operator="notBetween">
      <formula>0</formula>
      <formula>2</formula>
    </cfRule>
  </conditionalFormatting>
  <conditionalFormatting sqref="V13">
    <cfRule type="cellIs" dxfId="20" priority="10" operator="notBetween">
      <formula>0</formula>
      <formula>2</formula>
    </cfRule>
  </conditionalFormatting>
  <conditionalFormatting sqref="V15">
    <cfRule type="cellIs" dxfId="19" priority="8" operator="notBetween">
      <formula>0</formula>
      <formula>2</formula>
    </cfRule>
  </conditionalFormatting>
  <conditionalFormatting sqref="G18">
    <cfRule type="expression" dxfId="18" priority="7">
      <formula>ISTEXT($G18)=TRUE</formula>
    </cfRule>
  </conditionalFormatting>
  <conditionalFormatting sqref="G51">
    <cfRule type="expression" dxfId="17" priority="1">
      <formula>ISTEXT($G51)=TRUE</formula>
    </cfRule>
  </conditionalFormatting>
  <conditionalFormatting sqref="AL51">
    <cfRule type="expression" dxfId="16" priority="6">
      <formula>AND($D51="",$AL51&lt;&gt;"")</formula>
    </cfRule>
  </conditionalFormatting>
  <conditionalFormatting sqref="AI51">
    <cfRule type="expression" dxfId="15" priority="3">
      <formula>AND($D51="",$AI51&lt;&gt;"")</formula>
    </cfRule>
  </conditionalFormatting>
  <conditionalFormatting sqref="AJ51">
    <cfRule type="expression" dxfId="14" priority="4">
      <formula>AND($D51="",$AJ51&lt;&gt;"")</formula>
    </cfRule>
  </conditionalFormatting>
  <conditionalFormatting sqref="AK51">
    <cfRule type="expression" dxfId="13" priority="5">
      <formula>AND($D51="",$AK51&lt;&gt;"")</formula>
    </cfRule>
  </conditionalFormatting>
  <conditionalFormatting sqref="AH51">
    <cfRule type="expression" dxfId="12" priority="2">
      <formula>AND($D51="",$AH51&lt;&gt;"")</formula>
    </cfRule>
  </conditionalFormatting>
  <pageMargins left="0.78740157480314965" right="0.19685039370078741" top="0.59055118110236227" bottom="0.59055118110236227" header="0" footer="0"/>
  <pageSetup paperSize="9" scale="70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9" id="{ABA173B6-A689-4CE0-BA17-F282D2E3CB3B}">
            <xm:f>OR($W5&gt;1,AND('1'!$AA$42="",$W5&lt;&gt;""))</xm:f>
            <x14:dxf>
              <fill>
                <patternFill patternType="lightUp">
                  <fgColor rgb="FFFF0000"/>
                </patternFill>
              </fill>
            </x14:dxf>
          </x14:cfRule>
          <xm:sqref>W5:W8 W12 W14 W16:W50 W52:W53</xm:sqref>
        </x14:conditionalFormatting>
        <x14:conditionalFormatting xmlns:xm="http://schemas.microsoft.com/office/excel/2006/main">
          <x14:cfRule type="expression" priority="518" id="{AB236778-1FFA-4E4B-9729-8AE69F048E28}">
            <xm:f>OR($AD5&gt;1,AND('1'!$AA$42="",$AD5&lt;&gt;""))</xm:f>
            <x14:dxf>
              <fill>
                <patternFill patternType="lightUp">
                  <fgColor rgb="FFFF0000"/>
                </patternFill>
              </fill>
            </x14:dxf>
          </x14:cfRule>
          <xm:sqref>AD5:AD8 AD12:AD50 AD52:AD53</xm:sqref>
        </x14:conditionalFormatting>
        <x14:conditionalFormatting xmlns:xm="http://schemas.microsoft.com/office/excel/2006/main">
          <x14:cfRule type="expression" priority="14" id="{0BCA4D73-63A1-4BFD-BCE2-CC06C8C06395}">
            <xm:f>OR($W9&gt;1,AND('1'!$AA$42="",$W9&lt;&gt;""))</xm:f>
            <x14:dxf>
              <fill>
                <patternFill patternType="lightUp">
                  <fgColor rgb="FFFF0000"/>
                </patternFill>
              </fill>
            </x14:dxf>
          </x14:cfRule>
          <xm:sqref>W9:W11</xm:sqref>
        </x14:conditionalFormatting>
        <x14:conditionalFormatting xmlns:xm="http://schemas.microsoft.com/office/excel/2006/main">
          <x14:cfRule type="expression" priority="13" id="{91732D5B-9C72-4708-A158-721CC0E07682}">
            <xm:f>OR($AD9&gt;1,AND('1'!$AA$42="",$AD9&lt;&gt;""))</xm:f>
            <x14:dxf>
              <fill>
                <patternFill patternType="lightUp">
                  <fgColor rgb="FFFF0000"/>
                </patternFill>
              </fill>
            </x14:dxf>
          </x14:cfRule>
          <xm:sqref>AD9:AD11</xm:sqref>
        </x14:conditionalFormatting>
        <x14:conditionalFormatting xmlns:xm="http://schemas.microsoft.com/office/excel/2006/main">
          <x14:cfRule type="expression" priority="11" id="{751E08D4-B625-4050-93CD-25C05B8E5F74}">
            <xm:f>OR($W13&gt;1,AND('1'!$AA$42="",$W13&lt;&gt;""))</xm:f>
            <x14:dxf>
              <fill>
                <patternFill patternType="lightUp">
                  <fgColor rgb="FFFF0000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expression" priority="9" id="{5F41C123-4FC2-406E-B9DA-87D5CEFDCA46}">
            <xm:f>OR($W15&gt;1,AND('1'!$AA$42="",$W15&lt;&gt;""))</xm:f>
            <x14:dxf>
              <fill>
                <patternFill patternType="lightUp">
                  <fgColor rgb="FFFF0000"/>
                </patternFill>
              </fill>
            </x14:dxf>
          </x14:cfRule>
          <xm:sqref>W15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'1'!$AJ$50:$AJ$51</xm:f>
          </x14:formula1>
          <xm:sqref>AJ5:AL50 AJ52:AL53</xm:sqref>
        </x14:dataValidation>
        <x14:dataValidation type="list" allowBlank="1" showInputMessage="1" showErrorMessage="1">
          <x14:formula1>
            <xm:f>'1'!$AK$132:$AK$160</xm:f>
          </x14:formula1>
          <xm:sqref>AH5:AH50 AH52:AH53</xm:sqref>
        </x14:dataValidation>
        <x14:dataValidation type="list" allowBlank="1" showInputMessage="1" showErrorMessage="1">
          <x14:formula1>
            <xm:f>'1'!#REF!</xm:f>
          </x14:formula1>
          <xm:sqref>AH51</xm:sqref>
        </x14:dataValidation>
        <x14:dataValidation type="list" allowBlank="1" showInputMessage="1" showErrorMessage="1">
          <x14:formula1>
            <xm:f>'1'!#REF!</xm:f>
          </x14:formula1>
          <xm:sqref>AJ51:AL51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showGridLines="0" view="pageBreakPreview" topLeftCell="B1" zoomScaleNormal="80" zoomScaleSheetLayoutView="100" workbookViewId="0">
      <selection activeCell="D4" sqref="D4:G4"/>
    </sheetView>
  </sheetViews>
  <sheetFormatPr defaultRowHeight="13.5"/>
  <cols>
    <col min="1" max="1" width="2.375" style="82" hidden="1" customWidth="1"/>
    <col min="2" max="2" width="2.125" style="32" customWidth="1"/>
    <col min="3" max="3" width="3.875" style="32" customWidth="1"/>
    <col min="4" max="5" width="5.125" style="32" customWidth="1"/>
    <col min="6" max="6" width="9.625" style="32" customWidth="1"/>
    <col min="7" max="7" width="10" style="32" customWidth="1"/>
    <col min="8" max="10" width="2.875" style="32" customWidth="1"/>
    <col min="11" max="11" width="3.625" style="32" customWidth="1"/>
    <col min="12" max="14" width="3.375" style="32" customWidth="1"/>
    <col min="15" max="26" width="2.375" style="32" customWidth="1"/>
    <col min="27" max="27" width="16" style="32" customWidth="1"/>
    <col min="28" max="28" width="6.875" style="32" customWidth="1"/>
    <col min="29" max="30" width="5.25" style="32" customWidth="1"/>
    <col min="31" max="34" width="4" style="32" customWidth="1"/>
    <col min="35" max="35" width="2.375" style="32" customWidth="1"/>
    <col min="36" max="37" width="9" style="32" hidden="1" customWidth="1"/>
    <col min="38" max="16384" width="9" style="32"/>
  </cols>
  <sheetData>
    <row r="1" spans="1:37" ht="14.1" customHeight="1">
      <c r="C1" s="33" t="s">
        <v>353</v>
      </c>
    </row>
    <row r="2" spans="1:37" ht="20.25" customHeight="1">
      <c r="A2" s="82" t="s">
        <v>386</v>
      </c>
      <c r="C2" s="575" t="s">
        <v>236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7"/>
      <c r="AI2" s="51"/>
      <c r="AJ2" s="34" t="s">
        <v>357</v>
      </c>
      <c r="AK2" s="59" t="s">
        <v>356</v>
      </c>
    </row>
    <row r="3" spans="1:37" ht="30.2" customHeight="1">
      <c r="A3" s="82">
        <v>5</v>
      </c>
      <c r="C3" s="53"/>
      <c r="D3" s="578" t="s">
        <v>84</v>
      </c>
      <c r="E3" s="578"/>
      <c r="F3" s="578"/>
      <c r="G3" s="578"/>
      <c r="H3" s="578" t="s">
        <v>8</v>
      </c>
      <c r="I3" s="578"/>
      <c r="J3" s="578"/>
      <c r="K3" s="578" t="s">
        <v>85</v>
      </c>
      <c r="L3" s="578"/>
      <c r="M3" s="578"/>
      <c r="N3" s="578"/>
      <c r="O3" s="578" t="s">
        <v>233</v>
      </c>
      <c r="P3" s="578"/>
      <c r="Q3" s="578"/>
      <c r="R3" s="578"/>
      <c r="S3" s="578"/>
      <c r="T3" s="578"/>
      <c r="U3" s="578"/>
      <c r="V3" s="578" t="s">
        <v>86</v>
      </c>
      <c r="W3" s="578"/>
      <c r="X3" s="578"/>
      <c r="Y3" s="578"/>
      <c r="Z3" s="578"/>
      <c r="AA3" s="578"/>
      <c r="AB3" s="578"/>
      <c r="AC3" s="578"/>
      <c r="AD3" s="578"/>
      <c r="AE3" s="578"/>
      <c r="AF3" s="582"/>
      <c r="AG3" s="582"/>
      <c r="AH3" s="583"/>
      <c r="AJ3" s="35">
        <f>COUNTA(D3:D14)-1-AK3</f>
        <v>0</v>
      </c>
      <c r="AK3" s="35">
        <f>IF(OR(D4="なし",D4="該当なし",D4="該当者なし",D4="非該当"),1,0)</f>
        <v>0</v>
      </c>
    </row>
    <row r="4" spans="1:37" ht="30.2" customHeight="1">
      <c r="C4" s="54">
        <v>1</v>
      </c>
      <c r="D4" s="569"/>
      <c r="E4" s="569"/>
      <c r="F4" s="569"/>
      <c r="G4" s="569"/>
      <c r="H4" s="569"/>
      <c r="I4" s="569"/>
      <c r="J4" s="569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70"/>
      <c r="AG4" s="570"/>
      <c r="AH4" s="571"/>
      <c r="AI4" s="51" t="s">
        <v>354</v>
      </c>
    </row>
    <row r="5" spans="1:37" ht="30.2" customHeight="1">
      <c r="C5" s="54">
        <v>2</v>
      </c>
      <c r="D5" s="569"/>
      <c r="E5" s="569"/>
      <c r="F5" s="569"/>
      <c r="G5" s="569"/>
      <c r="H5" s="569"/>
      <c r="I5" s="569"/>
      <c r="J5" s="569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70"/>
      <c r="AG5" s="570"/>
      <c r="AH5" s="571"/>
    </row>
    <row r="6" spans="1:37" ht="30.2" customHeight="1">
      <c r="C6" s="54">
        <v>3</v>
      </c>
      <c r="D6" s="569"/>
      <c r="E6" s="569"/>
      <c r="F6" s="569"/>
      <c r="G6" s="569"/>
      <c r="H6" s="569"/>
      <c r="I6" s="569"/>
      <c r="J6" s="569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70"/>
      <c r="AG6" s="570"/>
      <c r="AH6" s="571"/>
    </row>
    <row r="7" spans="1:37" ht="30.2" customHeight="1">
      <c r="C7" s="54">
        <v>4</v>
      </c>
      <c r="D7" s="569"/>
      <c r="E7" s="569"/>
      <c r="F7" s="569"/>
      <c r="G7" s="569"/>
      <c r="H7" s="569"/>
      <c r="I7" s="569"/>
      <c r="J7" s="569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70"/>
      <c r="AG7" s="570"/>
      <c r="AH7" s="571"/>
    </row>
    <row r="8" spans="1:37" ht="30.2" customHeight="1">
      <c r="C8" s="54">
        <v>5</v>
      </c>
      <c r="D8" s="569"/>
      <c r="E8" s="569"/>
      <c r="F8" s="569"/>
      <c r="G8" s="569"/>
      <c r="H8" s="569"/>
      <c r="I8" s="569"/>
      <c r="J8" s="569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69"/>
      <c r="W8" s="569"/>
      <c r="X8" s="569"/>
      <c r="Y8" s="569"/>
      <c r="Z8" s="569"/>
      <c r="AA8" s="569"/>
      <c r="AB8" s="569"/>
      <c r="AC8" s="569"/>
      <c r="AD8" s="569"/>
      <c r="AE8" s="569"/>
      <c r="AF8" s="570"/>
      <c r="AG8" s="570"/>
      <c r="AH8" s="571"/>
    </row>
    <row r="9" spans="1:37" ht="30.2" customHeight="1">
      <c r="C9" s="54">
        <v>6</v>
      </c>
      <c r="D9" s="569"/>
      <c r="E9" s="569"/>
      <c r="F9" s="569"/>
      <c r="G9" s="569"/>
      <c r="H9" s="569"/>
      <c r="I9" s="569"/>
      <c r="J9" s="569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70"/>
      <c r="AG9" s="570"/>
      <c r="AH9" s="571"/>
    </row>
    <row r="10" spans="1:37" ht="30.2" customHeight="1">
      <c r="C10" s="54">
        <v>7</v>
      </c>
      <c r="D10" s="569"/>
      <c r="E10" s="569"/>
      <c r="F10" s="569"/>
      <c r="G10" s="569"/>
      <c r="H10" s="569"/>
      <c r="I10" s="569"/>
      <c r="J10" s="569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70"/>
      <c r="AG10" s="570"/>
      <c r="AH10" s="571"/>
    </row>
    <row r="11" spans="1:37" ht="30.2" customHeight="1">
      <c r="C11" s="54">
        <v>8</v>
      </c>
      <c r="D11" s="569"/>
      <c r="E11" s="569"/>
      <c r="F11" s="569"/>
      <c r="G11" s="569"/>
      <c r="H11" s="569"/>
      <c r="I11" s="569"/>
      <c r="J11" s="569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70"/>
      <c r="AG11" s="570"/>
      <c r="AH11" s="571"/>
    </row>
    <row r="12" spans="1:37" ht="30.2" customHeight="1">
      <c r="C12" s="54">
        <v>9</v>
      </c>
      <c r="D12" s="569"/>
      <c r="E12" s="569"/>
      <c r="F12" s="569"/>
      <c r="G12" s="569"/>
      <c r="H12" s="569"/>
      <c r="I12" s="569"/>
      <c r="J12" s="569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70"/>
      <c r="AG12" s="570"/>
      <c r="AH12" s="571"/>
    </row>
    <row r="13" spans="1:37" ht="30.2" customHeight="1">
      <c r="C13" s="54">
        <v>10</v>
      </c>
      <c r="D13" s="569"/>
      <c r="E13" s="569"/>
      <c r="F13" s="569"/>
      <c r="G13" s="569"/>
      <c r="H13" s="569"/>
      <c r="I13" s="569"/>
      <c r="J13" s="569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70"/>
      <c r="AG13" s="570"/>
      <c r="AH13" s="571"/>
    </row>
    <row r="14" spans="1:37" ht="20.25" customHeight="1">
      <c r="C14" s="575" t="s">
        <v>237</v>
      </c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7"/>
      <c r="AJ14" s="34" t="s">
        <v>358</v>
      </c>
      <c r="AK14" s="59" t="s">
        <v>356</v>
      </c>
    </row>
    <row r="15" spans="1:37" ht="30.2" customHeight="1">
      <c r="C15" s="53"/>
      <c r="D15" s="578" t="s">
        <v>84</v>
      </c>
      <c r="E15" s="578"/>
      <c r="F15" s="578"/>
      <c r="G15" s="578"/>
      <c r="H15" s="579" t="s">
        <v>229</v>
      </c>
      <c r="I15" s="580"/>
      <c r="J15" s="580"/>
      <c r="K15" s="580"/>
      <c r="L15" s="580"/>
      <c r="M15" s="580"/>
      <c r="N15" s="581"/>
      <c r="O15" s="578" t="s">
        <v>233</v>
      </c>
      <c r="P15" s="578"/>
      <c r="Q15" s="578"/>
      <c r="R15" s="578"/>
      <c r="S15" s="578"/>
      <c r="T15" s="578"/>
      <c r="U15" s="578"/>
      <c r="V15" s="578" t="s">
        <v>86</v>
      </c>
      <c r="W15" s="578"/>
      <c r="X15" s="578"/>
      <c r="Y15" s="578"/>
      <c r="Z15" s="578"/>
      <c r="AA15" s="578"/>
      <c r="AB15" s="578"/>
      <c r="AC15" s="578"/>
      <c r="AD15" s="578"/>
      <c r="AE15" s="578"/>
      <c r="AF15" s="582"/>
      <c r="AG15" s="582"/>
      <c r="AH15" s="583"/>
      <c r="AJ15" s="35">
        <f>COUNTA(D15:D21)-1-AK15</f>
        <v>0</v>
      </c>
      <c r="AK15" s="35">
        <f>IF(OR(D16="なし",D16="該当なし",D16="該当者なし",D16="非該当"),1,0)</f>
        <v>0</v>
      </c>
    </row>
    <row r="16" spans="1:37" ht="30.2" customHeight="1">
      <c r="C16" s="54">
        <v>1</v>
      </c>
      <c r="D16" s="569"/>
      <c r="E16" s="569"/>
      <c r="F16" s="569"/>
      <c r="G16" s="569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70"/>
      <c r="AG16" s="570"/>
      <c r="AH16" s="571"/>
      <c r="AI16" s="51" t="s">
        <v>354</v>
      </c>
    </row>
    <row r="17" spans="3:37" ht="30.2" customHeight="1">
      <c r="C17" s="54">
        <v>2</v>
      </c>
      <c r="D17" s="569"/>
      <c r="E17" s="569"/>
      <c r="F17" s="569"/>
      <c r="G17" s="569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70"/>
      <c r="AG17" s="570"/>
      <c r="AH17" s="571"/>
    </row>
    <row r="18" spans="3:37" ht="30.2" customHeight="1">
      <c r="C18" s="54">
        <v>3</v>
      </c>
      <c r="D18" s="569"/>
      <c r="E18" s="569"/>
      <c r="F18" s="569"/>
      <c r="G18" s="569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70"/>
      <c r="AG18" s="570"/>
      <c r="AH18" s="571"/>
    </row>
    <row r="19" spans="3:37" ht="30.2" customHeight="1">
      <c r="C19" s="54">
        <v>4</v>
      </c>
      <c r="D19" s="569"/>
      <c r="E19" s="569"/>
      <c r="F19" s="569"/>
      <c r="G19" s="569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70"/>
      <c r="AG19" s="570"/>
      <c r="AH19" s="571"/>
    </row>
    <row r="20" spans="3:37" ht="30.2" customHeight="1">
      <c r="C20" s="55">
        <v>5</v>
      </c>
      <c r="D20" s="572"/>
      <c r="E20" s="572"/>
      <c r="F20" s="572"/>
      <c r="G20" s="572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3"/>
      <c r="AG20" s="573"/>
      <c r="AH20" s="574"/>
    </row>
    <row r="21" spans="3:37" ht="20.25" customHeight="1">
      <c r="C21" s="205" t="s">
        <v>228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9"/>
      <c r="AJ21" s="34" t="s">
        <v>352</v>
      </c>
      <c r="AK21" s="59" t="s">
        <v>356</v>
      </c>
    </row>
    <row r="22" spans="3:37" ht="30.95" customHeight="1">
      <c r="C22" s="56"/>
      <c r="D22" s="560" t="s">
        <v>84</v>
      </c>
      <c r="E22" s="560"/>
      <c r="F22" s="560"/>
      <c r="G22" s="560"/>
      <c r="H22" s="561" t="s">
        <v>229</v>
      </c>
      <c r="I22" s="561"/>
      <c r="J22" s="561"/>
      <c r="K22" s="561"/>
      <c r="L22" s="561"/>
      <c r="M22" s="561"/>
      <c r="N22" s="561"/>
      <c r="O22" s="560" t="s">
        <v>233</v>
      </c>
      <c r="P22" s="560"/>
      <c r="Q22" s="560"/>
      <c r="R22" s="560"/>
      <c r="S22" s="560"/>
      <c r="T22" s="560"/>
      <c r="U22" s="560"/>
      <c r="V22" s="560" t="s">
        <v>108</v>
      </c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2"/>
      <c r="AJ22" s="35">
        <f>COUNTA(D22:D34)-1-AK22</f>
        <v>0</v>
      </c>
      <c r="AK22" s="35">
        <f>IF(OR(D23="なし",D23="該当なし",D23="該当者なし",D23="非該当"),1,0)</f>
        <v>0</v>
      </c>
    </row>
    <row r="23" spans="3:37" ht="30.95" customHeight="1">
      <c r="C23" s="54">
        <v>1</v>
      </c>
      <c r="D23" s="556"/>
      <c r="E23" s="556"/>
      <c r="F23" s="556"/>
      <c r="G23" s="556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9"/>
      <c r="AI23" s="51" t="s">
        <v>355</v>
      </c>
    </row>
    <row r="24" spans="3:37" ht="30.95" customHeight="1">
      <c r="C24" s="54">
        <v>2</v>
      </c>
      <c r="D24" s="556"/>
      <c r="E24" s="556"/>
      <c r="F24" s="556"/>
      <c r="G24" s="556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  <c r="AG24" s="558"/>
      <c r="AH24" s="559"/>
    </row>
    <row r="25" spans="3:37" ht="30.95" customHeight="1">
      <c r="C25" s="54">
        <v>3</v>
      </c>
      <c r="D25" s="556"/>
      <c r="E25" s="556"/>
      <c r="F25" s="556"/>
      <c r="G25" s="556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9"/>
    </row>
    <row r="26" spans="3:37" ht="30.95" customHeight="1">
      <c r="C26" s="54">
        <v>4</v>
      </c>
      <c r="D26" s="556"/>
      <c r="E26" s="556"/>
      <c r="F26" s="556"/>
      <c r="G26" s="556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  <c r="AG26" s="558"/>
      <c r="AH26" s="559"/>
    </row>
    <row r="27" spans="3:37" ht="30.95" customHeight="1">
      <c r="C27" s="54">
        <v>5</v>
      </c>
      <c r="D27" s="556"/>
      <c r="E27" s="556"/>
      <c r="F27" s="556"/>
      <c r="G27" s="556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8"/>
      <c r="AH27" s="559"/>
    </row>
    <row r="28" spans="3:37" ht="30.95" customHeight="1">
      <c r="C28" s="54">
        <v>6</v>
      </c>
      <c r="D28" s="556"/>
      <c r="E28" s="556"/>
      <c r="F28" s="556"/>
      <c r="G28" s="556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9"/>
    </row>
    <row r="29" spans="3:37" ht="30.95" customHeight="1">
      <c r="C29" s="54">
        <v>7</v>
      </c>
      <c r="D29" s="556"/>
      <c r="E29" s="556"/>
      <c r="F29" s="556"/>
      <c r="G29" s="556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9"/>
    </row>
    <row r="30" spans="3:37" ht="30.95" customHeight="1">
      <c r="C30" s="54">
        <v>8</v>
      </c>
      <c r="D30" s="556"/>
      <c r="E30" s="556"/>
      <c r="F30" s="556"/>
      <c r="G30" s="556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9"/>
    </row>
    <row r="31" spans="3:37" ht="30.95" customHeight="1">
      <c r="C31" s="54">
        <v>9</v>
      </c>
      <c r="D31" s="556"/>
      <c r="E31" s="556"/>
      <c r="F31" s="556"/>
      <c r="G31" s="556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9"/>
    </row>
    <row r="32" spans="3:37" ht="30.95" customHeight="1">
      <c r="C32" s="54">
        <v>10</v>
      </c>
      <c r="D32" s="556"/>
      <c r="E32" s="556"/>
      <c r="F32" s="556"/>
      <c r="G32" s="556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9"/>
    </row>
    <row r="33" spans="3:37" ht="30.95" customHeight="1">
      <c r="C33" s="55">
        <v>11</v>
      </c>
      <c r="D33" s="563"/>
      <c r="E33" s="564"/>
      <c r="F33" s="564"/>
      <c r="G33" s="565"/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8"/>
    </row>
    <row r="34" spans="3:37" ht="20.25" customHeight="1">
      <c r="C34" s="205" t="s">
        <v>351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9"/>
      <c r="AJ34" s="34" t="s">
        <v>359</v>
      </c>
      <c r="AK34" s="59" t="s">
        <v>356</v>
      </c>
    </row>
    <row r="35" spans="3:37" ht="30.95" customHeight="1">
      <c r="C35" s="56"/>
      <c r="D35" s="560" t="s">
        <v>84</v>
      </c>
      <c r="E35" s="560"/>
      <c r="F35" s="560"/>
      <c r="G35" s="560"/>
      <c r="H35" s="561" t="s">
        <v>229</v>
      </c>
      <c r="I35" s="561"/>
      <c r="J35" s="561"/>
      <c r="K35" s="561"/>
      <c r="L35" s="561"/>
      <c r="M35" s="561"/>
      <c r="N35" s="561"/>
      <c r="O35" s="560" t="s">
        <v>233</v>
      </c>
      <c r="P35" s="560"/>
      <c r="Q35" s="560"/>
      <c r="R35" s="560"/>
      <c r="S35" s="560"/>
      <c r="T35" s="560"/>
      <c r="U35" s="560"/>
      <c r="V35" s="560" t="s">
        <v>108</v>
      </c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2"/>
      <c r="AJ35" s="35">
        <f>COUNTA(D35:D41)-1-AK35</f>
        <v>0</v>
      </c>
      <c r="AK35" s="35">
        <f>IF(OR(D36="なし",D36="該当なし",D36="該当者なし",D36="非該当"),1,0)</f>
        <v>0</v>
      </c>
    </row>
    <row r="36" spans="3:37" ht="30.95" customHeight="1">
      <c r="C36" s="54">
        <v>1</v>
      </c>
      <c r="D36" s="556"/>
      <c r="E36" s="556"/>
      <c r="F36" s="556"/>
      <c r="G36" s="556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9"/>
      <c r="AI36" s="51" t="s">
        <v>354</v>
      </c>
    </row>
    <row r="37" spans="3:37" ht="30.95" customHeight="1">
      <c r="C37" s="54">
        <v>2</v>
      </c>
      <c r="D37" s="556"/>
      <c r="E37" s="556"/>
      <c r="F37" s="556"/>
      <c r="G37" s="556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9"/>
    </row>
    <row r="38" spans="3:37" ht="30.95" customHeight="1">
      <c r="C38" s="54">
        <v>3</v>
      </c>
      <c r="D38" s="556"/>
      <c r="E38" s="556"/>
      <c r="F38" s="556"/>
      <c r="G38" s="556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  <c r="AG38" s="558"/>
      <c r="AH38" s="559"/>
    </row>
    <row r="39" spans="3:37" ht="30.95" customHeight="1">
      <c r="C39" s="54">
        <v>4</v>
      </c>
      <c r="D39" s="556"/>
      <c r="E39" s="556"/>
      <c r="F39" s="556"/>
      <c r="G39" s="556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9"/>
    </row>
    <row r="40" spans="3:37" ht="30.95" customHeight="1">
      <c r="C40" s="57">
        <v>5</v>
      </c>
      <c r="D40" s="552"/>
      <c r="E40" s="552"/>
      <c r="F40" s="552"/>
      <c r="G40" s="552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5"/>
    </row>
  </sheetData>
  <sheetProtection selectLockedCells="1"/>
  <mergeCells count="155">
    <mergeCell ref="D13:G13"/>
    <mergeCell ref="H13:J13"/>
    <mergeCell ref="K13:N13"/>
    <mergeCell ref="O13:U13"/>
    <mergeCell ref="V13:AH13"/>
    <mergeCell ref="V9:AH9"/>
    <mergeCell ref="D12:G12"/>
    <mergeCell ref="H12:J12"/>
    <mergeCell ref="K12:N12"/>
    <mergeCell ref="O12:U12"/>
    <mergeCell ref="V12:AH12"/>
    <mergeCell ref="D10:G10"/>
    <mergeCell ref="H10:J10"/>
    <mergeCell ref="K10:N10"/>
    <mergeCell ref="O10:U10"/>
    <mergeCell ref="V10:AH10"/>
    <mergeCell ref="D11:G11"/>
    <mergeCell ref="H11:J11"/>
    <mergeCell ref="K11:N11"/>
    <mergeCell ref="O11:U11"/>
    <mergeCell ref="V11:AH11"/>
    <mergeCell ref="C2:AH2"/>
    <mergeCell ref="D3:G3"/>
    <mergeCell ref="H3:J3"/>
    <mergeCell ref="K3:N3"/>
    <mergeCell ref="O3:U3"/>
    <mergeCell ref="D5:G5"/>
    <mergeCell ref="H5:J5"/>
    <mergeCell ref="K5:N5"/>
    <mergeCell ref="O5:U5"/>
    <mergeCell ref="V5:AH5"/>
    <mergeCell ref="V3:AH3"/>
    <mergeCell ref="D4:G4"/>
    <mergeCell ref="H4:J4"/>
    <mergeCell ref="K4:N4"/>
    <mergeCell ref="O4:U4"/>
    <mergeCell ref="V4:AH4"/>
    <mergeCell ref="C14:AH14"/>
    <mergeCell ref="D15:G15"/>
    <mergeCell ref="H15:N15"/>
    <mergeCell ref="O15:U15"/>
    <mergeCell ref="V15:AH15"/>
    <mergeCell ref="D6:G6"/>
    <mergeCell ref="H6:J6"/>
    <mergeCell ref="K6:N6"/>
    <mergeCell ref="O6:U6"/>
    <mergeCell ref="V6:AH6"/>
    <mergeCell ref="D7:G7"/>
    <mergeCell ref="H7:J7"/>
    <mergeCell ref="K7:N7"/>
    <mergeCell ref="O7:U7"/>
    <mergeCell ref="V7:AH7"/>
    <mergeCell ref="D8:G8"/>
    <mergeCell ref="H8:J8"/>
    <mergeCell ref="K8:N8"/>
    <mergeCell ref="O8:U8"/>
    <mergeCell ref="V8:AH8"/>
    <mergeCell ref="D9:G9"/>
    <mergeCell ref="H9:J9"/>
    <mergeCell ref="K9:N9"/>
    <mergeCell ref="O9:U9"/>
    <mergeCell ref="D19:G19"/>
    <mergeCell ref="H19:N19"/>
    <mergeCell ref="O19:U19"/>
    <mergeCell ref="V19:AH19"/>
    <mergeCell ref="D20:G20"/>
    <mergeCell ref="H20:N20"/>
    <mergeCell ref="O20:U20"/>
    <mergeCell ref="V20:AH20"/>
    <mergeCell ref="D16:G16"/>
    <mergeCell ref="H16:N16"/>
    <mergeCell ref="O16:U16"/>
    <mergeCell ref="V16:AH16"/>
    <mergeCell ref="D17:G17"/>
    <mergeCell ref="H17:N17"/>
    <mergeCell ref="O17:U17"/>
    <mergeCell ref="V17:AH17"/>
    <mergeCell ref="D18:G18"/>
    <mergeCell ref="H18:N18"/>
    <mergeCell ref="O18:U18"/>
    <mergeCell ref="V18:AH18"/>
    <mergeCell ref="V22:AH22"/>
    <mergeCell ref="D23:G23"/>
    <mergeCell ref="H23:N23"/>
    <mergeCell ref="O23:U23"/>
    <mergeCell ref="V23:AH23"/>
    <mergeCell ref="D24:G24"/>
    <mergeCell ref="H24:N24"/>
    <mergeCell ref="O24:U24"/>
    <mergeCell ref="V24:AH24"/>
    <mergeCell ref="D33:G33"/>
    <mergeCell ref="H33:N33"/>
    <mergeCell ref="O33:U33"/>
    <mergeCell ref="V33:AH33"/>
    <mergeCell ref="D28:G28"/>
    <mergeCell ref="H28:N28"/>
    <mergeCell ref="O28:U28"/>
    <mergeCell ref="V28:AH28"/>
    <mergeCell ref="D29:G29"/>
    <mergeCell ref="H29:N29"/>
    <mergeCell ref="O29:U29"/>
    <mergeCell ref="V29:AH29"/>
    <mergeCell ref="D30:G30"/>
    <mergeCell ref="H30:N30"/>
    <mergeCell ref="O30:U30"/>
    <mergeCell ref="V30:AH30"/>
    <mergeCell ref="C21:AH21"/>
    <mergeCell ref="D31:G31"/>
    <mergeCell ref="H31:N31"/>
    <mergeCell ref="O31:U31"/>
    <mergeCell ref="V31:AH31"/>
    <mergeCell ref="D32:G32"/>
    <mergeCell ref="H32:N32"/>
    <mergeCell ref="O32:U32"/>
    <mergeCell ref="V32:AH32"/>
    <mergeCell ref="D25:G25"/>
    <mergeCell ref="H25:N25"/>
    <mergeCell ref="O25:U25"/>
    <mergeCell ref="V25:AH25"/>
    <mergeCell ref="D26:G26"/>
    <mergeCell ref="H26:N26"/>
    <mergeCell ref="O26:U26"/>
    <mergeCell ref="V26:AH26"/>
    <mergeCell ref="D27:G27"/>
    <mergeCell ref="H27:N27"/>
    <mergeCell ref="O27:U27"/>
    <mergeCell ref="V27:AH27"/>
    <mergeCell ref="D22:G22"/>
    <mergeCell ref="H22:N22"/>
    <mergeCell ref="O22:U22"/>
    <mergeCell ref="C34:AH34"/>
    <mergeCell ref="D35:G35"/>
    <mergeCell ref="H35:N35"/>
    <mergeCell ref="O35:U35"/>
    <mergeCell ref="V35:AH35"/>
    <mergeCell ref="D36:G36"/>
    <mergeCell ref="H36:N36"/>
    <mergeCell ref="O36:U36"/>
    <mergeCell ref="V36:AH36"/>
    <mergeCell ref="D40:G40"/>
    <mergeCell ref="H40:N40"/>
    <mergeCell ref="O40:U40"/>
    <mergeCell ref="V40:AH40"/>
    <mergeCell ref="D37:G37"/>
    <mergeCell ref="H37:N37"/>
    <mergeCell ref="O37:U37"/>
    <mergeCell ref="V37:AH37"/>
    <mergeCell ref="D38:G38"/>
    <mergeCell ref="H38:N38"/>
    <mergeCell ref="O38:U38"/>
    <mergeCell ref="V38:AH38"/>
    <mergeCell ref="D39:G39"/>
    <mergeCell ref="H39:N39"/>
    <mergeCell ref="O39:U39"/>
    <mergeCell ref="V39:AH39"/>
  </mergeCells>
  <phoneticPr fontId="1"/>
  <conditionalFormatting sqref="O4:O13 O16:O20 O23:O33 O36:O40">
    <cfRule type="expression" dxfId="5" priority="6">
      <formula>ISTEXT($O4)=TRUE</formula>
    </cfRule>
  </conditionalFormatting>
  <conditionalFormatting sqref="K4:K13">
    <cfRule type="expression" dxfId="4" priority="5">
      <formula>ISTEXT($K4)=TRUE</formula>
    </cfRule>
  </conditionalFormatting>
  <conditionalFormatting sqref="H16:H20 H23:H33 H36:H40">
    <cfRule type="expression" dxfId="3" priority="4">
      <formula>ISTEXT($H16)=TRUE</formula>
    </cfRule>
  </conditionalFormatting>
  <conditionalFormatting sqref="H4:J13">
    <cfRule type="cellIs" dxfId="2" priority="3" operator="greaterThanOrEqual">
      <formula>35</formula>
    </cfRule>
  </conditionalFormatting>
  <pageMargins left="0.78740157480314965" right="0.39370078740157483" top="0.78740157480314965" bottom="0.39370078740157483" header="0" footer="0"/>
  <pageSetup paperSize="9" scale="67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Z37"/>
  <sheetViews>
    <sheetView showGridLines="0" view="pageBreakPreview" topLeftCell="B1" zoomScaleNormal="85" zoomScaleSheetLayoutView="100" workbookViewId="0">
      <selection activeCell="C4" sqref="C4"/>
    </sheetView>
  </sheetViews>
  <sheetFormatPr defaultRowHeight="13.5"/>
  <cols>
    <col min="1" max="1" width="2.375" style="84" hidden="1" customWidth="1"/>
    <col min="2" max="2" width="2.125" style="85" customWidth="1"/>
    <col min="3" max="20" width="6.625" style="85" customWidth="1"/>
    <col min="21" max="21" width="2.5" style="85" customWidth="1"/>
    <col min="22" max="23" width="9" style="85" hidden="1" customWidth="1"/>
    <col min="24" max="52" width="3.75" style="85" hidden="1" customWidth="1"/>
    <col min="53" max="54" width="5.625" style="85" customWidth="1"/>
    <col min="55" max="16384" width="9" style="85"/>
  </cols>
  <sheetData>
    <row r="1" spans="1:52">
      <c r="C1" s="33" t="s">
        <v>391</v>
      </c>
    </row>
    <row r="2" spans="1:52" s="84" customFormat="1" ht="20.25" customHeight="1" thickBot="1">
      <c r="A2" s="84" t="s">
        <v>387</v>
      </c>
      <c r="C2" s="365" t="s">
        <v>230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7"/>
      <c r="U2" s="49"/>
      <c r="V2" s="49"/>
      <c r="W2" s="80" t="s">
        <v>366</v>
      </c>
      <c r="X2" s="74" t="str">
        <f>IF('1'!$C$40="◯","土","×")</f>
        <v>×</v>
      </c>
      <c r="Y2" s="74" t="str">
        <f>IF('1'!$E$40="◯","建","×")</f>
        <v>×</v>
      </c>
      <c r="Z2" s="74" t="str">
        <f>IF('1'!$G$40="◯","大","×")</f>
        <v>×</v>
      </c>
      <c r="AA2" s="74" t="str">
        <f>IF('1'!$I$40="◯","左","×")</f>
        <v>×</v>
      </c>
      <c r="AB2" s="74" t="str">
        <f>IF('1'!$K$40="◯","と","×")</f>
        <v>×</v>
      </c>
      <c r="AC2" s="74" t="str">
        <f>IF('1'!$M$40="◯","石","×")</f>
        <v>×</v>
      </c>
      <c r="AD2" s="74" t="str">
        <f>IF('1'!$O$40="◯","屋","×")</f>
        <v>×</v>
      </c>
      <c r="AE2" s="74" t="str">
        <f>IF('1'!$Q$40="◯","電","×")</f>
        <v>×</v>
      </c>
      <c r="AF2" s="74" t="str">
        <f>IF('1'!$S$40="◯","管","×")</f>
        <v>×</v>
      </c>
      <c r="AG2" s="74" t="str">
        <f>IF('1'!$U$40="◯","タ","×")</f>
        <v>×</v>
      </c>
      <c r="AH2" s="74" t="str">
        <f>IF('1'!$W$40="◯","鋼","×")</f>
        <v>×</v>
      </c>
      <c r="AI2" s="74" t="str">
        <f>IF('1'!$Y$40="◯","筋","×")</f>
        <v>×</v>
      </c>
      <c r="AJ2" s="74" t="str">
        <f>IF('1'!$AA$40="◯","ほ","×")</f>
        <v>×</v>
      </c>
      <c r="AK2" s="74" t="str">
        <f>IF('1'!$AC$40="◯","し","×")</f>
        <v>×</v>
      </c>
      <c r="AL2" s="74" t="str">
        <f>IF('1'!$AE$40="◯","板","×")</f>
        <v>×</v>
      </c>
      <c r="AM2" s="74" t="str">
        <f>IF('1'!$AG$40="◯","ガ","×")</f>
        <v>×</v>
      </c>
      <c r="AN2" s="74" t="str">
        <f>IF('1'!$C$42="◯","塗","×")</f>
        <v>×</v>
      </c>
      <c r="AO2" s="74" t="str">
        <f>IF('1'!$E$42="◯","防","×")</f>
        <v>×</v>
      </c>
      <c r="AP2" s="74" t="str">
        <f>IF('1'!$G$42="◯","内","×")</f>
        <v>×</v>
      </c>
      <c r="AQ2" s="74" t="str">
        <f>IF('1'!$I$42="◯","機","×")</f>
        <v>×</v>
      </c>
      <c r="AR2" s="74" t="str">
        <f>IF('1'!$K$42="◯","絶","×")</f>
        <v>×</v>
      </c>
      <c r="AS2" s="74" t="str">
        <f>IF('1'!$M$42="◯","通","×")</f>
        <v>×</v>
      </c>
      <c r="AT2" s="74" t="str">
        <f>IF('1'!$O$42="◯","園","×")</f>
        <v>×</v>
      </c>
      <c r="AU2" s="74" t="str">
        <f>IF('1'!$Q$42="◯","井","×")</f>
        <v>×</v>
      </c>
      <c r="AV2" s="74" t="str">
        <f>IF('1'!$S$42="◯","具","×")</f>
        <v>×</v>
      </c>
      <c r="AW2" s="74" t="str">
        <f>IF('1'!$U$42="◯","水","×")</f>
        <v>×</v>
      </c>
      <c r="AX2" s="74" t="str">
        <f>IF('1'!$W$42="◯","消","×")</f>
        <v>×</v>
      </c>
      <c r="AY2" s="74" t="str">
        <f>IF('1'!$Y$42="◯","清","×")</f>
        <v>×</v>
      </c>
      <c r="AZ2" s="74" t="str">
        <f>IF('1'!$AA$42="◯","解","×")</f>
        <v>×</v>
      </c>
    </row>
    <row r="3" spans="1:52" s="84" customFormat="1" ht="30" customHeight="1" thickBot="1">
      <c r="A3" s="84">
        <v>6</v>
      </c>
      <c r="C3" s="86" t="s">
        <v>389</v>
      </c>
      <c r="D3" s="609" t="s">
        <v>231</v>
      </c>
      <c r="E3" s="609"/>
      <c r="F3" s="609"/>
      <c r="G3" s="609"/>
      <c r="H3" s="609"/>
      <c r="I3" s="609"/>
      <c r="J3" s="609"/>
      <c r="K3" s="610"/>
      <c r="L3" s="173" t="s">
        <v>97</v>
      </c>
      <c r="M3" s="278"/>
      <c r="N3" s="174"/>
      <c r="O3" s="87" t="s">
        <v>178</v>
      </c>
      <c r="P3" s="173" t="s">
        <v>390</v>
      </c>
      <c r="Q3" s="278"/>
      <c r="R3" s="278"/>
      <c r="S3" s="278"/>
      <c r="T3" s="279"/>
      <c r="U3" s="49"/>
      <c r="V3" s="76" t="s">
        <v>382</v>
      </c>
      <c r="W3" s="79"/>
      <c r="X3" s="78" t="str">
        <f>IF(SUM(X4:X18)&gt;0,COUNTIF($X$2:X$2,"&lt;&gt;×"),"")</f>
        <v/>
      </c>
      <c r="Y3" s="78" t="str">
        <f>IF(SUM(Y4:Y18)&gt;0,COUNTIF($X$2:Y$2,"&lt;&gt;×"),"")</f>
        <v/>
      </c>
      <c r="Z3" s="78" t="str">
        <f>IF(SUM(Z4:Z18)&gt;0,COUNTIF($X$2:Z$2,"&lt;&gt;×"),"")</f>
        <v/>
      </c>
      <c r="AA3" s="78" t="str">
        <f>IF(SUM(AA4:AA18)&gt;0,COUNTIF($X$2:AA$2,"&lt;&gt;×"),"")</f>
        <v/>
      </c>
      <c r="AB3" s="78" t="str">
        <f>IF(SUM(AB4:AB18)&gt;0,COUNTIF($X$2:AB$2,"&lt;&gt;×"),"")</f>
        <v/>
      </c>
      <c r="AC3" s="78" t="str">
        <f>IF(SUM(AC4:AC18)&gt;0,COUNTIF($X$2:AC$2,"&lt;&gt;×"),"")</f>
        <v/>
      </c>
      <c r="AD3" s="78" t="str">
        <f>IF(SUM(AD4:AD18)&gt;0,COUNTIF($X$2:AD$2,"&lt;&gt;×"),"")</f>
        <v/>
      </c>
      <c r="AE3" s="78" t="str">
        <f>IF(SUM(AE4:AE18)&gt;0,COUNTIF($X$2:AE$2,"&lt;&gt;×"),"")</f>
        <v/>
      </c>
      <c r="AF3" s="78" t="str">
        <f>IF(SUM(AF4:AF18)&gt;0,COUNTIF($X$2:AF$2,"&lt;&gt;×"),"")</f>
        <v/>
      </c>
      <c r="AG3" s="78" t="str">
        <f>IF(SUM(AG4:AG18)&gt;0,COUNTIF($X$2:AG$2,"&lt;&gt;×"),"")</f>
        <v/>
      </c>
      <c r="AH3" s="78" t="str">
        <f>IF(SUM(AH4:AH18)&gt;0,COUNTIF($X$2:AH$2,"&lt;&gt;×"),"")</f>
        <v/>
      </c>
      <c r="AI3" s="78" t="str">
        <f>IF(SUM(AI4:AI18)&gt;0,COUNTIF($X$2:AI$2,"&lt;&gt;×"),"")</f>
        <v/>
      </c>
      <c r="AJ3" s="78" t="str">
        <f>IF(SUM(AJ4:AJ18)&gt;0,COUNTIF($X$2:AJ$2,"&lt;&gt;×"),"")</f>
        <v/>
      </c>
      <c r="AK3" s="78" t="str">
        <f>IF(SUM(AK4:AK18)&gt;0,COUNTIF($X$2:AK$2,"&lt;&gt;×"),"")</f>
        <v/>
      </c>
      <c r="AL3" s="78" t="str">
        <f>IF(SUM(AL4:AL18)&gt;0,COUNTIF($X$2:AL$2,"&lt;&gt;×"),"")</f>
        <v/>
      </c>
      <c r="AM3" s="78" t="str">
        <f>IF(SUM(AM4:AM18)&gt;0,COUNTIF($X$2:AM$2,"&lt;&gt;×"),"")</f>
        <v/>
      </c>
      <c r="AN3" s="78" t="str">
        <f>IF(SUM(AN4:AN18)&gt;0,COUNTIF($X$2:AN$2,"&lt;&gt;×"),"")</f>
        <v/>
      </c>
      <c r="AO3" s="78" t="str">
        <f>IF(SUM(AO4:AO18)&gt;0,COUNTIF($X$2:AO$2,"&lt;&gt;×"),"")</f>
        <v/>
      </c>
      <c r="AP3" s="78" t="str">
        <f>IF(SUM(AP4:AP18)&gt;0,COUNTIF($X$2:AP$2,"&lt;&gt;×"),"")</f>
        <v/>
      </c>
      <c r="AQ3" s="78" t="str">
        <f>IF(SUM(AQ4:AQ18)&gt;0,COUNTIF($X$2:AQ$2,"&lt;&gt;×"),"")</f>
        <v/>
      </c>
      <c r="AR3" s="78" t="str">
        <f>IF(SUM(AR4:AR18)&gt;0,COUNTIF($X$2:AR$2,"&lt;&gt;×"),"")</f>
        <v/>
      </c>
      <c r="AS3" s="78" t="str">
        <f>IF(SUM(AS4:AS18)&gt;0,COUNTIF($X$2:AS$2,"&lt;&gt;×"),"")</f>
        <v/>
      </c>
      <c r="AT3" s="78" t="str">
        <f>IF(SUM(AT4:AT18)&gt;0,COUNTIF($X$2:AT$2,"&lt;&gt;×"),"")</f>
        <v/>
      </c>
      <c r="AU3" s="78" t="str">
        <f>IF(SUM(AU4:AU18)&gt;0,COUNTIF($X$2:AU$2,"&lt;&gt;×"),"")</f>
        <v/>
      </c>
      <c r="AV3" s="78" t="str">
        <f>IF(SUM(AV4:AV18)&gt;0,COUNTIF($X$2:AV$2,"&lt;&gt;×"),"")</f>
        <v/>
      </c>
      <c r="AW3" s="78" t="str">
        <f>IF(SUM(AW4:AW18)&gt;0,COUNTIF($X$2:AW$2,"&lt;&gt;×"),"")</f>
        <v/>
      </c>
      <c r="AX3" s="78" t="str">
        <f>IF(SUM(AX4:AX18)&gt;0,COUNTIF($X$2:AX$2,"&lt;&gt;×"),"")</f>
        <v/>
      </c>
      <c r="AY3" s="78" t="str">
        <f>IF(SUM(AY4:AY18)&gt;0,COUNTIF($X$2:AY$2,"&lt;&gt;×"),"")</f>
        <v/>
      </c>
      <c r="AZ3" s="81" t="str">
        <f>IF(SUM(AZ4:AZ18)&gt;0,COUNTIF($X$2:AZ$2,"&lt;&gt;×"),"")</f>
        <v/>
      </c>
    </row>
    <row r="4" spans="1:52" s="84" customFormat="1" ht="30" customHeight="1" thickTop="1">
      <c r="C4" s="58"/>
      <c r="D4" s="412" t="str">
        <f>IFERROR(INDEX('1'!$AJ$163:$AK$171,MATCH($C4,'1'!$AJ$163:$AJ$171,0),2),"")</f>
        <v/>
      </c>
      <c r="E4" s="412"/>
      <c r="F4" s="412"/>
      <c r="G4" s="412"/>
      <c r="H4" s="412"/>
      <c r="I4" s="412"/>
      <c r="J4" s="412"/>
      <c r="K4" s="590"/>
      <c r="L4" s="587"/>
      <c r="M4" s="588"/>
      <c r="N4" s="589"/>
      <c r="O4" s="52"/>
      <c r="P4" s="584"/>
      <c r="Q4" s="585"/>
      <c r="R4" s="585"/>
      <c r="S4" s="585"/>
      <c r="T4" s="586"/>
      <c r="U4" s="51"/>
      <c r="V4" s="77" t="s">
        <v>367</v>
      </c>
      <c r="W4" s="69" t="str">
        <f>IF(L4="","",L4)</f>
        <v/>
      </c>
      <c r="X4" s="66" t="str">
        <f>IF($C4&gt;5,IF(X$2&lt;&gt;"×",$C4,""),IF($O4=X$2,$C4,""))</f>
        <v/>
      </c>
      <c r="Y4" s="67" t="str">
        <f t="shared" ref="Y4:AZ13" si="0">IF($C4&gt;5,IF(Y$2&lt;&gt;"×",$C4,""),IF($O4=Y$2,$C4,""))</f>
        <v/>
      </c>
      <c r="Z4" s="67" t="str">
        <f t="shared" si="0"/>
        <v/>
      </c>
      <c r="AA4" s="67" t="str">
        <f t="shared" si="0"/>
        <v/>
      </c>
      <c r="AB4" s="67" t="str">
        <f t="shared" si="0"/>
        <v/>
      </c>
      <c r="AC4" s="67" t="str">
        <f t="shared" si="0"/>
        <v/>
      </c>
      <c r="AD4" s="67" t="str">
        <f t="shared" si="0"/>
        <v/>
      </c>
      <c r="AE4" s="67" t="str">
        <f t="shared" si="0"/>
        <v/>
      </c>
      <c r="AF4" s="67" t="str">
        <f t="shared" si="0"/>
        <v/>
      </c>
      <c r="AG4" s="67" t="str">
        <f t="shared" si="0"/>
        <v/>
      </c>
      <c r="AH4" s="67" t="str">
        <f t="shared" si="0"/>
        <v/>
      </c>
      <c r="AI4" s="67" t="str">
        <f t="shared" si="0"/>
        <v/>
      </c>
      <c r="AJ4" s="67" t="str">
        <f t="shared" si="0"/>
        <v/>
      </c>
      <c r="AK4" s="67" t="str">
        <f t="shared" si="0"/>
        <v/>
      </c>
      <c r="AL4" s="67" t="str">
        <f t="shared" si="0"/>
        <v/>
      </c>
      <c r="AM4" s="67" t="str">
        <f t="shared" si="0"/>
        <v/>
      </c>
      <c r="AN4" s="67" t="str">
        <f t="shared" si="0"/>
        <v/>
      </c>
      <c r="AO4" s="67" t="str">
        <f t="shared" si="0"/>
        <v/>
      </c>
      <c r="AP4" s="67" t="str">
        <f t="shared" si="0"/>
        <v/>
      </c>
      <c r="AQ4" s="67" t="str">
        <f t="shared" si="0"/>
        <v/>
      </c>
      <c r="AR4" s="67" t="str">
        <f t="shared" si="0"/>
        <v/>
      </c>
      <c r="AS4" s="67" t="str">
        <f t="shared" si="0"/>
        <v/>
      </c>
      <c r="AT4" s="67" t="str">
        <f t="shared" si="0"/>
        <v/>
      </c>
      <c r="AU4" s="67" t="str">
        <f t="shared" si="0"/>
        <v/>
      </c>
      <c r="AV4" s="67" t="str">
        <f t="shared" si="0"/>
        <v/>
      </c>
      <c r="AW4" s="67" t="str">
        <f t="shared" si="0"/>
        <v/>
      </c>
      <c r="AX4" s="67" t="str">
        <f t="shared" si="0"/>
        <v/>
      </c>
      <c r="AY4" s="67" t="str">
        <f t="shared" si="0"/>
        <v/>
      </c>
      <c r="AZ4" s="70" t="str">
        <f t="shared" si="0"/>
        <v/>
      </c>
    </row>
    <row r="5" spans="1:52" s="84" customFormat="1" ht="30" customHeight="1">
      <c r="C5" s="58"/>
      <c r="D5" s="412" t="str">
        <f>IFERROR(INDEX('1'!$AJ$163:$AK$171,MATCH($C5,'1'!$AJ$163:$AJ$171,0),2),"")</f>
        <v/>
      </c>
      <c r="E5" s="412"/>
      <c r="F5" s="412"/>
      <c r="G5" s="412"/>
      <c r="H5" s="412"/>
      <c r="I5" s="412"/>
      <c r="J5" s="412"/>
      <c r="K5" s="590"/>
      <c r="L5" s="587"/>
      <c r="M5" s="588"/>
      <c r="N5" s="589"/>
      <c r="O5" s="52"/>
      <c r="P5" s="584"/>
      <c r="Q5" s="585"/>
      <c r="R5" s="585"/>
      <c r="S5" s="585"/>
      <c r="T5" s="586"/>
      <c r="V5" s="77" t="s">
        <v>368</v>
      </c>
      <c r="W5" s="69" t="str">
        <f t="shared" ref="W5:W18" si="1">IF(L5="","",L5)</f>
        <v/>
      </c>
      <c r="X5" s="68" t="str">
        <f t="shared" ref="X5:AM18" si="2">IF($C5&gt;5,IF(X$2&lt;&gt;"×",$C5,""),IF($O5=X$2,$C5,""))</f>
        <v/>
      </c>
      <c r="Y5" s="50" t="str">
        <f t="shared" si="2"/>
        <v/>
      </c>
      <c r="Z5" s="50" t="str">
        <f t="shared" si="2"/>
        <v/>
      </c>
      <c r="AA5" s="50" t="str">
        <f t="shared" si="2"/>
        <v/>
      </c>
      <c r="AB5" s="50" t="str">
        <f t="shared" si="2"/>
        <v/>
      </c>
      <c r="AC5" s="50" t="str">
        <f t="shared" si="2"/>
        <v/>
      </c>
      <c r="AD5" s="50" t="str">
        <f t="shared" si="2"/>
        <v/>
      </c>
      <c r="AE5" s="50" t="str">
        <f t="shared" si="2"/>
        <v/>
      </c>
      <c r="AF5" s="50" t="str">
        <f t="shared" si="2"/>
        <v/>
      </c>
      <c r="AG5" s="50" t="str">
        <f t="shared" si="2"/>
        <v/>
      </c>
      <c r="AH5" s="50" t="str">
        <f t="shared" si="2"/>
        <v/>
      </c>
      <c r="AI5" s="50" t="str">
        <f t="shared" si="2"/>
        <v/>
      </c>
      <c r="AJ5" s="50" t="str">
        <f t="shared" si="2"/>
        <v/>
      </c>
      <c r="AK5" s="50" t="str">
        <f t="shared" si="2"/>
        <v/>
      </c>
      <c r="AL5" s="50" t="str">
        <f t="shared" si="2"/>
        <v/>
      </c>
      <c r="AM5" s="50" t="str">
        <f t="shared" si="2"/>
        <v/>
      </c>
      <c r="AN5" s="50" t="str">
        <f t="shared" si="0"/>
        <v/>
      </c>
      <c r="AO5" s="50" t="str">
        <f t="shared" si="0"/>
        <v/>
      </c>
      <c r="AP5" s="50" t="str">
        <f t="shared" si="0"/>
        <v/>
      </c>
      <c r="AQ5" s="50" t="str">
        <f t="shared" si="0"/>
        <v/>
      </c>
      <c r="AR5" s="50" t="str">
        <f t="shared" si="0"/>
        <v/>
      </c>
      <c r="AS5" s="50" t="str">
        <f t="shared" si="0"/>
        <v/>
      </c>
      <c r="AT5" s="50" t="str">
        <f t="shared" si="0"/>
        <v/>
      </c>
      <c r="AU5" s="50" t="str">
        <f t="shared" si="0"/>
        <v/>
      </c>
      <c r="AV5" s="50" t="str">
        <f t="shared" si="0"/>
        <v/>
      </c>
      <c r="AW5" s="50" t="str">
        <f t="shared" si="0"/>
        <v/>
      </c>
      <c r="AX5" s="50" t="str">
        <f t="shared" si="0"/>
        <v/>
      </c>
      <c r="AY5" s="50" t="str">
        <f t="shared" si="0"/>
        <v/>
      </c>
      <c r="AZ5" s="71" t="str">
        <f t="shared" si="0"/>
        <v/>
      </c>
    </row>
    <row r="6" spans="1:52" s="84" customFormat="1" ht="30" customHeight="1">
      <c r="C6" s="58"/>
      <c r="D6" s="412" t="str">
        <f>IFERROR(INDEX('1'!$AJ$163:$AK$171,MATCH($C6,'1'!$AJ$163:$AJ$171,0),2),"")</f>
        <v/>
      </c>
      <c r="E6" s="412"/>
      <c r="F6" s="412"/>
      <c r="G6" s="412"/>
      <c r="H6" s="412"/>
      <c r="I6" s="412"/>
      <c r="J6" s="412"/>
      <c r="K6" s="590"/>
      <c r="L6" s="587"/>
      <c r="M6" s="588"/>
      <c r="N6" s="589"/>
      <c r="O6" s="52"/>
      <c r="P6" s="584"/>
      <c r="Q6" s="585"/>
      <c r="R6" s="585"/>
      <c r="S6" s="585"/>
      <c r="T6" s="586"/>
      <c r="V6" s="77" t="s">
        <v>369</v>
      </c>
      <c r="W6" s="69" t="str">
        <f t="shared" si="1"/>
        <v/>
      </c>
      <c r="X6" s="68" t="str">
        <f t="shared" si="2"/>
        <v/>
      </c>
      <c r="Y6" s="50" t="str">
        <f t="shared" si="0"/>
        <v/>
      </c>
      <c r="Z6" s="50" t="str">
        <f t="shared" si="0"/>
        <v/>
      </c>
      <c r="AA6" s="50" t="str">
        <f t="shared" si="0"/>
        <v/>
      </c>
      <c r="AB6" s="50" t="str">
        <f t="shared" si="0"/>
        <v/>
      </c>
      <c r="AC6" s="50" t="str">
        <f t="shared" si="0"/>
        <v/>
      </c>
      <c r="AD6" s="50" t="str">
        <f t="shared" si="0"/>
        <v/>
      </c>
      <c r="AE6" s="50" t="str">
        <f t="shared" si="0"/>
        <v/>
      </c>
      <c r="AF6" s="50" t="str">
        <f t="shared" si="0"/>
        <v/>
      </c>
      <c r="AG6" s="50" t="str">
        <f t="shared" si="0"/>
        <v/>
      </c>
      <c r="AH6" s="50" t="str">
        <f t="shared" si="0"/>
        <v/>
      </c>
      <c r="AI6" s="50" t="str">
        <f t="shared" si="0"/>
        <v/>
      </c>
      <c r="AJ6" s="50" t="str">
        <f t="shared" si="0"/>
        <v/>
      </c>
      <c r="AK6" s="50" t="str">
        <f t="shared" si="0"/>
        <v/>
      </c>
      <c r="AL6" s="50" t="str">
        <f t="shared" si="0"/>
        <v/>
      </c>
      <c r="AM6" s="50" t="str">
        <f t="shared" si="0"/>
        <v/>
      </c>
      <c r="AN6" s="50" t="str">
        <f t="shared" si="0"/>
        <v/>
      </c>
      <c r="AO6" s="50" t="str">
        <f t="shared" si="0"/>
        <v/>
      </c>
      <c r="AP6" s="50" t="str">
        <f t="shared" si="0"/>
        <v/>
      </c>
      <c r="AQ6" s="50" t="str">
        <f t="shared" si="0"/>
        <v/>
      </c>
      <c r="AR6" s="50" t="str">
        <f t="shared" si="0"/>
        <v/>
      </c>
      <c r="AS6" s="50" t="str">
        <f t="shared" si="0"/>
        <v/>
      </c>
      <c r="AT6" s="50" t="str">
        <f t="shared" si="0"/>
        <v/>
      </c>
      <c r="AU6" s="50" t="str">
        <f t="shared" si="0"/>
        <v/>
      </c>
      <c r="AV6" s="50" t="str">
        <f t="shared" si="0"/>
        <v/>
      </c>
      <c r="AW6" s="50" t="str">
        <f t="shared" si="0"/>
        <v/>
      </c>
      <c r="AX6" s="50" t="str">
        <f t="shared" si="0"/>
        <v/>
      </c>
      <c r="AY6" s="50" t="str">
        <f t="shared" si="0"/>
        <v/>
      </c>
      <c r="AZ6" s="71" t="str">
        <f t="shared" si="0"/>
        <v/>
      </c>
    </row>
    <row r="7" spans="1:52" s="84" customFormat="1" ht="30" customHeight="1">
      <c r="C7" s="58"/>
      <c r="D7" s="412" t="str">
        <f>IFERROR(INDEX('1'!$AJ$163:$AK$171,MATCH($C7,'1'!$AJ$163:$AJ$171,0),2),"")</f>
        <v/>
      </c>
      <c r="E7" s="412"/>
      <c r="F7" s="412"/>
      <c r="G7" s="412"/>
      <c r="H7" s="412"/>
      <c r="I7" s="412"/>
      <c r="J7" s="412"/>
      <c r="K7" s="590"/>
      <c r="L7" s="587"/>
      <c r="M7" s="588"/>
      <c r="N7" s="589"/>
      <c r="O7" s="52"/>
      <c r="P7" s="584"/>
      <c r="Q7" s="585"/>
      <c r="R7" s="585"/>
      <c r="S7" s="585"/>
      <c r="T7" s="586"/>
      <c r="V7" s="77" t="s">
        <v>370</v>
      </c>
      <c r="W7" s="69" t="str">
        <f t="shared" si="1"/>
        <v/>
      </c>
      <c r="X7" s="68" t="str">
        <f t="shared" si="2"/>
        <v/>
      </c>
      <c r="Y7" s="50" t="str">
        <f t="shared" si="0"/>
        <v/>
      </c>
      <c r="Z7" s="50" t="str">
        <f t="shared" si="0"/>
        <v/>
      </c>
      <c r="AA7" s="50" t="str">
        <f t="shared" si="0"/>
        <v/>
      </c>
      <c r="AB7" s="50" t="str">
        <f t="shared" si="0"/>
        <v/>
      </c>
      <c r="AC7" s="50" t="str">
        <f t="shared" si="0"/>
        <v/>
      </c>
      <c r="AD7" s="50" t="str">
        <f t="shared" si="0"/>
        <v/>
      </c>
      <c r="AE7" s="50" t="str">
        <f t="shared" si="0"/>
        <v/>
      </c>
      <c r="AF7" s="50" t="str">
        <f t="shared" si="0"/>
        <v/>
      </c>
      <c r="AG7" s="50" t="str">
        <f t="shared" si="0"/>
        <v/>
      </c>
      <c r="AH7" s="50" t="str">
        <f t="shared" si="0"/>
        <v/>
      </c>
      <c r="AI7" s="50" t="str">
        <f t="shared" si="0"/>
        <v/>
      </c>
      <c r="AJ7" s="50" t="str">
        <f t="shared" si="0"/>
        <v/>
      </c>
      <c r="AK7" s="50" t="str">
        <f t="shared" si="0"/>
        <v/>
      </c>
      <c r="AL7" s="50" t="str">
        <f t="shared" si="0"/>
        <v/>
      </c>
      <c r="AM7" s="50" t="str">
        <f t="shared" si="0"/>
        <v/>
      </c>
      <c r="AN7" s="50" t="str">
        <f t="shared" si="0"/>
        <v/>
      </c>
      <c r="AO7" s="50" t="str">
        <f t="shared" si="0"/>
        <v/>
      </c>
      <c r="AP7" s="50" t="str">
        <f t="shared" si="0"/>
        <v/>
      </c>
      <c r="AQ7" s="50" t="str">
        <f t="shared" si="0"/>
        <v/>
      </c>
      <c r="AR7" s="50" t="str">
        <f t="shared" si="0"/>
        <v/>
      </c>
      <c r="AS7" s="50" t="str">
        <f t="shared" si="0"/>
        <v/>
      </c>
      <c r="AT7" s="50" t="str">
        <f t="shared" si="0"/>
        <v/>
      </c>
      <c r="AU7" s="50" t="str">
        <f t="shared" si="0"/>
        <v/>
      </c>
      <c r="AV7" s="50" t="str">
        <f t="shared" si="0"/>
        <v/>
      </c>
      <c r="AW7" s="50" t="str">
        <f t="shared" si="0"/>
        <v/>
      </c>
      <c r="AX7" s="50" t="str">
        <f t="shared" si="0"/>
        <v/>
      </c>
      <c r="AY7" s="50" t="str">
        <f t="shared" si="0"/>
        <v/>
      </c>
      <c r="AZ7" s="71" t="str">
        <f t="shared" si="0"/>
        <v/>
      </c>
    </row>
    <row r="8" spans="1:52" s="84" customFormat="1" ht="30" customHeight="1">
      <c r="C8" s="58"/>
      <c r="D8" s="412" t="str">
        <f>IFERROR(INDEX('1'!$AJ$163:$AK$171,MATCH($C8,'1'!$AJ$163:$AJ$171,0),2),"")</f>
        <v/>
      </c>
      <c r="E8" s="412"/>
      <c r="F8" s="412"/>
      <c r="G8" s="412"/>
      <c r="H8" s="412"/>
      <c r="I8" s="412"/>
      <c r="J8" s="412"/>
      <c r="K8" s="590"/>
      <c r="L8" s="587"/>
      <c r="M8" s="588"/>
      <c r="N8" s="589"/>
      <c r="O8" s="52"/>
      <c r="P8" s="584"/>
      <c r="Q8" s="585"/>
      <c r="R8" s="585"/>
      <c r="S8" s="585"/>
      <c r="T8" s="586"/>
      <c r="V8" s="77" t="s">
        <v>371</v>
      </c>
      <c r="W8" s="69" t="str">
        <f t="shared" si="1"/>
        <v/>
      </c>
      <c r="X8" s="68" t="str">
        <f t="shared" si="2"/>
        <v/>
      </c>
      <c r="Y8" s="50" t="str">
        <f t="shared" si="0"/>
        <v/>
      </c>
      <c r="Z8" s="50" t="str">
        <f t="shared" si="0"/>
        <v/>
      </c>
      <c r="AA8" s="50" t="str">
        <f t="shared" si="0"/>
        <v/>
      </c>
      <c r="AB8" s="50" t="str">
        <f t="shared" si="0"/>
        <v/>
      </c>
      <c r="AC8" s="50" t="str">
        <f t="shared" si="0"/>
        <v/>
      </c>
      <c r="AD8" s="50" t="str">
        <f t="shared" si="0"/>
        <v/>
      </c>
      <c r="AE8" s="50" t="str">
        <f t="shared" si="0"/>
        <v/>
      </c>
      <c r="AF8" s="50" t="str">
        <f t="shared" si="0"/>
        <v/>
      </c>
      <c r="AG8" s="50" t="str">
        <f t="shared" si="0"/>
        <v/>
      </c>
      <c r="AH8" s="50" t="str">
        <f t="shared" si="0"/>
        <v/>
      </c>
      <c r="AI8" s="50" t="str">
        <f t="shared" si="0"/>
        <v/>
      </c>
      <c r="AJ8" s="50" t="str">
        <f t="shared" si="0"/>
        <v/>
      </c>
      <c r="AK8" s="50" t="str">
        <f t="shared" si="0"/>
        <v/>
      </c>
      <c r="AL8" s="50" t="str">
        <f t="shared" si="0"/>
        <v/>
      </c>
      <c r="AM8" s="50" t="str">
        <f t="shared" si="0"/>
        <v/>
      </c>
      <c r="AN8" s="50" t="str">
        <f t="shared" si="0"/>
        <v/>
      </c>
      <c r="AO8" s="50" t="str">
        <f t="shared" si="0"/>
        <v/>
      </c>
      <c r="AP8" s="50" t="str">
        <f t="shared" si="0"/>
        <v/>
      </c>
      <c r="AQ8" s="50" t="str">
        <f t="shared" si="0"/>
        <v/>
      </c>
      <c r="AR8" s="50" t="str">
        <f t="shared" si="0"/>
        <v/>
      </c>
      <c r="AS8" s="50" t="str">
        <f t="shared" si="0"/>
        <v/>
      </c>
      <c r="AT8" s="50" t="str">
        <f t="shared" si="0"/>
        <v/>
      </c>
      <c r="AU8" s="50" t="str">
        <f t="shared" si="0"/>
        <v/>
      </c>
      <c r="AV8" s="50" t="str">
        <f t="shared" si="0"/>
        <v/>
      </c>
      <c r="AW8" s="50" t="str">
        <f t="shared" si="0"/>
        <v/>
      </c>
      <c r="AX8" s="50" t="str">
        <f t="shared" si="0"/>
        <v/>
      </c>
      <c r="AY8" s="50" t="str">
        <f t="shared" si="0"/>
        <v/>
      </c>
      <c r="AZ8" s="71" t="str">
        <f t="shared" si="0"/>
        <v/>
      </c>
    </row>
    <row r="9" spans="1:52" s="84" customFormat="1" ht="30" customHeight="1">
      <c r="C9" s="58"/>
      <c r="D9" s="412" t="str">
        <f>IFERROR(INDEX('1'!$AJ$163:$AK$171,MATCH($C9,'1'!$AJ$163:$AJ$171,0),2),"")</f>
        <v/>
      </c>
      <c r="E9" s="412"/>
      <c r="F9" s="412"/>
      <c r="G9" s="412"/>
      <c r="H9" s="412"/>
      <c r="I9" s="412"/>
      <c r="J9" s="412"/>
      <c r="K9" s="590"/>
      <c r="L9" s="587"/>
      <c r="M9" s="588"/>
      <c r="N9" s="589"/>
      <c r="O9" s="52"/>
      <c r="P9" s="584"/>
      <c r="Q9" s="585"/>
      <c r="R9" s="585"/>
      <c r="S9" s="585"/>
      <c r="T9" s="586"/>
      <c r="V9" s="77" t="s">
        <v>372</v>
      </c>
      <c r="W9" s="69" t="str">
        <f t="shared" si="1"/>
        <v/>
      </c>
      <c r="X9" s="68" t="str">
        <f t="shared" si="2"/>
        <v/>
      </c>
      <c r="Y9" s="50" t="str">
        <f t="shared" si="0"/>
        <v/>
      </c>
      <c r="Z9" s="50" t="str">
        <f t="shared" si="0"/>
        <v/>
      </c>
      <c r="AA9" s="50" t="str">
        <f t="shared" si="0"/>
        <v/>
      </c>
      <c r="AB9" s="50" t="str">
        <f t="shared" si="0"/>
        <v/>
      </c>
      <c r="AC9" s="50" t="str">
        <f t="shared" si="0"/>
        <v/>
      </c>
      <c r="AD9" s="50" t="str">
        <f t="shared" si="0"/>
        <v/>
      </c>
      <c r="AE9" s="50" t="str">
        <f t="shared" si="0"/>
        <v/>
      </c>
      <c r="AF9" s="50" t="str">
        <f t="shared" si="0"/>
        <v/>
      </c>
      <c r="AG9" s="50" t="str">
        <f t="shared" si="0"/>
        <v/>
      </c>
      <c r="AH9" s="50" t="str">
        <f t="shared" si="0"/>
        <v/>
      </c>
      <c r="AI9" s="50" t="str">
        <f t="shared" si="0"/>
        <v/>
      </c>
      <c r="AJ9" s="50" t="str">
        <f t="shared" si="0"/>
        <v/>
      </c>
      <c r="AK9" s="50" t="str">
        <f t="shared" si="0"/>
        <v/>
      </c>
      <c r="AL9" s="50" t="str">
        <f t="shared" si="0"/>
        <v/>
      </c>
      <c r="AM9" s="50" t="str">
        <f t="shared" si="0"/>
        <v/>
      </c>
      <c r="AN9" s="50" t="str">
        <f t="shared" si="0"/>
        <v/>
      </c>
      <c r="AO9" s="50" t="str">
        <f t="shared" si="0"/>
        <v/>
      </c>
      <c r="AP9" s="50" t="str">
        <f t="shared" si="0"/>
        <v/>
      </c>
      <c r="AQ9" s="50" t="str">
        <f t="shared" si="0"/>
        <v/>
      </c>
      <c r="AR9" s="50" t="str">
        <f t="shared" si="0"/>
        <v/>
      </c>
      <c r="AS9" s="50" t="str">
        <f t="shared" si="0"/>
        <v/>
      </c>
      <c r="AT9" s="50" t="str">
        <f t="shared" si="0"/>
        <v/>
      </c>
      <c r="AU9" s="50" t="str">
        <f t="shared" si="0"/>
        <v/>
      </c>
      <c r="AV9" s="50" t="str">
        <f t="shared" si="0"/>
        <v/>
      </c>
      <c r="AW9" s="50" t="str">
        <f t="shared" si="0"/>
        <v/>
      </c>
      <c r="AX9" s="50" t="str">
        <f t="shared" si="0"/>
        <v/>
      </c>
      <c r="AY9" s="50" t="str">
        <f t="shared" si="0"/>
        <v/>
      </c>
      <c r="AZ9" s="71" t="str">
        <f t="shared" si="0"/>
        <v/>
      </c>
    </row>
    <row r="10" spans="1:52" s="84" customFormat="1" ht="30" customHeight="1">
      <c r="C10" s="58"/>
      <c r="D10" s="412" t="str">
        <f>IFERROR(INDEX('1'!$AJ$163:$AK$171,MATCH($C10,'1'!$AJ$163:$AJ$171,0),2),"")</f>
        <v/>
      </c>
      <c r="E10" s="412"/>
      <c r="F10" s="412"/>
      <c r="G10" s="412"/>
      <c r="H10" s="412"/>
      <c r="I10" s="412"/>
      <c r="J10" s="412"/>
      <c r="K10" s="590"/>
      <c r="L10" s="587"/>
      <c r="M10" s="588"/>
      <c r="N10" s="589"/>
      <c r="O10" s="52"/>
      <c r="P10" s="584"/>
      <c r="Q10" s="585"/>
      <c r="R10" s="585"/>
      <c r="S10" s="585"/>
      <c r="T10" s="586"/>
      <c r="V10" s="77" t="s">
        <v>373</v>
      </c>
      <c r="W10" s="69" t="str">
        <f t="shared" si="1"/>
        <v/>
      </c>
      <c r="X10" s="68" t="str">
        <f t="shared" si="2"/>
        <v/>
      </c>
      <c r="Y10" s="50" t="str">
        <f t="shared" si="0"/>
        <v/>
      </c>
      <c r="Z10" s="50" t="str">
        <f t="shared" si="0"/>
        <v/>
      </c>
      <c r="AA10" s="50" t="str">
        <f t="shared" si="0"/>
        <v/>
      </c>
      <c r="AB10" s="50" t="str">
        <f t="shared" si="0"/>
        <v/>
      </c>
      <c r="AC10" s="50" t="str">
        <f t="shared" si="0"/>
        <v/>
      </c>
      <c r="AD10" s="50" t="str">
        <f t="shared" si="0"/>
        <v/>
      </c>
      <c r="AE10" s="50" t="str">
        <f t="shared" si="0"/>
        <v/>
      </c>
      <c r="AF10" s="50" t="str">
        <f t="shared" si="0"/>
        <v/>
      </c>
      <c r="AG10" s="50" t="str">
        <f t="shared" si="0"/>
        <v/>
      </c>
      <c r="AH10" s="50" t="str">
        <f t="shared" si="0"/>
        <v/>
      </c>
      <c r="AI10" s="50" t="str">
        <f t="shared" si="0"/>
        <v/>
      </c>
      <c r="AJ10" s="50" t="str">
        <f t="shared" si="0"/>
        <v/>
      </c>
      <c r="AK10" s="50" t="str">
        <f t="shared" si="0"/>
        <v/>
      </c>
      <c r="AL10" s="50" t="str">
        <f t="shared" si="0"/>
        <v/>
      </c>
      <c r="AM10" s="50" t="str">
        <f t="shared" si="0"/>
        <v/>
      </c>
      <c r="AN10" s="50" t="str">
        <f t="shared" si="0"/>
        <v/>
      </c>
      <c r="AO10" s="50" t="str">
        <f t="shared" si="0"/>
        <v/>
      </c>
      <c r="AP10" s="50" t="str">
        <f t="shared" si="0"/>
        <v/>
      </c>
      <c r="AQ10" s="50" t="str">
        <f t="shared" si="0"/>
        <v/>
      </c>
      <c r="AR10" s="50" t="str">
        <f t="shared" si="0"/>
        <v/>
      </c>
      <c r="AS10" s="50" t="str">
        <f t="shared" si="0"/>
        <v/>
      </c>
      <c r="AT10" s="50" t="str">
        <f t="shared" si="0"/>
        <v/>
      </c>
      <c r="AU10" s="50" t="str">
        <f t="shared" si="0"/>
        <v/>
      </c>
      <c r="AV10" s="50" t="str">
        <f t="shared" si="0"/>
        <v/>
      </c>
      <c r="AW10" s="50" t="str">
        <f t="shared" si="0"/>
        <v/>
      </c>
      <c r="AX10" s="50" t="str">
        <f t="shared" si="0"/>
        <v/>
      </c>
      <c r="AY10" s="50" t="str">
        <f t="shared" si="0"/>
        <v/>
      </c>
      <c r="AZ10" s="71" t="str">
        <f t="shared" si="0"/>
        <v/>
      </c>
    </row>
    <row r="11" spans="1:52" s="84" customFormat="1" ht="30" customHeight="1">
      <c r="C11" s="58"/>
      <c r="D11" s="412" t="str">
        <f>IFERROR(INDEX('1'!$AJ$163:$AK$171,MATCH($C11,'1'!$AJ$163:$AJ$171,0),2),"")</f>
        <v/>
      </c>
      <c r="E11" s="412"/>
      <c r="F11" s="412"/>
      <c r="G11" s="412"/>
      <c r="H11" s="412"/>
      <c r="I11" s="412"/>
      <c r="J11" s="412"/>
      <c r="K11" s="590"/>
      <c r="L11" s="587"/>
      <c r="M11" s="588"/>
      <c r="N11" s="589"/>
      <c r="O11" s="52"/>
      <c r="P11" s="584"/>
      <c r="Q11" s="585"/>
      <c r="R11" s="585"/>
      <c r="S11" s="585"/>
      <c r="T11" s="586"/>
      <c r="V11" s="77" t="s">
        <v>374</v>
      </c>
      <c r="W11" s="69" t="str">
        <f t="shared" si="1"/>
        <v/>
      </c>
      <c r="X11" s="68" t="str">
        <f t="shared" si="2"/>
        <v/>
      </c>
      <c r="Y11" s="50" t="str">
        <f t="shared" si="0"/>
        <v/>
      </c>
      <c r="Z11" s="50" t="str">
        <f t="shared" si="0"/>
        <v/>
      </c>
      <c r="AA11" s="50" t="str">
        <f t="shared" si="0"/>
        <v/>
      </c>
      <c r="AB11" s="50" t="str">
        <f t="shared" si="0"/>
        <v/>
      </c>
      <c r="AC11" s="50" t="str">
        <f t="shared" si="0"/>
        <v/>
      </c>
      <c r="AD11" s="50" t="str">
        <f t="shared" si="0"/>
        <v/>
      </c>
      <c r="AE11" s="50" t="str">
        <f t="shared" si="0"/>
        <v/>
      </c>
      <c r="AF11" s="50" t="str">
        <f t="shared" si="0"/>
        <v/>
      </c>
      <c r="AG11" s="50" t="str">
        <f t="shared" si="0"/>
        <v/>
      </c>
      <c r="AH11" s="50" t="str">
        <f t="shared" si="0"/>
        <v/>
      </c>
      <c r="AI11" s="50" t="str">
        <f t="shared" si="0"/>
        <v/>
      </c>
      <c r="AJ11" s="50" t="str">
        <f t="shared" si="0"/>
        <v/>
      </c>
      <c r="AK11" s="50" t="str">
        <f t="shared" si="0"/>
        <v/>
      </c>
      <c r="AL11" s="50" t="str">
        <f t="shared" si="0"/>
        <v/>
      </c>
      <c r="AM11" s="50" t="str">
        <f t="shared" si="0"/>
        <v/>
      </c>
      <c r="AN11" s="50" t="str">
        <f t="shared" si="0"/>
        <v/>
      </c>
      <c r="AO11" s="50" t="str">
        <f t="shared" si="0"/>
        <v/>
      </c>
      <c r="AP11" s="50" t="str">
        <f t="shared" si="0"/>
        <v/>
      </c>
      <c r="AQ11" s="50" t="str">
        <f t="shared" si="0"/>
        <v/>
      </c>
      <c r="AR11" s="50" t="str">
        <f t="shared" si="0"/>
        <v/>
      </c>
      <c r="AS11" s="50" t="str">
        <f t="shared" si="0"/>
        <v/>
      </c>
      <c r="AT11" s="50" t="str">
        <f t="shared" si="0"/>
        <v/>
      </c>
      <c r="AU11" s="50" t="str">
        <f t="shared" si="0"/>
        <v/>
      </c>
      <c r="AV11" s="50" t="str">
        <f t="shared" si="0"/>
        <v/>
      </c>
      <c r="AW11" s="50" t="str">
        <f t="shared" si="0"/>
        <v/>
      </c>
      <c r="AX11" s="50" t="str">
        <f t="shared" si="0"/>
        <v/>
      </c>
      <c r="AY11" s="50" t="str">
        <f t="shared" si="0"/>
        <v/>
      </c>
      <c r="AZ11" s="71" t="str">
        <f t="shared" si="0"/>
        <v/>
      </c>
    </row>
    <row r="12" spans="1:52" s="84" customFormat="1" ht="30" customHeight="1">
      <c r="C12" s="58"/>
      <c r="D12" s="412" t="str">
        <f>IFERROR(INDEX('1'!$AJ$163:$AK$171,MATCH($C12,'1'!$AJ$163:$AJ$171,0),2),"")</f>
        <v/>
      </c>
      <c r="E12" s="412"/>
      <c r="F12" s="412"/>
      <c r="G12" s="412"/>
      <c r="H12" s="412"/>
      <c r="I12" s="412"/>
      <c r="J12" s="412"/>
      <c r="K12" s="590"/>
      <c r="L12" s="587"/>
      <c r="M12" s="588"/>
      <c r="N12" s="589"/>
      <c r="O12" s="52"/>
      <c r="P12" s="584"/>
      <c r="Q12" s="585"/>
      <c r="R12" s="585"/>
      <c r="S12" s="585"/>
      <c r="T12" s="586"/>
      <c r="V12" s="77" t="s">
        <v>375</v>
      </c>
      <c r="W12" s="69" t="str">
        <f t="shared" si="1"/>
        <v/>
      </c>
      <c r="X12" s="68" t="str">
        <f t="shared" si="2"/>
        <v/>
      </c>
      <c r="Y12" s="50" t="str">
        <f t="shared" si="0"/>
        <v/>
      </c>
      <c r="Z12" s="50" t="str">
        <f t="shared" si="0"/>
        <v/>
      </c>
      <c r="AA12" s="50" t="str">
        <f t="shared" si="0"/>
        <v/>
      </c>
      <c r="AB12" s="50" t="str">
        <f t="shared" si="0"/>
        <v/>
      </c>
      <c r="AC12" s="50" t="str">
        <f t="shared" si="0"/>
        <v/>
      </c>
      <c r="AD12" s="50" t="str">
        <f t="shared" si="0"/>
        <v/>
      </c>
      <c r="AE12" s="50" t="str">
        <f t="shared" si="0"/>
        <v/>
      </c>
      <c r="AF12" s="50" t="str">
        <f t="shared" si="0"/>
        <v/>
      </c>
      <c r="AG12" s="50" t="str">
        <f t="shared" si="0"/>
        <v/>
      </c>
      <c r="AH12" s="50" t="str">
        <f t="shared" si="0"/>
        <v/>
      </c>
      <c r="AI12" s="50" t="str">
        <f t="shared" si="0"/>
        <v/>
      </c>
      <c r="AJ12" s="50" t="str">
        <f t="shared" si="0"/>
        <v/>
      </c>
      <c r="AK12" s="50" t="str">
        <f t="shared" si="0"/>
        <v/>
      </c>
      <c r="AL12" s="50" t="str">
        <f t="shared" si="0"/>
        <v/>
      </c>
      <c r="AM12" s="50" t="str">
        <f t="shared" si="0"/>
        <v/>
      </c>
      <c r="AN12" s="50" t="str">
        <f t="shared" si="0"/>
        <v/>
      </c>
      <c r="AO12" s="50" t="str">
        <f t="shared" si="0"/>
        <v/>
      </c>
      <c r="AP12" s="50" t="str">
        <f t="shared" si="0"/>
        <v/>
      </c>
      <c r="AQ12" s="50" t="str">
        <f t="shared" si="0"/>
        <v/>
      </c>
      <c r="AR12" s="50" t="str">
        <f t="shared" si="0"/>
        <v/>
      </c>
      <c r="AS12" s="50" t="str">
        <f t="shared" si="0"/>
        <v/>
      </c>
      <c r="AT12" s="50" t="str">
        <f t="shared" si="0"/>
        <v/>
      </c>
      <c r="AU12" s="50" t="str">
        <f t="shared" si="0"/>
        <v/>
      </c>
      <c r="AV12" s="50" t="str">
        <f t="shared" si="0"/>
        <v/>
      </c>
      <c r="AW12" s="50" t="str">
        <f t="shared" si="0"/>
        <v/>
      </c>
      <c r="AX12" s="50" t="str">
        <f t="shared" si="0"/>
        <v/>
      </c>
      <c r="AY12" s="50" t="str">
        <f t="shared" si="0"/>
        <v/>
      </c>
      <c r="AZ12" s="71" t="str">
        <f t="shared" si="0"/>
        <v/>
      </c>
    </row>
    <row r="13" spans="1:52" s="84" customFormat="1" ht="30" customHeight="1">
      <c r="C13" s="58"/>
      <c r="D13" s="412" t="str">
        <f>IFERROR(INDEX('1'!$AJ$163:$AK$171,MATCH($C13,'1'!$AJ$163:$AJ$171,0),2),"")</f>
        <v/>
      </c>
      <c r="E13" s="412"/>
      <c r="F13" s="412"/>
      <c r="G13" s="412"/>
      <c r="H13" s="412"/>
      <c r="I13" s="412"/>
      <c r="J13" s="412"/>
      <c r="K13" s="590"/>
      <c r="L13" s="587"/>
      <c r="M13" s="588"/>
      <c r="N13" s="589"/>
      <c r="O13" s="52"/>
      <c r="P13" s="584"/>
      <c r="Q13" s="585"/>
      <c r="R13" s="585"/>
      <c r="S13" s="585"/>
      <c r="T13" s="586"/>
      <c r="V13" s="77" t="s">
        <v>376</v>
      </c>
      <c r="W13" s="69" t="str">
        <f t="shared" si="1"/>
        <v/>
      </c>
      <c r="X13" s="68" t="str">
        <f t="shared" si="2"/>
        <v/>
      </c>
      <c r="Y13" s="50" t="str">
        <f t="shared" si="0"/>
        <v/>
      </c>
      <c r="Z13" s="50" t="str">
        <f t="shared" si="0"/>
        <v/>
      </c>
      <c r="AA13" s="50" t="str">
        <f t="shared" si="0"/>
        <v/>
      </c>
      <c r="AB13" s="50" t="str">
        <f t="shared" si="0"/>
        <v/>
      </c>
      <c r="AC13" s="50" t="str">
        <f t="shared" si="0"/>
        <v/>
      </c>
      <c r="AD13" s="50" t="str">
        <f t="shared" si="0"/>
        <v/>
      </c>
      <c r="AE13" s="50" t="str">
        <f t="shared" si="0"/>
        <v/>
      </c>
      <c r="AF13" s="50" t="str">
        <f t="shared" si="0"/>
        <v/>
      </c>
      <c r="AG13" s="50" t="str">
        <f t="shared" si="0"/>
        <v/>
      </c>
      <c r="AH13" s="50" t="str">
        <f t="shared" si="0"/>
        <v/>
      </c>
      <c r="AI13" s="50" t="str">
        <f t="shared" si="0"/>
        <v/>
      </c>
      <c r="AJ13" s="50" t="str">
        <f t="shared" si="0"/>
        <v/>
      </c>
      <c r="AK13" s="50" t="str">
        <f t="shared" si="0"/>
        <v/>
      </c>
      <c r="AL13" s="50" t="str">
        <f t="shared" si="0"/>
        <v/>
      </c>
      <c r="AM13" s="50" t="str">
        <f t="shared" si="0"/>
        <v/>
      </c>
      <c r="AN13" s="50" t="str">
        <f t="shared" si="0"/>
        <v/>
      </c>
      <c r="AO13" s="50" t="str">
        <f t="shared" si="0"/>
        <v/>
      </c>
      <c r="AP13" s="50" t="str">
        <f t="shared" si="0"/>
        <v/>
      </c>
      <c r="AQ13" s="50" t="str">
        <f t="shared" ref="Y13:AZ18" si="3">IF($C13&gt;5,IF(AQ$2&lt;&gt;"×",$C13,""),IF($O13=AQ$2,$C13,""))</f>
        <v/>
      </c>
      <c r="AR13" s="50" t="str">
        <f t="shared" si="3"/>
        <v/>
      </c>
      <c r="AS13" s="50" t="str">
        <f t="shared" si="3"/>
        <v/>
      </c>
      <c r="AT13" s="50" t="str">
        <f t="shared" si="3"/>
        <v/>
      </c>
      <c r="AU13" s="50" t="str">
        <f t="shared" si="3"/>
        <v/>
      </c>
      <c r="AV13" s="50" t="str">
        <f t="shared" si="3"/>
        <v/>
      </c>
      <c r="AW13" s="50" t="str">
        <f t="shared" si="3"/>
        <v/>
      </c>
      <c r="AX13" s="50" t="str">
        <f t="shared" si="3"/>
        <v/>
      </c>
      <c r="AY13" s="50" t="str">
        <f t="shared" si="3"/>
        <v/>
      </c>
      <c r="AZ13" s="71" t="str">
        <f t="shared" si="3"/>
        <v/>
      </c>
    </row>
    <row r="14" spans="1:52" s="84" customFormat="1" ht="30" customHeight="1">
      <c r="C14" s="58"/>
      <c r="D14" s="412" t="str">
        <f>IFERROR(INDEX('1'!$AJ$163:$AK$171,MATCH($C14,'1'!$AJ$163:$AJ$171,0),2),"")</f>
        <v/>
      </c>
      <c r="E14" s="412"/>
      <c r="F14" s="412"/>
      <c r="G14" s="412"/>
      <c r="H14" s="412"/>
      <c r="I14" s="412"/>
      <c r="J14" s="412"/>
      <c r="K14" s="590"/>
      <c r="L14" s="587"/>
      <c r="M14" s="588"/>
      <c r="N14" s="589"/>
      <c r="O14" s="52"/>
      <c r="P14" s="584"/>
      <c r="Q14" s="585"/>
      <c r="R14" s="585"/>
      <c r="S14" s="585"/>
      <c r="T14" s="586"/>
      <c r="V14" s="77" t="s">
        <v>377</v>
      </c>
      <c r="W14" s="69" t="str">
        <f t="shared" si="1"/>
        <v/>
      </c>
      <c r="X14" s="68" t="str">
        <f t="shared" si="2"/>
        <v/>
      </c>
      <c r="Y14" s="50" t="str">
        <f t="shared" si="3"/>
        <v/>
      </c>
      <c r="Z14" s="50" t="str">
        <f t="shared" si="3"/>
        <v/>
      </c>
      <c r="AA14" s="50" t="str">
        <f t="shared" si="3"/>
        <v/>
      </c>
      <c r="AB14" s="50" t="str">
        <f t="shared" si="3"/>
        <v/>
      </c>
      <c r="AC14" s="50" t="str">
        <f t="shared" si="3"/>
        <v/>
      </c>
      <c r="AD14" s="50" t="str">
        <f t="shared" si="3"/>
        <v/>
      </c>
      <c r="AE14" s="50" t="str">
        <f t="shared" si="3"/>
        <v/>
      </c>
      <c r="AF14" s="50" t="str">
        <f t="shared" si="3"/>
        <v/>
      </c>
      <c r="AG14" s="50" t="str">
        <f t="shared" si="3"/>
        <v/>
      </c>
      <c r="AH14" s="50" t="str">
        <f t="shared" si="3"/>
        <v/>
      </c>
      <c r="AI14" s="50" t="str">
        <f t="shared" si="3"/>
        <v/>
      </c>
      <c r="AJ14" s="50" t="str">
        <f t="shared" si="3"/>
        <v/>
      </c>
      <c r="AK14" s="50" t="str">
        <f t="shared" si="3"/>
        <v/>
      </c>
      <c r="AL14" s="50" t="str">
        <f t="shared" si="3"/>
        <v/>
      </c>
      <c r="AM14" s="50" t="str">
        <f t="shared" si="3"/>
        <v/>
      </c>
      <c r="AN14" s="50" t="str">
        <f t="shared" si="3"/>
        <v/>
      </c>
      <c r="AO14" s="50" t="str">
        <f t="shared" si="3"/>
        <v/>
      </c>
      <c r="AP14" s="50" t="str">
        <f t="shared" si="3"/>
        <v/>
      </c>
      <c r="AQ14" s="50" t="str">
        <f t="shared" si="3"/>
        <v/>
      </c>
      <c r="AR14" s="50" t="str">
        <f t="shared" si="3"/>
        <v/>
      </c>
      <c r="AS14" s="50" t="str">
        <f t="shared" si="3"/>
        <v/>
      </c>
      <c r="AT14" s="50" t="str">
        <f t="shared" si="3"/>
        <v/>
      </c>
      <c r="AU14" s="50" t="str">
        <f t="shared" si="3"/>
        <v/>
      </c>
      <c r="AV14" s="50" t="str">
        <f t="shared" si="3"/>
        <v/>
      </c>
      <c r="AW14" s="50" t="str">
        <f t="shared" si="3"/>
        <v/>
      </c>
      <c r="AX14" s="50" t="str">
        <f t="shared" si="3"/>
        <v/>
      </c>
      <c r="AY14" s="50" t="str">
        <f t="shared" si="3"/>
        <v/>
      </c>
      <c r="AZ14" s="71" t="str">
        <f t="shared" si="3"/>
        <v/>
      </c>
    </row>
    <row r="15" spans="1:52" s="84" customFormat="1" ht="30" customHeight="1">
      <c r="C15" s="58"/>
      <c r="D15" s="412" t="str">
        <f>IFERROR(INDEX('1'!$AJ$163:$AK$171,MATCH($C15,'1'!$AJ$163:$AJ$171,0),2),"")</f>
        <v/>
      </c>
      <c r="E15" s="412"/>
      <c r="F15" s="412"/>
      <c r="G15" s="412"/>
      <c r="H15" s="412"/>
      <c r="I15" s="412"/>
      <c r="J15" s="412"/>
      <c r="K15" s="590"/>
      <c r="L15" s="587"/>
      <c r="M15" s="588"/>
      <c r="N15" s="589"/>
      <c r="O15" s="52"/>
      <c r="P15" s="584"/>
      <c r="Q15" s="585"/>
      <c r="R15" s="585"/>
      <c r="S15" s="585"/>
      <c r="T15" s="586"/>
      <c r="V15" s="77" t="s">
        <v>378</v>
      </c>
      <c r="W15" s="69" t="str">
        <f t="shared" si="1"/>
        <v/>
      </c>
      <c r="X15" s="68" t="str">
        <f t="shared" si="2"/>
        <v/>
      </c>
      <c r="Y15" s="50" t="str">
        <f t="shared" si="3"/>
        <v/>
      </c>
      <c r="Z15" s="50" t="str">
        <f t="shared" si="3"/>
        <v/>
      </c>
      <c r="AA15" s="50" t="str">
        <f t="shared" si="3"/>
        <v/>
      </c>
      <c r="AB15" s="50" t="str">
        <f t="shared" si="3"/>
        <v/>
      </c>
      <c r="AC15" s="50" t="str">
        <f t="shared" si="3"/>
        <v/>
      </c>
      <c r="AD15" s="50" t="str">
        <f t="shared" si="3"/>
        <v/>
      </c>
      <c r="AE15" s="50" t="str">
        <f t="shared" si="3"/>
        <v/>
      </c>
      <c r="AF15" s="50" t="str">
        <f t="shared" si="3"/>
        <v/>
      </c>
      <c r="AG15" s="50" t="str">
        <f t="shared" si="3"/>
        <v/>
      </c>
      <c r="AH15" s="50" t="str">
        <f t="shared" si="3"/>
        <v/>
      </c>
      <c r="AI15" s="50" t="str">
        <f t="shared" si="3"/>
        <v/>
      </c>
      <c r="AJ15" s="50" t="str">
        <f t="shared" si="3"/>
        <v/>
      </c>
      <c r="AK15" s="50" t="str">
        <f t="shared" si="3"/>
        <v/>
      </c>
      <c r="AL15" s="50" t="str">
        <f t="shared" si="3"/>
        <v/>
      </c>
      <c r="AM15" s="50" t="str">
        <f t="shared" si="3"/>
        <v/>
      </c>
      <c r="AN15" s="50" t="str">
        <f t="shared" si="3"/>
        <v/>
      </c>
      <c r="AO15" s="50" t="str">
        <f t="shared" si="3"/>
        <v/>
      </c>
      <c r="AP15" s="50" t="str">
        <f t="shared" si="3"/>
        <v/>
      </c>
      <c r="AQ15" s="50" t="str">
        <f t="shared" si="3"/>
        <v/>
      </c>
      <c r="AR15" s="50" t="str">
        <f t="shared" si="3"/>
        <v/>
      </c>
      <c r="AS15" s="50" t="str">
        <f t="shared" si="3"/>
        <v/>
      </c>
      <c r="AT15" s="50" t="str">
        <f t="shared" si="3"/>
        <v/>
      </c>
      <c r="AU15" s="50" t="str">
        <f t="shared" si="3"/>
        <v/>
      </c>
      <c r="AV15" s="50" t="str">
        <f t="shared" si="3"/>
        <v/>
      </c>
      <c r="AW15" s="50" t="str">
        <f t="shared" si="3"/>
        <v/>
      </c>
      <c r="AX15" s="50" t="str">
        <f t="shared" si="3"/>
        <v/>
      </c>
      <c r="AY15" s="50" t="str">
        <f t="shared" si="3"/>
        <v/>
      </c>
      <c r="AZ15" s="71" t="str">
        <f t="shared" si="3"/>
        <v/>
      </c>
    </row>
    <row r="16" spans="1:52" s="84" customFormat="1" ht="30" customHeight="1">
      <c r="C16" s="58"/>
      <c r="D16" s="412" t="str">
        <f>IFERROR(INDEX('1'!$AJ$163:$AK$171,MATCH($C16,'1'!$AJ$163:$AJ$171,0),2),"")</f>
        <v/>
      </c>
      <c r="E16" s="412"/>
      <c r="F16" s="412"/>
      <c r="G16" s="412"/>
      <c r="H16" s="412"/>
      <c r="I16" s="412"/>
      <c r="J16" s="412"/>
      <c r="K16" s="590"/>
      <c r="L16" s="587"/>
      <c r="M16" s="588"/>
      <c r="N16" s="589"/>
      <c r="O16" s="52"/>
      <c r="P16" s="584"/>
      <c r="Q16" s="585"/>
      <c r="R16" s="585"/>
      <c r="S16" s="585"/>
      <c r="T16" s="586"/>
      <c r="V16" s="77" t="s">
        <v>379</v>
      </c>
      <c r="W16" s="69" t="str">
        <f t="shared" si="1"/>
        <v/>
      </c>
      <c r="X16" s="68" t="str">
        <f t="shared" si="2"/>
        <v/>
      </c>
      <c r="Y16" s="50" t="str">
        <f t="shared" si="3"/>
        <v/>
      </c>
      <c r="Z16" s="50" t="str">
        <f t="shared" si="3"/>
        <v/>
      </c>
      <c r="AA16" s="50" t="str">
        <f t="shared" si="3"/>
        <v/>
      </c>
      <c r="AB16" s="50" t="str">
        <f t="shared" si="3"/>
        <v/>
      </c>
      <c r="AC16" s="50" t="str">
        <f t="shared" si="3"/>
        <v/>
      </c>
      <c r="AD16" s="50" t="str">
        <f t="shared" si="3"/>
        <v/>
      </c>
      <c r="AE16" s="50" t="str">
        <f t="shared" si="3"/>
        <v/>
      </c>
      <c r="AF16" s="50" t="str">
        <f t="shared" si="3"/>
        <v/>
      </c>
      <c r="AG16" s="50" t="str">
        <f t="shared" si="3"/>
        <v/>
      </c>
      <c r="AH16" s="50" t="str">
        <f t="shared" si="3"/>
        <v/>
      </c>
      <c r="AI16" s="50" t="str">
        <f t="shared" si="3"/>
        <v/>
      </c>
      <c r="AJ16" s="50" t="str">
        <f t="shared" si="3"/>
        <v/>
      </c>
      <c r="AK16" s="50" t="str">
        <f t="shared" si="3"/>
        <v/>
      </c>
      <c r="AL16" s="50" t="str">
        <f t="shared" si="3"/>
        <v/>
      </c>
      <c r="AM16" s="50" t="str">
        <f t="shared" si="3"/>
        <v/>
      </c>
      <c r="AN16" s="50" t="str">
        <f t="shared" si="3"/>
        <v/>
      </c>
      <c r="AO16" s="50" t="str">
        <f t="shared" si="3"/>
        <v/>
      </c>
      <c r="AP16" s="50" t="str">
        <f t="shared" si="3"/>
        <v/>
      </c>
      <c r="AQ16" s="50" t="str">
        <f t="shared" si="3"/>
        <v/>
      </c>
      <c r="AR16" s="50" t="str">
        <f t="shared" si="3"/>
        <v/>
      </c>
      <c r="AS16" s="50" t="str">
        <f t="shared" si="3"/>
        <v/>
      </c>
      <c r="AT16" s="50" t="str">
        <f t="shared" si="3"/>
        <v/>
      </c>
      <c r="AU16" s="50" t="str">
        <f t="shared" si="3"/>
        <v/>
      </c>
      <c r="AV16" s="50" t="str">
        <f t="shared" si="3"/>
        <v/>
      </c>
      <c r="AW16" s="50" t="str">
        <f t="shared" si="3"/>
        <v/>
      </c>
      <c r="AX16" s="50" t="str">
        <f t="shared" si="3"/>
        <v/>
      </c>
      <c r="AY16" s="50" t="str">
        <f t="shared" si="3"/>
        <v/>
      </c>
      <c r="AZ16" s="71" t="str">
        <f t="shared" si="3"/>
        <v/>
      </c>
    </row>
    <row r="17" spans="3:52" s="84" customFormat="1" ht="30" customHeight="1">
      <c r="C17" s="58"/>
      <c r="D17" s="412" t="str">
        <f>IFERROR(INDEX('1'!$AJ$163:$AK$171,MATCH($C17,'1'!$AJ$163:$AJ$171,0),2),"")</f>
        <v/>
      </c>
      <c r="E17" s="412"/>
      <c r="F17" s="412"/>
      <c r="G17" s="412"/>
      <c r="H17" s="412"/>
      <c r="I17" s="412"/>
      <c r="J17" s="412"/>
      <c r="K17" s="590"/>
      <c r="L17" s="587"/>
      <c r="M17" s="588"/>
      <c r="N17" s="589"/>
      <c r="O17" s="52"/>
      <c r="P17" s="584"/>
      <c r="Q17" s="585"/>
      <c r="R17" s="585"/>
      <c r="S17" s="585"/>
      <c r="T17" s="586"/>
      <c r="V17" s="77" t="s">
        <v>380</v>
      </c>
      <c r="W17" s="69" t="str">
        <f t="shared" si="1"/>
        <v/>
      </c>
      <c r="X17" s="68" t="str">
        <f t="shared" si="2"/>
        <v/>
      </c>
      <c r="Y17" s="50" t="str">
        <f t="shared" si="3"/>
        <v/>
      </c>
      <c r="Z17" s="50" t="str">
        <f t="shared" si="3"/>
        <v/>
      </c>
      <c r="AA17" s="50" t="str">
        <f t="shared" si="3"/>
        <v/>
      </c>
      <c r="AB17" s="50" t="str">
        <f t="shared" si="3"/>
        <v/>
      </c>
      <c r="AC17" s="50" t="str">
        <f t="shared" si="3"/>
        <v/>
      </c>
      <c r="AD17" s="50" t="str">
        <f t="shared" si="3"/>
        <v/>
      </c>
      <c r="AE17" s="50" t="str">
        <f t="shared" si="3"/>
        <v/>
      </c>
      <c r="AF17" s="50" t="str">
        <f t="shared" si="3"/>
        <v/>
      </c>
      <c r="AG17" s="50" t="str">
        <f t="shared" si="3"/>
        <v/>
      </c>
      <c r="AH17" s="50" t="str">
        <f t="shared" si="3"/>
        <v/>
      </c>
      <c r="AI17" s="50" t="str">
        <f t="shared" si="3"/>
        <v/>
      </c>
      <c r="AJ17" s="50" t="str">
        <f t="shared" si="3"/>
        <v/>
      </c>
      <c r="AK17" s="50" t="str">
        <f t="shared" si="3"/>
        <v/>
      </c>
      <c r="AL17" s="50" t="str">
        <f t="shared" si="3"/>
        <v/>
      </c>
      <c r="AM17" s="50" t="str">
        <f t="shared" si="3"/>
        <v/>
      </c>
      <c r="AN17" s="50" t="str">
        <f t="shared" si="3"/>
        <v/>
      </c>
      <c r="AO17" s="50" t="str">
        <f t="shared" si="3"/>
        <v/>
      </c>
      <c r="AP17" s="50" t="str">
        <f t="shared" si="3"/>
        <v/>
      </c>
      <c r="AQ17" s="50" t="str">
        <f t="shared" si="3"/>
        <v/>
      </c>
      <c r="AR17" s="50" t="str">
        <f t="shared" si="3"/>
        <v/>
      </c>
      <c r="AS17" s="50" t="str">
        <f t="shared" si="3"/>
        <v/>
      </c>
      <c r="AT17" s="50" t="str">
        <f t="shared" si="3"/>
        <v/>
      </c>
      <c r="AU17" s="50" t="str">
        <f t="shared" si="3"/>
        <v/>
      </c>
      <c r="AV17" s="50" t="str">
        <f t="shared" si="3"/>
        <v/>
      </c>
      <c r="AW17" s="50" t="str">
        <f t="shared" si="3"/>
        <v/>
      </c>
      <c r="AX17" s="50" t="str">
        <f t="shared" si="3"/>
        <v/>
      </c>
      <c r="AY17" s="50" t="str">
        <f t="shared" si="3"/>
        <v/>
      </c>
      <c r="AZ17" s="71" t="str">
        <f t="shared" si="3"/>
        <v/>
      </c>
    </row>
    <row r="18" spans="3:52" s="84" customFormat="1" ht="30" customHeight="1" thickBot="1">
      <c r="C18" s="58"/>
      <c r="D18" s="412" t="str">
        <f>IFERROR(INDEX('1'!$AJ$163:$AK$171,MATCH($C18,'1'!$AJ$163:$AJ$171,0),2),"")</f>
        <v/>
      </c>
      <c r="E18" s="412"/>
      <c r="F18" s="412"/>
      <c r="G18" s="412"/>
      <c r="H18" s="412"/>
      <c r="I18" s="412"/>
      <c r="J18" s="412"/>
      <c r="K18" s="590"/>
      <c r="L18" s="603"/>
      <c r="M18" s="604"/>
      <c r="N18" s="605"/>
      <c r="O18" s="52"/>
      <c r="P18" s="600"/>
      <c r="Q18" s="601"/>
      <c r="R18" s="601"/>
      <c r="S18" s="601"/>
      <c r="T18" s="602"/>
      <c r="V18" s="77" t="s">
        <v>381</v>
      </c>
      <c r="W18" s="72" t="str">
        <f t="shared" si="1"/>
        <v/>
      </c>
      <c r="X18" s="73" t="str">
        <f t="shared" si="2"/>
        <v/>
      </c>
      <c r="Y18" s="74" t="str">
        <f t="shared" si="3"/>
        <v/>
      </c>
      <c r="Z18" s="74" t="str">
        <f t="shared" si="3"/>
        <v/>
      </c>
      <c r="AA18" s="74" t="str">
        <f t="shared" si="3"/>
        <v/>
      </c>
      <c r="AB18" s="74" t="str">
        <f t="shared" si="3"/>
        <v/>
      </c>
      <c r="AC18" s="74" t="str">
        <f t="shared" si="3"/>
        <v/>
      </c>
      <c r="AD18" s="74" t="str">
        <f t="shared" si="3"/>
        <v/>
      </c>
      <c r="AE18" s="74" t="str">
        <f t="shared" si="3"/>
        <v/>
      </c>
      <c r="AF18" s="74" t="str">
        <f t="shared" si="3"/>
        <v/>
      </c>
      <c r="AG18" s="74" t="str">
        <f t="shared" si="3"/>
        <v/>
      </c>
      <c r="AH18" s="74" t="str">
        <f t="shared" si="3"/>
        <v/>
      </c>
      <c r="AI18" s="74" t="str">
        <f t="shared" si="3"/>
        <v/>
      </c>
      <c r="AJ18" s="74" t="str">
        <f t="shared" si="3"/>
        <v/>
      </c>
      <c r="AK18" s="74" t="str">
        <f t="shared" si="3"/>
        <v/>
      </c>
      <c r="AL18" s="74" t="str">
        <f t="shared" si="3"/>
        <v/>
      </c>
      <c r="AM18" s="74" t="str">
        <f t="shared" si="3"/>
        <v/>
      </c>
      <c r="AN18" s="74" t="str">
        <f t="shared" si="3"/>
        <v/>
      </c>
      <c r="AO18" s="74" t="str">
        <f t="shared" si="3"/>
        <v/>
      </c>
      <c r="AP18" s="74" t="str">
        <f t="shared" si="3"/>
        <v/>
      </c>
      <c r="AQ18" s="74" t="str">
        <f t="shared" si="3"/>
        <v/>
      </c>
      <c r="AR18" s="74" t="str">
        <f t="shared" si="3"/>
        <v/>
      </c>
      <c r="AS18" s="74" t="str">
        <f t="shared" si="3"/>
        <v/>
      </c>
      <c r="AT18" s="74" t="str">
        <f t="shared" si="3"/>
        <v/>
      </c>
      <c r="AU18" s="74" t="str">
        <f t="shared" si="3"/>
        <v/>
      </c>
      <c r="AV18" s="74" t="str">
        <f t="shared" si="3"/>
        <v/>
      </c>
      <c r="AW18" s="74" t="str">
        <f t="shared" si="3"/>
        <v/>
      </c>
      <c r="AX18" s="74" t="str">
        <f t="shared" si="3"/>
        <v/>
      </c>
      <c r="AY18" s="74" t="str">
        <f t="shared" si="3"/>
        <v/>
      </c>
      <c r="AZ18" s="75" t="str">
        <f t="shared" si="3"/>
        <v/>
      </c>
    </row>
    <row r="19" spans="3:52" ht="20.25" customHeight="1">
      <c r="C19" s="443" t="s">
        <v>232</v>
      </c>
      <c r="D19" s="444"/>
      <c r="E19" s="444"/>
      <c r="F19" s="444"/>
      <c r="G19" s="444"/>
      <c r="H19" s="444"/>
      <c r="I19" s="444"/>
      <c r="J19" s="444"/>
      <c r="K19" s="444"/>
      <c r="L19" s="606"/>
      <c r="M19" s="606"/>
      <c r="N19" s="606"/>
      <c r="O19" s="606"/>
      <c r="P19" s="606"/>
      <c r="Q19" s="606"/>
      <c r="R19" s="606"/>
      <c r="S19" s="606"/>
      <c r="T19" s="607"/>
    </row>
    <row r="20" spans="3:52" ht="30" customHeight="1">
      <c r="C20" s="608" t="s">
        <v>44</v>
      </c>
      <c r="D20" s="374"/>
      <c r="E20" s="374"/>
      <c r="F20" s="374" t="s">
        <v>57</v>
      </c>
      <c r="G20" s="374"/>
      <c r="H20" s="374"/>
      <c r="I20" s="374" t="s">
        <v>58</v>
      </c>
      <c r="J20" s="374"/>
      <c r="K20" s="374"/>
      <c r="L20" s="374"/>
      <c r="M20" s="374" t="s">
        <v>59</v>
      </c>
      <c r="N20" s="374"/>
      <c r="O20" s="374"/>
      <c r="P20" s="374"/>
      <c r="Q20" s="374"/>
      <c r="R20" s="374"/>
      <c r="S20" s="374"/>
      <c r="T20" s="375"/>
    </row>
    <row r="21" spans="3:52" ht="30" customHeight="1">
      <c r="C21" s="599"/>
      <c r="D21" s="592"/>
      <c r="E21" s="592"/>
      <c r="F21" s="591"/>
      <c r="G21" s="591"/>
      <c r="H21" s="591"/>
      <c r="I21" s="591"/>
      <c r="J21" s="591"/>
      <c r="K21" s="591"/>
      <c r="L21" s="591"/>
      <c r="M21" s="592"/>
      <c r="N21" s="592"/>
      <c r="O21" s="592"/>
      <c r="P21" s="592"/>
      <c r="Q21" s="592"/>
      <c r="R21" s="592"/>
      <c r="S21" s="592"/>
      <c r="T21" s="593"/>
      <c r="U21" s="51"/>
    </row>
    <row r="22" spans="3:52" ht="30" customHeight="1">
      <c r="C22" s="599"/>
      <c r="D22" s="592"/>
      <c r="E22" s="592"/>
      <c r="F22" s="591"/>
      <c r="G22" s="591"/>
      <c r="H22" s="591"/>
      <c r="I22" s="591"/>
      <c r="J22" s="591"/>
      <c r="K22" s="591"/>
      <c r="L22" s="591"/>
      <c r="M22" s="592"/>
      <c r="N22" s="592"/>
      <c r="O22" s="592"/>
      <c r="P22" s="592"/>
      <c r="Q22" s="592"/>
      <c r="R22" s="592"/>
      <c r="S22" s="592"/>
      <c r="T22" s="593"/>
    </row>
    <row r="23" spans="3:52" ht="30" customHeight="1">
      <c r="C23" s="599"/>
      <c r="D23" s="592"/>
      <c r="E23" s="592"/>
      <c r="F23" s="591"/>
      <c r="G23" s="591"/>
      <c r="H23" s="591"/>
      <c r="I23" s="591"/>
      <c r="J23" s="591"/>
      <c r="K23" s="591"/>
      <c r="L23" s="591"/>
      <c r="M23" s="592"/>
      <c r="N23" s="592"/>
      <c r="O23" s="592"/>
      <c r="P23" s="592"/>
      <c r="Q23" s="592"/>
      <c r="R23" s="592"/>
      <c r="S23" s="592"/>
      <c r="T23" s="593"/>
    </row>
    <row r="24" spans="3:52" ht="20.25" customHeight="1">
      <c r="C24" s="415" t="s">
        <v>298</v>
      </c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7"/>
    </row>
    <row r="25" spans="3:52" ht="30" customHeight="1">
      <c r="C25" s="599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88"/>
      <c r="Q25" s="412" t="s">
        <v>129</v>
      </c>
      <c r="R25" s="412"/>
      <c r="S25" s="412" t="s">
        <v>131</v>
      </c>
      <c r="T25" s="413"/>
      <c r="V25" s="1"/>
      <c r="W25" s="50" t="b">
        <f>IF(OR(V25=TRUE,V25=0),FALSE,TRUE)</f>
        <v>0</v>
      </c>
      <c r="X25" s="82"/>
      <c r="Y25" s="82"/>
      <c r="Z25" s="82"/>
      <c r="AA25" s="82"/>
    </row>
    <row r="26" spans="3:52" ht="30" customHeight="1">
      <c r="C26" s="599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88"/>
      <c r="Q26" s="412" t="s">
        <v>130</v>
      </c>
      <c r="R26" s="412"/>
      <c r="S26" s="412" t="s">
        <v>131</v>
      </c>
      <c r="T26" s="413"/>
      <c r="V26" s="1"/>
      <c r="W26" s="50" t="b">
        <f>IF(OR(V26=TRUE,V26=0),FALSE,TRUE)</f>
        <v>0</v>
      </c>
      <c r="X26" s="82"/>
      <c r="Y26" s="82"/>
      <c r="Z26" s="82"/>
      <c r="AA26" s="82"/>
    </row>
    <row r="27" spans="3:52" ht="30" customHeight="1">
      <c r="C27" s="599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88"/>
      <c r="Q27" s="412" t="s">
        <v>129</v>
      </c>
      <c r="R27" s="412"/>
      <c r="S27" s="412" t="s">
        <v>131</v>
      </c>
      <c r="T27" s="413"/>
      <c r="V27" s="1"/>
      <c r="W27" s="50" t="b">
        <f>IF(OR(V27=TRUE,V27=0),FALSE,TRUE)</f>
        <v>0</v>
      </c>
      <c r="X27" s="82"/>
      <c r="Y27" s="82"/>
      <c r="Z27" s="82"/>
      <c r="AA27" s="82"/>
    </row>
    <row r="28" spans="3:52" ht="30" customHeight="1">
      <c r="C28" s="594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89"/>
      <c r="Q28" s="596" t="s">
        <v>129</v>
      </c>
      <c r="R28" s="596"/>
      <c r="S28" s="597" t="s">
        <v>131</v>
      </c>
      <c r="T28" s="598"/>
      <c r="V28" s="1"/>
      <c r="W28" s="50" t="b">
        <f>IF(OR(V28=TRUE,V28=0),FALSE,TRUE)</f>
        <v>0</v>
      </c>
      <c r="X28" s="82"/>
      <c r="Y28" s="82"/>
      <c r="Z28" s="82"/>
      <c r="AA28" s="82"/>
    </row>
    <row r="29" spans="3:52">
      <c r="S29" s="90"/>
      <c r="T29" s="90"/>
    </row>
    <row r="33" spans="19:20">
      <c r="S33" s="90"/>
      <c r="T33" s="90"/>
    </row>
    <row r="34" spans="19:20">
      <c r="S34" s="90"/>
      <c r="T34" s="90"/>
    </row>
    <row r="35" spans="19:20">
      <c r="S35" s="91"/>
      <c r="T35" s="91"/>
    </row>
    <row r="36" spans="19:20">
      <c r="S36" s="91"/>
      <c r="T36" s="91"/>
    </row>
    <row r="37" spans="19:20">
      <c r="S37" s="92"/>
      <c r="T37" s="92"/>
    </row>
  </sheetData>
  <sheetProtection selectLockedCells="1"/>
  <mergeCells count="79">
    <mergeCell ref="C2:T2"/>
    <mergeCell ref="L3:N3"/>
    <mergeCell ref="L7:N7"/>
    <mergeCell ref="L8:N8"/>
    <mergeCell ref="L10:N10"/>
    <mergeCell ref="D6:K6"/>
    <mergeCell ref="D7:K7"/>
    <mergeCell ref="D8:K8"/>
    <mergeCell ref="D9:K9"/>
    <mergeCell ref="D10:K10"/>
    <mergeCell ref="L9:N9"/>
    <mergeCell ref="L5:N5"/>
    <mergeCell ref="D3:K3"/>
    <mergeCell ref="D4:K4"/>
    <mergeCell ref="D5:K5"/>
    <mergeCell ref="P5:T5"/>
    <mergeCell ref="P18:T18"/>
    <mergeCell ref="P3:T3"/>
    <mergeCell ref="M22:T22"/>
    <mergeCell ref="M20:T20"/>
    <mergeCell ref="L18:N18"/>
    <mergeCell ref="L11:N11"/>
    <mergeCell ref="C19:T19"/>
    <mergeCell ref="C20:E20"/>
    <mergeCell ref="F20:H20"/>
    <mergeCell ref="C22:E22"/>
    <mergeCell ref="F22:H22"/>
    <mergeCell ref="I22:L22"/>
    <mergeCell ref="C21:E21"/>
    <mergeCell ref="I20:L20"/>
    <mergeCell ref="P4:T4"/>
    <mergeCell ref="D18:K18"/>
    <mergeCell ref="C23:E23"/>
    <mergeCell ref="C24:T24"/>
    <mergeCell ref="C25:O25"/>
    <mergeCell ref="C26:O26"/>
    <mergeCell ref="C27:O27"/>
    <mergeCell ref="C28:O28"/>
    <mergeCell ref="S25:T25"/>
    <mergeCell ref="Q25:R25"/>
    <mergeCell ref="S26:T26"/>
    <mergeCell ref="Q27:R27"/>
    <mergeCell ref="Q28:R28"/>
    <mergeCell ref="S28:T28"/>
    <mergeCell ref="Q26:R26"/>
    <mergeCell ref="F21:H21"/>
    <mergeCell ref="I21:L21"/>
    <mergeCell ref="M21:T21"/>
    <mergeCell ref="M23:T23"/>
    <mergeCell ref="S27:T27"/>
    <mergeCell ref="F23:H23"/>
    <mergeCell ref="I23:L23"/>
    <mergeCell ref="D11:K11"/>
    <mergeCell ref="D12:K12"/>
    <mergeCell ref="P15:T15"/>
    <mergeCell ref="P16:T16"/>
    <mergeCell ref="P17:T17"/>
    <mergeCell ref="D15:K15"/>
    <mergeCell ref="D16:K16"/>
    <mergeCell ref="D17:K17"/>
    <mergeCell ref="L12:N12"/>
    <mergeCell ref="L15:N15"/>
    <mergeCell ref="L16:N16"/>
    <mergeCell ref="L17:N17"/>
    <mergeCell ref="D13:K13"/>
    <mergeCell ref="D14:K14"/>
    <mergeCell ref="L13:N13"/>
    <mergeCell ref="L14:N14"/>
    <mergeCell ref="L4:N4"/>
    <mergeCell ref="P7:T7"/>
    <mergeCell ref="L6:N6"/>
    <mergeCell ref="P8:T8"/>
    <mergeCell ref="P9:T9"/>
    <mergeCell ref="P6:T6"/>
    <mergeCell ref="P10:T10"/>
    <mergeCell ref="P11:T11"/>
    <mergeCell ref="P13:T13"/>
    <mergeCell ref="P14:T14"/>
    <mergeCell ref="P12:T12"/>
  </mergeCells>
  <phoneticPr fontId="1"/>
  <conditionalFormatting sqref="L4:L18">
    <cfRule type="expression" dxfId="1" priority="16">
      <formula>ISTEXT($L4)=TRUE</formula>
    </cfRule>
  </conditionalFormatting>
  <conditionalFormatting sqref="O4:O18">
    <cfRule type="expression" dxfId="0" priority="33">
      <formula>OR(AND(AND(0&lt;$C4,$C4&lt;6),SUM($X4:$AZ4)=0),AND(OR($C4="",$C4&gt;=6),$O4&lt;&gt;""))</formula>
    </cfRule>
  </conditionalFormatting>
  <dataValidations count="1">
    <dataValidation type="list" allowBlank="1" showInputMessage="1" showErrorMessage="1" sqref="C4:C18">
      <formula1>"1,2,3,4,5,6,7,8,9"</formula1>
    </dataValidation>
  </dataValidations>
  <pageMargins left="0.78740157480314965" right="0.39370078740157483" top="0.78740157480314965" bottom="0.39370078740157483" header="0" footer="0"/>
  <pageSetup paperSize="9" scale="74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17</xdr:col>
                    <xdr:colOff>495300</xdr:colOff>
                    <xdr:row>24</xdr:row>
                    <xdr:rowOff>9525</xdr:rowOff>
                  </from>
                  <to>
                    <xdr:col>19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defaultSize="0" autoFill="0" autoLine="0" autoPict="0">
                <anchor moveWithCells="1">
                  <from>
                    <xdr:col>17</xdr:col>
                    <xdr:colOff>495300</xdr:colOff>
                    <xdr:row>25</xdr:row>
                    <xdr:rowOff>9525</xdr:rowOff>
                  </from>
                  <to>
                    <xdr:col>19</xdr:col>
                    <xdr:colOff>466725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3">
              <controlPr defaultSize="0" autoFill="0" autoLine="0" autoPict="0">
                <anchor moveWithCells="1">
                  <from>
                    <xdr:col>17</xdr:col>
                    <xdr:colOff>495300</xdr:colOff>
                    <xdr:row>26</xdr:row>
                    <xdr:rowOff>9525</xdr:rowOff>
                  </from>
                  <to>
                    <xdr:col>19</xdr:col>
                    <xdr:colOff>466725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4">
              <controlPr defaultSize="0" autoFill="0" autoLine="0" autoPict="0">
                <anchor moveWithCells="1">
                  <from>
                    <xdr:col>17</xdr:col>
                    <xdr:colOff>495300</xdr:colOff>
                    <xdr:row>27</xdr:row>
                    <xdr:rowOff>9525</xdr:rowOff>
                  </from>
                  <to>
                    <xdr:col>19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5">
              <controlPr defaultSize="0" autoFill="0" autoLine="0" autoPict="0">
                <anchor moveWithCells="1">
                  <from>
                    <xdr:col>15</xdr:col>
                    <xdr:colOff>466725</xdr:colOff>
                    <xdr:row>24</xdr:row>
                    <xdr:rowOff>9525</xdr:rowOff>
                  </from>
                  <to>
                    <xdr:col>19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6">
              <controlPr defaultSize="0" autoFill="0" autoLine="0" autoPict="0">
                <anchor moveWithCells="1">
                  <from>
                    <xdr:col>15</xdr:col>
                    <xdr:colOff>466725</xdr:colOff>
                    <xdr:row>25</xdr:row>
                    <xdr:rowOff>9525</xdr:rowOff>
                  </from>
                  <to>
                    <xdr:col>19</xdr:col>
                    <xdr:colOff>466725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7">
              <controlPr defaultSize="0" autoFill="0" autoLine="0" autoPict="0">
                <anchor moveWithCells="1">
                  <from>
                    <xdr:col>15</xdr:col>
                    <xdr:colOff>466725</xdr:colOff>
                    <xdr:row>26</xdr:row>
                    <xdr:rowOff>9525</xdr:rowOff>
                  </from>
                  <to>
                    <xdr:col>19</xdr:col>
                    <xdr:colOff>466725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8">
              <controlPr defaultSize="0" autoFill="0" autoLine="0" autoPict="0">
                <anchor moveWithCells="1">
                  <from>
                    <xdr:col>15</xdr:col>
                    <xdr:colOff>466725</xdr:colOff>
                    <xdr:row>27</xdr:row>
                    <xdr:rowOff>9525</xdr:rowOff>
                  </from>
                  <to>
                    <xdr:col>19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'1'!$AK$132:$AK$160</xm:f>
          </x14:formula1>
          <xm:sqref>O4:O18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1"/>
  <sheetViews>
    <sheetView showGridLines="0" view="pageBreakPreview" topLeftCell="B1" zoomScaleNormal="80" zoomScaleSheetLayoutView="100" workbookViewId="0">
      <selection activeCell="F27" sqref="F27"/>
    </sheetView>
  </sheetViews>
  <sheetFormatPr defaultRowHeight="13.5"/>
  <cols>
    <col min="1" max="1" width="2" style="154" hidden="1" customWidth="1"/>
    <col min="2" max="2" width="3" style="154" customWidth="1"/>
    <col min="3" max="5" width="9" style="154"/>
    <col min="6" max="8" width="8.625" style="154" customWidth="1"/>
    <col min="9" max="10" width="9" style="154"/>
    <col min="11" max="13" width="8.625" style="154" customWidth="1"/>
    <col min="14" max="14" width="11.25" style="154" customWidth="1"/>
    <col min="15" max="15" width="12.125" style="154" customWidth="1"/>
    <col min="16" max="16384" width="9" style="154"/>
  </cols>
  <sheetData>
    <row r="2" spans="1:37" s="155" customFormat="1" ht="18" customHeight="1">
      <c r="A2" s="154" t="s">
        <v>396</v>
      </c>
      <c r="B2" s="613" t="s">
        <v>397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K2" s="156" t="s">
        <v>263</v>
      </c>
    </row>
    <row r="3" spans="1:37">
      <c r="A3" s="154" t="s">
        <v>398</v>
      </c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</row>
    <row r="4" spans="1:37" ht="28.5" customHeight="1">
      <c r="A4" s="154">
        <v>6</v>
      </c>
      <c r="C4" s="160"/>
      <c r="D4" s="161"/>
      <c r="E4" s="614" t="s">
        <v>399</v>
      </c>
      <c r="F4" s="614"/>
      <c r="G4" s="614"/>
      <c r="H4" s="614"/>
      <c r="I4" s="614"/>
      <c r="J4" s="614"/>
      <c r="K4" s="614"/>
      <c r="L4" s="614"/>
      <c r="M4" s="614"/>
      <c r="N4" s="161"/>
      <c r="O4" s="162"/>
    </row>
    <row r="5" spans="1:37" ht="50.25" customHeight="1"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2"/>
    </row>
    <row r="6" spans="1:37" ht="15" customHeight="1">
      <c r="C6" s="160"/>
      <c r="D6" s="615" t="s">
        <v>400</v>
      </c>
      <c r="E6" s="615"/>
      <c r="F6" s="157"/>
      <c r="G6" s="158"/>
      <c r="H6" s="159"/>
      <c r="I6" s="161"/>
      <c r="J6" s="616" t="s">
        <v>401</v>
      </c>
      <c r="K6" s="157"/>
      <c r="L6" s="158"/>
      <c r="M6" s="159"/>
      <c r="N6" s="161"/>
      <c r="O6" s="162"/>
    </row>
    <row r="7" spans="1:37" ht="15" customHeight="1">
      <c r="C7" s="160"/>
      <c r="D7" s="615"/>
      <c r="E7" s="615"/>
      <c r="F7" s="160"/>
      <c r="G7" s="161"/>
      <c r="H7" s="162"/>
      <c r="I7" s="161"/>
      <c r="J7" s="616"/>
      <c r="K7" s="160"/>
      <c r="L7" s="161"/>
      <c r="M7" s="162"/>
      <c r="N7" s="161"/>
      <c r="O7" s="162"/>
    </row>
    <row r="8" spans="1:37" ht="15" customHeight="1">
      <c r="C8" s="160"/>
      <c r="D8" s="615"/>
      <c r="E8" s="615"/>
      <c r="F8" s="160"/>
      <c r="G8" s="161"/>
      <c r="H8" s="162"/>
      <c r="I8" s="161"/>
      <c r="J8" s="616"/>
      <c r="K8" s="160"/>
      <c r="L8" s="161"/>
      <c r="M8" s="162"/>
      <c r="N8" s="161"/>
      <c r="O8" s="162"/>
    </row>
    <row r="9" spans="1:37" ht="15" customHeight="1">
      <c r="C9" s="160"/>
      <c r="D9" s="615"/>
      <c r="E9" s="615"/>
      <c r="F9" s="160"/>
      <c r="G9" s="161"/>
      <c r="H9" s="162"/>
      <c r="I9" s="161"/>
      <c r="J9" s="616"/>
      <c r="K9" s="160"/>
      <c r="L9" s="161"/>
      <c r="M9" s="162"/>
      <c r="N9" s="161"/>
      <c r="O9" s="162"/>
    </row>
    <row r="10" spans="1:37" ht="15" customHeight="1">
      <c r="C10" s="160"/>
      <c r="D10" s="615"/>
      <c r="E10" s="615"/>
      <c r="F10" s="160"/>
      <c r="G10" s="161"/>
      <c r="H10" s="162"/>
      <c r="I10" s="161"/>
      <c r="J10" s="616"/>
      <c r="K10" s="160"/>
      <c r="L10" s="161"/>
      <c r="M10" s="162"/>
      <c r="N10" s="161"/>
      <c r="O10" s="162"/>
    </row>
    <row r="11" spans="1:37" ht="15" customHeight="1">
      <c r="C11" s="160"/>
      <c r="D11" s="615"/>
      <c r="E11" s="615"/>
      <c r="F11" s="160"/>
      <c r="G11" s="161"/>
      <c r="H11" s="162"/>
      <c r="I11" s="161"/>
      <c r="J11" s="616"/>
      <c r="K11" s="160"/>
      <c r="L11" s="161"/>
      <c r="M11" s="162"/>
      <c r="N11" s="161"/>
      <c r="O11" s="162"/>
    </row>
    <row r="12" spans="1:37" ht="15" customHeight="1">
      <c r="C12" s="160"/>
      <c r="D12" s="615"/>
      <c r="E12" s="615"/>
      <c r="F12" s="160"/>
      <c r="G12" s="161"/>
      <c r="H12" s="162"/>
      <c r="I12" s="161"/>
      <c r="J12" s="616"/>
      <c r="K12" s="160"/>
      <c r="L12" s="161"/>
      <c r="M12" s="162"/>
      <c r="N12" s="161"/>
      <c r="O12" s="162"/>
    </row>
    <row r="13" spans="1:37" ht="15" customHeight="1">
      <c r="C13" s="160"/>
      <c r="D13" s="615"/>
      <c r="E13" s="615"/>
      <c r="F13" s="160"/>
      <c r="G13" s="161"/>
      <c r="H13" s="162"/>
      <c r="I13" s="161"/>
      <c r="J13" s="616"/>
      <c r="K13" s="160"/>
      <c r="L13" s="161"/>
      <c r="M13" s="162"/>
      <c r="N13" s="161"/>
      <c r="O13" s="162"/>
    </row>
    <row r="14" spans="1:37" ht="15" customHeight="1">
      <c r="C14" s="160"/>
      <c r="D14" s="615"/>
      <c r="E14" s="615"/>
      <c r="F14" s="163"/>
      <c r="G14" s="164"/>
      <c r="H14" s="165"/>
      <c r="I14" s="161"/>
      <c r="J14" s="616"/>
      <c r="K14" s="163"/>
      <c r="L14" s="164"/>
      <c r="M14" s="165"/>
      <c r="N14" s="161"/>
      <c r="O14" s="162"/>
    </row>
    <row r="15" spans="1:37"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2"/>
    </row>
    <row r="16" spans="1:37">
      <c r="C16" s="160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/>
    </row>
    <row r="17" spans="3:15" ht="21" customHeight="1">
      <c r="C17" s="160"/>
      <c r="D17" s="611" t="s">
        <v>402</v>
      </c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2"/>
    </row>
    <row r="18" spans="3:15" ht="21" customHeight="1">
      <c r="C18" s="160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/>
    </row>
    <row r="19" spans="3:15" ht="21" customHeight="1">
      <c r="C19" s="160"/>
      <c r="D19" s="611" t="s">
        <v>403</v>
      </c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2"/>
    </row>
    <row r="20" spans="3:15" ht="21" customHeight="1"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2"/>
    </row>
    <row r="21" spans="3:15" ht="21" customHeight="1">
      <c r="C21" s="160"/>
      <c r="D21" s="161"/>
      <c r="E21" s="617" t="s">
        <v>404</v>
      </c>
      <c r="F21" s="617"/>
      <c r="G21" s="617"/>
      <c r="H21" s="617"/>
      <c r="I21" s="161"/>
      <c r="J21" s="161"/>
      <c r="K21" s="161"/>
      <c r="L21" s="161"/>
      <c r="M21" s="161"/>
      <c r="N21" s="161"/>
      <c r="O21" s="162"/>
    </row>
    <row r="22" spans="3:15" ht="21" customHeight="1">
      <c r="C22" s="160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2"/>
    </row>
    <row r="23" spans="3:15" ht="21" customHeight="1">
      <c r="C23" s="160"/>
      <c r="D23" s="161"/>
      <c r="E23" s="161"/>
      <c r="F23" s="161"/>
      <c r="G23" s="618" t="s">
        <v>405</v>
      </c>
      <c r="H23" s="618"/>
      <c r="I23" s="161"/>
      <c r="J23" s="161"/>
      <c r="K23" s="161"/>
      <c r="L23" s="161"/>
      <c r="M23" s="161"/>
      <c r="N23" s="161"/>
      <c r="O23" s="162"/>
    </row>
    <row r="24" spans="3:15" ht="11.25" customHeight="1">
      <c r="C24" s="160"/>
      <c r="D24" s="161"/>
      <c r="E24" s="161"/>
      <c r="F24" s="161"/>
      <c r="G24" s="166"/>
      <c r="H24" s="166"/>
      <c r="I24" s="161"/>
      <c r="J24" s="161"/>
      <c r="K24" s="161"/>
      <c r="L24" s="161"/>
      <c r="M24" s="161"/>
      <c r="N24" s="161"/>
      <c r="O24" s="162"/>
    </row>
    <row r="25" spans="3:15" ht="21" customHeight="1">
      <c r="C25" s="160"/>
      <c r="D25" s="161"/>
      <c r="E25" s="161"/>
      <c r="F25" s="161"/>
      <c r="G25" s="618" t="s">
        <v>406</v>
      </c>
      <c r="H25" s="618"/>
      <c r="I25" s="161"/>
      <c r="J25" s="161"/>
      <c r="K25" s="161"/>
      <c r="L25" s="161"/>
      <c r="M25" s="161"/>
      <c r="N25" s="161"/>
      <c r="O25" s="162"/>
    </row>
    <row r="26" spans="3:15" ht="11.25" customHeight="1">
      <c r="C26" s="160"/>
      <c r="D26" s="161"/>
      <c r="E26" s="161"/>
      <c r="F26" s="161"/>
      <c r="G26" s="166"/>
      <c r="H26" s="166"/>
      <c r="I26" s="161"/>
      <c r="J26" s="161"/>
      <c r="K26" s="161"/>
      <c r="L26" s="161"/>
      <c r="M26" s="161"/>
      <c r="N26" s="161"/>
      <c r="O26" s="162"/>
    </row>
    <row r="27" spans="3:15" ht="37.5" customHeight="1">
      <c r="C27" s="160"/>
      <c r="D27" s="161"/>
      <c r="E27" s="161"/>
      <c r="F27" s="161"/>
      <c r="G27" s="619" t="s">
        <v>407</v>
      </c>
      <c r="H27" s="618"/>
      <c r="I27" s="161"/>
      <c r="J27" s="161"/>
      <c r="K27" s="161"/>
      <c r="L27" s="161"/>
      <c r="M27" s="161"/>
      <c r="N27" s="166" t="s">
        <v>401</v>
      </c>
      <c r="O27" s="162"/>
    </row>
    <row r="28" spans="3:15" ht="16.5" customHeight="1">
      <c r="C28" s="160"/>
      <c r="D28" s="161"/>
      <c r="E28" s="161"/>
      <c r="F28" s="161"/>
      <c r="G28" s="618"/>
      <c r="H28" s="618"/>
      <c r="I28" s="161"/>
      <c r="J28" s="161"/>
      <c r="K28" s="161"/>
      <c r="L28" s="161"/>
      <c r="M28" s="161"/>
      <c r="N28" s="161"/>
      <c r="O28" s="162"/>
    </row>
    <row r="29" spans="3:15"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</row>
    <row r="30" spans="3:15"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2"/>
    </row>
    <row r="31" spans="3:15">
      <c r="C31" s="163"/>
      <c r="D31" s="164"/>
      <c r="E31" s="164"/>
      <c r="F31" s="164"/>
      <c r="G31" s="167"/>
      <c r="H31" s="167"/>
      <c r="I31" s="164"/>
      <c r="J31" s="164"/>
      <c r="K31" s="164"/>
      <c r="L31" s="164"/>
      <c r="M31" s="164"/>
      <c r="N31" s="164"/>
      <c r="O31" s="16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E21:H21"/>
    <mergeCell ref="G23:H23"/>
    <mergeCell ref="G25:H25"/>
    <mergeCell ref="G27:H27"/>
    <mergeCell ref="G28:H28"/>
    <mergeCell ref="D19:O19"/>
    <mergeCell ref="B2:AH2"/>
    <mergeCell ref="E4:M4"/>
    <mergeCell ref="D6:E14"/>
    <mergeCell ref="J6:J14"/>
    <mergeCell ref="D17:O17"/>
  </mergeCells>
  <phoneticPr fontId="1"/>
  <printOptions horizontalCentered="1" verticalCentered="1"/>
  <pageMargins left="0.59055118110236227" right="0.59055118110236227" top="0.98425196850393704" bottom="0.59055118110236227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吉田 刀麻（内線：6008）</cp:lastModifiedBy>
  <cp:lastPrinted>2022-10-27T08:11:44Z</cp:lastPrinted>
  <dcterms:created xsi:type="dcterms:W3CDTF">2002-09-30T08:22:09Z</dcterms:created>
  <dcterms:modified xsi:type="dcterms:W3CDTF">2022-10-31T01:31:47Z</dcterms:modified>
</cp:coreProperties>
</file>