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10" yWindow="15" windowWidth="15015" windowHeight="8130" tabRatio="738" activeTab="0"/>
  </bookViews>
  <sheets>
    <sheet name="インフルエンザ【12_13シーズン】36-" sheetId="1" r:id="rId1"/>
    <sheet name="（参考）インフルエンザ【2013年】" sheetId="2" r:id="rId2"/>
    <sheet name="RSウイルス感染症【12_13シーズン】 (23-)" sheetId="3" r:id="rId3"/>
    <sheet name="（参考）RSウイルス感染症【2013年】" sheetId="4" r:id="rId4"/>
    <sheet name="咽頭結膜熱" sheetId="5" r:id="rId5"/>
    <sheet name="A群溶レン菌咽頭炎" sheetId="6" r:id="rId6"/>
    <sheet name="感染性胃腸炎【12_13シーズン】" sheetId="7" r:id="rId7"/>
    <sheet name="（参考）感染性胃腸炎【2013年】" sheetId="8" r:id="rId8"/>
    <sheet name="水痘【12_13シーズン】" sheetId="9" r:id="rId9"/>
    <sheet name="（参考）水痘 【2013年】" sheetId="10" r:id="rId10"/>
    <sheet name="手足口病" sheetId="11" r:id="rId11"/>
    <sheet name="伝染性紅斑" sheetId="12" r:id="rId12"/>
    <sheet name="突発性発しん" sheetId="13" r:id="rId13"/>
    <sheet name="百日咳" sheetId="14" r:id="rId14"/>
    <sheet name="ヘルパンギーナ" sheetId="15" r:id="rId15"/>
    <sheet name="流行性耳下腺炎" sheetId="16" r:id="rId16"/>
    <sheet name="急性出血性結膜炎" sheetId="17" r:id="rId17"/>
    <sheet name="流行性角結膜炎" sheetId="18" r:id="rId18"/>
    <sheet name="ロタウイルス胃腸炎、細菌性髄膜炎" sheetId="19" r:id="rId19"/>
    <sheet name="無菌性髄膜炎、マイコプラズマ肺炎" sheetId="20" r:id="rId20"/>
    <sheet name="クラミジア肺炎" sheetId="21" r:id="rId21"/>
    <sheet name="性器クラミジア感染症・性器ヘルペスウイルス感染症" sheetId="22" r:id="rId22"/>
    <sheet name="尖圭コンジローマ・淋菌感染症" sheetId="23" r:id="rId23"/>
    <sheet name="月報_基幹定点" sheetId="24" r:id="rId24"/>
  </sheets>
  <definedNames>
    <definedName name="_xlnm.Print_Area" localSheetId="3">'（参考）RSウイルス感染症【2013年】'!$A$1:$AB$59</definedName>
    <definedName name="_xlnm.Print_Area" localSheetId="1">'（参考）インフルエンザ【2013年】'!$A$1:$AB$59</definedName>
    <definedName name="_xlnm.Print_Area" localSheetId="7">'（参考）感染性胃腸炎【2013年】'!$A$1:$AB$59</definedName>
    <definedName name="_xlnm.Print_Area" localSheetId="9">'（参考）水痘 【2013年】'!$A$1:$AB$59</definedName>
    <definedName name="_xlnm.Print_Area" localSheetId="5">'A群溶レン菌咽頭炎'!$A$1:$AB$59</definedName>
    <definedName name="_xlnm.Print_Area" localSheetId="2">'RSウイルス感染症【12_13シーズン】 (23-)'!$A$1:$AB$58</definedName>
    <definedName name="_xlnm.Print_Area" localSheetId="0">'インフルエンザ【12_13シーズン】36-'!$A$1:$AB$58</definedName>
    <definedName name="_xlnm.Print_Area" localSheetId="20">'クラミジア肺炎'!$A$1:$AO$59</definedName>
    <definedName name="_xlnm.Print_Area" localSheetId="14">'ヘルパンギーナ'!$A$1:$AB$59</definedName>
    <definedName name="_xlnm.Print_Area" localSheetId="18">'ロタウイルス胃腸炎、細菌性髄膜炎'!$A$1:$AO$60</definedName>
    <definedName name="_xlnm.Print_Area" localSheetId="4">'咽頭結膜熱'!$A$1:$AB$59</definedName>
    <definedName name="_xlnm.Print_Area" localSheetId="6">'感染性胃腸炎【12_13シーズン】'!$A$1:$AB$58</definedName>
    <definedName name="_xlnm.Print_Area" localSheetId="16">'急性出血性結膜炎'!$A$1:$Z$59</definedName>
    <definedName name="_xlnm.Print_Area" localSheetId="23">'月報_基幹定点'!$A$1:$Y$75</definedName>
    <definedName name="_xlnm.Print_Area" localSheetId="10">'手足口病'!$A$1:$AB$59</definedName>
    <definedName name="_xlnm.Print_Area" localSheetId="8">'水痘【12_13シーズン】'!$A$1:$AB$58</definedName>
    <definedName name="_xlnm.Print_Area" localSheetId="21">'性器クラミジア感染症・性器ヘルペスウイルス感染症'!$A$1:$AA$37</definedName>
    <definedName name="_xlnm.Print_Area" localSheetId="22">'尖圭コンジローマ・淋菌感染症'!$A$1:$AA$37</definedName>
    <definedName name="_xlnm.Print_Area" localSheetId="11">'伝染性紅斑'!$A$1:$AB$59</definedName>
    <definedName name="_xlnm.Print_Area" localSheetId="12">'突発性発しん'!$A$1:$AB$59</definedName>
    <definedName name="_xlnm.Print_Area" localSheetId="13">'百日咳'!$A$1:$AB$59</definedName>
    <definedName name="_xlnm.Print_Area" localSheetId="19">'無菌性髄膜炎、マイコプラズマ肺炎'!$A$1:$AO$59</definedName>
    <definedName name="_xlnm.Print_Area" localSheetId="17">'流行性角結膜炎'!$A$1:$Z$59</definedName>
    <definedName name="_xlnm.Print_Area" localSheetId="15">'流行性耳下腺炎'!$A$1:$AB$59</definedName>
  </definedNames>
  <calcPr fullCalcOnLoad="1"/>
</workbook>
</file>

<file path=xl/sharedStrings.xml><?xml version="1.0" encoding="utf-8"?>
<sst xmlns="http://schemas.openxmlformats.org/spreadsheetml/2006/main" count="2779" uniqueCount="114">
  <si>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</si>
  <si>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</si>
  <si>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</si>
  <si>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</si>
  <si>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</si>
  <si>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</si>
  <si>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</si>
  <si>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</si>
  <si>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</si>
  <si>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</si>
  <si>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</si>
  <si>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</si>
  <si>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</si>
  <si>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</si>
  <si>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</si>
  <si>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</si>
  <si>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</si>
  <si>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</si>
  <si>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</si>
  <si>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</si>
  <si>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</si>
  <si>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</si>
  <si>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</si>
  <si>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</si>
  <si>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</si>
  <si>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</si>
  <si>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</si>
  <si>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</si>
  <si>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</si>
  <si>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</si>
  <si>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</si>
  <si>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</si>
  <si>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</si>
  <si>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</si>
  <si>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</si>
  <si>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</si>
  <si>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</si>
  <si>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</si>
  <si>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</si>
  <si>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</si>
  <si>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</si>
  <si>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</si>
  <si>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</si>
  <si>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</si>
  <si>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</si>
  <si>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</si>
  <si>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</si>
  <si>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</si>
  <si>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</si>
  <si>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</si>
  <si>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</si>
  <si>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</si>
  <si>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</si>
  <si>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</si>
  <si>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</si>
  <si>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</si>
  <si>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</si>
  <si>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</si>
  <si>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</si>
  <si>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</si>
  <si>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</si>
  <si>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</si>
  <si>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</si>
  <si>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</si>
  <si>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</si>
  <si>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</si>
  <si>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</si>
  <si>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</si>
  <si>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</si>
  <si>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</si>
  <si>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</si>
  <si>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</si>
  <si>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</si>
  <si>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突発性発しん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</si>
  <si>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</si>
  <si>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</si>
  <si>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</si>
  <si>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</si>
  <si>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</si>
  <si>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</si>
  <si>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</si>
  <si>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</si>
  <si>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</si>
  <si>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西条</t>
  </si>
  <si>
    <t>今治</t>
  </si>
  <si>
    <t>八幡浜</t>
  </si>
  <si>
    <t>宇和島</t>
  </si>
  <si>
    <t>ヘルパンギーナ</t>
  </si>
  <si>
    <t>定点当たり報告数</t>
  </si>
  <si>
    <t>定点当たり報告数</t>
  </si>
  <si>
    <t>患者報告数</t>
  </si>
  <si>
    <t>西条</t>
  </si>
  <si>
    <t>薬剤耐性アシネトバクター感染症</t>
  </si>
  <si>
    <t>2010
／
2011</t>
  </si>
  <si>
    <t>中予</t>
  </si>
  <si>
    <t>2011
／
2012</t>
  </si>
  <si>
    <r>
      <t>2013</t>
    </r>
    <r>
      <rPr>
        <sz val="11"/>
        <rFont val="ＭＳ Ｐゴシック"/>
        <family val="3"/>
      </rPr>
      <t>年　保健所別</t>
    </r>
  </si>
  <si>
    <r>
      <t>2013</t>
    </r>
    <r>
      <rPr>
        <sz val="11"/>
        <rFont val="ＭＳ Ｐゴシック"/>
        <family val="3"/>
      </rPr>
      <t>年　保健所別</t>
    </r>
  </si>
  <si>
    <r>
      <t>2013</t>
    </r>
    <r>
      <rPr>
        <sz val="11"/>
        <rFont val="ＭＳ Ｐゴシック"/>
        <family val="3"/>
      </rPr>
      <t>年　保健所別</t>
    </r>
  </si>
  <si>
    <t>2012
／
2013</t>
  </si>
  <si>
    <r>
      <t>2012/2013</t>
    </r>
    <r>
      <rPr>
        <sz val="11"/>
        <rFont val="ＭＳ Ｐゴシック"/>
        <family val="3"/>
      </rPr>
      <t>シーズン　保健所別</t>
    </r>
  </si>
  <si>
    <r>
      <t>水痘　</t>
    </r>
    <r>
      <rPr>
        <sz val="12"/>
        <rFont val="ＭＳ Ｐゴシック"/>
        <family val="3"/>
      </rPr>
      <t>【2012/2013シーズン（2012年第36週～2013年第35週）】</t>
    </r>
  </si>
  <si>
    <r>
      <t>（参考）水痘　</t>
    </r>
    <r>
      <rPr>
        <sz val="12"/>
        <rFont val="ＭＳ Ｐゴシック"/>
        <family val="3"/>
      </rPr>
      <t>【2013年第1週～2013年第52週】</t>
    </r>
  </si>
  <si>
    <r>
      <t>（参考）感染性胃腸炎</t>
    </r>
    <r>
      <rPr>
        <sz val="12"/>
        <rFont val="ＭＳ Ｐゴシック"/>
        <family val="3"/>
      </rPr>
      <t>　【2013年第1週～2013年第52週】</t>
    </r>
  </si>
  <si>
    <r>
      <t>（参考）インフルエンザ</t>
    </r>
    <r>
      <rPr>
        <sz val="12"/>
        <rFont val="ＭＳ Ｐゴシック"/>
        <family val="3"/>
      </rPr>
      <t>　【2013年第1週～2013年第52週】</t>
    </r>
  </si>
  <si>
    <r>
      <t>（参考）RSウイルス感染症</t>
    </r>
    <r>
      <rPr>
        <sz val="12"/>
        <rFont val="ＭＳ Ｐゴシック"/>
        <family val="3"/>
      </rPr>
      <t>　【2013年第1週～2013年第52週】</t>
    </r>
  </si>
  <si>
    <r>
      <t>感染性胃腸炎</t>
    </r>
    <r>
      <rPr>
        <sz val="12"/>
        <rFont val="ＭＳ Ｐゴシック"/>
        <family val="3"/>
      </rPr>
      <t>　【2012/2013シーズン（2012年第36週～2013年第36週）】</t>
    </r>
  </si>
  <si>
    <r>
      <t>インフルエンザ</t>
    </r>
    <r>
      <rPr>
        <sz val="12"/>
        <rFont val="ＭＳ Ｐゴシック"/>
        <family val="3"/>
      </rPr>
      <t>　【2012/2013シーズン（2012年第36週～2013年第35週）】</t>
    </r>
  </si>
  <si>
    <r>
      <t>RSウイルス感染症</t>
    </r>
    <r>
      <rPr>
        <sz val="12"/>
        <rFont val="ＭＳ Ｐゴシック"/>
        <family val="3"/>
      </rPr>
      <t>　【2012/2013シーズン（2012年第23週～2013年第22週）】</t>
    </r>
  </si>
  <si>
    <t>ロタウイルス胃腸炎</t>
  </si>
  <si>
    <t>－</t>
  </si>
  <si>
    <t>－</t>
  </si>
  <si>
    <t>注）ロタウイルス胃腸炎は2013年10月14日から対象疾患に追加。</t>
  </si>
  <si>
    <r>
      <t>2013</t>
    </r>
    <r>
      <rPr>
        <sz val="11"/>
        <rFont val="ＭＳ Ｐゴシック"/>
        <family val="3"/>
      </rPr>
      <t>年　保健所別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</si>
</sst>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¥&quot;#,##0_);[Red]\(&quot;¥&quot;#,##0\)"/>
    <numFmt numFmtId="202" formatCode="0.0000_);[Red]\(0.0000\)"/>
  </numFmts>
  <fonts count="56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10"/>
      <name val="Century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Century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7.5"/>
      <name val="ＭＳ Ｐゴシック"/>
      <family val="3"/>
    </font>
    <font>
      <sz val="7.5"/>
      <name val="Century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fgColor indexed="8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89" fontId="5" fillId="0" borderId="0" xfId="0" applyNumberFormat="1" applyFont="1" applyFill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89" fontId="9" fillId="0" borderId="0" xfId="0" applyNumberFormat="1" applyFont="1" applyAlignment="1">
      <alignment/>
    </xf>
    <xf numFmtId="189" fontId="9" fillId="0" borderId="0" xfId="0" applyNumberFormat="1" applyFont="1" applyFill="1" applyAlignment="1">
      <alignment/>
    </xf>
    <xf numFmtId="189" fontId="8" fillId="0" borderId="0" xfId="0" applyNumberFormat="1" applyFont="1" applyAlignment="1">
      <alignment/>
    </xf>
    <xf numFmtId="189" fontId="10" fillId="0" borderId="0" xfId="0" applyNumberFormat="1" applyFont="1" applyFill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89" fontId="12" fillId="0" borderId="19" xfId="0" applyNumberFormat="1" applyFont="1" applyBorder="1" applyAlignment="1">
      <alignment vertical="top" textRotation="255"/>
    </xf>
    <xf numFmtId="189" fontId="12" fillId="0" borderId="20" xfId="0" applyNumberFormat="1" applyFont="1" applyBorder="1" applyAlignment="1">
      <alignment vertical="top" textRotation="255"/>
    </xf>
    <xf numFmtId="189" fontId="7" fillId="0" borderId="16" xfId="0" applyNumberFormat="1" applyFont="1" applyBorder="1" applyAlignment="1">
      <alignment vertical="center"/>
    </xf>
    <xf numFmtId="189" fontId="7" fillId="0" borderId="21" xfId="0" applyNumberFormat="1" applyFont="1" applyBorder="1" applyAlignment="1">
      <alignment vertical="center"/>
    </xf>
    <xf numFmtId="189" fontId="7" fillId="0" borderId="11" xfId="0" applyNumberFormat="1" applyFont="1" applyBorder="1" applyAlignment="1">
      <alignment vertical="center"/>
    </xf>
    <xf numFmtId="194" fontId="7" fillId="0" borderId="16" xfId="0" applyNumberFormat="1" applyFont="1" applyBorder="1" applyAlignment="1">
      <alignment vertical="center"/>
    </xf>
    <xf numFmtId="189" fontId="7" fillId="0" borderId="16" xfId="0" applyNumberFormat="1" applyFont="1" applyFill="1" applyBorder="1" applyAlignment="1">
      <alignment vertical="center"/>
    </xf>
    <xf numFmtId="189" fontId="7" fillId="0" borderId="21" xfId="0" applyNumberFormat="1" applyFont="1" applyFill="1" applyBorder="1" applyAlignment="1">
      <alignment vertical="center"/>
    </xf>
    <xf numFmtId="189" fontId="7" fillId="0" borderId="22" xfId="0" applyNumberFormat="1" applyFont="1" applyFill="1" applyBorder="1" applyAlignment="1">
      <alignment vertical="center"/>
    </xf>
    <xf numFmtId="192" fontId="7" fillId="0" borderId="23" xfId="0" applyNumberFormat="1" applyFont="1" applyBorder="1" applyAlignment="1">
      <alignment vertical="center"/>
    </xf>
    <xf numFmtId="192" fontId="7" fillId="0" borderId="21" xfId="0" applyNumberFormat="1" applyFont="1" applyBorder="1" applyAlignment="1">
      <alignment vertical="center"/>
    </xf>
    <xf numFmtId="192" fontId="7" fillId="0" borderId="11" xfId="0" applyNumberFormat="1" applyFont="1" applyBorder="1" applyAlignment="1">
      <alignment vertical="center"/>
    </xf>
    <xf numFmtId="192" fontId="7" fillId="0" borderId="16" xfId="0" applyNumberFormat="1" applyFont="1" applyBorder="1" applyAlignment="1">
      <alignment vertical="center"/>
    </xf>
    <xf numFmtId="193" fontId="7" fillId="0" borderId="16" xfId="0" applyNumberFormat="1" applyFont="1" applyFill="1" applyBorder="1" applyAlignment="1">
      <alignment vertical="center"/>
    </xf>
    <xf numFmtId="193" fontId="7" fillId="0" borderId="21" xfId="0" applyNumberFormat="1" applyFont="1" applyFill="1" applyBorder="1" applyAlignment="1">
      <alignment vertical="center"/>
    </xf>
    <xf numFmtId="193" fontId="7" fillId="0" borderId="13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89" fontId="7" fillId="0" borderId="25" xfId="0" applyNumberFormat="1" applyFont="1" applyBorder="1" applyAlignment="1">
      <alignment vertical="center"/>
    </xf>
    <xf numFmtId="189" fontId="7" fillId="0" borderId="26" xfId="0" applyNumberFormat="1" applyFont="1" applyBorder="1" applyAlignment="1">
      <alignment vertical="center"/>
    </xf>
    <xf numFmtId="189" fontId="7" fillId="0" borderId="24" xfId="0" applyNumberFormat="1" applyFont="1" applyBorder="1" applyAlignment="1">
      <alignment vertical="center"/>
    </xf>
    <xf numFmtId="194" fontId="7" fillId="0" borderId="25" xfId="0" applyNumberFormat="1" applyFont="1" applyBorder="1" applyAlignment="1">
      <alignment vertical="center"/>
    </xf>
    <xf numFmtId="189" fontId="7" fillId="0" borderId="25" xfId="0" applyNumberFormat="1" applyFont="1" applyFill="1" applyBorder="1" applyAlignment="1">
      <alignment vertical="center"/>
    </xf>
    <xf numFmtId="189" fontId="7" fillId="0" borderId="26" xfId="0" applyNumberFormat="1" applyFont="1" applyFill="1" applyBorder="1" applyAlignment="1">
      <alignment vertical="center"/>
    </xf>
    <xf numFmtId="189" fontId="7" fillId="0" borderId="27" xfId="0" applyNumberFormat="1" applyFont="1" applyFill="1" applyBorder="1" applyAlignment="1">
      <alignment vertical="center"/>
    </xf>
    <xf numFmtId="192" fontId="7" fillId="0" borderId="28" xfId="0" applyNumberFormat="1" applyFont="1" applyBorder="1" applyAlignment="1">
      <alignment vertical="center"/>
    </xf>
    <xf numFmtId="192" fontId="7" fillId="0" borderId="26" xfId="0" applyNumberFormat="1" applyFont="1" applyBorder="1" applyAlignment="1">
      <alignment vertical="center"/>
    </xf>
    <xf numFmtId="192" fontId="7" fillId="0" borderId="24" xfId="0" applyNumberFormat="1" applyFont="1" applyBorder="1" applyAlignment="1">
      <alignment vertical="center"/>
    </xf>
    <xf numFmtId="192" fontId="7" fillId="0" borderId="25" xfId="0" applyNumberFormat="1" applyFont="1" applyBorder="1" applyAlignment="1">
      <alignment vertical="center"/>
    </xf>
    <xf numFmtId="193" fontId="7" fillId="0" borderId="25" xfId="0" applyNumberFormat="1" applyFont="1" applyFill="1" applyBorder="1" applyAlignment="1">
      <alignment vertical="center"/>
    </xf>
    <xf numFmtId="193" fontId="7" fillId="0" borderId="26" xfId="0" applyNumberFormat="1" applyFont="1" applyFill="1" applyBorder="1" applyAlignment="1">
      <alignment vertical="center"/>
    </xf>
    <xf numFmtId="193" fontId="7" fillId="0" borderId="29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94" fontId="7" fillId="0" borderId="21" xfId="0" applyNumberFormat="1" applyFont="1" applyBorder="1" applyAlignment="1">
      <alignment vertical="center"/>
    </xf>
    <xf numFmtId="194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94" fontId="7" fillId="0" borderId="30" xfId="0" applyNumberFormat="1" applyFont="1" applyBorder="1" applyAlignment="1">
      <alignment vertical="center"/>
    </xf>
    <xf numFmtId="194" fontId="7" fillId="0" borderId="31" xfId="0" applyNumberFormat="1" applyFont="1" applyBorder="1" applyAlignment="1">
      <alignment vertical="center"/>
    </xf>
    <xf numFmtId="194" fontId="7" fillId="0" borderId="10" xfId="0" applyNumberFormat="1" applyFont="1" applyBorder="1" applyAlignment="1">
      <alignment vertical="center"/>
    </xf>
    <xf numFmtId="189" fontId="7" fillId="0" borderId="30" xfId="0" applyNumberFormat="1" applyFont="1" applyFill="1" applyBorder="1" applyAlignment="1">
      <alignment vertical="center"/>
    </xf>
    <xf numFmtId="189" fontId="7" fillId="0" borderId="31" xfId="0" applyNumberFormat="1" applyFont="1" applyFill="1" applyBorder="1" applyAlignment="1">
      <alignment vertical="center"/>
    </xf>
    <xf numFmtId="189" fontId="7" fillId="0" borderId="32" xfId="0" applyNumberFormat="1" applyFont="1" applyFill="1" applyBorder="1" applyAlignment="1">
      <alignment vertical="center"/>
    </xf>
    <xf numFmtId="192" fontId="7" fillId="0" borderId="33" xfId="0" applyNumberFormat="1" applyFont="1" applyBorder="1" applyAlignment="1">
      <alignment vertical="center"/>
    </xf>
    <xf numFmtId="192" fontId="7" fillId="0" borderId="31" xfId="0" applyNumberFormat="1" applyFont="1" applyBorder="1" applyAlignment="1">
      <alignment vertical="center"/>
    </xf>
    <xf numFmtId="192" fontId="7" fillId="0" borderId="10" xfId="0" applyNumberFormat="1" applyFont="1" applyBorder="1" applyAlignment="1">
      <alignment vertical="center"/>
    </xf>
    <xf numFmtId="192" fontId="7" fillId="0" borderId="30" xfId="0" applyNumberFormat="1" applyFont="1" applyBorder="1" applyAlignment="1">
      <alignment vertical="center"/>
    </xf>
    <xf numFmtId="193" fontId="7" fillId="0" borderId="30" xfId="0" applyNumberFormat="1" applyFont="1" applyFill="1" applyBorder="1" applyAlignment="1">
      <alignment vertical="center"/>
    </xf>
    <xf numFmtId="193" fontId="7" fillId="0" borderId="31" xfId="0" applyNumberFormat="1" applyFont="1" applyFill="1" applyBorder="1" applyAlignment="1">
      <alignment vertical="center"/>
    </xf>
    <xf numFmtId="193" fontId="7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89" fontId="7" fillId="0" borderId="11" xfId="0" applyNumberFormat="1" applyFont="1" applyFill="1" applyBorder="1" applyAlignment="1">
      <alignment vertical="center"/>
    </xf>
    <xf numFmtId="192" fontId="7" fillId="0" borderId="21" xfId="0" applyNumberFormat="1" applyFont="1" applyFill="1" applyBorder="1" applyAlignment="1">
      <alignment vertical="center"/>
    </xf>
    <xf numFmtId="192" fontId="7" fillId="0" borderId="11" xfId="0" applyNumberFormat="1" applyFont="1" applyFill="1" applyBorder="1" applyAlignment="1">
      <alignment vertical="center"/>
    </xf>
    <xf numFmtId="189" fontId="7" fillId="0" borderId="10" xfId="0" applyNumberFormat="1" applyFont="1" applyFill="1" applyBorder="1" applyAlignment="1">
      <alignment vertical="center"/>
    </xf>
    <xf numFmtId="192" fontId="7" fillId="0" borderId="31" xfId="0" applyNumberFormat="1" applyFont="1" applyFill="1" applyBorder="1" applyAlignment="1">
      <alignment vertical="center"/>
    </xf>
    <xf numFmtId="192" fontId="7" fillId="0" borderId="10" xfId="0" applyNumberFormat="1" applyFont="1" applyFill="1" applyBorder="1" applyAlignment="1">
      <alignment vertical="center"/>
    </xf>
    <xf numFmtId="194" fontId="7" fillId="33" borderId="16" xfId="0" applyNumberFormat="1" applyFont="1" applyFill="1" applyBorder="1" applyAlignment="1">
      <alignment vertical="center"/>
    </xf>
    <xf numFmtId="192" fontId="7" fillId="33" borderId="23" xfId="0" applyNumberFormat="1" applyFont="1" applyFill="1" applyBorder="1" applyAlignment="1">
      <alignment vertical="center"/>
    </xf>
    <xf numFmtId="192" fontId="7" fillId="33" borderId="21" xfId="0" applyNumberFormat="1" applyFont="1" applyFill="1" applyBorder="1" applyAlignment="1">
      <alignment vertical="center"/>
    </xf>
    <xf numFmtId="192" fontId="7" fillId="33" borderId="11" xfId="0" applyNumberFormat="1" applyFont="1" applyFill="1" applyBorder="1" applyAlignment="1">
      <alignment vertical="center"/>
    </xf>
    <xf numFmtId="192" fontId="7" fillId="33" borderId="16" xfId="0" applyNumberFormat="1" applyFont="1" applyFill="1" applyBorder="1" applyAlignment="1">
      <alignment vertical="center"/>
    </xf>
    <xf numFmtId="193" fontId="7" fillId="33" borderId="16" xfId="0" applyNumberFormat="1" applyFont="1" applyFill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89" fontId="7" fillId="0" borderId="14" xfId="0" applyNumberFormat="1" applyFont="1" applyBorder="1" applyAlignment="1">
      <alignment vertical="center"/>
    </xf>
    <xf numFmtId="189" fontId="7" fillId="0" borderId="35" xfId="0" applyNumberFormat="1" applyFont="1" applyBorder="1" applyAlignment="1">
      <alignment vertical="center"/>
    </xf>
    <xf numFmtId="189" fontId="7" fillId="0" borderId="34" xfId="0" applyNumberFormat="1" applyFont="1" applyBorder="1" applyAlignment="1">
      <alignment vertical="center"/>
    </xf>
    <xf numFmtId="194" fontId="7" fillId="0" borderId="14" xfId="0" applyNumberFormat="1" applyFont="1" applyBorder="1" applyAlignment="1">
      <alignment vertical="center"/>
    </xf>
    <xf numFmtId="189" fontId="7" fillId="0" borderId="14" xfId="0" applyNumberFormat="1" applyFont="1" applyFill="1" applyBorder="1" applyAlignment="1">
      <alignment vertical="center"/>
    </xf>
    <xf numFmtId="189" fontId="7" fillId="0" borderId="35" xfId="0" applyNumberFormat="1" applyFont="1" applyFill="1" applyBorder="1" applyAlignment="1">
      <alignment vertical="center"/>
    </xf>
    <xf numFmtId="189" fontId="7" fillId="0" borderId="36" xfId="0" applyNumberFormat="1" applyFont="1" applyFill="1" applyBorder="1" applyAlignment="1">
      <alignment vertical="center"/>
    </xf>
    <xf numFmtId="192" fontId="7" fillId="0" borderId="37" xfId="0" applyNumberFormat="1" applyFont="1" applyBorder="1" applyAlignment="1">
      <alignment vertical="center"/>
    </xf>
    <xf numFmtId="192" fontId="7" fillId="0" borderId="35" xfId="0" applyNumberFormat="1" applyFont="1" applyBorder="1" applyAlignment="1">
      <alignment vertical="center"/>
    </xf>
    <xf numFmtId="192" fontId="7" fillId="0" borderId="34" xfId="0" applyNumberFormat="1" applyFont="1" applyBorder="1" applyAlignment="1">
      <alignment vertical="center"/>
    </xf>
    <xf numFmtId="192" fontId="7" fillId="0" borderId="14" xfId="0" applyNumberFormat="1" applyFont="1" applyBorder="1" applyAlignment="1">
      <alignment vertical="center"/>
    </xf>
    <xf numFmtId="193" fontId="7" fillId="0" borderId="14" xfId="0" applyNumberFormat="1" applyFont="1" applyFill="1" applyBorder="1" applyAlignment="1">
      <alignment vertical="center"/>
    </xf>
    <xf numFmtId="193" fontId="7" fillId="0" borderId="35" xfId="0" applyNumberFormat="1" applyFont="1" applyFill="1" applyBorder="1" applyAlignment="1">
      <alignment vertical="center"/>
    </xf>
    <xf numFmtId="193" fontId="7" fillId="0" borderId="15" xfId="0" applyNumberFormat="1" applyFont="1" applyFill="1" applyBorder="1" applyAlignment="1">
      <alignment vertical="center"/>
    </xf>
    <xf numFmtId="189" fontId="7" fillId="0" borderId="30" xfId="0" applyNumberFormat="1" applyFont="1" applyBorder="1" applyAlignment="1">
      <alignment vertical="center"/>
    </xf>
    <xf numFmtId="189" fontId="7" fillId="0" borderId="31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89" fontId="7" fillId="0" borderId="17" xfId="0" applyNumberFormat="1" applyFont="1" applyBorder="1" applyAlignment="1">
      <alignment vertical="center"/>
    </xf>
    <xf numFmtId="189" fontId="7" fillId="0" borderId="19" xfId="0" applyNumberFormat="1" applyFont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194" fontId="7" fillId="0" borderId="17" xfId="0" applyNumberFormat="1" applyFont="1" applyBorder="1" applyAlignment="1">
      <alignment vertical="center"/>
    </xf>
    <xf numFmtId="189" fontId="7" fillId="0" borderId="17" xfId="0" applyNumberFormat="1" applyFont="1" applyFill="1" applyBorder="1" applyAlignment="1">
      <alignment vertical="center"/>
    </xf>
    <xf numFmtId="189" fontId="7" fillId="0" borderId="19" xfId="0" applyNumberFormat="1" applyFont="1" applyFill="1" applyBorder="1" applyAlignment="1">
      <alignment vertical="center"/>
    </xf>
    <xf numFmtId="189" fontId="7" fillId="0" borderId="38" xfId="0" applyNumberFormat="1" applyFont="1" applyFill="1" applyBorder="1" applyAlignment="1">
      <alignment vertical="center"/>
    </xf>
    <xf numFmtId="192" fontId="7" fillId="0" borderId="39" xfId="0" applyNumberFormat="1" applyFont="1" applyBorder="1" applyAlignment="1">
      <alignment vertical="center"/>
    </xf>
    <xf numFmtId="192" fontId="7" fillId="0" borderId="19" xfId="0" applyNumberFormat="1" applyFont="1" applyBorder="1" applyAlignment="1">
      <alignment vertical="center"/>
    </xf>
    <xf numFmtId="193" fontId="7" fillId="0" borderId="17" xfId="0" applyNumberFormat="1" applyFont="1" applyFill="1" applyBorder="1" applyAlignment="1">
      <alignment vertical="center"/>
    </xf>
    <xf numFmtId="193" fontId="7" fillId="0" borderId="19" xfId="0" applyNumberFormat="1" applyFont="1" applyFill="1" applyBorder="1" applyAlignment="1">
      <alignment vertical="center"/>
    </xf>
    <xf numFmtId="193" fontId="7" fillId="0" borderId="18" xfId="0" applyNumberFormat="1" applyFont="1" applyFill="1" applyBorder="1" applyAlignment="1">
      <alignment vertical="center"/>
    </xf>
    <xf numFmtId="192" fontId="7" fillId="0" borderId="17" xfId="0" applyNumberFormat="1" applyFont="1" applyFill="1" applyBorder="1" applyAlignment="1">
      <alignment vertical="center"/>
    </xf>
    <xf numFmtId="192" fontId="7" fillId="0" borderId="19" xfId="0" applyNumberFormat="1" applyFont="1" applyFill="1" applyBorder="1" applyAlignment="1">
      <alignment vertical="center"/>
    </xf>
    <xf numFmtId="189" fontId="15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189" fontId="12" fillId="0" borderId="40" xfId="0" applyNumberFormat="1" applyFont="1" applyBorder="1" applyAlignment="1">
      <alignment vertical="top" textRotation="255"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194" fontId="7" fillId="0" borderId="35" xfId="0" applyNumberFormat="1" applyFont="1" applyBorder="1" applyAlignment="1">
      <alignment vertical="center"/>
    </xf>
    <xf numFmtId="194" fontId="7" fillId="0" borderId="34" xfId="0" applyNumberFormat="1" applyFont="1" applyBorder="1" applyAlignment="1">
      <alignment vertical="center"/>
    </xf>
    <xf numFmtId="194" fontId="7" fillId="0" borderId="34" xfId="0" applyNumberFormat="1" applyFont="1" applyFill="1" applyBorder="1" applyAlignment="1">
      <alignment vertical="center"/>
    </xf>
    <xf numFmtId="192" fontId="7" fillId="0" borderId="15" xfId="0" applyNumberFormat="1" applyFont="1" applyBorder="1" applyAlignment="1">
      <alignment vertical="center"/>
    </xf>
    <xf numFmtId="192" fontId="7" fillId="0" borderId="34" xfId="0" applyNumberFormat="1" applyFont="1" applyFill="1" applyBorder="1" applyAlignment="1">
      <alignment vertical="center"/>
    </xf>
    <xf numFmtId="193" fontId="7" fillId="0" borderId="14" xfId="0" applyNumberFormat="1" applyFont="1" applyBorder="1" applyAlignment="1">
      <alignment vertical="center"/>
    </xf>
    <xf numFmtId="193" fontId="7" fillId="0" borderId="35" xfId="0" applyNumberFormat="1" applyFont="1" applyBorder="1" applyAlignment="1">
      <alignment vertical="center"/>
    </xf>
    <xf numFmtId="0" fontId="7" fillId="0" borderId="0" xfId="0" applyFont="1" applyAlignment="1">
      <alignment/>
    </xf>
    <xf numFmtId="194" fontId="7" fillId="0" borderId="11" xfId="0" applyNumberFormat="1" applyFont="1" applyFill="1" applyBorder="1" applyAlignment="1">
      <alignment vertical="center"/>
    </xf>
    <xf numFmtId="192" fontId="7" fillId="0" borderId="13" xfId="0" applyNumberFormat="1" applyFont="1" applyBorder="1" applyAlignment="1">
      <alignment vertical="center"/>
    </xf>
    <xf numFmtId="193" fontId="7" fillId="0" borderId="16" xfId="0" applyNumberFormat="1" applyFont="1" applyBorder="1" applyAlignment="1">
      <alignment vertical="center"/>
    </xf>
    <xf numFmtId="193" fontId="7" fillId="0" borderId="21" xfId="0" applyNumberFormat="1" applyFont="1" applyBorder="1" applyAlignment="1">
      <alignment vertical="center"/>
    </xf>
    <xf numFmtId="192" fontId="7" fillId="0" borderId="29" xfId="0" applyNumberFormat="1" applyFont="1" applyBorder="1" applyAlignment="1">
      <alignment vertical="center"/>
    </xf>
    <xf numFmtId="193" fontId="7" fillId="0" borderId="30" xfId="0" applyNumberFormat="1" applyFont="1" applyBorder="1" applyAlignment="1">
      <alignment vertical="center"/>
    </xf>
    <xf numFmtId="193" fontId="7" fillId="0" borderId="31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9" xfId="0" applyFont="1" applyBorder="1" applyAlignment="1">
      <alignment horizontal="center" vertical="center"/>
    </xf>
    <xf numFmtId="189" fontId="7" fillId="0" borderId="24" xfId="0" applyNumberFormat="1" applyFont="1" applyFill="1" applyBorder="1" applyAlignment="1">
      <alignment vertical="center"/>
    </xf>
    <xf numFmtId="192" fontId="7" fillId="0" borderId="26" xfId="0" applyNumberFormat="1" applyFont="1" applyFill="1" applyBorder="1" applyAlignment="1">
      <alignment vertical="center"/>
    </xf>
    <xf numFmtId="192" fontId="7" fillId="0" borderId="2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93" fontId="7" fillId="0" borderId="25" xfId="0" applyNumberFormat="1" applyFont="1" applyBorder="1" applyAlignment="1">
      <alignment vertical="center"/>
    </xf>
    <xf numFmtId="193" fontId="7" fillId="0" borderId="26" xfId="0" applyNumberFormat="1" applyFont="1" applyBorder="1" applyAlignment="1">
      <alignment vertical="center"/>
    </xf>
    <xf numFmtId="189" fontId="7" fillId="0" borderId="22" xfId="0" applyNumberFormat="1" applyFont="1" applyBorder="1" applyAlignment="1">
      <alignment vertical="center"/>
    </xf>
    <xf numFmtId="193" fontId="7" fillId="0" borderId="13" xfId="0" applyNumberFormat="1" applyFont="1" applyBorder="1" applyAlignment="1">
      <alignment vertical="center"/>
    </xf>
    <xf numFmtId="189" fontId="7" fillId="0" borderId="32" xfId="0" applyNumberFormat="1" applyFont="1" applyBorder="1" applyAlignment="1">
      <alignment vertical="center"/>
    </xf>
    <xf numFmtId="193" fontId="7" fillId="0" borderId="12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89" fontId="7" fillId="33" borderId="16" xfId="0" applyNumberFormat="1" applyFont="1" applyFill="1" applyBorder="1" applyAlignment="1">
      <alignment vertical="center"/>
    </xf>
    <xf numFmtId="189" fontId="7" fillId="33" borderId="21" xfId="0" applyNumberFormat="1" applyFont="1" applyFill="1" applyBorder="1" applyAlignment="1">
      <alignment vertical="center"/>
    </xf>
    <xf numFmtId="189" fontId="7" fillId="33" borderId="11" xfId="0" applyNumberFormat="1" applyFont="1" applyFill="1" applyBorder="1" applyAlignment="1">
      <alignment vertical="center"/>
    </xf>
    <xf numFmtId="192" fontId="7" fillId="33" borderId="39" xfId="0" applyNumberFormat="1" applyFont="1" applyFill="1" applyBorder="1" applyAlignment="1">
      <alignment vertical="center"/>
    </xf>
    <xf numFmtId="192" fontId="7" fillId="33" borderId="19" xfId="0" applyNumberFormat="1" applyFont="1" applyFill="1" applyBorder="1" applyAlignment="1">
      <alignment vertical="center"/>
    </xf>
    <xf numFmtId="192" fontId="7" fillId="33" borderId="20" xfId="0" applyNumberFormat="1" applyFont="1" applyFill="1" applyBorder="1" applyAlignment="1">
      <alignment vertical="center"/>
    </xf>
    <xf numFmtId="192" fontId="7" fillId="33" borderId="17" xfId="0" applyNumberFormat="1" applyFont="1" applyFill="1" applyBorder="1" applyAlignment="1">
      <alignment vertical="center"/>
    </xf>
    <xf numFmtId="193" fontId="7" fillId="33" borderId="21" xfId="0" applyNumberFormat="1" applyFont="1" applyFill="1" applyBorder="1" applyAlignment="1">
      <alignment vertical="center"/>
    </xf>
    <xf numFmtId="193" fontId="7" fillId="34" borderId="13" xfId="0" applyNumberFormat="1" applyFont="1" applyFill="1" applyBorder="1" applyAlignment="1">
      <alignment vertical="center"/>
    </xf>
    <xf numFmtId="189" fontId="7" fillId="0" borderId="41" xfId="0" applyNumberFormat="1" applyFont="1" applyBorder="1" applyAlignment="1">
      <alignment vertical="center"/>
    </xf>
    <xf numFmtId="189" fontId="7" fillId="0" borderId="42" xfId="0" applyNumberFormat="1" applyFont="1" applyBorder="1" applyAlignment="1">
      <alignment vertical="center"/>
    </xf>
    <xf numFmtId="189" fontId="7" fillId="0" borderId="43" xfId="0" applyNumberFormat="1" applyFont="1" applyBorder="1" applyAlignment="1">
      <alignment vertical="center"/>
    </xf>
    <xf numFmtId="194" fontId="7" fillId="0" borderId="41" xfId="0" applyNumberFormat="1" applyFont="1" applyBorder="1" applyAlignment="1">
      <alignment vertical="center"/>
    </xf>
    <xf numFmtId="189" fontId="7" fillId="0" borderId="44" xfId="0" applyNumberFormat="1" applyFont="1" applyBorder="1" applyAlignment="1">
      <alignment vertical="center"/>
    </xf>
    <xf numFmtId="192" fontId="7" fillId="0" borderId="41" xfId="0" applyNumberFormat="1" applyFont="1" applyBorder="1" applyAlignment="1">
      <alignment vertical="center"/>
    </xf>
    <xf numFmtId="192" fontId="7" fillId="0" borderId="42" xfId="0" applyNumberFormat="1" applyFont="1" applyBorder="1" applyAlignment="1">
      <alignment vertical="center"/>
    </xf>
    <xf numFmtId="192" fontId="7" fillId="0" borderId="43" xfId="0" applyNumberFormat="1" applyFont="1" applyBorder="1" applyAlignment="1">
      <alignment vertical="center"/>
    </xf>
    <xf numFmtId="192" fontId="7" fillId="0" borderId="45" xfId="0" applyNumberFormat="1" applyFont="1" applyBorder="1" applyAlignment="1">
      <alignment vertical="center"/>
    </xf>
    <xf numFmtId="0" fontId="17" fillId="0" borderId="0" xfId="0" applyFont="1" applyAlignment="1">
      <alignment horizontal="center"/>
    </xf>
    <xf numFmtId="18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9" fontId="17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89" fontId="18" fillId="0" borderId="0" xfId="0" applyNumberFormat="1" applyFont="1" applyAlignment="1">
      <alignment/>
    </xf>
    <xf numFmtId="196" fontId="7" fillId="0" borderId="14" xfId="0" applyNumberFormat="1" applyFont="1" applyBorder="1" applyAlignment="1">
      <alignment vertical="center"/>
    </xf>
    <xf numFmtId="196" fontId="7" fillId="0" borderId="35" xfId="0" applyNumberFormat="1" applyFont="1" applyBorder="1" applyAlignment="1">
      <alignment vertical="center"/>
    </xf>
    <xf numFmtId="196" fontId="7" fillId="0" borderId="34" xfId="0" applyNumberFormat="1" applyFont="1" applyBorder="1" applyAlignment="1">
      <alignment vertical="center"/>
    </xf>
    <xf numFmtId="194" fontId="7" fillId="0" borderId="35" xfId="0" applyNumberFormat="1" applyFont="1" applyFill="1" applyBorder="1" applyAlignment="1">
      <alignment vertical="center"/>
    </xf>
    <xf numFmtId="194" fontId="7" fillId="0" borderId="36" xfId="0" applyNumberFormat="1" applyFont="1" applyFill="1" applyBorder="1" applyAlignment="1">
      <alignment vertical="center"/>
    </xf>
    <xf numFmtId="193" fontId="7" fillId="0" borderId="46" xfId="0" applyNumberFormat="1" applyFont="1" applyBorder="1" applyAlignment="1">
      <alignment vertical="center"/>
    </xf>
    <xf numFmtId="193" fontId="7" fillId="0" borderId="34" xfId="0" applyNumberFormat="1" applyFont="1" applyBorder="1" applyAlignment="1">
      <alignment vertical="center"/>
    </xf>
    <xf numFmtId="193" fontId="7" fillId="34" borderId="14" xfId="0" applyNumberFormat="1" applyFont="1" applyFill="1" applyBorder="1" applyAlignment="1">
      <alignment vertical="center"/>
    </xf>
    <xf numFmtId="193" fontId="7" fillId="34" borderId="35" xfId="0" applyNumberFormat="1" applyFont="1" applyFill="1" applyBorder="1" applyAlignment="1">
      <alignment vertical="center"/>
    </xf>
    <xf numFmtId="193" fontId="7" fillId="34" borderId="1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96" fontId="7" fillId="0" borderId="16" xfId="0" applyNumberFormat="1" applyFont="1" applyBorder="1" applyAlignment="1">
      <alignment vertical="center"/>
    </xf>
    <xf numFmtId="196" fontId="7" fillId="0" borderId="21" xfId="0" applyNumberFormat="1" applyFont="1" applyBorder="1" applyAlignment="1">
      <alignment vertical="center"/>
    </xf>
    <xf numFmtId="196" fontId="7" fillId="0" borderId="11" xfId="0" applyNumberFormat="1" applyFont="1" applyBorder="1" applyAlignment="1">
      <alignment vertical="center"/>
    </xf>
    <xf numFmtId="194" fontId="7" fillId="0" borderId="21" xfId="0" applyNumberFormat="1" applyFont="1" applyFill="1" applyBorder="1" applyAlignment="1">
      <alignment vertical="center"/>
    </xf>
    <xf numFmtId="194" fontId="7" fillId="0" borderId="22" xfId="0" applyNumberFormat="1" applyFont="1" applyFill="1" applyBorder="1" applyAlignment="1">
      <alignment vertical="center"/>
    </xf>
    <xf numFmtId="193" fontId="7" fillId="0" borderId="47" xfId="0" applyNumberFormat="1" applyFont="1" applyBorder="1" applyAlignment="1">
      <alignment vertical="center"/>
    </xf>
    <xf numFmtId="193" fontId="7" fillId="0" borderId="11" xfId="0" applyNumberFormat="1" applyFont="1" applyBorder="1" applyAlignment="1">
      <alignment vertical="center"/>
    </xf>
    <xf numFmtId="193" fontId="7" fillId="34" borderId="16" xfId="0" applyNumberFormat="1" applyFont="1" applyFill="1" applyBorder="1" applyAlignment="1">
      <alignment vertical="center"/>
    </xf>
    <xf numFmtId="193" fontId="7" fillId="34" borderId="21" xfId="0" applyNumberFormat="1" applyFont="1" applyFill="1" applyBorder="1" applyAlignment="1">
      <alignment vertical="center"/>
    </xf>
    <xf numFmtId="196" fontId="7" fillId="0" borderId="25" xfId="0" applyNumberFormat="1" applyFont="1" applyBorder="1" applyAlignment="1">
      <alignment vertical="center"/>
    </xf>
    <xf numFmtId="196" fontId="7" fillId="0" borderId="26" xfId="0" applyNumberFormat="1" applyFont="1" applyBorder="1" applyAlignment="1">
      <alignment vertical="center"/>
    </xf>
    <xf numFmtId="196" fontId="7" fillId="0" borderId="24" xfId="0" applyNumberFormat="1" applyFont="1" applyBorder="1" applyAlignment="1">
      <alignment vertical="center"/>
    </xf>
    <xf numFmtId="194" fontId="7" fillId="0" borderId="26" xfId="0" applyNumberFormat="1" applyFont="1" applyFill="1" applyBorder="1" applyAlignment="1">
      <alignment vertical="center"/>
    </xf>
    <xf numFmtId="194" fontId="7" fillId="0" borderId="27" xfId="0" applyNumberFormat="1" applyFont="1" applyFill="1" applyBorder="1" applyAlignment="1">
      <alignment vertical="center"/>
    </xf>
    <xf numFmtId="193" fontId="7" fillId="0" borderId="48" xfId="0" applyNumberFormat="1" applyFont="1" applyBorder="1" applyAlignment="1">
      <alignment vertical="center"/>
    </xf>
    <xf numFmtId="193" fontId="7" fillId="0" borderId="24" xfId="0" applyNumberFormat="1" applyFont="1" applyBorder="1" applyAlignment="1">
      <alignment vertical="center"/>
    </xf>
    <xf numFmtId="193" fontId="7" fillId="34" borderId="25" xfId="0" applyNumberFormat="1" applyFont="1" applyFill="1" applyBorder="1" applyAlignment="1">
      <alignment vertical="center"/>
    </xf>
    <xf numFmtId="193" fontId="7" fillId="34" borderId="26" xfId="0" applyNumberFormat="1" applyFont="1" applyFill="1" applyBorder="1" applyAlignment="1">
      <alignment vertical="center"/>
    </xf>
    <xf numFmtId="193" fontId="7" fillId="34" borderId="29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93" fontId="7" fillId="0" borderId="23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93" fontId="7" fillId="0" borderId="33" xfId="0" applyNumberFormat="1" applyFont="1" applyBorder="1" applyAlignment="1">
      <alignment vertical="center"/>
    </xf>
    <xf numFmtId="193" fontId="7" fillId="0" borderId="10" xfId="0" applyNumberFormat="1" applyFont="1" applyBorder="1" applyAlignment="1">
      <alignment vertical="center"/>
    </xf>
    <xf numFmtId="193" fontId="7" fillId="34" borderId="30" xfId="0" applyNumberFormat="1" applyFont="1" applyFill="1" applyBorder="1" applyAlignment="1">
      <alignment vertical="center"/>
    </xf>
    <xf numFmtId="193" fontId="7" fillId="34" borderId="31" xfId="0" applyNumberFormat="1" applyFont="1" applyFill="1" applyBorder="1" applyAlignment="1">
      <alignment vertical="center"/>
    </xf>
    <xf numFmtId="193" fontId="7" fillId="34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93" fontId="7" fillId="0" borderId="28" xfId="0" applyNumberFormat="1" applyFont="1" applyBorder="1" applyAlignment="1">
      <alignment vertical="center"/>
    </xf>
    <xf numFmtId="194" fontId="7" fillId="0" borderId="42" xfId="0" applyNumberFormat="1" applyFont="1" applyBorder="1" applyAlignment="1">
      <alignment vertical="center"/>
    </xf>
    <xf numFmtId="194" fontId="7" fillId="0" borderId="43" xfId="0" applyNumberFormat="1" applyFont="1" applyBorder="1" applyAlignment="1">
      <alignment vertical="center"/>
    </xf>
    <xf numFmtId="194" fontId="7" fillId="0" borderId="41" xfId="0" applyNumberFormat="1" applyFont="1" applyFill="1" applyBorder="1" applyAlignment="1">
      <alignment vertical="center"/>
    </xf>
    <xf numFmtId="194" fontId="7" fillId="0" borderId="42" xfId="0" applyNumberFormat="1" applyFont="1" applyFill="1" applyBorder="1" applyAlignment="1">
      <alignment vertical="center"/>
    </xf>
    <xf numFmtId="194" fontId="7" fillId="0" borderId="44" xfId="0" applyNumberFormat="1" applyFont="1" applyFill="1" applyBorder="1" applyAlignment="1">
      <alignment vertical="center"/>
    </xf>
    <xf numFmtId="192" fontId="7" fillId="0" borderId="49" xfId="0" applyNumberFormat="1" applyFont="1" applyBorder="1" applyAlignment="1">
      <alignment vertical="center"/>
    </xf>
    <xf numFmtId="192" fontId="7" fillId="34" borderId="45" xfId="0" applyNumberFormat="1" applyFont="1" applyFill="1" applyBorder="1" applyAlignment="1">
      <alignment vertical="center"/>
    </xf>
    <xf numFmtId="189" fontId="18" fillId="0" borderId="0" xfId="0" applyNumberFormat="1" applyFont="1" applyFill="1" applyAlignment="1">
      <alignment/>
    </xf>
    <xf numFmtId="189" fontId="17" fillId="0" borderId="0" xfId="0" applyNumberFormat="1" applyFont="1" applyFill="1" applyAlignment="1">
      <alignment horizontal="right"/>
    </xf>
    <xf numFmtId="192" fontId="7" fillId="0" borderId="12" xfId="0" applyNumberFormat="1" applyFont="1" applyBorder="1" applyAlignment="1">
      <alignment vertical="center"/>
    </xf>
    <xf numFmtId="194" fontId="7" fillId="0" borderId="44" xfId="0" applyNumberFormat="1" applyFont="1" applyBorder="1" applyAlignment="1">
      <alignment vertical="center"/>
    </xf>
    <xf numFmtId="192" fontId="7" fillId="34" borderId="42" xfId="0" applyNumberFormat="1" applyFont="1" applyFill="1" applyBorder="1" applyAlignment="1">
      <alignment vertical="center"/>
    </xf>
    <xf numFmtId="187" fontId="7" fillId="0" borderId="0" xfId="0" applyNumberFormat="1" applyFont="1" applyAlignment="1">
      <alignment vertical="center"/>
    </xf>
    <xf numFmtId="192" fontId="18" fillId="0" borderId="0" xfId="0" applyNumberFormat="1" applyFont="1" applyAlignment="1">
      <alignment/>
    </xf>
    <xf numFmtId="189" fontId="7" fillId="35" borderId="21" xfId="0" applyNumberFormat="1" applyFont="1" applyFill="1" applyBorder="1" applyAlignment="1">
      <alignment vertical="center"/>
    </xf>
    <xf numFmtId="192" fontId="7" fillId="0" borderId="15" xfId="0" applyNumberFormat="1" applyFont="1" applyFill="1" applyBorder="1" applyAlignment="1">
      <alignment vertical="center"/>
    </xf>
    <xf numFmtId="192" fontId="7" fillId="0" borderId="50" xfId="61" applyNumberFormat="1" applyFont="1" applyFill="1" applyBorder="1" applyAlignment="1">
      <alignment vertical="center"/>
      <protection/>
    </xf>
    <xf numFmtId="192" fontId="7" fillId="0" borderId="13" xfId="0" applyNumberFormat="1" applyFont="1" applyFill="1" applyBorder="1" applyAlignment="1">
      <alignment vertical="center"/>
    </xf>
    <xf numFmtId="192" fontId="7" fillId="0" borderId="51" xfId="61" applyNumberFormat="1" applyFont="1" applyFill="1" applyBorder="1" applyAlignment="1">
      <alignment vertical="center"/>
      <protection/>
    </xf>
    <xf numFmtId="192" fontId="7" fillId="0" borderId="12" xfId="0" applyNumberFormat="1" applyFont="1" applyFill="1" applyBorder="1" applyAlignment="1">
      <alignment vertical="center"/>
    </xf>
    <xf numFmtId="192" fontId="7" fillId="0" borderId="52" xfId="61" applyNumberFormat="1" applyFont="1" applyFill="1" applyBorder="1" applyAlignment="1">
      <alignment vertical="center"/>
      <protection/>
    </xf>
    <xf numFmtId="192" fontId="7" fillId="0" borderId="29" xfId="0" applyNumberFormat="1" applyFont="1" applyFill="1" applyBorder="1" applyAlignment="1">
      <alignment vertical="center"/>
    </xf>
    <xf numFmtId="192" fontId="7" fillId="0" borderId="53" xfId="61" applyNumberFormat="1" applyFont="1" applyFill="1" applyBorder="1" applyAlignment="1">
      <alignment vertical="center"/>
      <protection/>
    </xf>
    <xf numFmtId="4" fontId="7" fillId="33" borderId="0" xfId="61" applyNumberFormat="1" applyFont="1" applyFill="1" applyBorder="1" applyAlignment="1">
      <alignment vertical="center" wrapText="1"/>
      <protection/>
    </xf>
    <xf numFmtId="189" fontId="7" fillId="0" borderId="41" xfId="0" applyNumberFormat="1" applyFont="1" applyFill="1" applyBorder="1" applyAlignment="1">
      <alignment vertical="center"/>
    </xf>
    <xf numFmtId="189" fontId="7" fillId="0" borderId="42" xfId="0" applyNumberFormat="1" applyFont="1" applyFill="1" applyBorder="1" applyAlignment="1">
      <alignment vertical="center"/>
    </xf>
    <xf numFmtId="189" fontId="7" fillId="0" borderId="44" xfId="0" applyNumberFormat="1" applyFont="1" applyFill="1" applyBorder="1" applyAlignment="1">
      <alignment vertical="center"/>
    </xf>
    <xf numFmtId="192" fontId="7" fillId="0" borderId="41" xfId="0" applyNumberFormat="1" applyFont="1" applyFill="1" applyBorder="1" applyAlignment="1">
      <alignment vertical="center"/>
    </xf>
    <xf numFmtId="192" fontId="7" fillId="0" borderId="42" xfId="0" applyNumberFormat="1" applyFont="1" applyFill="1" applyBorder="1" applyAlignment="1">
      <alignment vertical="center"/>
    </xf>
    <xf numFmtId="192" fontId="7" fillId="0" borderId="45" xfId="0" applyNumberFormat="1" applyFont="1" applyFill="1" applyBorder="1" applyAlignment="1">
      <alignment vertical="center"/>
    </xf>
    <xf numFmtId="192" fontId="7" fillId="0" borderId="23" xfId="0" applyNumberFormat="1" applyFont="1" applyFill="1" applyBorder="1" applyAlignment="1">
      <alignment vertical="center"/>
    </xf>
    <xf numFmtId="193" fontId="7" fillId="0" borderId="41" xfId="0" applyNumberFormat="1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9" fontId="7" fillId="0" borderId="36" xfId="0" applyNumberFormat="1" applyFont="1" applyBorder="1" applyAlignment="1">
      <alignment vertical="center"/>
    </xf>
    <xf numFmtId="193" fontId="7" fillId="0" borderId="15" xfId="0" applyNumberFormat="1" applyFont="1" applyBorder="1" applyAlignment="1">
      <alignment vertical="center"/>
    </xf>
    <xf numFmtId="192" fontId="7" fillId="0" borderId="16" xfId="0" applyNumberFormat="1" applyFont="1" applyFill="1" applyBorder="1" applyAlignment="1">
      <alignment vertical="center"/>
    </xf>
    <xf numFmtId="192" fontId="7" fillId="0" borderId="30" xfId="0" applyNumberFormat="1" applyFont="1" applyFill="1" applyBorder="1" applyAlignment="1">
      <alignment vertical="center"/>
    </xf>
    <xf numFmtId="192" fontId="7" fillId="0" borderId="25" xfId="0" applyNumberFormat="1" applyFont="1" applyFill="1" applyBorder="1" applyAlignment="1">
      <alignment vertical="center"/>
    </xf>
    <xf numFmtId="189" fontId="7" fillId="0" borderId="27" xfId="0" applyNumberFormat="1" applyFont="1" applyBorder="1" applyAlignment="1">
      <alignment vertical="center"/>
    </xf>
    <xf numFmtId="193" fontId="7" fillId="0" borderId="29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192" fontId="7" fillId="0" borderId="33" xfId="0" applyNumberFormat="1" applyFont="1" applyFill="1" applyBorder="1" applyAlignment="1">
      <alignment vertical="center"/>
    </xf>
    <xf numFmtId="192" fontId="7" fillId="0" borderId="28" xfId="0" applyNumberFormat="1" applyFont="1" applyFill="1" applyBorder="1" applyAlignment="1">
      <alignment vertical="center"/>
    </xf>
    <xf numFmtId="189" fontId="7" fillId="0" borderId="54" xfId="0" applyNumberFormat="1" applyFont="1" applyFill="1" applyBorder="1" applyAlignment="1">
      <alignment vertical="center"/>
    </xf>
    <xf numFmtId="189" fontId="7" fillId="0" borderId="55" xfId="0" applyNumberFormat="1" applyFont="1" applyFill="1" applyBorder="1" applyAlignment="1">
      <alignment vertical="center"/>
    </xf>
    <xf numFmtId="189" fontId="7" fillId="0" borderId="56" xfId="0" applyNumberFormat="1" applyFont="1" applyFill="1" applyBorder="1" applyAlignment="1">
      <alignment vertical="center"/>
    </xf>
    <xf numFmtId="193" fontId="7" fillId="0" borderId="55" xfId="0" applyNumberFormat="1" applyFont="1" applyFill="1" applyBorder="1" applyAlignment="1">
      <alignment vertical="center"/>
    </xf>
    <xf numFmtId="189" fontId="7" fillId="0" borderId="57" xfId="0" applyNumberFormat="1" applyFont="1" applyFill="1" applyBorder="1" applyAlignment="1">
      <alignment vertical="center"/>
    </xf>
    <xf numFmtId="189" fontId="7" fillId="0" borderId="58" xfId="0" applyNumberFormat="1" applyFont="1" applyFill="1" applyBorder="1" applyAlignment="1">
      <alignment vertical="center"/>
    </xf>
    <xf numFmtId="189" fontId="7" fillId="0" borderId="59" xfId="0" applyNumberFormat="1" applyFont="1" applyFill="1" applyBorder="1" applyAlignment="1">
      <alignment vertical="center"/>
    </xf>
    <xf numFmtId="193" fontId="7" fillId="0" borderId="57" xfId="0" applyNumberFormat="1" applyFont="1" applyFill="1" applyBorder="1" applyAlignment="1">
      <alignment vertical="center"/>
    </xf>
    <xf numFmtId="193" fontId="7" fillId="0" borderId="58" xfId="0" applyNumberFormat="1" applyFont="1" applyFill="1" applyBorder="1" applyAlignment="1">
      <alignment vertical="center"/>
    </xf>
    <xf numFmtId="193" fontId="7" fillId="0" borderId="60" xfId="0" applyNumberFormat="1" applyFont="1" applyFill="1" applyBorder="1" applyAlignment="1">
      <alignment vertical="center"/>
    </xf>
    <xf numFmtId="189" fontId="7" fillId="0" borderId="61" xfId="0" applyNumberFormat="1" applyFont="1" applyFill="1" applyBorder="1" applyAlignment="1">
      <alignment vertical="center"/>
    </xf>
    <xf numFmtId="189" fontId="7" fillId="0" borderId="62" xfId="0" applyNumberFormat="1" applyFont="1" applyFill="1" applyBorder="1" applyAlignment="1">
      <alignment vertical="center"/>
    </xf>
    <xf numFmtId="189" fontId="7" fillId="0" borderId="63" xfId="0" applyNumberFormat="1" applyFont="1" applyFill="1" applyBorder="1" applyAlignment="1">
      <alignment vertical="center"/>
    </xf>
    <xf numFmtId="189" fontId="7" fillId="0" borderId="64" xfId="0" applyNumberFormat="1" applyFont="1" applyFill="1" applyBorder="1" applyAlignment="1">
      <alignment vertical="center"/>
    </xf>
    <xf numFmtId="189" fontId="7" fillId="0" borderId="65" xfId="0" applyNumberFormat="1" applyFont="1" applyFill="1" applyBorder="1" applyAlignment="1">
      <alignment vertical="center"/>
    </xf>
    <xf numFmtId="193" fontId="7" fillId="0" borderId="62" xfId="0" applyNumberFormat="1" applyFont="1" applyFill="1" applyBorder="1" applyAlignment="1">
      <alignment vertical="center"/>
    </xf>
    <xf numFmtId="193" fontId="7" fillId="0" borderId="63" xfId="0" applyNumberFormat="1" applyFont="1" applyFill="1" applyBorder="1" applyAlignment="1">
      <alignment vertical="center"/>
    </xf>
    <xf numFmtId="193" fontId="7" fillId="0" borderId="61" xfId="0" applyNumberFormat="1" applyFont="1" applyFill="1" applyBorder="1" applyAlignment="1">
      <alignment vertical="center"/>
    </xf>
    <xf numFmtId="193" fontId="7" fillId="0" borderId="66" xfId="0" applyNumberFormat="1" applyFont="1" applyFill="1" applyBorder="1" applyAlignment="1">
      <alignment vertical="center"/>
    </xf>
    <xf numFmtId="189" fontId="7" fillId="0" borderId="67" xfId="0" applyNumberFormat="1" applyFont="1" applyFill="1" applyBorder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192" fontId="7" fillId="0" borderId="55" xfId="0" applyNumberFormat="1" applyFont="1" applyFill="1" applyBorder="1" applyAlignment="1">
      <alignment vertical="center"/>
    </xf>
    <xf numFmtId="192" fontId="7" fillId="0" borderId="57" xfId="0" applyNumberFormat="1" applyFont="1" applyFill="1" applyBorder="1" applyAlignment="1">
      <alignment vertical="center"/>
    </xf>
    <xf numFmtId="192" fontId="7" fillId="0" borderId="58" xfId="0" applyNumberFormat="1" applyFont="1" applyFill="1" applyBorder="1" applyAlignment="1">
      <alignment vertical="center"/>
    </xf>
    <xf numFmtId="192" fontId="7" fillId="0" borderId="61" xfId="0" applyNumberFormat="1" applyFont="1" applyFill="1" applyBorder="1" applyAlignment="1">
      <alignment vertical="center"/>
    </xf>
    <xf numFmtId="192" fontId="7" fillId="0" borderId="62" xfId="0" applyNumberFormat="1" applyFont="1" applyFill="1" applyBorder="1" applyAlignment="1">
      <alignment vertical="center"/>
    </xf>
    <xf numFmtId="192" fontId="7" fillId="0" borderId="63" xfId="0" applyNumberFormat="1" applyFont="1" applyFill="1" applyBorder="1" applyAlignment="1">
      <alignment vertical="center"/>
    </xf>
    <xf numFmtId="193" fontId="7" fillId="0" borderId="68" xfId="0" applyNumberFormat="1" applyFont="1" applyFill="1" applyBorder="1" applyAlignment="1">
      <alignment vertical="center"/>
    </xf>
    <xf numFmtId="193" fontId="7" fillId="0" borderId="69" xfId="0" applyNumberFormat="1" applyFont="1" applyFill="1" applyBorder="1" applyAlignment="1">
      <alignment vertical="center"/>
    </xf>
    <xf numFmtId="193" fontId="7" fillId="0" borderId="70" xfId="0" applyNumberFormat="1" applyFont="1" applyFill="1" applyBorder="1" applyAlignment="1">
      <alignment vertical="center"/>
    </xf>
    <xf numFmtId="189" fontId="7" fillId="33" borderId="22" xfId="0" applyNumberFormat="1" applyFont="1" applyFill="1" applyBorder="1" applyAlignment="1">
      <alignment vertical="center"/>
    </xf>
    <xf numFmtId="193" fontId="7" fillId="33" borderId="13" xfId="0" applyNumberFormat="1" applyFont="1" applyFill="1" applyBorder="1" applyAlignment="1">
      <alignment vertical="center"/>
    </xf>
    <xf numFmtId="192" fontId="7" fillId="0" borderId="71" xfId="0" applyNumberFormat="1" applyFont="1" applyFill="1" applyBorder="1" applyAlignment="1">
      <alignment vertical="center"/>
    </xf>
    <xf numFmtId="194" fontId="7" fillId="0" borderId="72" xfId="0" applyNumberFormat="1" applyFont="1" applyFill="1" applyBorder="1" applyAlignment="1">
      <alignment vertical="center"/>
    </xf>
    <xf numFmtId="194" fontId="7" fillId="0" borderId="68" xfId="0" applyNumberFormat="1" applyFont="1" applyFill="1" applyBorder="1" applyAlignment="1">
      <alignment vertical="center"/>
    </xf>
    <xf numFmtId="194" fontId="7" fillId="0" borderId="73" xfId="0" applyNumberFormat="1" applyFont="1" applyFill="1" applyBorder="1" applyAlignment="1">
      <alignment vertical="center"/>
    </xf>
    <xf numFmtId="193" fontId="7" fillId="0" borderId="73" xfId="0" applyNumberFormat="1" applyFont="1" applyFill="1" applyBorder="1" applyAlignment="1">
      <alignment vertical="center"/>
    </xf>
    <xf numFmtId="194" fontId="7" fillId="0" borderId="57" xfId="0" applyNumberFormat="1" applyFont="1" applyFill="1" applyBorder="1" applyAlignment="1">
      <alignment vertical="center"/>
    </xf>
    <xf numFmtId="192" fontId="7" fillId="0" borderId="72" xfId="0" applyNumberFormat="1" applyFont="1" applyFill="1" applyBorder="1" applyAlignment="1">
      <alignment vertical="center"/>
    </xf>
    <xf numFmtId="192" fontId="7" fillId="0" borderId="6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92" fontId="7" fillId="33" borderId="13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Fill="1" applyAlignment="1">
      <alignment/>
    </xf>
    <xf numFmtId="192" fontId="7" fillId="34" borderId="41" xfId="0" applyNumberFormat="1" applyFont="1" applyFill="1" applyBorder="1" applyAlignment="1">
      <alignment vertical="center"/>
    </xf>
    <xf numFmtId="192" fontId="7" fillId="0" borderId="67" xfId="0" applyNumberFormat="1" applyFont="1" applyBorder="1" applyAlignment="1">
      <alignment vertical="center"/>
    </xf>
    <xf numFmtId="193" fontId="7" fillId="0" borderId="43" xfId="0" applyNumberFormat="1" applyFont="1" applyFill="1" applyBorder="1" applyAlignment="1">
      <alignment vertical="center"/>
    </xf>
    <xf numFmtId="192" fontId="7" fillId="0" borderId="43" xfId="0" applyNumberFormat="1" applyFont="1" applyFill="1" applyBorder="1" applyAlignment="1">
      <alignment vertical="center"/>
    </xf>
    <xf numFmtId="193" fontId="7" fillId="0" borderId="45" xfId="0" applyNumberFormat="1" applyFont="1" applyFill="1" applyBorder="1" applyAlignment="1">
      <alignment vertical="center"/>
    </xf>
    <xf numFmtId="194" fontId="7" fillId="0" borderId="58" xfId="0" applyNumberFormat="1" applyFont="1" applyFill="1" applyBorder="1" applyAlignment="1">
      <alignment vertical="center"/>
    </xf>
    <xf numFmtId="189" fontId="7" fillId="0" borderId="43" xfId="0" applyNumberFormat="1" applyFont="1" applyFill="1" applyBorder="1" applyAlignment="1">
      <alignment vertical="center"/>
    </xf>
    <xf numFmtId="194" fontId="7" fillId="0" borderId="74" xfId="0" applyNumberFormat="1" applyFont="1" applyFill="1" applyBorder="1" applyAlignment="1">
      <alignment vertical="center"/>
    </xf>
    <xf numFmtId="194" fontId="7" fillId="0" borderId="59" xfId="0" applyNumberFormat="1" applyFont="1" applyFill="1" applyBorder="1" applyAlignment="1">
      <alignment vertical="center"/>
    </xf>
    <xf numFmtId="194" fontId="7" fillId="0" borderId="65" xfId="0" applyNumberFormat="1" applyFont="1" applyFill="1" applyBorder="1" applyAlignment="1">
      <alignment vertical="center"/>
    </xf>
    <xf numFmtId="189" fontId="7" fillId="0" borderId="68" xfId="0" applyNumberFormat="1" applyFont="1" applyFill="1" applyBorder="1" applyAlignment="1">
      <alignment vertical="center"/>
    </xf>
    <xf numFmtId="189" fontId="7" fillId="0" borderId="74" xfId="0" applyNumberFormat="1" applyFont="1" applyFill="1" applyBorder="1" applyAlignment="1">
      <alignment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8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89" fontId="12" fillId="0" borderId="17" xfId="0" applyNumberFormat="1" applyFont="1" applyFill="1" applyBorder="1" applyAlignment="1">
      <alignment vertical="top" textRotation="255"/>
    </xf>
    <xf numFmtId="189" fontId="12" fillId="0" borderId="19" xfId="0" applyNumberFormat="1" applyFont="1" applyFill="1" applyBorder="1" applyAlignment="1">
      <alignment vertical="top" textRotation="255"/>
    </xf>
    <xf numFmtId="189" fontId="12" fillId="0" borderId="20" xfId="0" applyNumberFormat="1" applyFont="1" applyFill="1" applyBorder="1" applyAlignment="1">
      <alignment vertical="top" textRotation="255"/>
    </xf>
    <xf numFmtId="0" fontId="18" fillId="0" borderId="0" xfId="0" applyFont="1" applyFill="1" applyAlignment="1">
      <alignment/>
    </xf>
    <xf numFmtId="189" fontId="17" fillId="0" borderId="0" xfId="0" applyNumberFormat="1" applyFont="1" applyFill="1" applyAlignment="1">
      <alignment/>
    </xf>
    <xf numFmtId="189" fontId="12" fillId="0" borderId="40" xfId="0" applyNumberFormat="1" applyFont="1" applyFill="1" applyBorder="1" applyAlignment="1">
      <alignment vertical="top" textRotation="255"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94" fontId="7" fillId="0" borderId="55" xfId="0" applyNumberFormat="1" applyFont="1" applyFill="1" applyBorder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194" fontId="7" fillId="0" borderId="61" xfId="0" applyNumberFormat="1" applyFont="1" applyFill="1" applyBorder="1" applyAlignment="1">
      <alignment vertical="center"/>
    </xf>
    <xf numFmtId="193" fontId="7" fillId="0" borderId="82" xfId="0" applyNumberFormat="1" applyFont="1" applyFill="1" applyBorder="1" applyAlignment="1">
      <alignment vertical="center"/>
    </xf>
    <xf numFmtId="193" fontId="7" fillId="0" borderId="83" xfId="0" applyNumberFormat="1" applyFont="1" applyFill="1" applyBorder="1" applyAlignment="1">
      <alignment vertical="center"/>
    </xf>
    <xf numFmtId="193" fontId="7" fillId="0" borderId="49" xfId="0" applyNumberFormat="1" applyFont="1" applyFill="1" applyBorder="1" applyAlignment="1">
      <alignment vertical="center"/>
    </xf>
    <xf numFmtId="193" fontId="7" fillId="0" borderId="42" xfId="0" applyNumberFormat="1" applyFont="1" applyFill="1" applyBorder="1" applyAlignment="1">
      <alignment vertical="center"/>
    </xf>
    <xf numFmtId="193" fontId="7" fillId="0" borderId="41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192" fontId="7" fillId="0" borderId="73" xfId="0" applyNumberFormat="1" applyFont="1" applyFill="1" applyBorder="1" applyAlignment="1">
      <alignment vertical="center"/>
    </xf>
    <xf numFmtId="0" fontId="19" fillId="0" borderId="51" xfId="0" applyFont="1" applyFill="1" applyBorder="1" applyAlignment="1">
      <alignment/>
    </xf>
    <xf numFmtId="189" fontId="18" fillId="0" borderId="0" xfId="0" applyNumberFormat="1" applyFont="1" applyFill="1" applyBorder="1" applyAlignment="1">
      <alignment/>
    </xf>
    <xf numFmtId="189" fontId="7" fillId="0" borderId="45" xfId="0" applyNumberFormat="1" applyFont="1" applyFill="1" applyBorder="1" applyAlignment="1">
      <alignment vertical="center"/>
    </xf>
    <xf numFmtId="189" fontId="7" fillId="0" borderId="73" xfId="0" applyNumberFormat="1" applyFont="1" applyFill="1" applyBorder="1" applyAlignment="1">
      <alignment vertical="center"/>
    </xf>
    <xf numFmtId="189" fontId="7" fillId="0" borderId="72" xfId="0" applyNumberFormat="1" applyFont="1" applyFill="1" applyBorder="1" applyAlignment="1">
      <alignment vertical="center"/>
    </xf>
    <xf numFmtId="193" fontId="7" fillId="0" borderId="72" xfId="0" applyNumberFormat="1" applyFont="1" applyFill="1" applyBorder="1" applyAlignment="1">
      <alignment vertical="center"/>
    </xf>
    <xf numFmtId="193" fontId="7" fillId="0" borderId="84" xfId="0" applyNumberFormat="1" applyFont="1" applyFill="1" applyBorder="1" applyAlignment="1">
      <alignment vertical="center"/>
    </xf>
    <xf numFmtId="192" fontId="7" fillId="0" borderId="84" xfId="0" applyNumberFormat="1" applyFont="1" applyFill="1" applyBorder="1" applyAlignment="1">
      <alignment vertical="center"/>
    </xf>
    <xf numFmtId="193" fontId="7" fillId="0" borderId="67" xfId="0" applyNumberFormat="1" applyFont="1" applyFill="1" applyBorder="1" applyAlignment="1">
      <alignment vertical="center"/>
    </xf>
    <xf numFmtId="193" fontId="7" fillId="0" borderId="85" xfId="0" applyNumberFormat="1" applyFont="1" applyFill="1" applyBorder="1" applyAlignment="1">
      <alignment vertical="center"/>
    </xf>
    <xf numFmtId="193" fontId="7" fillId="0" borderId="86" xfId="0" applyNumberFormat="1" applyFont="1" applyFill="1" applyBorder="1" applyAlignment="1">
      <alignment vertical="center"/>
    </xf>
    <xf numFmtId="193" fontId="7" fillId="0" borderId="87" xfId="0" applyNumberFormat="1" applyFont="1" applyFill="1" applyBorder="1" applyAlignment="1">
      <alignment vertical="center"/>
    </xf>
    <xf numFmtId="193" fontId="7" fillId="0" borderId="54" xfId="0" applyNumberFormat="1" applyFont="1" applyFill="1" applyBorder="1" applyAlignment="1">
      <alignment vertical="center"/>
    </xf>
    <xf numFmtId="193" fontId="7" fillId="0" borderId="56" xfId="0" applyNumberFormat="1" applyFont="1" applyFill="1" applyBorder="1" applyAlignment="1">
      <alignment vertical="center"/>
    </xf>
    <xf numFmtId="193" fontId="7" fillId="0" borderId="64" xfId="0" applyNumberFormat="1" applyFont="1" applyFill="1" applyBorder="1" applyAlignment="1">
      <alignment vertical="center"/>
    </xf>
    <xf numFmtId="49" fontId="7" fillId="0" borderId="68" xfId="0" applyNumberFormat="1" applyFont="1" applyFill="1" applyBorder="1" applyAlignment="1">
      <alignment horizontal="right" vertical="center"/>
    </xf>
    <xf numFmtId="49" fontId="7" fillId="0" borderId="83" xfId="0" applyNumberFormat="1" applyFont="1" applyFill="1" applyBorder="1" applyAlignment="1">
      <alignment horizontal="right" vertical="center"/>
    </xf>
    <xf numFmtId="49" fontId="7" fillId="0" borderId="57" xfId="0" applyNumberFormat="1" applyFont="1" applyFill="1" applyBorder="1" applyAlignment="1">
      <alignment horizontal="right" vertical="center"/>
    </xf>
    <xf numFmtId="49" fontId="7" fillId="0" borderId="60" xfId="0" applyNumberFormat="1" applyFont="1" applyFill="1" applyBorder="1" applyAlignment="1">
      <alignment horizontal="right" vertical="center"/>
    </xf>
    <xf numFmtId="49" fontId="7" fillId="0" borderId="62" xfId="0" applyNumberFormat="1" applyFont="1" applyFill="1" applyBorder="1" applyAlignment="1">
      <alignment horizontal="right" vertical="center"/>
    </xf>
    <xf numFmtId="49" fontId="7" fillId="0" borderId="66" xfId="0" applyNumberFormat="1" applyFont="1" applyFill="1" applyBorder="1" applyAlignment="1">
      <alignment horizontal="right" vertical="center"/>
    </xf>
    <xf numFmtId="49" fontId="7" fillId="0" borderId="55" xfId="0" applyNumberFormat="1" applyFont="1" applyFill="1" applyBorder="1" applyAlignment="1">
      <alignment horizontal="right" vertical="center"/>
    </xf>
    <xf numFmtId="49" fontId="7" fillId="0" borderId="72" xfId="0" applyNumberFormat="1" applyFont="1" applyFill="1" applyBorder="1" applyAlignment="1">
      <alignment horizontal="right" vertical="center"/>
    </xf>
    <xf numFmtId="193" fontId="7" fillId="0" borderId="37" xfId="0" applyNumberFormat="1" applyFont="1" applyFill="1" applyBorder="1" applyAlignment="1">
      <alignment vertical="center"/>
    </xf>
    <xf numFmtId="192" fontId="7" fillId="0" borderId="14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92" fontId="7" fillId="0" borderId="35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vertical="center"/>
    </xf>
    <xf numFmtId="194" fontId="7" fillId="0" borderId="30" xfId="0" applyNumberFormat="1" applyFont="1" applyFill="1" applyBorder="1" applyAlignment="1">
      <alignment vertical="center"/>
    </xf>
    <xf numFmtId="192" fontId="7" fillId="0" borderId="49" xfId="0" applyNumberFormat="1" applyFont="1" applyFill="1" applyBorder="1" applyAlignment="1">
      <alignment vertical="center"/>
    </xf>
    <xf numFmtId="192" fontId="7" fillId="0" borderId="37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7" fontId="7" fillId="0" borderId="14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94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7" fillId="0" borderId="25" xfId="0" applyFont="1" applyFill="1" applyBorder="1" applyAlignment="1">
      <alignment vertical="center"/>
    </xf>
    <xf numFmtId="192" fontId="7" fillId="0" borderId="18" xfId="0" applyNumberFormat="1" applyFont="1" applyBorder="1" applyAlignment="1">
      <alignment vertical="center"/>
    </xf>
    <xf numFmtId="194" fontId="10" fillId="0" borderId="14" xfId="0" applyNumberFormat="1" applyFont="1" applyFill="1" applyBorder="1" applyAlignment="1">
      <alignment horizontal="right" vertical="center"/>
    </xf>
    <xf numFmtId="194" fontId="7" fillId="0" borderId="16" xfId="0" applyNumberFormat="1" applyFont="1" applyFill="1" applyBorder="1" applyAlignment="1">
      <alignment horizontal="right" vertical="center"/>
    </xf>
    <xf numFmtId="189" fontId="7" fillId="0" borderId="16" xfId="0" applyNumberFormat="1" applyFont="1" applyFill="1" applyBorder="1" applyAlignment="1">
      <alignment horizontal="right" vertical="center"/>
    </xf>
    <xf numFmtId="189" fontId="7" fillId="0" borderId="30" xfId="0" applyNumberFormat="1" applyFont="1" applyFill="1" applyBorder="1" applyAlignment="1">
      <alignment horizontal="right" vertical="center"/>
    </xf>
    <xf numFmtId="189" fontId="7" fillId="0" borderId="25" xfId="0" applyNumberFormat="1" applyFont="1" applyFill="1" applyBorder="1" applyAlignment="1">
      <alignment horizontal="right" vertical="center"/>
    </xf>
    <xf numFmtId="192" fontId="7" fillId="0" borderId="14" xfId="0" applyNumberFormat="1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192" fontId="7" fillId="0" borderId="30" xfId="0" applyNumberFormat="1" applyFont="1" applyFill="1" applyBorder="1" applyAlignment="1">
      <alignment horizontal="right" vertical="center"/>
    </xf>
    <xf numFmtId="192" fontId="7" fillId="0" borderId="25" xfId="0" applyNumberFormat="1" applyFont="1" applyFill="1" applyBorder="1" applyAlignment="1">
      <alignment horizontal="right" vertical="center"/>
    </xf>
    <xf numFmtId="194" fontId="7" fillId="0" borderId="35" xfId="0" applyNumberFormat="1" applyFont="1" applyFill="1" applyBorder="1" applyAlignment="1">
      <alignment horizontal="right" vertical="center"/>
    </xf>
    <xf numFmtId="194" fontId="7" fillId="0" borderId="34" xfId="0" applyNumberFormat="1" applyFont="1" applyFill="1" applyBorder="1" applyAlignment="1">
      <alignment horizontal="right" vertical="center"/>
    </xf>
    <xf numFmtId="194" fontId="7" fillId="0" borderId="21" xfId="0" applyNumberFormat="1" applyFont="1" applyFill="1" applyBorder="1" applyAlignment="1">
      <alignment horizontal="right" vertical="center"/>
    </xf>
    <xf numFmtId="194" fontId="7" fillId="0" borderId="11" xfId="0" applyNumberFormat="1" applyFont="1" applyFill="1" applyBorder="1" applyAlignment="1">
      <alignment horizontal="right" vertical="center"/>
    </xf>
    <xf numFmtId="189" fontId="7" fillId="0" borderId="21" xfId="0" applyNumberFormat="1" applyFont="1" applyFill="1" applyBorder="1" applyAlignment="1">
      <alignment horizontal="right" vertical="center"/>
    </xf>
    <xf numFmtId="189" fontId="7" fillId="0" borderId="11" xfId="0" applyNumberFormat="1" applyFont="1" applyFill="1" applyBorder="1" applyAlignment="1">
      <alignment horizontal="right" vertical="center"/>
    </xf>
    <xf numFmtId="189" fontId="7" fillId="0" borderId="31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right" vertical="center"/>
    </xf>
    <xf numFmtId="189" fontId="7" fillId="0" borderId="26" xfId="0" applyNumberFormat="1" applyFont="1" applyFill="1" applyBorder="1" applyAlignment="1">
      <alignment horizontal="right" vertical="center"/>
    </xf>
    <xf numFmtId="189" fontId="7" fillId="0" borderId="24" xfId="0" applyNumberFormat="1" applyFont="1" applyFill="1" applyBorder="1" applyAlignment="1">
      <alignment horizontal="right" vertical="center"/>
    </xf>
    <xf numFmtId="189" fontId="7" fillId="0" borderId="42" xfId="0" applyNumberFormat="1" applyFont="1" applyFill="1" applyBorder="1" applyAlignment="1">
      <alignment horizontal="right" vertical="center"/>
    </xf>
    <xf numFmtId="189" fontId="7" fillId="0" borderId="43" xfId="0" applyNumberFormat="1" applyFont="1" applyFill="1" applyBorder="1" applyAlignment="1">
      <alignment horizontal="right" vertical="center"/>
    </xf>
    <xf numFmtId="189" fontId="7" fillId="0" borderId="14" xfId="0" applyNumberFormat="1" applyFont="1" applyFill="1" applyBorder="1" applyAlignment="1">
      <alignment horizontal="right" vertical="center"/>
    </xf>
    <xf numFmtId="189" fontId="7" fillId="0" borderId="35" xfId="0" applyNumberFormat="1" applyFont="1" applyFill="1" applyBorder="1" applyAlignment="1">
      <alignment horizontal="right" vertical="center"/>
    </xf>
    <xf numFmtId="189" fontId="7" fillId="0" borderId="36" xfId="0" applyNumberFormat="1" applyFont="1" applyFill="1" applyBorder="1" applyAlignment="1">
      <alignment horizontal="right" vertical="center"/>
    </xf>
    <xf numFmtId="189" fontId="7" fillId="0" borderId="22" xfId="0" applyNumberFormat="1" applyFont="1" applyFill="1" applyBorder="1" applyAlignment="1">
      <alignment horizontal="right" vertical="center"/>
    </xf>
    <xf numFmtId="189" fontId="7" fillId="0" borderId="32" xfId="0" applyNumberFormat="1" applyFont="1" applyFill="1" applyBorder="1" applyAlignment="1">
      <alignment horizontal="right" vertical="center"/>
    </xf>
    <xf numFmtId="189" fontId="7" fillId="0" borderId="27" xfId="0" applyNumberFormat="1" applyFont="1" applyFill="1" applyBorder="1" applyAlignment="1">
      <alignment horizontal="right" vertical="center"/>
    </xf>
    <xf numFmtId="189" fontId="7" fillId="0" borderId="44" xfId="0" applyNumberFormat="1" applyFont="1" applyFill="1" applyBorder="1" applyAlignment="1">
      <alignment horizontal="right" vertical="center"/>
    </xf>
    <xf numFmtId="192" fontId="7" fillId="0" borderId="42" xfId="0" applyNumberFormat="1" applyFont="1" applyFill="1" applyBorder="1" applyAlignment="1">
      <alignment horizontal="right" vertical="center"/>
    </xf>
    <xf numFmtId="192" fontId="7" fillId="0" borderId="43" xfId="0" applyNumberFormat="1" applyFont="1" applyFill="1" applyBorder="1" applyAlignment="1">
      <alignment horizontal="right" vertical="center"/>
    </xf>
    <xf numFmtId="193" fontId="7" fillId="0" borderId="14" xfId="0" applyNumberFormat="1" applyFont="1" applyFill="1" applyBorder="1" applyAlignment="1">
      <alignment horizontal="right" vertical="center"/>
    </xf>
    <xf numFmtId="193" fontId="7" fillId="0" borderId="35" xfId="0" applyNumberFormat="1" applyFont="1" applyFill="1" applyBorder="1" applyAlignment="1">
      <alignment horizontal="right" vertical="center"/>
    </xf>
    <xf numFmtId="193" fontId="7" fillId="0" borderId="15" xfId="0" applyNumberFormat="1" applyFont="1" applyFill="1" applyBorder="1" applyAlignment="1">
      <alignment horizontal="right" vertical="center"/>
    </xf>
    <xf numFmtId="193" fontId="7" fillId="0" borderId="16" xfId="0" applyNumberFormat="1" applyFont="1" applyFill="1" applyBorder="1" applyAlignment="1">
      <alignment horizontal="right" vertical="center"/>
    </xf>
    <xf numFmtId="193" fontId="7" fillId="0" borderId="21" xfId="0" applyNumberFormat="1" applyFont="1" applyFill="1" applyBorder="1" applyAlignment="1">
      <alignment horizontal="right" vertical="center"/>
    </xf>
    <xf numFmtId="193" fontId="7" fillId="0" borderId="13" xfId="0" applyNumberFormat="1" applyFont="1" applyFill="1" applyBorder="1" applyAlignment="1">
      <alignment horizontal="right" vertical="center"/>
    </xf>
    <xf numFmtId="193" fontId="7" fillId="0" borderId="30" xfId="0" applyNumberFormat="1" applyFont="1" applyFill="1" applyBorder="1" applyAlignment="1">
      <alignment horizontal="right" vertical="center"/>
    </xf>
    <xf numFmtId="193" fontId="7" fillId="0" borderId="31" xfId="0" applyNumberFormat="1" applyFont="1" applyFill="1" applyBorder="1" applyAlignment="1">
      <alignment horizontal="right" vertical="center"/>
    </xf>
    <xf numFmtId="193" fontId="7" fillId="0" borderId="12" xfId="0" applyNumberFormat="1" applyFont="1" applyFill="1" applyBorder="1" applyAlignment="1">
      <alignment horizontal="right" vertical="center"/>
    </xf>
    <xf numFmtId="193" fontId="7" fillId="0" borderId="25" xfId="0" applyNumberFormat="1" applyFont="1" applyFill="1" applyBorder="1" applyAlignment="1">
      <alignment horizontal="right" vertical="center"/>
    </xf>
    <xf numFmtId="193" fontId="7" fillId="0" borderId="26" xfId="0" applyNumberFormat="1" applyFont="1" applyFill="1" applyBorder="1" applyAlignment="1">
      <alignment horizontal="right" vertical="center"/>
    </xf>
    <xf numFmtId="193" fontId="7" fillId="0" borderId="29" xfId="0" applyNumberFormat="1" applyFont="1" applyFill="1" applyBorder="1" applyAlignment="1">
      <alignment horizontal="right" vertical="center"/>
    </xf>
    <xf numFmtId="192" fontId="7" fillId="0" borderId="41" xfId="0" applyNumberFormat="1" applyFont="1" applyFill="1" applyBorder="1" applyAlignment="1">
      <alignment horizontal="right" vertical="center"/>
    </xf>
    <xf numFmtId="192" fontId="7" fillId="0" borderId="45" xfId="0" applyNumberFormat="1" applyFont="1" applyFill="1" applyBorder="1" applyAlignment="1">
      <alignment horizontal="right" vertical="center"/>
    </xf>
    <xf numFmtId="192" fontId="7" fillId="0" borderId="35" xfId="0" applyNumberFormat="1" applyFont="1" applyFill="1" applyBorder="1" applyAlignment="1">
      <alignment horizontal="right" vertical="center"/>
    </xf>
    <xf numFmtId="192" fontId="7" fillId="0" borderId="34" xfId="0" applyNumberFormat="1" applyFont="1" applyFill="1" applyBorder="1" applyAlignment="1">
      <alignment horizontal="right"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7" fillId="0" borderId="11" xfId="0" applyNumberFormat="1" applyFont="1" applyFill="1" applyBorder="1" applyAlignment="1">
      <alignment horizontal="right" vertical="center"/>
    </xf>
    <xf numFmtId="192" fontId="7" fillId="0" borderId="31" xfId="0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192" fontId="7" fillId="0" borderId="26" xfId="0" applyNumberFormat="1" applyFont="1" applyFill="1" applyBorder="1" applyAlignment="1">
      <alignment horizontal="right" vertical="center"/>
    </xf>
    <xf numFmtId="192" fontId="7" fillId="0" borderId="24" xfId="0" applyNumberFormat="1" applyFont="1" applyFill="1" applyBorder="1" applyAlignment="1">
      <alignment horizontal="right" vertical="center"/>
    </xf>
    <xf numFmtId="194" fontId="7" fillId="0" borderId="1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 wrapText="1"/>
    </xf>
    <xf numFmtId="194" fontId="7" fillId="0" borderId="26" xfId="0" applyNumberFormat="1" applyFont="1" applyBorder="1" applyAlignment="1">
      <alignment vertical="center"/>
    </xf>
    <xf numFmtId="194" fontId="7" fillId="0" borderId="24" xfId="0" applyNumberFormat="1" applyFont="1" applyBorder="1" applyAlignment="1">
      <alignment vertical="center"/>
    </xf>
    <xf numFmtId="194" fontId="7" fillId="0" borderId="24" xfId="0" applyNumberFormat="1" applyFont="1" applyFill="1" applyBorder="1" applyAlignment="1">
      <alignment vertical="center"/>
    </xf>
    <xf numFmtId="192" fontId="9" fillId="0" borderId="0" xfId="0" applyNumberFormat="1" applyFont="1" applyFill="1" applyAlignment="1">
      <alignment/>
    </xf>
    <xf numFmtId="192" fontId="7" fillId="0" borderId="20" xfId="0" applyNumberFormat="1" applyFont="1" applyFill="1" applyBorder="1" applyAlignment="1">
      <alignment vertical="center"/>
    </xf>
    <xf numFmtId="192" fontId="9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89" fontId="21" fillId="0" borderId="0" xfId="0" applyNumberFormat="1" applyFont="1" applyAlignment="1">
      <alignment/>
    </xf>
    <xf numFmtId="193" fontId="21" fillId="0" borderId="0" xfId="0" applyNumberFormat="1" applyFont="1" applyAlignment="1">
      <alignment/>
    </xf>
    <xf numFmtId="193" fontId="21" fillId="0" borderId="0" xfId="0" applyNumberFormat="1" applyFont="1" applyAlignment="1">
      <alignment horizontal="center"/>
    </xf>
    <xf numFmtId="193" fontId="21" fillId="0" borderId="0" xfId="0" applyNumberFormat="1" applyFont="1" applyFill="1" applyAlignment="1">
      <alignment/>
    </xf>
    <xf numFmtId="193" fontId="21" fillId="0" borderId="0" xfId="0" applyNumberFormat="1" applyFont="1" applyFill="1" applyAlignment="1">
      <alignment horizontal="left"/>
    </xf>
    <xf numFmtId="193" fontId="21" fillId="0" borderId="0" xfId="0" applyNumberFormat="1" applyFont="1" applyFill="1" applyAlignment="1">
      <alignment horizontal="right"/>
    </xf>
    <xf numFmtId="193" fontId="22" fillId="0" borderId="0" xfId="0" applyNumberFormat="1" applyFont="1" applyBorder="1" applyAlignment="1">
      <alignment/>
    </xf>
    <xf numFmtId="196" fontId="21" fillId="0" borderId="0" xfId="0" applyNumberFormat="1" applyFont="1" applyFill="1" applyAlignment="1">
      <alignment/>
    </xf>
    <xf numFmtId="193" fontId="7" fillId="0" borderId="23" xfId="0" applyNumberFormat="1" applyFont="1" applyFill="1" applyBorder="1" applyAlignment="1">
      <alignment vertical="center"/>
    </xf>
    <xf numFmtId="193" fontId="7" fillId="0" borderId="11" xfId="0" applyNumberFormat="1" applyFont="1" applyFill="1" applyBorder="1" applyAlignment="1">
      <alignment vertical="center"/>
    </xf>
    <xf numFmtId="194" fontId="7" fillId="0" borderId="31" xfId="0" applyNumberFormat="1" applyFont="1" applyFill="1" applyBorder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193" fontId="7" fillId="0" borderId="33" xfId="0" applyNumberFormat="1" applyFont="1" applyFill="1" applyBorder="1" applyAlignment="1">
      <alignment vertical="center"/>
    </xf>
    <xf numFmtId="193" fontId="7" fillId="0" borderId="10" xfId="0" applyNumberFormat="1" applyFont="1" applyFill="1" applyBorder="1" applyAlignment="1">
      <alignment vertical="center"/>
    </xf>
    <xf numFmtId="193" fontId="7" fillId="0" borderId="28" xfId="0" applyNumberFormat="1" applyFont="1" applyFill="1" applyBorder="1" applyAlignment="1">
      <alignment vertical="center"/>
    </xf>
    <xf numFmtId="193" fontId="7" fillId="0" borderId="24" xfId="0" applyNumberFormat="1" applyFont="1" applyFill="1" applyBorder="1" applyAlignment="1">
      <alignment vertical="center"/>
    </xf>
    <xf numFmtId="189" fontId="7" fillId="0" borderId="34" xfId="0" applyNumberFormat="1" applyFont="1" applyFill="1" applyBorder="1" applyAlignment="1">
      <alignment vertical="center"/>
    </xf>
    <xf numFmtId="193" fontId="7" fillId="0" borderId="34" xfId="0" applyNumberFormat="1" applyFont="1" applyFill="1" applyBorder="1" applyAlignment="1">
      <alignment vertical="center"/>
    </xf>
    <xf numFmtId="194" fontId="7" fillId="0" borderId="43" xfId="0" applyNumberFormat="1" applyFont="1" applyFill="1" applyBorder="1" applyAlignment="1">
      <alignment vertical="center"/>
    </xf>
    <xf numFmtId="193" fontId="21" fillId="0" borderId="0" xfId="0" applyNumberFormat="1" applyFont="1" applyFill="1" applyAlignment="1">
      <alignment horizontal="center"/>
    </xf>
    <xf numFmtId="189" fontId="11" fillId="0" borderId="0" xfId="0" applyNumberFormat="1" applyFont="1" applyFill="1" applyBorder="1" applyAlignment="1">
      <alignment horizontal="center" vertical="center"/>
    </xf>
    <xf numFmtId="189" fontId="11" fillId="0" borderId="31" xfId="0" applyNumberFormat="1" applyFont="1" applyFill="1" applyBorder="1" applyAlignment="1">
      <alignment horizontal="center" vertical="center"/>
    </xf>
    <xf numFmtId="189" fontId="11" fillId="0" borderId="51" xfId="0" applyNumberFormat="1" applyFont="1" applyBorder="1" applyAlignment="1">
      <alignment horizontal="center" vertical="center"/>
    </xf>
    <xf numFmtId="189" fontId="11" fillId="0" borderId="0" xfId="0" applyNumberFormat="1" applyFont="1" applyBorder="1" applyAlignment="1">
      <alignment horizontal="center" vertical="center"/>
    </xf>
    <xf numFmtId="189" fontId="12" fillId="0" borderId="88" xfId="0" applyNumberFormat="1" applyFont="1" applyBorder="1" applyAlignment="1">
      <alignment vertical="top" textRotation="255"/>
    </xf>
    <xf numFmtId="189" fontId="12" fillId="0" borderId="89" xfId="0" applyNumberFormat="1" applyFont="1" applyBorder="1" applyAlignment="1">
      <alignment vertical="top" textRotation="255"/>
    </xf>
    <xf numFmtId="189" fontId="11" fillId="0" borderId="31" xfId="0" applyNumberFormat="1" applyFont="1" applyBorder="1" applyAlignment="1">
      <alignment horizontal="center" vertical="center"/>
    </xf>
    <xf numFmtId="189" fontId="11" fillId="0" borderId="5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89" fontId="12" fillId="0" borderId="0" xfId="0" applyNumberFormat="1" applyFont="1" applyFill="1" applyBorder="1" applyAlignment="1">
      <alignment vertical="top" textRotation="255"/>
    </xf>
    <xf numFmtId="0" fontId="7" fillId="0" borderId="0" xfId="0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9" fontId="12" fillId="0" borderId="88" xfId="0" applyNumberFormat="1" applyFont="1" applyFill="1" applyBorder="1" applyAlignment="1">
      <alignment vertical="top" textRotation="255"/>
    </xf>
    <xf numFmtId="189" fontId="12" fillId="0" borderId="89" xfId="0" applyNumberFormat="1" applyFont="1" applyFill="1" applyBorder="1" applyAlignment="1">
      <alignment vertical="top" textRotation="255"/>
    </xf>
    <xf numFmtId="0" fontId="13" fillId="0" borderId="78" xfId="0" applyFont="1" applyFill="1" applyBorder="1" applyAlignment="1">
      <alignment horizontal="center" vertical="center"/>
    </xf>
    <xf numFmtId="187" fontId="7" fillId="0" borderId="55" xfId="0" applyNumberFormat="1" applyFont="1" applyFill="1" applyBorder="1" applyAlignment="1">
      <alignment horizontal="right" vertical="center"/>
    </xf>
    <xf numFmtId="187" fontId="7" fillId="0" borderId="41" xfId="0" applyNumberFormat="1" applyFont="1" applyFill="1" applyBorder="1" applyAlignment="1">
      <alignment horizontal="right" vertical="center"/>
    </xf>
    <xf numFmtId="193" fontId="7" fillId="0" borderId="42" xfId="0" applyNumberFormat="1" applyFont="1" applyFill="1" applyBorder="1" applyAlignment="1">
      <alignment horizontal="right" vertical="center"/>
    </xf>
    <xf numFmtId="49" fontId="7" fillId="0" borderId="86" xfId="0" applyNumberFormat="1" applyFont="1" applyFill="1" applyBorder="1" applyAlignment="1">
      <alignment horizontal="right" vertical="center"/>
    </xf>
    <xf numFmtId="187" fontId="7" fillId="0" borderId="86" xfId="0" applyNumberFormat="1" applyFont="1" applyFill="1" applyBorder="1" applyAlignment="1">
      <alignment horizontal="right" vertical="center"/>
    </xf>
    <xf numFmtId="187" fontId="7" fillId="0" borderId="57" xfId="0" applyNumberFormat="1" applyFont="1" applyFill="1" applyBorder="1" applyAlignment="1">
      <alignment horizontal="right" vertical="center"/>
    </xf>
    <xf numFmtId="187" fontId="7" fillId="0" borderId="60" xfId="0" applyNumberFormat="1" applyFont="1" applyFill="1" applyBorder="1" applyAlignment="1">
      <alignment horizontal="right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9" fontId="12" fillId="0" borderId="53" xfId="0" applyNumberFormat="1" applyFont="1" applyBorder="1" applyAlignment="1">
      <alignment horizontal="center" vertical="center"/>
    </xf>
    <xf numFmtId="189" fontId="11" fillId="0" borderId="91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89" fontId="12" fillId="0" borderId="92" xfId="0" applyNumberFormat="1" applyFont="1" applyBorder="1" applyAlignment="1">
      <alignment horizontal="center" vertical="center"/>
    </xf>
    <xf numFmtId="189" fontId="11" fillId="0" borderId="71" xfId="0" applyNumberFormat="1" applyFont="1" applyBorder="1" applyAlignment="1">
      <alignment horizontal="center" vertical="center"/>
    </xf>
    <xf numFmtId="189" fontId="11" fillId="0" borderId="90" xfId="0" applyNumberFormat="1" applyFont="1" applyBorder="1" applyAlignment="1">
      <alignment horizontal="center" vertical="center"/>
    </xf>
    <xf numFmtId="189" fontId="12" fillId="0" borderId="84" xfId="0" applyNumberFormat="1" applyFont="1" applyBorder="1" applyAlignment="1">
      <alignment horizontal="center" vertical="center"/>
    </xf>
    <xf numFmtId="189" fontId="11" fillId="0" borderId="93" xfId="0" applyNumberFormat="1" applyFont="1" applyBorder="1" applyAlignment="1">
      <alignment horizontal="center" vertical="center"/>
    </xf>
    <xf numFmtId="189" fontId="11" fillId="0" borderId="85" xfId="0" applyNumberFormat="1" applyFont="1" applyBorder="1" applyAlignment="1">
      <alignment horizontal="center" vertical="center"/>
    </xf>
    <xf numFmtId="189" fontId="11" fillId="0" borderId="94" xfId="0" applyNumberFormat="1" applyFont="1" applyBorder="1" applyAlignment="1">
      <alignment horizontal="center" vertical="center"/>
    </xf>
    <xf numFmtId="0" fontId="12" fillId="0" borderId="85" xfId="0" applyNumberFormat="1" applyFont="1" applyBorder="1" applyAlignment="1">
      <alignment horizontal="center" vertical="center"/>
    </xf>
    <xf numFmtId="0" fontId="11" fillId="0" borderId="94" xfId="0" applyNumberFormat="1" applyFont="1" applyBorder="1" applyAlignment="1">
      <alignment horizontal="center" vertical="center"/>
    </xf>
    <xf numFmtId="189" fontId="12" fillId="0" borderId="72" xfId="0" applyNumberFormat="1" applyFont="1" applyFill="1" applyBorder="1" applyAlignment="1">
      <alignment horizontal="center" vertical="center"/>
    </xf>
    <xf numFmtId="189" fontId="11" fillId="0" borderId="68" xfId="0" applyNumberFormat="1" applyFont="1" applyFill="1" applyBorder="1" applyAlignment="1">
      <alignment horizontal="center" vertical="center"/>
    </xf>
    <xf numFmtId="189" fontId="11" fillId="0" borderId="8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>
      <alignment horizontal="center" vertical="center"/>
    </xf>
    <xf numFmtId="0" fontId="11" fillId="0" borderId="94" xfId="0" applyNumberFormat="1" applyFont="1" applyFill="1" applyBorder="1" applyAlignment="1">
      <alignment horizontal="center" vertical="center"/>
    </xf>
    <xf numFmtId="0" fontId="11" fillId="0" borderId="95" xfId="0" applyNumberFormat="1" applyFont="1" applyFill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189" fontId="11" fillId="0" borderId="53" xfId="0" applyNumberFormat="1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89" fontId="12" fillId="0" borderId="92" xfId="0" applyNumberFormat="1" applyFont="1" applyFill="1" applyBorder="1" applyAlignment="1">
      <alignment horizontal="center" vertical="center"/>
    </xf>
    <xf numFmtId="189" fontId="11" fillId="0" borderId="71" xfId="0" applyNumberFormat="1" applyFont="1" applyFill="1" applyBorder="1" applyAlignment="1">
      <alignment horizontal="center" vertical="center"/>
    </xf>
    <xf numFmtId="189" fontId="11" fillId="0" borderId="90" xfId="0" applyNumberFormat="1" applyFont="1" applyFill="1" applyBorder="1" applyAlignment="1">
      <alignment horizontal="center" vertical="center"/>
    </xf>
    <xf numFmtId="189" fontId="12" fillId="0" borderId="84" xfId="0" applyNumberFormat="1" applyFont="1" applyFill="1" applyBorder="1" applyAlignment="1">
      <alignment horizontal="center" vertical="center"/>
    </xf>
    <xf numFmtId="189" fontId="11" fillId="0" borderId="93" xfId="0" applyNumberFormat="1" applyFont="1" applyFill="1" applyBorder="1" applyAlignment="1">
      <alignment horizontal="center" vertical="center"/>
    </xf>
    <xf numFmtId="189" fontId="11" fillId="0" borderId="85" xfId="0" applyNumberFormat="1" applyFont="1" applyFill="1" applyBorder="1" applyAlignment="1">
      <alignment horizontal="center" vertical="center"/>
    </xf>
    <xf numFmtId="189" fontId="11" fillId="0" borderId="9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9" fontId="12" fillId="0" borderId="53" xfId="0" applyNumberFormat="1" applyFont="1" applyFill="1" applyBorder="1" applyAlignment="1">
      <alignment horizontal="center" vertical="center"/>
    </xf>
    <xf numFmtId="189" fontId="11" fillId="0" borderId="9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89" fontId="12" fillId="0" borderId="85" xfId="0" applyNumberFormat="1" applyFont="1" applyBorder="1" applyAlignment="1">
      <alignment horizontal="center" vertical="center"/>
    </xf>
    <xf numFmtId="189" fontId="12" fillId="0" borderId="94" xfId="0" applyNumberFormat="1" applyFont="1" applyBorder="1" applyAlignment="1">
      <alignment horizontal="center" vertical="center"/>
    </xf>
    <xf numFmtId="189" fontId="12" fillId="0" borderId="96" xfId="0" applyNumberFormat="1" applyFont="1" applyBorder="1" applyAlignment="1">
      <alignment horizontal="center" vertical="center"/>
    </xf>
    <xf numFmtId="0" fontId="12" fillId="0" borderId="94" xfId="0" applyNumberFormat="1" applyFont="1" applyFill="1" applyBorder="1" applyAlignment="1">
      <alignment horizontal="center" vertical="center"/>
    </xf>
    <xf numFmtId="0" fontId="12" fillId="0" borderId="95" xfId="0" applyNumberFormat="1" applyFont="1" applyFill="1" applyBorder="1" applyAlignment="1">
      <alignment horizontal="center" vertical="center"/>
    </xf>
    <xf numFmtId="189" fontId="12" fillId="0" borderId="85" xfId="0" applyNumberFormat="1" applyFont="1" applyFill="1" applyBorder="1" applyAlignment="1">
      <alignment horizontal="center" vertical="center"/>
    </xf>
    <xf numFmtId="189" fontId="12" fillId="0" borderId="94" xfId="0" applyNumberFormat="1" applyFont="1" applyFill="1" applyBorder="1" applyAlignment="1">
      <alignment horizontal="center" vertical="center"/>
    </xf>
    <xf numFmtId="189" fontId="12" fillId="0" borderId="96" xfId="0" applyNumberFormat="1" applyFont="1" applyFill="1" applyBorder="1" applyAlignment="1">
      <alignment horizontal="center" vertical="center"/>
    </xf>
    <xf numFmtId="189" fontId="12" fillId="0" borderId="71" xfId="0" applyNumberFormat="1" applyFont="1" applyBorder="1" applyAlignment="1">
      <alignment horizontal="center" vertical="center"/>
    </xf>
    <xf numFmtId="189" fontId="12" fillId="0" borderId="90" xfId="0" applyNumberFormat="1" applyFont="1" applyBorder="1" applyAlignment="1">
      <alignment horizontal="center" vertical="center"/>
    </xf>
    <xf numFmtId="189" fontId="12" fillId="0" borderId="93" xfId="0" applyNumberFormat="1" applyFont="1" applyBorder="1" applyAlignment="1">
      <alignment horizontal="center" vertical="center"/>
    </xf>
    <xf numFmtId="189" fontId="11" fillId="0" borderId="96" xfId="0" applyNumberFormat="1" applyFont="1" applyBorder="1" applyAlignment="1">
      <alignment horizontal="center" vertical="center"/>
    </xf>
    <xf numFmtId="0" fontId="12" fillId="0" borderId="94" xfId="0" applyNumberFormat="1" applyFont="1" applyBorder="1" applyAlignment="1">
      <alignment horizontal="center" vertical="center"/>
    </xf>
    <xf numFmtId="0" fontId="12" fillId="0" borderId="96" xfId="0" applyNumberFormat="1" applyFont="1" applyBorder="1" applyAlignment="1">
      <alignment horizontal="center" vertical="center"/>
    </xf>
    <xf numFmtId="189" fontId="11" fillId="0" borderId="97" xfId="0" applyNumberFormat="1" applyFont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189" fontId="12" fillId="0" borderId="71" xfId="0" applyNumberFormat="1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1" fillId="0" borderId="98" xfId="0" applyNumberFormat="1" applyFont="1" applyFill="1" applyBorder="1" applyAlignment="1">
      <alignment horizontal="center" vertical="center" wrapText="1"/>
    </xf>
    <xf numFmtId="0" fontId="11" fillId="0" borderId="99" xfId="0" applyNumberFormat="1" applyFont="1" applyFill="1" applyBorder="1" applyAlignment="1">
      <alignment horizontal="center" vertical="center" wrapText="1"/>
    </xf>
    <xf numFmtId="0" fontId="11" fillId="0" borderId="100" xfId="0" applyNumberFormat="1" applyFont="1" applyFill="1" applyBorder="1" applyAlignment="1">
      <alignment horizontal="center" vertical="center" wrapText="1"/>
    </xf>
    <xf numFmtId="0" fontId="11" fillId="0" borderId="101" xfId="0" applyNumberFormat="1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 vertical="center" wrapText="1"/>
    </xf>
    <xf numFmtId="0" fontId="11" fillId="0" borderId="88" xfId="0" applyNumberFormat="1" applyFont="1" applyFill="1" applyBorder="1" applyAlignment="1">
      <alignment horizontal="center" vertical="center" wrapText="1"/>
    </xf>
    <xf numFmtId="0" fontId="11" fillId="0" borderId="102" xfId="0" applyNumberFormat="1" applyFont="1" applyFill="1" applyBorder="1" applyAlignment="1">
      <alignment horizontal="center" vertical="center" wrapText="1"/>
    </xf>
    <xf numFmtId="0" fontId="11" fillId="0" borderId="103" xfId="0" applyNumberFormat="1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189" fontId="12" fillId="0" borderId="0" xfId="0" applyNumberFormat="1" applyFont="1" applyFill="1" applyBorder="1" applyAlignment="1">
      <alignment horizontal="center" vertical="center"/>
    </xf>
    <xf numFmtId="189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104" xfId="0" applyNumberFormat="1" applyFont="1" applyFill="1" applyBorder="1" applyAlignment="1">
      <alignment horizontal="center" vertical="center"/>
    </xf>
    <xf numFmtId="0" fontId="11" fillId="0" borderId="105" xfId="0" applyNumberFormat="1" applyFont="1" applyFill="1" applyBorder="1" applyAlignment="1">
      <alignment horizontal="center" vertical="center"/>
    </xf>
    <xf numFmtId="189" fontId="11" fillId="0" borderId="105" xfId="0" applyNumberFormat="1" applyFont="1" applyFill="1" applyBorder="1" applyAlignment="1">
      <alignment horizontal="center" vertical="center"/>
    </xf>
    <xf numFmtId="189" fontId="11" fillId="0" borderId="106" xfId="0" applyNumberFormat="1" applyFont="1" applyFill="1" applyBorder="1" applyAlignment="1">
      <alignment horizontal="center" vertical="center"/>
    </xf>
    <xf numFmtId="189" fontId="12" fillId="0" borderId="90" xfId="0" applyNumberFormat="1" applyFont="1" applyFill="1" applyBorder="1" applyAlignment="1">
      <alignment horizontal="center" vertical="center"/>
    </xf>
    <xf numFmtId="189" fontId="11" fillId="0" borderId="96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70"/>
  <sheetViews>
    <sheetView showGridLines="0" showZeros="0" tabSelected="1" zoomScalePageLayoutView="0" workbookViewId="0" topLeftCell="A1">
      <pane xSplit="2" ySplit="5" topLeftCell="C6" activePane="bottomRight" state="frozen"/>
      <selection pane="topLeft" activeCell="A40" sqref="A40:A48"/>
      <selection pane="topRight" activeCell="A40" sqref="A40:A48"/>
      <selection pane="bottomLeft" activeCell="A40" sqref="A40:A48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25390625" style="171" customWidth="1"/>
    <col min="13" max="15" width="10.00390625" style="221" customWidth="1"/>
    <col min="16" max="25" width="7.375" style="171" customWidth="1"/>
    <col min="26" max="28" width="8.625" style="221" customWidth="1"/>
    <col min="29" max="16384" width="9.00390625" style="169" customWidth="1"/>
  </cols>
  <sheetData>
    <row r="1" spans="1:28" s="114" customFormat="1" ht="24.75" customHeight="1">
      <c r="A1" s="7" t="s">
        <v>107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1"/>
      <c r="Q1" s="9"/>
      <c r="R1" s="9"/>
      <c r="S1" s="9"/>
      <c r="T1" s="9"/>
      <c r="U1" s="9"/>
      <c r="V1" s="9"/>
      <c r="W1" s="9"/>
      <c r="X1" s="9"/>
      <c r="Y1" s="9"/>
      <c r="Z1" s="10"/>
      <c r="AA1" s="10"/>
      <c r="AB1" s="12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100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43" t="s">
        <v>100</v>
      </c>
      <c r="Q3" s="544"/>
      <c r="R3" s="544"/>
      <c r="S3" s="544"/>
      <c r="T3" s="544"/>
      <c r="U3" s="544"/>
      <c r="V3" s="544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 t="s">
        <v>99</v>
      </c>
      <c r="K4" s="515" t="s">
        <v>95</v>
      </c>
      <c r="L4" s="511" t="s">
        <v>93</v>
      </c>
      <c r="M4" s="513" t="s">
        <v>99</v>
      </c>
      <c r="N4" s="515" t="s">
        <v>95</v>
      </c>
      <c r="O4" s="517" t="s">
        <v>93</v>
      </c>
      <c r="P4" s="487"/>
      <c r="Q4" s="490"/>
      <c r="R4" s="490"/>
      <c r="S4" s="490"/>
      <c r="T4" s="490"/>
      <c r="U4" s="490"/>
      <c r="V4" s="487"/>
      <c r="W4" s="513" t="s">
        <v>99</v>
      </c>
      <c r="X4" s="515" t="s">
        <v>95</v>
      </c>
      <c r="Y4" s="511" t="s">
        <v>93</v>
      </c>
      <c r="Z4" s="513" t="s">
        <v>99</v>
      </c>
      <c r="AA4" s="515" t="s">
        <v>95</v>
      </c>
      <c r="AB4" s="511" t="s">
        <v>93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32" s="139" customFormat="1" ht="13.5" customHeight="1">
      <c r="A6" s="528">
        <v>9</v>
      </c>
      <c r="B6" s="4">
        <v>36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3">
        <v>0</v>
      </c>
      <c r="J6" s="24">
        <v>0</v>
      </c>
      <c r="K6" s="22">
        <v>0</v>
      </c>
      <c r="L6" s="23">
        <v>1</v>
      </c>
      <c r="M6" s="25">
        <v>979</v>
      </c>
      <c r="N6" s="26">
        <v>53</v>
      </c>
      <c r="O6" s="27">
        <v>202</v>
      </c>
      <c r="P6" s="88">
        <f aca="true" t="shared" si="0" ref="P6:P18">C6/5</f>
        <v>0</v>
      </c>
      <c r="Q6" s="29">
        <f aca="true" t="shared" si="1" ref="Q6:Q12">D6/10</f>
        <v>0</v>
      </c>
      <c r="R6" s="29">
        <f>E6/8</f>
        <v>0</v>
      </c>
      <c r="S6" s="29">
        <f aca="true" t="shared" si="2" ref="S6:S15">F6/17</f>
        <v>0</v>
      </c>
      <c r="T6" s="29">
        <f>G6/7</f>
        <v>0</v>
      </c>
      <c r="U6" s="29">
        <f>H6/7</f>
        <v>0</v>
      </c>
      <c r="V6" s="30">
        <f>I6/7</f>
        <v>0</v>
      </c>
      <c r="W6" s="31">
        <f>J6/61</f>
        <v>0</v>
      </c>
      <c r="X6" s="29">
        <v>0</v>
      </c>
      <c r="Y6" s="30">
        <v>0.01639344262295082</v>
      </c>
      <c r="Z6" s="32">
        <v>0.2</v>
      </c>
      <c r="AA6" s="33">
        <v>0.01</v>
      </c>
      <c r="AB6" s="34">
        <v>0.04</v>
      </c>
      <c r="AC6" s="126"/>
      <c r="AF6" s="126"/>
    </row>
    <row r="7" spans="1:32" s="139" customFormat="1" ht="13.5" customHeight="1">
      <c r="A7" s="520"/>
      <c r="B7" s="4">
        <v>37</v>
      </c>
      <c r="C7" s="21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3">
        <v>0</v>
      </c>
      <c r="J7" s="24">
        <v>0</v>
      </c>
      <c r="K7" s="22">
        <v>19</v>
      </c>
      <c r="L7" s="23">
        <v>0</v>
      </c>
      <c r="M7" s="25">
        <v>1134</v>
      </c>
      <c r="N7" s="26">
        <v>93</v>
      </c>
      <c r="O7" s="27">
        <v>249</v>
      </c>
      <c r="P7" s="28">
        <f t="shared" si="0"/>
        <v>0</v>
      </c>
      <c r="Q7" s="29">
        <f t="shared" si="1"/>
        <v>0</v>
      </c>
      <c r="R7" s="29">
        <f aca="true" t="shared" si="3" ref="R7:R20">E7/8</f>
        <v>0</v>
      </c>
      <c r="S7" s="29">
        <f t="shared" si="2"/>
        <v>0</v>
      </c>
      <c r="T7" s="29">
        <f>G7/7</f>
        <v>0</v>
      </c>
      <c r="U7" s="29">
        <f aca="true" t="shared" si="4" ref="U7:U21">H7/7</f>
        <v>0</v>
      </c>
      <c r="V7" s="30">
        <f aca="true" t="shared" si="5" ref="V7:V20">I7/7</f>
        <v>0</v>
      </c>
      <c r="W7" s="31">
        <f>J7/61</f>
        <v>0</v>
      </c>
      <c r="X7" s="30">
        <v>0.3114754098360656</v>
      </c>
      <c r="Y7" s="30"/>
      <c r="Z7" s="32">
        <v>0.23</v>
      </c>
      <c r="AA7" s="33">
        <v>0.02</v>
      </c>
      <c r="AB7" s="34">
        <v>0.05</v>
      </c>
      <c r="AC7" s="126"/>
      <c r="AF7" s="126"/>
    </row>
    <row r="8" spans="1:32" s="139" customFormat="1" ht="13.5" customHeight="1">
      <c r="A8" s="520"/>
      <c r="B8" s="4">
        <v>38</v>
      </c>
      <c r="C8" s="21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3">
        <v>0</v>
      </c>
      <c r="J8" s="24">
        <v>0</v>
      </c>
      <c r="K8" s="22">
        <v>16</v>
      </c>
      <c r="L8" s="23">
        <v>0</v>
      </c>
      <c r="M8" s="25">
        <v>894</v>
      </c>
      <c r="N8" s="26">
        <v>101</v>
      </c>
      <c r="O8" s="27">
        <v>202</v>
      </c>
      <c r="P8" s="28">
        <f t="shared" si="0"/>
        <v>0</v>
      </c>
      <c r="Q8" s="29">
        <f t="shared" si="1"/>
        <v>0</v>
      </c>
      <c r="R8" s="29">
        <f t="shared" si="3"/>
        <v>0</v>
      </c>
      <c r="S8" s="29">
        <f t="shared" si="2"/>
        <v>0</v>
      </c>
      <c r="T8" s="29">
        <f aca="true" t="shared" si="6" ref="T8:T16">G8/7</f>
        <v>0</v>
      </c>
      <c r="U8" s="29">
        <f t="shared" si="4"/>
        <v>0</v>
      </c>
      <c r="V8" s="30">
        <f t="shared" si="5"/>
        <v>0</v>
      </c>
      <c r="W8" s="31">
        <f>J8/61</f>
        <v>0</v>
      </c>
      <c r="X8" s="29">
        <v>0.26229508196721313</v>
      </c>
      <c r="Y8" s="30"/>
      <c r="Z8" s="32">
        <v>0.18</v>
      </c>
      <c r="AA8" s="33">
        <v>0.02</v>
      </c>
      <c r="AB8" s="34">
        <v>0.04</v>
      </c>
      <c r="AC8" s="126"/>
      <c r="AF8" s="126"/>
    </row>
    <row r="9" spans="1:29" s="139" customFormat="1" ht="13.5" customHeight="1">
      <c r="A9" s="521"/>
      <c r="B9" s="35">
        <v>39</v>
      </c>
      <c r="C9" s="36">
        <v>0</v>
      </c>
      <c r="D9" s="37">
        <v>0</v>
      </c>
      <c r="E9" s="37">
        <v>0</v>
      </c>
      <c r="F9" s="37">
        <v>1</v>
      </c>
      <c r="G9" s="37">
        <v>0</v>
      </c>
      <c r="H9" s="37">
        <v>0</v>
      </c>
      <c r="I9" s="38">
        <v>0</v>
      </c>
      <c r="J9" s="39">
        <v>1</v>
      </c>
      <c r="K9" s="37">
        <v>10</v>
      </c>
      <c r="L9" s="38">
        <v>0</v>
      </c>
      <c r="M9" s="40">
        <v>692</v>
      </c>
      <c r="N9" s="41">
        <v>185</v>
      </c>
      <c r="O9" s="42">
        <v>283</v>
      </c>
      <c r="P9" s="28">
        <f t="shared" si="0"/>
        <v>0</v>
      </c>
      <c r="Q9" s="29">
        <f t="shared" si="1"/>
        <v>0</v>
      </c>
      <c r="R9" s="29">
        <f t="shared" si="3"/>
        <v>0</v>
      </c>
      <c r="S9" s="29">
        <f t="shared" si="2"/>
        <v>0.058823529411764705</v>
      </c>
      <c r="T9" s="29">
        <f t="shared" si="6"/>
        <v>0</v>
      </c>
      <c r="U9" s="29">
        <f t="shared" si="4"/>
        <v>0</v>
      </c>
      <c r="V9" s="30">
        <f t="shared" si="5"/>
        <v>0</v>
      </c>
      <c r="W9" s="46">
        <f>J9/61</f>
        <v>0.01639344262295082</v>
      </c>
      <c r="X9" s="44">
        <v>0.16393442622950818</v>
      </c>
      <c r="Y9" s="45"/>
      <c r="Z9" s="47">
        <v>0.14</v>
      </c>
      <c r="AA9" s="48">
        <v>0.04</v>
      </c>
      <c r="AB9" s="49">
        <v>0.06</v>
      </c>
      <c r="AC9" s="126"/>
    </row>
    <row r="10" spans="1:28" s="126" customFormat="1" ht="13.5" customHeight="1">
      <c r="A10" s="531">
        <v>10</v>
      </c>
      <c r="B10" s="50">
        <v>40</v>
      </c>
      <c r="C10" s="24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2">
        <v>0</v>
      </c>
      <c r="J10" s="24">
        <v>0</v>
      </c>
      <c r="K10" s="51">
        <v>22</v>
      </c>
      <c r="L10" s="52">
        <v>0</v>
      </c>
      <c r="M10" s="25">
        <v>447</v>
      </c>
      <c r="N10" s="26">
        <v>313</v>
      </c>
      <c r="O10" s="27">
        <v>538</v>
      </c>
      <c r="P10" s="60">
        <f t="shared" si="0"/>
        <v>0</v>
      </c>
      <c r="Q10" s="61">
        <f t="shared" si="1"/>
        <v>0</v>
      </c>
      <c r="R10" s="61">
        <f t="shared" si="3"/>
        <v>0</v>
      </c>
      <c r="S10" s="61">
        <f t="shared" si="2"/>
        <v>0</v>
      </c>
      <c r="T10" s="61">
        <f t="shared" si="6"/>
        <v>0</v>
      </c>
      <c r="U10" s="61">
        <f t="shared" si="4"/>
        <v>0</v>
      </c>
      <c r="V10" s="223">
        <f t="shared" si="5"/>
        <v>0</v>
      </c>
      <c r="W10" s="31">
        <f>J10/61</f>
        <v>0</v>
      </c>
      <c r="X10" s="29">
        <v>0.36065573770491804</v>
      </c>
      <c r="Y10" s="30">
        <v>0</v>
      </c>
      <c r="Z10" s="32">
        <v>0.09</v>
      </c>
      <c r="AA10" s="33">
        <v>0.06</v>
      </c>
      <c r="AB10" s="34">
        <v>0.11</v>
      </c>
    </row>
    <row r="11" spans="1:28" s="126" customFormat="1" ht="13.5" customHeight="1">
      <c r="A11" s="532"/>
      <c r="B11" s="50">
        <v>41</v>
      </c>
      <c r="C11" s="24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2">
        <v>0</v>
      </c>
      <c r="J11" s="24">
        <v>0</v>
      </c>
      <c r="K11" s="51">
        <v>10</v>
      </c>
      <c r="L11" s="52">
        <v>0</v>
      </c>
      <c r="M11" s="25">
        <v>292</v>
      </c>
      <c r="N11" s="26">
        <v>296</v>
      </c>
      <c r="O11" s="27">
        <v>445</v>
      </c>
      <c r="P11" s="28">
        <f t="shared" si="0"/>
        <v>0</v>
      </c>
      <c r="Q11" s="29">
        <f t="shared" si="1"/>
        <v>0</v>
      </c>
      <c r="R11" s="29">
        <f t="shared" si="3"/>
        <v>0</v>
      </c>
      <c r="S11" s="29">
        <f t="shared" si="2"/>
        <v>0</v>
      </c>
      <c r="T11" s="29">
        <f t="shared" si="6"/>
        <v>0</v>
      </c>
      <c r="U11" s="29">
        <f t="shared" si="4"/>
        <v>0</v>
      </c>
      <c r="V11" s="128">
        <f t="shared" si="5"/>
        <v>0</v>
      </c>
      <c r="W11" s="31">
        <f aca="true" t="shared" si="7" ref="W11:W21">J11/61</f>
        <v>0</v>
      </c>
      <c r="X11" s="29">
        <v>0.16393442622950818</v>
      </c>
      <c r="Y11" s="30">
        <v>0</v>
      </c>
      <c r="Z11" s="32">
        <v>0.06</v>
      </c>
      <c r="AA11" s="33">
        <v>0.06</v>
      </c>
      <c r="AB11" s="34">
        <v>0.09</v>
      </c>
    </row>
    <row r="12" spans="1:28" s="126" customFormat="1" ht="13.5" customHeight="1">
      <c r="A12" s="532"/>
      <c r="B12" s="50">
        <v>42</v>
      </c>
      <c r="C12" s="24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2">
        <v>0</v>
      </c>
      <c r="J12" s="24">
        <v>0</v>
      </c>
      <c r="K12" s="51">
        <v>9</v>
      </c>
      <c r="L12" s="52">
        <v>5</v>
      </c>
      <c r="M12" s="25">
        <v>253</v>
      </c>
      <c r="N12" s="26">
        <v>434</v>
      </c>
      <c r="O12" s="27">
        <v>562</v>
      </c>
      <c r="P12" s="28">
        <f t="shared" si="0"/>
        <v>0</v>
      </c>
      <c r="Q12" s="29">
        <f t="shared" si="1"/>
        <v>0</v>
      </c>
      <c r="R12" s="29">
        <f t="shared" si="3"/>
        <v>0</v>
      </c>
      <c r="S12" s="29">
        <f t="shared" si="2"/>
        <v>0</v>
      </c>
      <c r="T12" s="29">
        <f t="shared" si="6"/>
        <v>0</v>
      </c>
      <c r="U12" s="29">
        <f t="shared" si="4"/>
        <v>0</v>
      </c>
      <c r="V12" s="128">
        <f t="shared" si="5"/>
        <v>0</v>
      </c>
      <c r="W12" s="31">
        <f t="shared" si="7"/>
        <v>0</v>
      </c>
      <c r="X12" s="29">
        <v>0.14754098360655737</v>
      </c>
      <c r="Y12" s="30">
        <v>0.08196721311475409</v>
      </c>
      <c r="Z12" s="32">
        <v>0.05</v>
      </c>
      <c r="AA12" s="33">
        <v>0.09</v>
      </c>
      <c r="AB12" s="34">
        <v>0.12</v>
      </c>
    </row>
    <row r="13" spans="1:28" s="126" customFormat="1" ht="13.5" customHeight="1">
      <c r="A13" s="533"/>
      <c r="B13" s="50">
        <v>43</v>
      </c>
      <c r="C13" s="24">
        <v>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2">
        <v>0</v>
      </c>
      <c r="J13" s="24">
        <v>1</v>
      </c>
      <c r="K13" s="51">
        <v>9</v>
      </c>
      <c r="L13" s="52">
        <v>2</v>
      </c>
      <c r="M13" s="25">
        <v>317</v>
      </c>
      <c r="N13" s="26">
        <v>466</v>
      </c>
      <c r="O13" s="27">
        <v>729</v>
      </c>
      <c r="P13" s="43">
        <f t="shared" si="0"/>
        <v>0.2</v>
      </c>
      <c r="Q13" s="44">
        <f aca="true" t="shared" si="8" ref="Q13:Q22">D13/10</f>
        <v>0</v>
      </c>
      <c r="R13" s="44">
        <f t="shared" si="3"/>
        <v>0</v>
      </c>
      <c r="S13" s="44">
        <f t="shared" si="2"/>
        <v>0</v>
      </c>
      <c r="T13" s="44">
        <f t="shared" si="6"/>
        <v>0</v>
      </c>
      <c r="U13" s="44">
        <f t="shared" si="4"/>
        <v>0</v>
      </c>
      <c r="V13" s="131">
        <f t="shared" si="5"/>
        <v>0</v>
      </c>
      <c r="W13" s="31">
        <f t="shared" si="7"/>
        <v>0.01639344262295082</v>
      </c>
      <c r="X13" s="29">
        <v>0.14754098360655737</v>
      </c>
      <c r="Y13" s="30">
        <v>0.03278688524590164</v>
      </c>
      <c r="Z13" s="32">
        <v>0.06</v>
      </c>
      <c r="AA13" s="33">
        <v>0.1</v>
      </c>
      <c r="AB13" s="34">
        <v>0.15</v>
      </c>
    </row>
    <row r="14" spans="1:28" s="126" customFormat="1" ht="13.5" customHeight="1">
      <c r="A14" s="534">
        <v>11</v>
      </c>
      <c r="B14" s="53">
        <v>44</v>
      </c>
      <c r="C14" s="54">
        <v>0</v>
      </c>
      <c r="D14" s="55">
        <v>2</v>
      </c>
      <c r="E14" s="55">
        <v>0</v>
      </c>
      <c r="F14" s="55">
        <v>0</v>
      </c>
      <c r="G14" s="55">
        <v>0</v>
      </c>
      <c r="H14" s="55">
        <v>0</v>
      </c>
      <c r="I14" s="56">
        <v>0</v>
      </c>
      <c r="J14" s="54">
        <v>2</v>
      </c>
      <c r="K14" s="55">
        <v>3</v>
      </c>
      <c r="L14" s="56">
        <v>16</v>
      </c>
      <c r="M14" s="57">
        <v>371</v>
      </c>
      <c r="N14" s="58">
        <v>580</v>
      </c>
      <c r="O14" s="59">
        <v>948</v>
      </c>
      <c r="P14" s="28">
        <f t="shared" si="0"/>
        <v>0</v>
      </c>
      <c r="Q14" s="29">
        <f t="shared" si="8"/>
        <v>0.2</v>
      </c>
      <c r="R14" s="29">
        <f t="shared" si="3"/>
        <v>0</v>
      </c>
      <c r="S14" s="29">
        <f t="shared" si="2"/>
        <v>0</v>
      </c>
      <c r="T14" s="29">
        <f t="shared" si="6"/>
        <v>0</v>
      </c>
      <c r="U14" s="29">
        <f t="shared" si="4"/>
        <v>0</v>
      </c>
      <c r="V14" s="30">
        <f t="shared" si="5"/>
        <v>0</v>
      </c>
      <c r="W14" s="63">
        <f t="shared" si="7"/>
        <v>0.03278688524590164</v>
      </c>
      <c r="X14" s="61">
        <v>0.04918032786885246</v>
      </c>
      <c r="Y14" s="62">
        <v>0.26229508196721313</v>
      </c>
      <c r="Z14" s="64">
        <v>0.08</v>
      </c>
      <c r="AA14" s="65">
        <v>0.12</v>
      </c>
      <c r="AB14" s="66">
        <v>0.2</v>
      </c>
    </row>
    <row r="15" spans="1:32" s="134" customFormat="1" ht="13.5" customHeight="1">
      <c r="A15" s="535"/>
      <c r="B15" s="67">
        <v>45</v>
      </c>
      <c r="C15" s="25">
        <v>0</v>
      </c>
      <c r="D15" s="26">
        <v>4</v>
      </c>
      <c r="E15" s="26">
        <v>1</v>
      </c>
      <c r="F15" s="26">
        <v>0</v>
      </c>
      <c r="G15" s="26">
        <v>0</v>
      </c>
      <c r="H15" s="26">
        <v>0</v>
      </c>
      <c r="I15" s="68">
        <v>0</v>
      </c>
      <c r="J15" s="24">
        <v>5</v>
      </c>
      <c r="K15" s="26">
        <v>1</v>
      </c>
      <c r="L15" s="68">
        <v>8</v>
      </c>
      <c r="M15" s="25">
        <v>536</v>
      </c>
      <c r="N15" s="26">
        <v>674</v>
      </c>
      <c r="O15" s="27">
        <v>1225</v>
      </c>
      <c r="P15" s="28">
        <f t="shared" si="0"/>
        <v>0</v>
      </c>
      <c r="Q15" s="29">
        <f t="shared" si="8"/>
        <v>0.4</v>
      </c>
      <c r="R15" s="29">
        <f t="shared" si="3"/>
        <v>0.125</v>
      </c>
      <c r="S15" s="29">
        <f t="shared" si="2"/>
        <v>0</v>
      </c>
      <c r="T15" s="29">
        <f t="shared" si="6"/>
        <v>0</v>
      </c>
      <c r="U15" s="29">
        <f t="shared" si="4"/>
        <v>0</v>
      </c>
      <c r="V15" s="30">
        <f t="shared" si="5"/>
        <v>0</v>
      </c>
      <c r="W15" s="31">
        <f t="shared" si="7"/>
        <v>0.08196721311475409</v>
      </c>
      <c r="X15" s="69">
        <v>0.01639344262295082</v>
      </c>
      <c r="Y15" s="70">
        <v>0.13114754098360656</v>
      </c>
      <c r="Z15" s="32">
        <v>0.11</v>
      </c>
      <c r="AA15" s="33">
        <v>0.14</v>
      </c>
      <c r="AB15" s="34">
        <v>0.26</v>
      </c>
      <c r="AC15" s="126"/>
      <c r="AF15" s="126"/>
    </row>
    <row r="16" spans="1:32" s="134" customFormat="1" ht="13.5" customHeight="1">
      <c r="A16" s="535"/>
      <c r="B16" s="67">
        <v>46</v>
      </c>
      <c r="C16" s="25">
        <v>1</v>
      </c>
      <c r="D16" s="26">
        <v>0</v>
      </c>
      <c r="E16" s="26">
        <v>1</v>
      </c>
      <c r="F16" s="26">
        <v>0</v>
      </c>
      <c r="G16" s="26">
        <v>0</v>
      </c>
      <c r="H16" s="26">
        <v>0</v>
      </c>
      <c r="I16" s="68">
        <v>0</v>
      </c>
      <c r="J16" s="24">
        <v>2</v>
      </c>
      <c r="K16" s="26">
        <v>12</v>
      </c>
      <c r="L16" s="68">
        <v>4</v>
      </c>
      <c r="M16" s="25">
        <v>686</v>
      </c>
      <c r="N16" s="26">
        <v>1012</v>
      </c>
      <c r="O16" s="27">
        <v>1705</v>
      </c>
      <c r="P16" s="28">
        <f t="shared" si="0"/>
        <v>0.2</v>
      </c>
      <c r="Q16" s="29">
        <f t="shared" si="8"/>
        <v>0</v>
      </c>
      <c r="R16" s="29">
        <f t="shared" si="3"/>
        <v>0.125</v>
      </c>
      <c r="S16" s="29">
        <f aca="true" t="shared" si="9" ref="S16:S22">F16/17</f>
        <v>0</v>
      </c>
      <c r="T16" s="29">
        <f t="shared" si="6"/>
        <v>0</v>
      </c>
      <c r="U16" s="29">
        <f t="shared" si="4"/>
        <v>0</v>
      </c>
      <c r="V16" s="30">
        <f t="shared" si="5"/>
        <v>0</v>
      </c>
      <c r="W16" s="31">
        <f t="shared" si="7"/>
        <v>0.03278688524590164</v>
      </c>
      <c r="X16" s="69">
        <v>0.19672131147540983</v>
      </c>
      <c r="Y16" s="70">
        <v>0.06557377049180328</v>
      </c>
      <c r="Z16" s="32">
        <v>0.14</v>
      </c>
      <c r="AA16" s="33">
        <v>0.21</v>
      </c>
      <c r="AB16" s="34">
        <v>0.36</v>
      </c>
      <c r="AC16" s="126"/>
      <c r="AF16" s="126"/>
    </row>
    <row r="17" spans="1:32" s="134" customFormat="1" ht="13.5" customHeight="1">
      <c r="A17" s="535"/>
      <c r="B17" s="67">
        <v>47</v>
      </c>
      <c r="C17" s="25">
        <v>0</v>
      </c>
      <c r="D17" s="26">
        <v>0</v>
      </c>
      <c r="E17" s="26">
        <v>0</v>
      </c>
      <c r="F17" s="26">
        <v>4</v>
      </c>
      <c r="G17" s="26">
        <v>0</v>
      </c>
      <c r="H17" s="26">
        <v>0</v>
      </c>
      <c r="I17" s="68">
        <v>0</v>
      </c>
      <c r="J17" s="24">
        <v>4</v>
      </c>
      <c r="K17" s="26">
        <v>15</v>
      </c>
      <c r="L17" s="68">
        <v>11</v>
      </c>
      <c r="M17" s="25">
        <v>1096</v>
      </c>
      <c r="N17" s="26">
        <v>1398</v>
      </c>
      <c r="O17" s="27">
        <v>2128</v>
      </c>
      <c r="P17" s="28">
        <f t="shared" si="0"/>
        <v>0</v>
      </c>
      <c r="Q17" s="29">
        <f t="shared" si="8"/>
        <v>0</v>
      </c>
      <c r="R17" s="29">
        <f t="shared" si="3"/>
        <v>0</v>
      </c>
      <c r="S17" s="29">
        <f t="shared" si="9"/>
        <v>0.23529411764705882</v>
      </c>
      <c r="T17" s="29">
        <f aca="true" t="shared" si="10" ref="T17:T24">G17/7</f>
        <v>0</v>
      </c>
      <c r="U17" s="29">
        <f t="shared" si="4"/>
        <v>0</v>
      </c>
      <c r="V17" s="30">
        <f t="shared" si="5"/>
        <v>0</v>
      </c>
      <c r="W17" s="31">
        <f t="shared" si="7"/>
        <v>0.06557377049180328</v>
      </c>
      <c r="X17" s="69">
        <v>0.2459016393442623</v>
      </c>
      <c r="Y17" s="70">
        <v>0.18032786885245902</v>
      </c>
      <c r="Z17" s="32">
        <v>0.22</v>
      </c>
      <c r="AA17" s="33">
        <v>0.28</v>
      </c>
      <c r="AB17" s="34">
        <v>0.44</v>
      </c>
      <c r="AC17" s="126"/>
      <c r="AF17" s="126"/>
    </row>
    <row r="18" spans="1:32" s="134" customFormat="1" ht="13.5" customHeight="1">
      <c r="A18" s="536"/>
      <c r="B18" s="455">
        <v>48</v>
      </c>
      <c r="C18" s="40">
        <v>0</v>
      </c>
      <c r="D18" s="41">
        <v>0</v>
      </c>
      <c r="E18" s="41">
        <v>1</v>
      </c>
      <c r="F18" s="41">
        <v>0</v>
      </c>
      <c r="G18" s="41">
        <v>0</v>
      </c>
      <c r="H18" s="41">
        <v>0</v>
      </c>
      <c r="I18" s="136">
        <v>0</v>
      </c>
      <c r="J18" s="39">
        <v>1</v>
      </c>
      <c r="K18" s="41">
        <v>51</v>
      </c>
      <c r="L18" s="136">
        <v>23</v>
      </c>
      <c r="M18" s="40">
        <v>1533</v>
      </c>
      <c r="N18" s="41">
        <v>2784</v>
      </c>
      <c r="O18" s="42">
        <v>3339</v>
      </c>
      <c r="P18" s="43">
        <f t="shared" si="0"/>
        <v>0</v>
      </c>
      <c r="Q18" s="44">
        <f t="shared" si="8"/>
        <v>0</v>
      </c>
      <c r="R18" s="44">
        <f t="shared" si="3"/>
        <v>0.125</v>
      </c>
      <c r="S18" s="44">
        <f t="shared" si="9"/>
        <v>0</v>
      </c>
      <c r="T18" s="44">
        <f t="shared" si="10"/>
        <v>0</v>
      </c>
      <c r="U18" s="44">
        <f t="shared" si="4"/>
        <v>0</v>
      </c>
      <c r="V18" s="131">
        <f t="shared" si="5"/>
        <v>0</v>
      </c>
      <c r="W18" s="46">
        <f t="shared" si="7"/>
        <v>0.01639344262295082</v>
      </c>
      <c r="X18" s="137">
        <v>0.8360655737704918</v>
      </c>
      <c r="Y18" s="138">
        <v>0.3770491803278688</v>
      </c>
      <c r="Z18" s="47">
        <v>0.31</v>
      </c>
      <c r="AA18" s="48">
        <v>0.57</v>
      </c>
      <c r="AB18" s="49">
        <v>0.7</v>
      </c>
      <c r="AC18" s="126"/>
      <c r="AF18" s="126"/>
    </row>
    <row r="19" spans="1:32" s="134" customFormat="1" ht="13.5" customHeight="1">
      <c r="A19" s="534">
        <v>12</v>
      </c>
      <c r="B19" s="67">
        <v>49</v>
      </c>
      <c r="C19" s="25">
        <v>0</v>
      </c>
      <c r="D19" s="26">
        <v>10</v>
      </c>
      <c r="E19" s="26">
        <v>1</v>
      </c>
      <c r="F19" s="26">
        <v>0</v>
      </c>
      <c r="G19" s="26">
        <v>0</v>
      </c>
      <c r="H19" s="26">
        <v>0</v>
      </c>
      <c r="I19" s="68">
        <v>0</v>
      </c>
      <c r="J19" s="24">
        <v>11</v>
      </c>
      <c r="K19" s="26">
        <v>90</v>
      </c>
      <c r="L19" s="68">
        <v>18</v>
      </c>
      <c r="M19" s="25">
        <v>2839</v>
      </c>
      <c r="N19" s="26">
        <v>5452</v>
      </c>
      <c r="O19" s="27">
        <v>4484</v>
      </c>
      <c r="P19" s="28">
        <f>C19/5</f>
        <v>0</v>
      </c>
      <c r="Q19" s="29">
        <f t="shared" si="8"/>
        <v>1</v>
      </c>
      <c r="R19" s="29">
        <f t="shared" si="3"/>
        <v>0.125</v>
      </c>
      <c r="S19" s="29">
        <f t="shared" si="9"/>
        <v>0</v>
      </c>
      <c r="T19" s="29">
        <f t="shared" si="10"/>
        <v>0</v>
      </c>
      <c r="U19" s="29">
        <f t="shared" si="4"/>
        <v>0</v>
      </c>
      <c r="V19" s="30">
        <f t="shared" si="5"/>
        <v>0</v>
      </c>
      <c r="W19" s="31">
        <f t="shared" si="7"/>
        <v>0.18032786885245902</v>
      </c>
      <c r="X19" s="69">
        <v>1.4754098360655739</v>
      </c>
      <c r="Y19" s="70">
        <v>0.29508196721311475</v>
      </c>
      <c r="Z19" s="32">
        <v>0.57</v>
      </c>
      <c r="AA19" s="33">
        <v>1.11</v>
      </c>
      <c r="AB19" s="34">
        <v>0.93</v>
      </c>
      <c r="AC19" s="126"/>
      <c r="AF19" s="126"/>
    </row>
    <row r="20" spans="1:32" s="134" customFormat="1" ht="13.5" customHeight="1">
      <c r="A20" s="535"/>
      <c r="B20" s="67">
        <v>50</v>
      </c>
      <c r="C20" s="25">
        <v>4</v>
      </c>
      <c r="D20" s="26">
        <v>6</v>
      </c>
      <c r="E20" s="26">
        <v>1</v>
      </c>
      <c r="F20" s="26">
        <v>4</v>
      </c>
      <c r="G20" s="26">
        <v>0</v>
      </c>
      <c r="H20" s="26">
        <v>15</v>
      </c>
      <c r="I20" s="68">
        <v>0</v>
      </c>
      <c r="J20" s="24">
        <v>30</v>
      </c>
      <c r="K20" s="26">
        <v>270</v>
      </c>
      <c r="L20" s="68">
        <v>25</v>
      </c>
      <c r="M20" s="25">
        <v>5807</v>
      </c>
      <c r="N20" s="26">
        <v>9745</v>
      </c>
      <c r="O20" s="27">
        <v>6786</v>
      </c>
      <c r="P20" s="28">
        <f>C20/5</f>
        <v>0.8</v>
      </c>
      <c r="Q20" s="29">
        <f t="shared" si="8"/>
        <v>0.6</v>
      </c>
      <c r="R20" s="29">
        <f t="shared" si="3"/>
        <v>0.125</v>
      </c>
      <c r="S20" s="29">
        <f t="shared" si="9"/>
        <v>0.23529411764705882</v>
      </c>
      <c r="T20" s="29">
        <f t="shared" si="10"/>
        <v>0</v>
      </c>
      <c r="U20" s="29">
        <f t="shared" si="4"/>
        <v>2.142857142857143</v>
      </c>
      <c r="V20" s="30">
        <f t="shared" si="5"/>
        <v>0</v>
      </c>
      <c r="W20" s="31">
        <f t="shared" si="7"/>
        <v>0.4918032786885246</v>
      </c>
      <c r="X20" s="69">
        <v>4.426229508196721</v>
      </c>
      <c r="Y20" s="70">
        <v>0.4098360655737705</v>
      </c>
      <c r="Z20" s="32">
        <v>1.18</v>
      </c>
      <c r="AA20" s="33">
        <v>1.98</v>
      </c>
      <c r="AB20" s="34">
        <v>1.41</v>
      </c>
      <c r="AC20" s="126"/>
      <c r="AF20" s="126"/>
    </row>
    <row r="21" spans="1:32" s="134" customFormat="1" ht="13.5" customHeight="1">
      <c r="A21" s="535"/>
      <c r="B21" s="67">
        <v>51</v>
      </c>
      <c r="C21" s="25">
        <v>11</v>
      </c>
      <c r="D21" s="26">
        <v>12</v>
      </c>
      <c r="E21" s="26">
        <v>1</v>
      </c>
      <c r="F21" s="26">
        <v>14</v>
      </c>
      <c r="G21" s="26">
        <v>1</v>
      </c>
      <c r="H21" s="26">
        <v>15</v>
      </c>
      <c r="I21" s="68">
        <v>0</v>
      </c>
      <c r="J21" s="24">
        <v>54</v>
      </c>
      <c r="K21" s="26">
        <v>366</v>
      </c>
      <c r="L21" s="68">
        <v>26</v>
      </c>
      <c r="M21" s="25">
        <v>11004</v>
      </c>
      <c r="N21" s="26">
        <v>16431</v>
      </c>
      <c r="O21" s="27">
        <v>9880</v>
      </c>
      <c r="P21" s="28">
        <f>C21/5</f>
        <v>2.2</v>
      </c>
      <c r="Q21" s="29">
        <f t="shared" si="8"/>
        <v>1.2</v>
      </c>
      <c r="R21" s="29">
        <f>E21/8</f>
        <v>0.125</v>
      </c>
      <c r="S21" s="29">
        <f t="shared" si="9"/>
        <v>0.8235294117647058</v>
      </c>
      <c r="T21" s="29">
        <f t="shared" si="10"/>
        <v>0.14285714285714285</v>
      </c>
      <c r="U21" s="29">
        <f t="shared" si="4"/>
        <v>2.142857142857143</v>
      </c>
      <c r="V21" s="128">
        <f>I21/7</f>
        <v>0</v>
      </c>
      <c r="W21" s="31">
        <f t="shared" si="7"/>
        <v>0.8852459016393442</v>
      </c>
      <c r="X21" s="69">
        <v>6</v>
      </c>
      <c r="Y21" s="70">
        <v>0.4262295081967213</v>
      </c>
      <c r="Z21" s="32">
        <v>2.23</v>
      </c>
      <c r="AA21" s="33">
        <v>3.34</v>
      </c>
      <c r="AB21" s="34">
        <v>2.06</v>
      </c>
      <c r="AC21" s="126"/>
      <c r="AF21" s="126"/>
    </row>
    <row r="22" spans="1:32" s="134" customFormat="1" ht="13.5" customHeight="1">
      <c r="A22" s="537"/>
      <c r="B22" s="67">
        <v>52</v>
      </c>
      <c r="C22" s="25">
        <v>22</v>
      </c>
      <c r="D22" s="26">
        <v>21</v>
      </c>
      <c r="E22" s="26">
        <v>0</v>
      </c>
      <c r="F22" s="26">
        <v>34</v>
      </c>
      <c r="G22" s="26">
        <v>11</v>
      </c>
      <c r="H22" s="26">
        <v>19</v>
      </c>
      <c r="I22" s="68">
        <v>1</v>
      </c>
      <c r="J22" s="24">
        <v>108</v>
      </c>
      <c r="K22" s="26">
        <v>377</v>
      </c>
      <c r="L22" s="68">
        <v>23</v>
      </c>
      <c r="M22" s="25">
        <v>16414</v>
      </c>
      <c r="N22" s="26">
        <v>18318</v>
      </c>
      <c r="O22" s="27">
        <v>10897</v>
      </c>
      <c r="P22" s="106">
        <f>C22/5</f>
        <v>4.4</v>
      </c>
      <c r="Q22" s="107">
        <f t="shared" si="8"/>
        <v>2.1</v>
      </c>
      <c r="R22" s="107">
        <f>E22/8</f>
        <v>0</v>
      </c>
      <c r="S22" s="107">
        <f t="shared" si="9"/>
        <v>2</v>
      </c>
      <c r="T22" s="107">
        <f t="shared" si="10"/>
        <v>1.5714285714285714</v>
      </c>
      <c r="U22" s="107">
        <f>H22/7</f>
        <v>2.7142857142857144</v>
      </c>
      <c r="V22" s="401">
        <f>I22/7</f>
        <v>0.14285714285714285</v>
      </c>
      <c r="W22" s="31">
        <f>J22/61</f>
        <v>1.7704918032786885</v>
      </c>
      <c r="X22" s="69">
        <v>6.180327868852459</v>
      </c>
      <c r="Y22" s="70">
        <v>0.3770491803278688</v>
      </c>
      <c r="Z22" s="32">
        <v>3.34</v>
      </c>
      <c r="AA22" s="33">
        <v>3.79</v>
      </c>
      <c r="AB22" s="34">
        <v>2.3</v>
      </c>
      <c r="AC22" s="126"/>
      <c r="AF22" s="126"/>
    </row>
    <row r="23" spans="1:32" s="139" customFormat="1" ht="13.5" customHeight="1">
      <c r="A23" s="528">
        <v>1</v>
      </c>
      <c r="B23" s="80">
        <v>1</v>
      </c>
      <c r="C23" s="81">
        <v>16</v>
      </c>
      <c r="D23" s="82">
        <v>27</v>
      </c>
      <c r="E23" s="82">
        <v>7</v>
      </c>
      <c r="F23" s="82">
        <v>11</v>
      </c>
      <c r="G23" s="82">
        <v>8</v>
      </c>
      <c r="H23" s="82">
        <v>9</v>
      </c>
      <c r="I23" s="83">
        <v>14</v>
      </c>
      <c r="J23" s="84">
        <f aca="true" t="shared" si="11" ref="J23:J57">SUM(C23:I23)</f>
        <v>92</v>
      </c>
      <c r="K23" s="82">
        <v>303</v>
      </c>
      <c r="L23" s="83">
        <v>97</v>
      </c>
      <c r="M23" s="85">
        <v>18694</v>
      </c>
      <c r="N23" s="86">
        <v>18496</v>
      </c>
      <c r="O23" s="87">
        <v>25020</v>
      </c>
      <c r="P23" s="244">
        <f>C23/5</f>
        <v>3.2</v>
      </c>
      <c r="Q23" s="69">
        <f>D23/10</f>
        <v>2.7</v>
      </c>
      <c r="R23" s="69">
        <f>E23/8</f>
        <v>0.875</v>
      </c>
      <c r="S23" s="69">
        <f>F23/17</f>
        <v>0.6470588235294118</v>
      </c>
      <c r="T23" s="69">
        <f t="shared" si="10"/>
        <v>1.1428571428571428</v>
      </c>
      <c r="U23" s="69">
        <f>H23/7</f>
        <v>1.2857142857142858</v>
      </c>
      <c r="V23" s="70">
        <f>I23/7</f>
        <v>2</v>
      </c>
      <c r="W23" s="369">
        <f aca="true" t="shared" si="12" ref="W23:W57">J23/61</f>
        <v>1.5081967213114753</v>
      </c>
      <c r="X23" s="383">
        <v>4.967213114754099</v>
      </c>
      <c r="Y23" s="123">
        <v>1.5901639344262295</v>
      </c>
      <c r="Z23" s="92">
        <v>3.92</v>
      </c>
      <c r="AA23" s="93">
        <v>3.78</v>
      </c>
      <c r="AB23" s="94">
        <v>5.08</v>
      </c>
      <c r="AC23" s="126"/>
      <c r="AF23" s="126"/>
    </row>
    <row r="24" spans="1:32" s="139" customFormat="1" ht="13.5" customHeight="1">
      <c r="A24" s="520"/>
      <c r="B24" s="4">
        <v>2</v>
      </c>
      <c r="C24" s="21">
        <v>52</v>
      </c>
      <c r="D24" s="22">
        <v>192</v>
      </c>
      <c r="E24" s="22">
        <v>56</v>
      </c>
      <c r="F24" s="22">
        <v>100</v>
      </c>
      <c r="G24" s="22">
        <v>31</v>
      </c>
      <c r="H24" s="22">
        <v>22</v>
      </c>
      <c r="I24" s="23">
        <v>26</v>
      </c>
      <c r="J24" s="24">
        <f t="shared" si="11"/>
        <v>479</v>
      </c>
      <c r="K24" s="22">
        <v>915</v>
      </c>
      <c r="L24" s="23">
        <v>198</v>
      </c>
      <c r="M24" s="25">
        <v>59779</v>
      </c>
      <c r="N24" s="26">
        <v>36120</v>
      </c>
      <c r="O24" s="27">
        <v>59976</v>
      </c>
      <c r="P24" s="244">
        <f aca="true" t="shared" si="13" ref="P24:P57">C24/5</f>
        <v>10.4</v>
      </c>
      <c r="Q24" s="69">
        <f aca="true" t="shared" si="14" ref="Q24:Q57">D24/10</f>
        <v>19.2</v>
      </c>
      <c r="R24" s="69">
        <f aca="true" t="shared" si="15" ref="R24:R57">E24/8</f>
        <v>7</v>
      </c>
      <c r="S24" s="69">
        <f aca="true" t="shared" si="16" ref="S24:S57">F24/17</f>
        <v>5.882352941176471</v>
      </c>
      <c r="T24" s="69">
        <f t="shared" si="10"/>
        <v>4.428571428571429</v>
      </c>
      <c r="U24" s="69">
        <f aca="true" t="shared" si="17" ref="U24:U57">H24/7</f>
        <v>3.142857142857143</v>
      </c>
      <c r="V24" s="70">
        <f aca="true" t="shared" si="18" ref="V24:V57">I24/7</f>
        <v>3.7142857142857144</v>
      </c>
      <c r="W24" s="250">
        <f t="shared" si="12"/>
        <v>7.852459016393443</v>
      </c>
      <c r="X24" s="69">
        <v>15</v>
      </c>
      <c r="Y24" s="70">
        <v>3.2459016393442623</v>
      </c>
      <c r="Z24" s="32">
        <v>12.15</v>
      </c>
      <c r="AA24" s="33">
        <v>7.33</v>
      </c>
      <c r="AB24" s="34">
        <v>12.12</v>
      </c>
      <c r="AC24" s="126"/>
      <c r="AF24" s="126"/>
    </row>
    <row r="25" spans="1:32" s="139" customFormat="1" ht="13.5" customHeight="1">
      <c r="A25" s="520"/>
      <c r="B25" s="4">
        <v>3</v>
      </c>
      <c r="C25" s="21">
        <v>100</v>
      </c>
      <c r="D25" s="22">
        <v>456</v>
      </c>
      <c r="E25" s="22">
        <v>341</v>
      </c>
      <c r="F25" s="22">
        <v>255</v>
      </c>
      <c r="G25" s="22">
        <v>79</v>
      </c>
      <c r="H25" s="22">
        <v>75</v>
      </c>
      <c r="I25" s="23">
        <v>217</v>
      </c>
      <c r="J25" s="24">
        <f t="shared" si="11"/>
        <v>1523</v>
      </c>
      <c r="K25" s="22">
        <v>2165</v>
      </c>
      <c r="L25" s="23">
        <v>795</v>
      </c>
      <c r="M25" s="25">
        <v>111891</v>
      </c>
      <c r="N25" s="26">
        <v>112593</v>
      </c>
      <c r="O25" s="27">
        <v>130684</v>
      </c>
      <c r="P25" s="244">
        <f t="shared" si="13"/>
        <v>20</v>
      </c>
      <c r="Q25" s="69">
        <f t="shared" si="14"/>
        <v>45.6</v>
      </c>
      <c r="R25" s="69">
        <f t="shared" si="15"/>
        <v>42.625</v>
      </c>
      <c r="S25" s="69">
        <f t="shared" si="16"/>
        <v>15</v>
      </c>
      <c r="T25" s="69">
        <f aca="true" t="shared" si="19" ref="T25:T57">G25/7</f>
        <v>11.285714285714286</v>
      </c>
      <c r="U25" s="69">
        <f t="shared" si="17"/>
        <v>10.714285714285714</v>
      </c>
      <c r="V25" s="70">
        <f t="shared" si="18"/>
        <v>31</v>
      </c>
      <c r="W25" s="250">
        <f t="shared" si="12"/>
        <v>24.9672131147541</v>
      </c>
      <c r="X25" s="69">
        <v>35.49180327868852</v>
      </c>
      <c r="Y25" s="70">
        <v>13.032786885245901</v>
      </c>
      <c r="Z25" s="32">
        <v>22.65</v>
      </c>
      <c r="AA25" s="33">
        <v>22.81</v>
      </c>
      <c r="AB25" s="34">
        <v>26.42</v>
      </c>
      <c r="AC25" s="126"/>
      <c r="AF25" s="126"/>
    </row>
    <row r="26" spans="1:32" s="139" customFormat="1" ht="13.5" customHeight="1">
      <c r="A26" s="520"/>
      <c r="B26" s="4">
        <v>4</v>
      </c>
      <c r="C26" s="21">
        <v>145</v>
      </c>
      <c r="D26" s="22">
        <v>606</v>
      </c>
      <c r="E26" s="22">
        <v>321</v>
      </c>
      <c r="F26" s="22">
        <v>641</v>
      </c>
      <c r="G26" s="22">
        <v>203</v>
      </c>
      <c r="H26" s="22">
        <v>222</v>
      </c>
      <c r="I26" s="23">
        <v>330</v>
      </c>
      <c r="J26" s="24">
        <f t="shared" si="11"/>
        <v>2468</v>
      </c>
      <c r="K26" s="22">
        <v>2681</v>
      </c>
      <c r="L26" s="23">
        <v>1345</v>
      </c>
      <c r="M26" s="25">
        <v>180431</v>
      </c>
      <c r="N26" s="26">
        <v>177778</v>
      </c>
      <c r="O26" s="27">
        <v>157858</v>
      </c>
      <c r="P26" s="244">
        <f t="shared" si="13"/>
        <v>29</v>
      </c>
      <c r="Q26" s="69">
        <f t="shared" si="14"/>
        <v>60.6</v>
      </c>
      <c r="R26" s="69">
        <f t="shared" si="15"/>
        <v>40.125</v>
      </c>
      <c r="S26" s="69">
        <f t="shared" si="16"/>
        <v>37.705882352941174</v>
      </c>
      <c r="T26" s="69">
        <f t="shared" si="19"/>
        <v>29</v>
      </c>
      <c r="U26" s="69">
        <f t="shared" si="17"/>
        <v>31.714285714285715</v>
      </c>
      <c r="V26" s="231">
        <f t="shared" si="18"/>
        <v>47.142857142857146</v>
      </c>
      <c r="W26" s="250">
        <f t="shared" si="12"/>
        <v>40.459016393442624</v>
      </c>
      <c r="X26" s="69">
        <v>43.950819672131146</v>
      </c>
      <c r="Y26" s="70">
        <v>22.049180327868854</v>
      </c>
      <c r="Z26" s="32">
        <v>36.46</v>
      </c>
      <c r="AA26" s="33">
        <v>36.01</v>
      </c>
      <c r="AB26" s="34">
        <v>31.92</v>
      </c>
      <c r="AC26" s="126"/>
      <c r="AF26" s="126"/>
    </row>
    <row r="27" spans="1:32" s="139" customFormat="1" ht="13.5" customHeight="1">
      <c r="A27" s="521"/>
      <c r="B27" s="35">
        <v>5</v>
      </c>
      <c r="C27" s="36">
        <v>102</v>
      </c>
      <c r="D27" s="37">
        <v>668</v>
      </c>
      <c r="E27" s="37">
        <v>331</v>
      </c>
      <c r="F27" s="37">
        <v>906</v>
      </c>
      <c r="G27" s="37">
        <v>231</v>
      </c>
      <c r="H27" s="37">
        <v>169</v>
      </c>
      <c r="I27" s="38">
        <v>354</v>
      </c>
      <c r="J27" s="39">
        <f t="shared" si="11"/>
        <v>2761</v>
      </c>
      <c r="K27" s="37">
        <v>2272</v>
      </c>
      <c r="L27" s="38">
        <v>1688</v>
      </c>
      <c r="M27" s="40">
        <v>177611</v>
      </c>
      <c r="N27" s="41">
        <v>210606</v>
      </c>
      <c r="O27" s="42">
        <v>143773</v>
      </c>
      <c r="P27" s="259">
        <f t="shared" si="13"/>
        <v>20.4</v>
      </c>
      <c r="Q27" s="137">
        <f t="shared" si="14"/>
        <v>66.8</v>
      </c>
      <c r="R27" s="137">
        <f t="shared" si="15"/>
        <v>41.375</v>
      </c>
      <c r="S27" s="137">
        <f t="shared" si="16"/>
        <v>53.294117647058826</v>
      </c>
      <c r="T27" s="137">
        <f t="shared" si="19"/>
        <v>33</v>
      </c>
      <c r="U27" s="137">
        <f t="shared" si="17"/>
        <v>24.142857142857142</v>
      </c>
      <c r="V27" s="235">
        <f t="shared" si="18"/>
        <v>50.57142857142857</v>
      </c>
      <c r="W27" s="252">
        <f>J27/61</f>
        <v>45.26229508196721</v>
      </c>
      <c r="X27" s="137">
        <v>37.24590163934426</v>
      </c>
      <c r="Y27" s="138">
        <v>27.672131147540984</v>
      </c>
      <c r="Z27" s="47">
        <v>35.86</v>
      </c>
      <c r="AA27" s="48">
        <v>42.68</v>
      </c>
      <c r="AB27" s="49">
        <v>29.05</v>
      </c>
      <c r="AC27" s="126"/>
      <c r="AF27" s="126"/>
    </row>
    <row r="28" spans="1:32" s="139" customFormat="1" ht="13.5" customHeight="1">
      <c r="A28" s="525">
        <v>2</v>
      </c>
      <c r="B28" s="4">
        <v>6</v>
      </c>
      <c r="C28" s="21">
        <v>86</v>
      </c>
      <c r="D28" s="22">
        <v>398</v>
      </c>
      <c r="E28" s="22">
        <v>260</v>
      </c>
      <c r="F28" s="22">
        <v>780</v>
      </c>
      <c r="G28" s="22">
        <v>168</v>
      </c>
      <c r="H28" s="22">
        <v>277</v>
      </c>
      <c r="I28" s="23">
        <v>259</v>
      </c>
      <c r="J28" s="24">
        <f t="shared" si="11"/>
        <v>2228</v>
      </c>
      <c r="K28" s="22">
        <v>1699</v>
      </c>
      <c r="L28" s="23">
        <v>1389</v>
      </c>
      <c r="M28" s="25">
        <v>131866</v>
      </c>
      <c r="N28" s="26">
        <v>199272</v>
      </c>
      <c r="O28" s="27">
        <v>106299</v>
      </c>
      <c r="P28" s="244">
        <f t="shared" si="13"/>
        <v>17.2</v>
      </c>
      <c r="Q28" s="69">
        <f t="shared" si="14"/>
        <v>39.8</v>
      </c>
      <c r="R28" s="69">
        <f t="shared" si="15"/>
        <v>32.5</v>
      </c>
      <c r="S28" s="69">
        <f t="shared" si="16"/>
        <v>45.88235294117647</v>
      </c>
      <c r="T28" s="69">
        <f t="shared" si="19"/>
        <v>24</v>
      </c>
      <c r="U28" s="69">
        <f t="shared" si="17"/>
        <v>39.57142857142857</v>
      </c>
      <c r="V28" s="231">
        <f t="shared" si="18"/>
        <v>37</v>
      </c>
      <c r="W28" s="250">
        <f t="shared" si="12"/>
        <v>36.52459016393443</v>
      </c>
      <c r="X28" s="69">
        <v>27.852459016393443</v>
      </c>
      <c r="Y28" s="70">
        <v>22.770491803278688</v>
      </c>
      <c r="Z28" s="32">
        <v>26.7</v>
      </c>
      <c r="AA28" s="33">
        <v>40.37</v>
      </c>
      <c r="AB28" s="34">
        <v>21.53</v>
      </c>
      <c r="AC28" s="126"/>
      <c r="AF28" s="126"/>
    </row>
    <row r="29" spans="1:32" s="139" customFormat="1" ht="13.5" customHeight="1">
      <c r="A29" s="526"/>
      <c r="B29" s="4">
        <v>7</v>
      </c>
      <c r="C29" s="21">
        <v>62</v>
      </c>
      <c r="D29" s="22">
        <v>172</v>
      </c>
      <c r="E29" s="22">
        <v>173</v>
      </c>
      <c r="F29" s="22">
        <v>565</v>
      </c>
      <c r="G29" s="22">
        <v>197</v>
      </c>
      <c r="H29" s="22">
        <v>170</v>
      </c>
      <c r="I29" s="23">
        <v>160</v>
      </c>
      <c r="J29" s="24">
        <f t="shared" si="11"/>
        <v>1499</v>
      </c>
      <c r="K29" s="22">
        <v>1588</v>
      </c>
      <c r="L29" s="23">
        <v>1064</v>
      </c>
      <c r="M29" s="25">
        <v>80854</v>
      </c>
      <c r="N29" s="26">
        <v>175129</v>
      </c>
      <c r="O29" s="27">
        <v>81026</v>
      </c>
      <c r="P29" s="244">
        <f t="shared" si="13"/>
        <v>12.4</v>
      </c>
      <c r="Q29" s="69">
        <f t="shared" si="14"/>
        <v>17.2</v>
      </c>
      <c r="R29" s="69">
        <f t="shared" si="15"/>
        <v>21.625</v>
      </c>
      <c r="S29" s="69">
        <f t="shared" si="16"/>
        <v>33.23529411764706</v>
      </c>
      <c r="T29" s="69">
        <f t="shared" si="19"/>
        <v>28.142857142857142</v>
      </c>
      <c r="U29" s="69">
        <f t="shared" si="17"/>
        <v>24.285714285714285</v>
      </c>
      <c r="V29" s="231">
        <f t="shared" si="18"/>
        <v>22.857142857142858</v>
      </c>
      <c r="W29" s="250">
        <f t="shared" si="12"/>
        <v>24.57377049180328</v>
      </c>
      <c r="X29" s="69">
        <v>26.0327868852459</v>
      </c>
      <c r="Y29" s="70">
        <v>17.442622950819672</v>
      </c>
      <c r="Z29" s="32">
        <v>16.33</v>
      </c>
      <c r="AA29" s="33">
        <v>35.47</v>
      </c>
      <c r="AB29" s="34">
        <v>16.39</v>
      </c>
      <c r="AC29" s="126"/>
      <c r="AF29" s="126"/>
    </row>
    <row r="30" spans="1:32" s="139" customFormat="1" ht="13.5" customHeight="1">
      <c r="A30" s="526"/>
      <c r="B30" s="4">
        <v>8</v>
      </c>
      <c r="C30" s="21">
        <v>38</v>
      </c>
      <c r="D30" s="22">
        <v>154</v>
      </c>
      <c r="E30" s="22">
        <v>173</v>
      </c>
      <c r="F30" s="22">
        <v>549</v>
      </c>
      <c r="G30" s="22">
        <v>209</v>
      </c>
      <c r="H30" s="22">
        <v>145</v>
      </c>
      <c r="I30" s="23">
        <v>103</v>
      </c>
      <c r="J30" s="24">
        <f t="shared" si="11"/>
        <v>1371</v>
      </c>
      <c r="K30" s="22">
        <v>1372</v>
      </c>
      <c r="L30" s="23">
        <v>900</v>
      </c>
      <c r="M30" s="25">
        <v>68800</v>
      </c>
      <c r="N30" s="26">
        <v>143517</v>
      </c>
      <c r="O30" s="27">
        <v>77853</v>
      </c>
      <c r="P30" s="244">
        <f t="shared" si="13"/>
        <v>7.6</v>
      </c>
      <c r="Q30" s="69">
        <f t="shared" si="14"/>
        <v>15.4</v>
      </c>
      <c r="R30" s="69">
        <f t="shared" si="15"/>
        <v>21.625</v>
      </c>
      <c r="S30" s="69">
        <f t="shared" si="16"/>
        <v>32.294117647058826</v>
      </c>
      <c r="T30" s="69">
        <f t="shared" si="19"/>
        <v>29.857142857142858</v>
      </c>
      <c r="U30" s="69">
        <f t="shared" si="17"/>
        <v>20.714285714285715</v>
      </c>
      <c r="V30" s="231">
        <f t="shared" si="18"/>
        <v>14.714285714285714</v>
      </c>
      <c r="W30" s="250">
        <f t="shared" si="12"/>
        <v>22.475409836065573</v>
      </c>
      <c r="X30" s="69">
        <v>22.491803278688526</v>
      </c>
      <c r="Y30" s="70">
        <v>14.754098360655737</v>
      </c>
      <c r="Z30" s="32">
        <v>13.9</v>
      </c>
      <c r="AA30" s="33">
        <v>29.05</v>
      </c>
      <c r="AB30" s="34">
        <v>15.75</v>
      </c>
      <c r="AC30" s="126"/>
      <c r="AF30" s="126"/>
    </row>
    <row r="31" spans="1:32" s="139" customFormat="1" ht="13.5" customHeight="1">
      <c r="A31" s="527"/>
      <c r="B31" s="35">
        <v>9</v>
      </c>
      <c r="C31" s="36">
        <v>60</v>
      </c>
      <c r="D31" s="37">
        <v>80</v>
      </c>
      <c r="E31" s="37">
        <v>64</v>
      </c>
      <c r="F31" s="37">
        <v>429</v>
      </c>
      <c r="G31" s="37">
        <v>132</v>
      </c>
      <c r="H31" s="37">
        <v>110</v>
      </c>
      <c r="I31" s="38">
        <v>110</v>
      </c>
      <c r="J31" s="39">
        <f t="shared" si="11"/>
        <v>985</v>
      </c>
      <c r="K31" s="37">
        <v>1029</v>
      </c>
      <c r="L31" s="38">
        <v>577</v>
      </c>
      <c r="M31" s="40">
        <v>60781</v>
      </c>
      <c r="N31" s="41">
        <v>117092</v>
      </c>
      <c r="O31" s="42">
        <v>68531</v>
      </c>
      <c r="P31" s="259">
        <f t="shared" si="13"/>
        <v>12</v>
      </c>
      <c r="Q31" s="137">
        <f t="shared" si="14"/>
        <v>8</v>
      </c>
      <c r="R31" s="137">
        <f t="shared" si="15"/>
        <v>8</v>
      </c>
      <c r="S31" s="137">
        <f t="shared" si="16"/>
        <v>25.235294117647058</v>
      </c>
      <c r="T31" s="137">
        <f t="shared" si="19"/>
        <v>18.857142857142858</v>
      </c>
      <c r="U31" s="137">
        <f t="shared" si="17"/>
        <v>15.714285714285714</v>
      </c>
      <c r="V31" s="138">
        <f t="shared" si="18"/>
        <v>15.714285714285714</v>
      </c>
      <c r="W31" s="252">
        <f t="shared" si="12"/>
        <v>16.147540983606557</v>
      </c>
      <c r="X31" s="137">
        <v>16.868852459016395</v>
      </c>
      <c r="Y31" s="138">
        <v>9.459016393442623</v>
      </c>
      <c r="Z31" s="47">
        <v>12.27</v>
      </c>
      <c r="AA31" s="48">
        <v>23.7</v>
      </c>
      <c r="AB31" s="49">
        <v>13.88</v>
      </c>
      <c r="AC31" s="126"/>
      <c r="AF31" s="126"/>
    </row>
    <row r="32" spans="1:32" s="139" customFormat="1" ht="13.5" customHeight="1">
      <c r="A32" s="519">
        <v>3</v>
      </c>
      <c r="B32" s="4">
        <v>10</v>
      </c>
      <c r="C32" s="21">
        <v>40</v>
      </c>
      <c r="D32" s="22">
        <v>87</v>
      </c>
      <c r="E32" s="22">
        <v>106</v>
      </c>
      <c r="F32" s="22">
        <v>326</v>
      </c>
      <c r="G32" s="22">
        <v>108</v>
      </c>
      <c r="H32" s="22">
        <v>84</v>
      </c>
      <c r="I32" s="23">
        <v>88</v>
      </c>
      <c r="J32" s="24">
        <f t="shared" si="11"/>
        <v>839</v>
      </c>
      <c r="K32" s="22">
        <v>816</v>
      </c>
      <c r="L32" s="23">
        <v>683</v>
      </c>
      <c r="M32" s="25">
        <v>51279</v>
      </c>
      <c r="N32" s="26">
        <v>104051</v>
      </c>
      <c r="O32" s="27">
        <v>79931</v>
      </c>
      <c r="P32" s="244">
        <f t="shared" si="13"/>
        <v>8</v>
      </c>
      <c r="Q32" s="69">
        <f t="shared" si="14"/>
        <v>8.7</v>
      </c>
      <c r="R32" s="69">
        <f t="shared" si="15"/>
        <v>13.25</v>
      </c>
      <c r="S32" s="69">
        <f t="shared" si="16"/>
        <v>19.176470588235293</v>
      </c>
      <c r="T32" s="69">
        <f t="shared" si="19"/>
        <v>15.428571428571429</v>
      </c>
      <c r="U32" s="69">
        <f t="shared" si="17"/>
        <v>12</v>
      </c>
      <c r="V32" s="70">
        <f t="shared" si="18"/>
        <v>12.571428571428571</v>
      </c>
      <c r="W32" s="250">
        <f t="shared" si="12"/>
        <v>13.754098360655737</v>
      </c>
      <c r="X32" s="69">
        <v>13.37704918032787</v>
      </c>
      <c r="Y32" s="70">
        <v>11.19672131147541</v>
      </c>
      <c r="Z32" s="32">
        <v>10.37</v>
      </c>
      <c r="AA32" s="33">
        <v>21.08</v>
      </c>
      <c r="AB32" s="34">
        <v>16.53</v>
      </c>
      <c r="AC32" s="126"/>
      <c r="AF32" s="126"/>
    </row>
    <row r="33" spans="1:32" s="139" customFormat="1" ht="13.5" customHeight="1">
      <c r="A33" s="520"/>
      <c r="B33" s="4">
        <v>11</v>
      </c>
      <c r="C33" s="21">
        <v>25</v>
      </c>
      <c r="D33" s="22">
        <v>35</v>
      </c>
      <c r="E33" s="22">
        <v>56</v>
      </c>
      <c r="F33" s="22">
        <v>209</v>
      </c>
      <c r="G33" s="22">
        <v>110</v>
      </c>
      <c r="H33" s="22">
        <v>36</v>
      </c>
      <c r="I33" s="23">
        <v>52</v>
      </c>
      <c r="J33" s="24">
        <f t="shared" si="11"/>
        <v>523</v>
      </c>
      <c r="K33" s="22">
        <v>770</v>
      </c>
      <c r="L33" s="23">
        <v>755</v>
      </c>
      <c r="M33" s="25">
        <v>40184</v>
      </c>
      <c r="N33" s="26">
        <v>82219</v>
      </c>
      <c r="O33" s="27">
        <v>83569</v>
      </c>
      <c r="P33" s="244">
        <f t="shared" si="13"/>
        <v>5</v>
      </c>
      <c r="Q33" s="69">
        <f t="shared" si="14"/>
        <v>3.5</v>
      </c>
      <c r="R33" s="69">
        <f t="shared" si="15"/>
        <v>7</v>
      </c>
      <c r="S33" s="69">
        <f t="shared" si="16"/>
        <v>12.294117647058824</v>
      </c>
      <c r="T33" s="69">
        <f t="shared" si="19"/>
        <v>15.714285714285714</v>
      </c>
      <c r="U33" s="69">
        <f t="shared" si="17"/>
        <v>5.142857142857143</v>
      </c>
      <c r="V33" s="70">
        <f t="shared" si="18"/>
        <v>7.428571428571429</v>
      </c>
      <c r="W33" s="250">
        <f t="shared" si="12"/>
        <v>8.573770491803279</v>
      </c>
      <c r="X33" s="69">
        <v>12.62295081967213</v>
      </c>
      <c r="Y33" s="70">
        <v>12.37704918032787</v>
      </c>
      <c r="Z33" s="32">
        <v>8.14</v>
      </c>
      <c r="AA33" s="33">
        <v>16.69</v>
      </c>
      <c r="AB33" s="34">
        <v>17.31</v>
      </c>
      <c r="AC33" s="126"/>
      <c r="AF33" s="126"/>
    </row>
    <row r="34" spans="1:32" s="139" customFormat="1" ht="13.5" customHeight="1">
      <c r="A34" s="520"/>
      <c r="B34" s="4">
        <v>12</v>
      </c>
      <c r="C34" s="21">
        <v>18</v>
      </c>
      <c r="D34" s="22">
        <v>12</v>
      </c>
      <c r="E34" s="22">
        <v>40</v>
      </c>
      <c r="F34" s="22">
        <v>168</v>
      </c>
      <c r="G34" s="22">
        <v>84</v>
      </c>
      <c r="H34" s="22">
        <v>32</v>
      </c>
      <c r="I34" s="23">
        <v>27</v>
      </c>
      <c r="J34" s="24">
        <f t="shared" si="11"/>
        <v>381</v>
      </c>
      <c r="K34" s="22">
        <v>700</v>
      </c>
      <c r="L34" s="23">
        <v>774</v>
      </c>
      <c r="M34" s="25">
        <v>33333</v>
      </c>
      <c r="N34" s="26">
        <v>70065</v>
      </c>
      <c r="O34" s="27">
        <v>59796</v>
      </c>
      <c r="P34" s="244">
        <f t="shared" si="13"/>
        <v>3.6</v>
      </c>
      <c r="Q34" s="69">
        <f t="shared" si="14"/>
        <v>1.2</v>
      </c>
      <c r="R34" s="69">
        <f t="shared" si="15"/>
        <v>5</v>
      </c>
      <c r="S34" s="69">
        <f t="shared" si="16"/>
        <v>9.882352941176471</v>
      </c>
      <c r="T34" s="69">
        <f t="shared" si="19"/>
        <v>12</v>
      </c>
      <c r="U34" s="69">
        <f t="shared" si="17"/>
        <v>4.571428571428571</v>
      </c>
      <c r="V34" s="70">
        <f t="shared" si="18"/>
        <v>3.857142857142857</v>
      </c>
      <c r="W34" s="250">
        <f t="shared" si="12"/>
        <v>6.245901639344262</v>
      </c>
      <c r="X34" s="69">
        <v>11.475409836065573</v>
      </c>
      <c r="Y34" s="70">
        <v>12.688524590163935</v>
      </c>
      <c r="Z34" s="32">
        <v>6.76</v>
      </c>
      <c r="AA34" s="33">
        <v>14.21</v>
      </c>
      <c r="AB34" s="34">
        <v>12.34</v>
      </c>
      <c r="AC34" s="126"/>
      <c r="AF34" s="126"/>
    </row>
    <row r="35" spans="1:32" s="139" customFormat="1" ht="13.5" customHeight="1">
      <c r="A35" s="521"/>
      <c r="B35" s="35">
        <v>13</v>
      </c>
      <c r="C35" s="36">
        <v>10</v>
      </c>
      <c r="D35" s="37">
        <v>13</v>
      </c>
      <c r="E35" s="37">
        <v>17</v>
      </c>
      <c r="F35" s="37">
        <v>157</v>
      </c>
      <c r="G35" s="37">
        <v>37</v>
      </c>
      <c r="H35" s="37">
        <v>23</v>
      </c>
      <c r="I35" s="38">
        <v>16</v>
      </c>
      <c r="J35" s="39">
        <f t="shared" si="11"/>
        <v>273</v>
      </c>
      <c r="K35" s="37">
        <v>560</v>
      </c>
      <c r="L35" s="38">
        <v>811</v>
      </c>
      <c r="M35" s="40">
        <v>21601</v>
      </c>
      <c r="N35" s="41">
        <v>50096</v>
      </c>
      <c r="O35" s="42">
        <v>48445</v>
      </c>
      <c r="P35" s="244">
        <f t="shared" si="13"/>
        <v>2</v>
      </c>
      <c r="Q35" s="69">
        <f t="shared" si="14"/>
        <v>1.3</v>
      </c>
      <c r="R35" s="69">
        <f t="shared" si="15"/>
        <v>2.125</v>
      </c>
      <c r="S35" s="69">
        <f t="shared" si="16"/>
        <v>9.235294117647058</v>
      </c>
      <c r="T35" s="69">
        <f t="shared" si="19"/>
        <v>5.285714285714286</v>
      </c>
      <c r="U35" s="69">
        <f t="shared" si="17"/>
        <v>3.2857142857142856</v>
      </c>
      <c r="V35" s="231">
        <f t="shared" si="18"/>
        <v>2.2857142857142856</v>
      </c>
      <c r="W35" s="252">
        <f t="shared" si="12"/>
        <v>4.475409836065574</v>
      </c>
      <c r="X35" s="137">
        <v>9.180327868852459</v>
      </c>
      <c r="Y35" s="138">
        <v>13.295081967213115</v>
      </c>
      <c r="Z35" s="47">
        <v>4.38</v>
      </c>
      <c r="AA35" s="48">
        <v>10.15</v>
      </c>
      <c r="AB35" s="49">
        <v>10.02</v>
      </c>
      <c r="AC35" s="126"/>
      <c r="AF35" s="126"/>
    </row>
    <row r="36" spans="1:32" s="139" customFormat="1" ht="13.5" customHeight="1">
      <c r="A36" s="519">
        <v>4</v>
      </c>
      <c r="B36" s="4">
        <v>14</v>
      </c>
      <c r="C36" s="21">
        <v>7</v>
      </c>
      <c r="D36" s="22">
        <v>20</v>
      </c>
      <c r="E36" s="22">
        <v>15</v>
      </c>
      <c r="F36" s="22">
        <v>72</v>
      </c>
      <c r="G36" s="22">
        <v>13</v>
      </c>
      <c r="H36" s="22">
        <v>5</v>
      </c>
      <c r="I36" s="23">
        <v>16</v>
      </c>
      <c r="J36" s="24">
        <f t="shared" si="11"/>
        <v>148</v>
      </c>
      <c r="K36" s="22">
        <v>352</v>
      </c>
      <c r="L36" s="23">
        <v>480</v>
      </c>
      <c r="M36" s="25">
        <v>13885</v>
      </c>
      <c r="N36" s="26">
        <v>29803</v>
      </c>
      <c r="O36" s="27">
        <v>30728</v>
      </c>
      <c r="P36" s="258">
        <f t="shared" si="13"/>
        <v>1.4</v>
      </c>
      <c r="Q36" s="72">
        <f t="shared" si="14"/>
        <v>2</v>
      </c>
      <c r="R36" s="72">
        <f t="shared" si="15"/>
        <v>1.875</v>
      </c>
      <c r="S36" s="72">
        <f t="shared" si="16"/>
        <v>4.235294117647059</v>
      </c>
      <c r="T36" s="72">
        <f t="shared" si="19"/>
        <v>1.8571428571428572</v>
      </c>
      <c r="U36" s="72">
        <f t="shared" si="17"/>
        <v>0.7142857142857143</v>
      </c>
      <c r="V36" s="233">
        <f t="shared" si="18"/>
        <v>2.2857142857142856</v>
      </c>
      <c r="W36" s="250">
        <f t="shared" si="12"/>
        <v>2.4262295081967213</v>
      </c>
      <c r="X36" s="69">
        <v>5.770491803278689</v>
      </c>
      <c r="Y36" s="70">
        <v>7.868852459016393</v>
      </c>
      <c r="Z36" s="32">
        <v>2.81</v>
      </c>
      <c r="AA36" s="33">
        <v>6.05</v>
      </c>
      <c r="AB36" s="34">
        <v>6.35</v>
      </c>
      <c r="AC36" s="126"/>
      <c r="AF36" s="126"/>
    </row>
    <row r="37" spans="1:32" s="139" customFormat="1" ht="13.5" customHeight="1">
      <c r="A37" s="520"/>
      <c r="B37" s="4">
        <v>15</v>
      </c>
      <c r="C37" s="21">
        <v>0</v>
      </c>
      <c r="D37" s="22">
        <v>6</v>
      </c>
      <c r="E37" s="22">
        <v>25</v>
      </c>
      <c r="F37" s="22">
        <v>51</v>
      </c>
      <c r="G37" s="22">
        <v>15</v>
      </c>
      <c r="H37" s="22">
        <v>7</v>
      </c>
      <c r="I37" s="23">
        <v>15</v>
      </c>
      <c r="J37" s="24">
        <f t="shared" si="11"/>
        <v>119</v>
      </c>
      <c r="K37" s="22">
        <v>369</v>
      </c>
      <c r="L37" s="23">
        <v>344</v>
      </c>
      <c r="M37" s="25">
        <v>9894</v>
      </c>
      <c r="N37" s="26">
        <v>27418</v>
      </c>
      <c r="O37" s="27">
        <v>31700</v>
      </c>
      <c r="P37" s="244">
        <f t="shared" si="13"/>
        <v>0</v>
      </c>
      <c r="Q37" s="69">
        <f t="shared" si="14"/>
        <v>0.6</v>
      </c>
      <c r="R37" s="69">
        <f t="shared" si="15"/>
        <v>3.125</v>
      </c>
      <c r="S37" s="69">
        <f t="shared" si="16"/>
        <v>3</v>
      </c>
      <c r="T37" s="69">
        <f t="shared" si="19"/>
        <v>2.142857142857143</v>
      </c>
      <c r="U37" s="69">
        <f t="shared" si="17"/>
        <v>1</v>
      </c>
      <c r="V37" s="231">
        <f t="shared" si="18"/>
        <v>2.142857142857143</v>
      </c>
      <c r="W37" s="250">
        <f t="shared" si="12"/>
        <v>1.9508196721311475</v>
      </c>
      <c r="X37" s="69">
        <v>6.049180327868853</v>
      </c>
      <c r="Y37" s="70">
        <v>5.639344262295082</v>
      </c>
      <c r="Z37" s="32">
        <v>2.01</v>
      </c>
      <c r="AA37" s="33">
        <v>5.56</v>
      </c>
      <c r="AB37" s="34">
        <v>6.45</v>
      </c>
      <c r="AC37" s="126"/>
      <c r="AF37" s="126"/>
    </row>
    <row r="38" spans="1:32" s="139" customFormat="1" ht="13.5" customHeight="1">
      <c r="A38" s="520"/>
      <c r="B38" s="4">
        <v>16</v>
      </c>
      <c r="C38" s="21">
        <v>7</v>
      </c>
      <c r="D38" s="22">
        <v>6</v>
      </c>
      <c r="E38" s="22">
        <v>12</v>
      </c>
      <c r="F38" s="22">
        <v>44</v>
      </c>
      <c r="G38" s="22">
        <v>12</v>
      </c>
      <c r="H38" s="22">
        <v>23</v>
      </c>
      <c r="I38" s="23">
        <v>17</v>
      </c>
      <c r="J38" s="24">
        <f t="shared" si="11"/>
        <v>121</v>
      </c>
      <c r="K38" s="22">
        <v>367</v>
      </c>
      <c r="L38" s="23">
        <v>530</v>
      </c>
      <c r="M38" s="25">
        <v>14240</v>
      </c>
      <c r="N38" s="26">
        <v>26463</v>
      </c>
      <c r="O38" s="27">
        <v>37048</v>
      </c>
      <c r="P38" s="244">
        <f t="shared" si="13"/>
        <v>1.4</v>
      </c>
      <c r="Q38" s="69">
        <f t="shared" si="14"/>
        <v>0.6</v>
      </c>
      <c r="R38" s="69">
        <f t="shared" si="15"/>
        <v>1.5</v>
      </c>
      <c r="S38" s="69">
        <f t="shared" si="16"/>
        <v>2.588235294117647</v>
      </c>
      <c r="T38" s="69">
        <f t="shared" si="19"/>
        <v>1.7142857142857142</v>
      </c>
      <c r="U38" s="69">
        <f t="shared" si="17"/>
        <v>3.2857142857142856</v>
      </c>
      <c r="V38" s="231">
        <f t="shared" si="18"/>
        <v>2.4285714285714284</v>
      </c>
      <c r="W38" s="250">
        <f t="shared" si="12"/>
        <v>1.9836065573770492</v>
      </c>
      <c r="X38" s="69">
        <v>6.016393442622951</v>
      </c>
      <c r="Y38" s="70">
        <v>8.688524590163935</v>
      </c>
      <c r="Z38" s="32">
        <v>2.89</v>
      </c>
      <c r="AA38" s="33">
        <v>5.37</v>
      </c>
      <c r="AB38" s="34">
        <v>7.55</v>
      </c>
      <c r="AC38" s="126"/>
      <c r="AF38" s="126"/>
    </row>
    <row r="39" spans="1:32" s="139" customFormat="1" ht="13.5" customHeight="1">
      <c r="A39" s="521"/>
      <c r="B39" s="4">
        <v>17</v>
      </c>
      <c r="C39" s="21">
        <v>6</v>
      </c>
      <c r="D39" s="22">
        <v>7</v>
      </c>
      <c r="E39" s="22">
        <v>8</v>
      </c>
      <c r="F39" s="22">
        <v>55</v>
      </c>
      <c r="G39" s="22">
        <v>12</v>
      </c>
      <c r="H39" s="22">
        <v>8</v>
      </c>
      <c r="I39" s="23">
        <v>9</v>
      </c>
      <c r="J39" s="24">
        <f t="shared" si="11"/>
        <v>105</v>
      </c>
      <c r="K39" s="22">
        <v>289</v>
      </c>
      <c r="L39" s="23">
        <v>583</v>
      </c>
      <c r="M39" s="25">
        <v>15195</v>
      </c>
      <c r="N39" s="26">
        <v>18723</v>
      </c>
      <c r="O39" s="27">
        <v>33098</v>
      </c>
      <c r="P39" s="259">
        <f t="shared" si="13"/>
        <v>1.2</v>
      </c>
      <c r="Q39" s="137">
        <f t="shared" si="14"/>
        <v>0.7</v>
      </c>
      <c r="R39" s="137">
        <f t="shared" si="15"/>
        <v>1</v>
      </c>
      <c r="S39" s="137">
        <f t="shared" si="16"/>
        <v>3.235294117647059</v>
      </c>
      <c r="T39" s="137">
        <f t="shared" si="19"/>
        <v>1.7142857142857142</v>
      </c>
      <c r="U39" s="137">
        <f t="shared" si="17"/>
        <v>1.1428571428571428</v>
      </c>
      <c r="V39" s="235">
        <f t="shared" si="18"/>
        <v>1.2857142857142858</v>
      </c>
      <c r="W39" s="250">
        <f t="shared" si="12"/>
        <v>1.721311475409836</v>
      </c>
      <c r="X39" s="69">
        <v>4.737704918032787</v>
      </c>
      <c r="Y39" s="70">
        <v>9.557377049180328</v>
      </c>
      <c r="Z39" s="32">
        <v>3.1</v>
      </c>
      <c r="AA39" s="33">
        <v>3.82</v>
      </c>
      <c r="AB39" s="34">
        <v>6.76</v>
      </c>
      <c r="AC39" s="126"/>
      <c r="AF39" s="126"/>
    </row>
    <row r="40" spans="1:32" s="139" customFormat="1" ht="13.5" customHeight="1">
      <c r="A40" s="519">
        <v>5</v>
      </c>
      <c r="B40" s="3">
        <v>18</v>
      </c>
      <c r="C40" s="95">
        <v>3</v>
      </c>
      <c r="D40" s="96">
        <v>11</v>
      </c>
      <c r="E40" s="96">
        <v>7</v>
      </c>
      <c r="F40" s="96">
        <v>38</v>
      </c>
      <c r="G40" s="96">
        <v>27</v>
      </c>
      <c r="H40" s="96">
        <v>8</v>
      </c>
      <c r="I40" s="97">
        <v>25</v>
      </c>
      <c r="J40" s="54">
        <f t="shared" si="11"/>
        <v>119</v>
      </c>
      <c r="K40" s="96">
        <v>97</v>
      </c>
      <c r="L40" s="97">
        <v>228</v>
      </c>
      <c r="M40" s="57">
        <v>11543</v>
      </c>
      <c r="N40" s="58">
        <v>7429</v>
      </c>
      <c r="O40" s="59">
        <v>16557</v>
      </c>
      <c r="P40" s="244">
        <f t="shared" si="13"/>
        <v>0.6</v>
      </c>
      <c r="Q40" s="69">
        <f t="shared" si="14"/>
        <v>1.1</v>
      </c>
      <c r="R40" s="69">
        <f t="shared" si="15"/>
        <v>0.875</v>
      </c>
      <c r="S40" s="69">
        <f t="shared" si="16"/>
        <v>2.235294117647059</v>
      </c>
      <c r="T40" s="69">
        <f t="shared" si="19"/>
        <v>3.857142857142857</v>
      </c>
      <c r="U40" s="69">
        <f t="shared" si="17"/>
        <v>1.1428571428571428</v>
      </c>
      <c r="V40" s="70">
        <f t="shared" si="18"/>
        <v>3.5714285714285716</v>
      </c>
      <c r="W40" s="251">
        <f t="shared" si="12"/>
        <v>1.9508196721311475</v>
      </c>
      <c r="X40" s="72">
        <v>1.5901639344262295</v>
      </c>
      <c r="Y40" s="73">
        <v>3.737704918032787</v>
      </c>
      <c r="Z40" s="64">
        <v>2.37</v>
      </c>
      <c r="AA40" s="65">
        <v>1.53</v>
      </c>
      <c r="AB40" s="66">
        <v>3.38</v>
      </c>
      <c r="AC40" s="126"/>
      <c r="AF40" s="126"/>
    </row>
    <row r="41" spans="1:32" s="139" customFormat="1" ht="13.5" customHeight="1">
      <c r="A41" s="520"/>
      <c r="B41" s="4">
        <v>19</v>
      </c>
      <c r="C41" s="21">
        <v>31</v>
      </c>
      <c r="D41" s="22">
        <v>15</v>
      </c>
      <c r="E41" s="22">
        <v>12</v>
      </c>
      <c r="F41" s="22">
        <v>40</v>
      </c>
      <c r="G41" s="22">
        <v>33</v>
      </c>
      <c r="H41" s="22">
        <v>33</v>
      </c>
      <c r="I41" s="23">
        <v>25</v>
      </c>
      <c r="J41" s="24">
        <f t="shared" si="11"/>
        <v>189</v>
      </c>
      <c r="K41" s="22">
        <v>70</v>
      </c>
      <c r="L41" s="23">
        <v>124</v>
      </c>
      <c r="M41" s="25">
        <v>9458</v>
      </c>
      <c r="N41" s="26">
        <v>4236</v>
      </c>
      <c r="O41" s="27">
        <v>9723</v>
      </c>
      <c r="P41" s="244">
        <f t="shared" si="13"/>
        <v>6.2</v>
      </c>
      <c r="Q41" s="69">
        <f t="shared" si="14"/>
        <v>1.5</v>
      </c>
      <c r="R41" s="69">
        <f t="shared" si="15"/>
        <v>1.5</v>
      </c>
      <c r="S41" s="69">
        <f t="shared" si="16"/>
        <v>2.3529411764705883</v>
      </c>
      <c r="T41" s="69">
        <f t="shared" si="19"/>
        <v>4.714285714285714</v>
      </c>
      <c r="U41" s="69">
        <f t="shared" si="17"/>
        <v>4.714285714285714</v>
      </c>
      <c r="V41" s="70">
        <f t="shared" si="18"/>
        <v>3.5714285714285716</v>
      </c>
      <c r="W41" s="250">
        <f t="shared" si="12"/>
        <v>3.098360655737705</v>
      </c>
      <c r="X41" s="69">
        <v>1.1475409836065573</v>
      </c>
      <c r="Y41" s="70">
        <v>2.0327868852459017</v>
      </c>
      <c r="Z41" s="32">
        <v>1.92</v>
      </c>
      <c r="AA41" s="33">
        <v>0.86</v>
      </c>
      <c r="AB41" s="34">
        <v>1.98</v>
      </c>
      <c r="AC41" s="126"/>
      <c r="AF41" s="126"/>
    </row>
    <row r="42" spans="1:32" s="139" customFormat="1" ht="13.5" customHeight="1">
      <c r="A42" s="520"/>
      <c r="B42" s="4">
        <v>20</v>
      </c>
      <c r="C42" s="21">
        <v>25</v>
      </c>
      <c r="D42" s="22">
        <v>15</v>
      </c>
      <c r="E42" s="22">
        <v>11</v>
      </c>
      <c r="F42" s="22">
        <v>56</v>
      </c>
      <c r="G42" s="22">
        <v>9</v>
      </c>
      <c r="H42" s="22">
        <v>43</v>
      </c>
      <c r="I42" s="23">
        <v>42</v>
      </c>
      <c r="J42" s="24">
        <f t="shared" si="11"/>
        <v>201</v>
      </c>
      <c r="K42" s="22">
        <v>42</v>
      </c>
      <c r="L42" s="23">
        <v>96</v>
      </c>
      <c r="M42" s="25">
        <v>9249</v>
      </c>
      <c r="N42" s="26">
        <v>2746</v>
      </c>
      <c r="O42" s="27">
        <v>7942</v>
      </c>
      <c r="P42" s="244">
        <f t="shared" si="13"/>
        <v>5</v>
      </c>
      <c r="Q42" s="69">
        <f t="shared" si="14"/>
        <v>1.5</v>
      </c>
      <c r="R42" s="69">
        <f t="shared" si="15"/>
        <v>1.375</v>
      </c>
      <c r="S42" s="69">
        <f t="shared" si="16"/>
        <v>3.2941176470588234</v>
      </c>
      <c r="T42" s="69">
        <f t="shared" si="19"/>
        <v>1.2857142857142858</v>
      </c>
      <c r="U42" s="69">
        <f t="shared" si="17"/>
        <v>6.142857142857143</v>
      </c>
      <c r="V42" s="70">
        <f t="shared" si="18"/>
        <v>6</v>
      </c>
      <c r="W42" s="250">
        <f t="shared" si="12"/>
        <v>3.2950819672131146</v>
      </c>
      <c r="X42" s="69">
        <v>0.6885245901639344</v>
      </c>
      <c r="Y42" s="70">
        <v>1.5737704918032787</v>
      </c>
      <c r="Z42" s="32">
        <v>1.87</v>
      </c>
      <c r="AA42" s="33">
        <v>0.56</v>
      </c>
      <c r="AB42" s="34">
        <v>1.62</v>
      </c>
      <c r="AC42" s="126"/>
      <c r="AF42" s="126"/>
    </row>
    <row r="43" spans="1:32" s="139" customFormat="1" ht="13.5" customHeight="1">
      <c r="A43" s="520"/>
      <c r="B43" s="4">
        <v>21</v>
      </c>
      <c r="C43" s="21">
        <v>10</v>
      </c>
      <c r="D43" s="22">
        <v>25</v>
      </c>
      <c r="E43" s="22">
        <v>13</v>
      </c>
      <c r="F43" s="22">
        <v>30</v>
      </c>
      <c r="G43" s="22">
        <v>3</v>
      </c>
      <c r="H43" s="22">
        <v>21</v>
      </c>
      <c r="I43" s="23">
        <v>8</v>
      </c>
      <c r="J43" s="24">
        <f t="shared" si="11"/>
        <v>110</v>
      </c>
      <c r="K43" s="22">
        <v>45</v>
      </c>
      <c r="L43" s="23">
        <v>48</v>
      </c>
      <c r="M43" s="25">
        <v>6020</v>
      </c>
      <c r="N43" s="26">
        <v>2239</v>
      </c>
      <c r="O43" s="27">
        <v>5438</v>
      </c>
      <c r="P43" s="244">
        <f t="shared" si="13"/>
        <v>2</v>
      </c>
      <c r="Q43" s="69">
        <f t="shared" si="14"/>
        <v>2.5</v>
      </c>
      <c r="R43" s="69">
        <f t="shared" si="15"/>
        <v>1.625</v>
      </c>
      <c r="S43" s="69">
        <f t="shared" si="16"/>
        <v>1.7647058823529411</v>
      </c>
      <c r="T43" s="69">
        <f t="shared" si="19"/>
        <v>0.42857142857142855</v>
      </c>
      <c r="U43" s="69">
        <f t="shared" si="17"/>
        <v>3</v>
      </c>
      <c r="V43" s="231">
        <f t="shared" si="18"/>
        <v>1.1428571428571428</v>
      </c>
      <c r="W43" s="250">
        <f t="shared" si="12"/>
        <v>1.8032786885245902</v>
      </c>
      <c r="X43" s="69">
        <v>0.7377049180327869</v>
      </c>
      <c r="Y43" s="70">
        <v>0.7868852459016393</v>
      </c>
      <c r="Z43" s="32">
        <v>1.22</v>
      </c>
      <c r="AA43" s="33">
        <v>0.45</v>
      </c>
      <c r="AB43" s="34">
        <v>1.11</v>
      </c>
      <c r="AC43" s="126"/>
      <c r="AF43" s="126"/>
    </row>
    <row r="44" spans="1:32" s="139" customFormat="1" ht="13.5" customHeight="1">
      <c r="A44" s="521"/>
      <c r="B44" s="35">
        <v>22</v>
      </c>
      <c r="C44" s="36">
        <v>1</v>
      </c>
      <c r="D44" s="37">
        <v>11</v>
      </c>
      <c r="E44" s="37">
        <v>7</v>
      </c>
      <c r="F44" s="37">
        <v>15</v>
      </c>
      <c r="G44" s="37">
        <v>1</v>
      </c>
      <c r="H44" s="37">
        <v>23</v>
      </c>
      <c r="I44" s="38">
        <v>4</v>
      </c>
      <c r="J44" s="39">
        <f t="shared" si="11"/>
        <v>62</v>
      </c>
      <c r="K44" s="37">
        <v>28</v>
      </c>
      <c r="L44" s="38">
        <v>29</v>
      </c>
      <c r="M44" s="40">
        <v>3471</v>
      </c>
      <c r="N44" s="41">
        <v>1532</v>
      </c>
      <c r="O44" s="42">
        <v>4050</v>
      </c>
      <c r="P44" s="259">
        <f t="shared" si="13"/>
        <v>0.2</v>
      </c>
      <c r="Q44" s="137">
        <f t="shared" si="14"/>
        <v>1.1</v>
      </c>
      <c r="R44" s="137">
        <f t="shared" si="15"/>
        <v>0.875</v>
      </c>
      <c r="S44" s="137">
        <f t="shared" si="16"/>
        <v>0.8823529411764706</v>
      </c>
      <c r="T44" s="137">
        <f t="shared" si="19"/>
        <v>0.14285714285714285</v>
      </c>
      <c r="U44" s="137">
        <f t="shared" si="17"/>
        <v>3.2857142857142856</v>
      </c>
      <c r="V44" s="138">
        <f t="shared" si="18"/>
        <v>0.5714285714285714</v>
      </c>
      <c r="W44" s="252">
        <f t="shared" si="12"/>
        <v>1.0163934426229508</v>
      </c>
      <c r="X44" s="137">
        <v>0.45901639344262296</v>
      </c>
      <c r="Y44" s="138">
        <v>0.47540983606557374</v>
      </c>
      <c r="Z44" s="47">
        <v>0.7</v>
      </c>
      <c r="AA44" s="48">
        <v>0.31</v>
      </c>
      <c r="AB44" s="49">
        <v>0.83</v>
      </c>
      <c r="AC44" s="126"/>
      <c r="AF44" s="126"/>
    </row>
    <row r="45" spans="1:32" s="139" customFormat="1" ht="13.5" customHeight="1">
      <c r="A45" s="519">
        <v>6</v>
      </c>
      <c r="B45" s="4">
        <v>23</v>
      </c>
      <c r="C45" s="21">
        <v>0</v>
      </c>
      <c r="D45" s="22">
        <v>4</v>
      </c>
      <c r="E45" s="22">
        <v>3</v>
      </c>
      <c r="F45" s="22">
        <v>8</v>
      </c>
      <c r="G45" s="22">
        <v>0</v>
      </c>
      <c r="H45" s="22">
        <v>11</v>
      </c>
      <c r="I45" s="23">
        <v>4</v>
      </c>
      <c r="J45" s="24">
        <f t="shared" si="11"/>
        <v>30</v>
      </c>
      <c r="K45" s="22">
        <v>27</v>
      </c>
      <c r="L45" s="23">
        <v>38</v>
      </c>
      <c r="M45" s="25">
        <v>2077</v>
      </c>
      <c r="N45" s="26">
        <v>1035</v>
      </c>
      <c r="O45" s="27">
        <v>2615</v>
      </c>
      <c r="P45" s="244">
        <f t="shared" si="13"/>
        <v>0</v>
      </c>
      <c r="Q45" s="69">
        <f t="shared" si="14"/>
        <v>0.4</v>
      </c>
      <c r="R45" s="69">
        <f t="shared" si="15"/>
        <v>0.375</v>
      </c>
      <c r="S45" s="69">
        <f t="shared" si="16"/>
        <v>0.47058823529411764</v>
      </c>
      <c r="T45" s="69">
        <f t="shared" si="19"/>
        <v>0</v>
      </c>
      <c r="U45" s="69">
        <f t="shared" si="17"/>
        <v>1.5714285714285714</v>
      </c>
      <c r="V45" s="70">
        <f t="shared" si="18"/>
        <v>0.5714285714285714</v>
      </c>
      <c r="W45" s="250">
        <f t="shared" si="12"/>
        <v>0.4918032786885246</v>
      </c>
      <c r="X45" s="69">
        <v>0.4426229508196721</v>
      </c>
      <c r="Y45" s="70">
        <v>0.6229508196721312</v>
      </c>
      <c r="Z45" s="32">
        <v>0.42</v>
      </c>
      <c r="AA45" s="33">
        <v>0.21</v>
      </c>
      <c r="AB45" s="34">
        <v>0.53</v>
      </c>
      <c r="AC45" s="126"/>
      <c r="AF45" s="126"/>
    </row>
    <row r="46" spans="1:32" s="139" customFormat="1" ht="13.5" customHeight="1">
      <c r="A46" s="520"/>
      <c r="B46" s="4">
        <v>24</v>
      </c>
      <c r="C46" s="21">
        <v>1</v>
      </c>
      <c r="D46" s="22">
        <v>0</v>
      </c>
      <c r="E46" s="22">
        <v>0</v>
      </c>
      <c r="F46" s="22">
        <v>3</v>
      </c>
      <c r="G46" s="22">
        <v>0</v>
      </c>
      <c r="H46" s="22">
        <v>1</v>
      </c>
      <c r="I46" s="23">
        <v>11</v>
      </c>
      <c r="J46" s="24">
        <f t="shared" si="11"/>
        <v>16</v>
      </c>
      <c r="K46" s="22">
        <v>30</v>
      </c>
      <c r="L46" s="23">
        <v>19</v>
      </c>
      <c r="M46" s="25">
        <v>1240</v>
      </c>
      <c r="N46" s="26">
        <v>823</v>
      </c>
      <c r="O46" s="27">
        <v>1408</v>
      </c>
      <c r="P46" s="244">
        <f>C46/5</f>
        <v>0.2</v>
      </c>
      <c r="Q46" s="69">
        <f t="shared" si="14"/>
        <v>0</v>
      </c>
      <c r="R46" s="69">
        <f t="shared" si="15"/>
        <v>0</v>
      </c>
      <c r="S46" s="69">
        <f t="shared" si="16"/>
        <v>0.17647058823529413</v>
      </c>
      <c r="T46" s="69">
        <f t="shared" si="19"/>
        <v>0</v>
      </c>
      <c r="U46" s="69">
        <f t="shared" si="17"/>
        <v>0.14285714285714285</v>
      </c>
      <c r="V46" s="70">
        <f t="shared" si="18"/>
        <v>1.5714285714285714</v>
      </c>
      <c r="W46" s="250">
        <f t="shared" si="12"/>
        <v>0.26229508196721313</v>
      </c>
      <c r="X46" s="69">
        <v>0.4918032786885246</v>
      </c>
      <c r="Y46" s="70">
        <v>0.3114754098360656</v>
      </c>
      <c r="Z46" s="32">
        <v>0.25</v>
      </c>
      <c r="AA46" s="33">
        <v>0.17</v>
      </c>
      <c r="AB46" s="34">
        <v>0.29</v>
      </c>
      <c r="AC46" s="126"/>
      <c r="AF46" s="126"/>
    </row>
    <row r="47" spans="1:32" s="139" customFormat="1" ht="13.5" customHeight="1">
      <c r="A47" s="520"/>
      <c r="B47" s="4">
        <v>25</v>
      </c>
      <c r="C47" s="21">
        <v>0</v>
      </c>
      <c r="D47" s="22">
        <v>0</v>
      </c>
      <c r="E47" s="22">
        <v>0</v>
      </c>
      <c r="F47" s="22">
        <v>2</v>
      </c>
      <c r="G47" s="22">
        <v>0</v>
      </c>
      <c r="H47" s="22">
        <v>1</v>
      </c>
      <c r="I47" s="23">
        <v>5</v>
      </c>
      <c r="J47" s="24">
        <f t="shared" si="11"/>
        <v>8</v>
      </c>
      <c r="K47" s="22">
        <v>31</v>
      </c>
      <c r="L47" s="23">
        <v>13</v>
      </c>
      <c r="M47" s="25">
        <v>823</v>
      </c>
      <c r="N47" s="26">
        <v>750</v>
      </c>
      <c r="O47" s="27">
        <v>851</v>
      </c>
      <c r="P47" s="244">
        <f t="shared" si="13"/>
        <v>0</v>
      </c>
      <c r="Q47" s="69">
        <f t="shared" si="14"/>
        <v>0</v>
      </c>
      <c r="R47" s="69">
        <f t="shared" si="15"/>
        <v>0</v>
      </c>
      <c r="S47" s="69">
        <f t="shared" si="16"/>
        <v>0.11764705882352941</v>
      </c>
      <c r="T47" s="69">
        <f t="shared" si="19"/>
        <v>0</v>
      </c>
      <c r="U47" s="69">
        <f t="shared" si="17"/>
        <v>0.14285714285714285</v>
      </c>
      <c r="V47" s="70">
        <f t="shared" si="18"/>
        <v>0.7142857142857143</v>
      </c>
      <c r="W47" s="250">
        <f t="shared" si="12"/>
        <v>0.13114754098360656</v>
      </c>
      <c r="X47" s="69">
        <v>0.5081967213114754</v>
      </c>
      <c r="Y47" s="70">
        <v>0.21311475409836064</v>
      </c>
      <c r="Z47" s="32">
        <v>0.17</v>
      </c>
      <c r="AA47" s="33">
        <v>0.15</v>
      </c>
      <c r="AB47" s="34">
        <v>0.17</v>
      </c>
      <c r="AC47" s="126"/>
      <c r="AF47" s="126"/>
    </row>
    <row r="48" spans="1:32" s="139" customFormat="1" ht="13.5" customHeight="1">
      <c r="A48" s="521"/>
      <c r="B48" s="35">
        <v>26</v>
      </c>
      <c r="C48" s="36">
        <v>0</v>
      </c>
      <c r="D48" s="37">
        <v>3</v>
      </c>
      <c r="E48" s="37">
        <v>0</v>
      </c>
      <c r="F48" s="37">
        <v>0</v>
      </c>
      <c r="G48" s="37">
        <v>0</v>
      </c>
      <c r="H48" s="37">
        <v>0</v>
      </c>
      <c r="I48" s="38">
        <v>1</v>
      </c>
      <c r="J48" s="39">
        <f t="shared" si="11"/>
        <v>4</v>
      </c>
      <c r="K48" s="37">
        <v>27</v>
      </c>
      <c r="L48" s="38">
        <v>3</v>
      </c>
      <c r="M48" s="40">
        <v>632</v>
      </c>
      <c r="N48" s="41">
        <v>766</v>
      </c>
      <c r="O48" s="42">
        <v>491</v>
      </c>
      <c r="P48" s="244">
        <f t="shared" si="13"/>
        <v>0</v>
      </c>
      <c r="Q48" s="69">
        <f t="shared" si="14"/>
        <v>0.3</v>
      </c>
      <c r="R48" s="69">
        <f t="shared" si="15"/>
        <v>0</v>
      </c>
      <c r="S48" s="69">
        <f t="shared" si="16"/>
        <v>0</v>
      </c>
      <c r="T48" s="69">
        <f t="shared" si="19"/>
        <v>0</v>
      </c>
      <c r="U48" s="69">
        <f t="shared" si="17"/>
        <v>0</v>
      </c>
      <c r="V48" s="231">
        <f t="shared" si="18"/>
        <v>0.14285714285714285</v>
      </c>
      <c r="W48" s="252">
        <f t="shared" si="12"/>
        <v>0.06557377049180328</v>
      </c>
      <c r="X48" s="137">
        <v>0.4426229508196721</v>
      </c>
      <c r="Y48" s="138">
        <v>0.04918032786885246</v>
      </c>
      <c r="Z48" s="47">
        <v>0.13</v>
      </c>
      <c r="AA48" s="48">
        <v>0.16</v>
      </c>
      <c r="AB48" s="49">
        <v>0.1</v>
      </c>
      <c r="AC48" s="126"/>
      <c r="AF48" s="126"/>
    </row>
    <row r="49" spans="1:32" s="139" customFormat="1" ht="13.5" customHeight="1">
      <c r="A49" s="519">
        <v>7</v>
      </c>
      <c r="B49" s="4">
        <v>27</v>
      </c>
      <c r="C49" s="21">
        <v>0</v>
      </c>
      <c r="D49" s="22">
        <v>0</v>
      </c>
      <c r="E49" s="22">
        <v>0</v>
      </c>
      <c r="F49" s="22">
        <v>1</v>
      </c>
      <c r="G49" s="22">
        <v>0</v>
      </c>
      <c r="H49" s="22">
        <v>0</v>
      </c>
      <c r="I49" s="23">
        <v>0</v>
      </c>
      <c r="J49" s="24">
        <f t="shared" si="11"/>
        <v>1</v>
      </c>
      <c r="K49" s="22">
        <v>4</v>
      </c>
      <c r="L49" s="23">
        <v>0</v>
      </c>
      <c r="M49" s="25">
        <v>451</v>
      </c>
      <c r="N49" s="26">
        <v>754</v>
      </c>
      <c r="O49" s="27">
        <v>270</v>
      </c>
      <c r="P49" s="258">
        <f t="shared" si="13"/>
        <v>0</v>
      </c>
      <c r="Q49" s="72">
        <f t="shared" si="14"/>
        <v>0</v>
      </c>
      <c r="R49" s="72">
        <f t="shared" si="15"/>
        <v>0</v>
      </c>
      <c r="S49" s="72">
        <f t="shared" si="16"/>
        <v>0.058823529411764705</v>
      </c>
      <c r="T49" s="72">
        <f t="shared" si="19"/>
        <v>0</v>
      </c>
      <c r="U49" s="72">
        <f t="shared" si="17"/>
        <v>0</v>
      </c>
      <c r="V49" s="233">
        <f t="shared" si="18"/>
        <v>0</v>
      </c>
      <c r="W49" s="250">
        <f t="shared" si="12"/>
        <v>0.01639344262295082</v>
      </c>
      <c r="X49" s="69">
        <v>0.06557377049180328</v>
      </c>
      <c r="Y49" s="70">
        <v>0</v>
      </c>
      <c r="Z49" s="32">
        <v>0.09</v>
      </c>
      <c r="AA49" s="33">
        <v>0.15</v>
      </c>
      <c r="AB49" s="34">
        <v>0.05</v>
      </c>
      <c r="AC49" s="126"/>
      <c r="AF49" s="126"/>
    </row>
    <row r="50" spans="1:32" s="139" customFormat="1" ht="13.5" customHeight="1">
      <c r="A50" s="520"/>
      <c r="B50" s="4">
        <v>28</v>
      </c>
      <c r="C50" s="21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v>0</v>
      </c>
      <c r="J50" s="24">
        <f t="shared" si="11"/>
        <v>0</v>
      </c>
      <c r="K50" s="22">
        <v>3</v>
      </c>
      <c r="L50" s="23">
        <v>0</v>
      </c>
      <c r="M50" s="25">
        <v>357</v>
      </c>
      <c r="N50" s="26">
        <v>1113</v>
      </c>
      <c r="O50" s="27">
        <v>212</v>
      </c>
      <c r="P50" s="244">
        <f t="shared" si="13"/>
        <v>0</v>
      </c>
      <c r="Q50" s="69">
        <f t="shared" si="14"/>
        <v>0</v>
      </c>
      <c r="R50" s="69">
        <f t="shared" si="15"/>
        <v>0</v>
      </c>
      <c r="S50" s="69">
        <f t="shared" si="16"/>
        <v>0</v>
      </c>
      <c r="T50" s="69">
        <f t="shared" si="19"/>
        <v>0</v>
      </c>
      <c r="U50" s="69">
        <f t="shared" si="17"/>
        <v>0</v>
      </c>
      <c r="V50" s="231">
        <f t="shared" si="18"/>
        <v>0</v>
      </c>
      <c r="W50" s="250">
        <f t="shared" si="12"/>
        <v>0</v>
      </c>
      <c r="X50" s="69">
        <v>0.04918032786885246</v>
      </c>
      <c r="Y50" s="70">
        <v>0</v>
      </c>
      <c r="Z50" s="32">
        <v>0.07</v>
      </c>
      <c r="AA50" s="33">
        <v>0.23</v>
      </c>
      <c r="AB50" s="34">
        <v>0.04</v>
      </c>
      <c r="AC50" s="126"/>
      <c r="AF50" s="126"/>
    </row>
    <row r="51" spans="1:32" s="139" customFormat="1" ht="13.5" customHeight="1">
      <c r="A51" s="520"/>
      <c r="B51" s="4">
        <v>29</v>
      </c>
      <c r="C51" s="21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v>0</v>
      </c>
      <c r="J51" s="24">
        <f t="shared" si="11"/>
        <v>0</v>
      </c>
      <c r="K51" s="22">
        <v>1</v>
      </c>
      <c r="L51" s="23">
        <v>0</v>
      </c>
      <c r="M51" s="25">
        <v>232</v>
      </c>
      <c r="N51" s="26">
        <v>1356</v>
      </c>
      <c r="O51" s="27">
        <v>136</v>
      </c>
      <c r="P51" s="244">
        <f t="shared" si="13"/>
        <v>0</v>
      </c>
      <c r="Q51" s="69">
        <f t="shared" si="14"/>
        <v>0</v>
      </c>
      <c r="R51" s="69">
        <f t="shared" si="15"/>
        <v>0</v>
      </c>
      <c r="S51" s="69">
        <f t="shared" si="16"/>
        <v>0</v>
      </c>
      <c r="T51" s="69">
        <f t="shared" si="19"/>
        <v>0</v>
      </c>
      <c r="U51" s="69">
        <f t="shared" si="17"/>
        <v>0</v>
      </c>
      <c r="V51" s="231">
        <f t="shared" si="18"/>
        <v>0</v>
      </c>
      <c r="W51" s="250">
        <f t="shared" si="12"/>
        <v>0</v>
      </c>
      <c r="X51" s="69">
        <v>0.01639344262295082</v>
      </c>
      <c r="Y51" s="70">
        <v>0</v>
      </c>
      <c r="Z51" s="32">
        <v>0.05</v>
      </c>
      <c r="AA51" s="33">
        <v>0.28</v>
      </c>
      <c r="AB51" s="34">
        <v>0.03</v>
      </c>
      <c r="AC51" s="126"/>
      <c r="AF51" s="126"/>
    </row>
    <row r="52" spans="1:32" s="139" customFormat="1" ht="13.5" customHeight="1">
      <c r="A52" s="521"/>
      <c r="B52" s="4">
        <v>30</v>
      </c>
      <c r="C52" s="21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v>0</v>
      </c>
      <c r="J52" s="24">
        <f t="shared" si="11"/>
        <v>0</v>
      </c>
      <c r="K52" s="22">
        <v>0</v>
      </c>
      <c r="L52" s="23">
        <v>0</v>
      </c>
      <c r="M52" s="25">
        <v>140</v>
      </c>
      <c r="N52" s="26">
        <v>1268</v>
      </c>
      <c r="O52" s="27">
        <v>114</v>
      </c>
      <c r="P52" s="259">
        <f t="shared" si="13"/>
        <v>0</v>
      </c>
      <c r="Q52" s="137">
        <f t="shared" si="14"/>
        <v>0</v>
      </c>
      <c r="R52" s="137">
        <f t="shared" si="15"/>
        <v>0</v>
      </c>
      <c r="S52" s="137">
        <f t="shared" si="16"/>
        <v>0</v>
      </c>
      <c r="T52" s="137">
        <f t="shared" si="19"/>
        <v>0</v>
      </c>
      <c r="U52" s="137">
        <f t="shared" si="17"/>
        <v>0</v>
      </c>
      <c r="V52" s="235">
        <f t="shared" si="18"/>
        <v>0</v>
      </c>
      <c r="W52" s="250">
        <f t="shared" si="12"/>
        <v>0</v>
      </c>
      <c r="X52" s="69">
        <v>0</v>
      </c>
      <c r="Y52" s="70">
        <v>0</v>
      </c>
      <c r="Z52" s="32">
        <v>0.03</v>
      </c>
      <c r="AA52" s="33">
        <v>0.26</v>
      </c>
      <c r="AB52" s="34">
        <v>0.02</v>
      </c>
      <c r="AC52" s="126"/>
      <c r="AF52" s="126"/>
    </row>
    <row r="53" spans="1:32" s="139" customFormat="1" ht="13.5" customHeight="1">
      <c r="A53" s="519">
        <v>8</v>
      </c>
      <c r="B53" s="3">
        <v>31</v>
      </c>
      <c r="C53" s="95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7">
        <v>0</v>
      </c>
      <c r="J53" s="54">
        <f t="shared" si="11"/>
        <v>0</v>
      </c>
      <c r="K53" s="96">
        <v>0</v>
      </c>
      <c r="L53" s="97">
        <v>2</v>
      </c>
      <c r="M53" s="57">
        <v>103</v>
      </c>
      <c r="N53" s="58">
        <v>1120</v>
      </c>
      <c r="O53" s="59">
        <v>84</v>
      </c>
      <c r="P53" s="244">
        <f t="shared" si="13"/>
        <v>0</v>
      </c>
      <c r="Q53" s="69">
        <f t="shared" si="14"/>
        <v>0</v>
      </c>
      <c r="R53" s="69">
        <f t="shared" si="15"/>
        <v>0</v>
      </c>
      <c r="S53" s="69">
        <f t="shared" si="16"/>
        <v>0</v>
      </c>
      <c r="T53" s="72">
        <f t="shared" si="19"/>
        <v>0</v>
      </c>
      <c r="U53" s="69">
        <f t="shared" si="17"/>
        <v>0</v>
      </c>
      <c r="V53" s="70">
        <f t="shared" si="18"/>
        <v>0</v>
      </c>
      <c r="W53" s="251">
        <f t="shared" si="12"/>
        <v>0</v>
      </c>
      <c r="X53" s="72">
        <v>0</v>
      </c>
      <c r="Y53" s="73">
        <v>0.03278688524590164</v>
      </c>
      <c r="Z53" s="64">
        <v>0.02</v>
      </c>
      <c r="AA53" s="65">
        <v>0.23</v>
      </c>
      <c r="AB53" s="66">
        <v>0.02</v>
      </c>
      <c r="AC53" s="126"/>
      <c r="AF53" s="126"/>
    </row>
    <row r="54" spans="1:32" s="139" customFormat="1" ht="13.5" customHeight="1">
      <c r="A54" s="520"/>
      <c r="B54" s="4">
        <v>32</v>
      </c>
      <c r="C54" s="21">
        <v>0</v>
      </c>
      <c r="D54" s="22">
        <v>1</v>
      </c>
      <c r="E54" s="22">
        <v>0</v>
      </c>
      <c r="F54" s="22">
        <v>0</v>
      </c>
      <c r="G54" s="22">
        <v>0</v>
      </c>
      <c r="H54" s="22">
        <v>0</v>
      </c>
      <c r="I54" s="23">
        <v>0</v>
      </c>
      <c r="J54" s="24">
        <f t="shared" si="11"/>
        <v>1</v>
      </c>
      <c r="K54" s="22">
        <v>0</v>
      </c>
      <c r="L54" s="23">
        <v>0</v>
      </c>
      <c r="M54" s="25">
        <v>96</v>
      </c>
      <c r="N54" s="26">
        <v>999</v>
      </c>
      <c r="O54" s="27">
        <v>78</v>
      </c>
      <c r="P54" s="244">
        <f t="shared" si="13"/>
        <v>0</v>
      </c>
      <c r="Q54" s="69">
        <f t="shared" si="14"/>
        <v>0.1</v>
      </c>
      <c r="R54" s="69">
        <f t="shared" si="15"/>
        <v>0</v>
      </c>
      <c r="S54" s="69">
        <f t="shared" si="16"/>
        <v>0</v>
      </c>
      <c r="T54" s="69">
        <f t="shared" si="19"/>
        <v>0</v>
      </c>
      <c r="U54" s="69">
        <f t="shared" si="17"/>
        <v>0</v>
      </c>
      <c r="V54" s="70">
        <f t="shared" si="18"/>
        <v>0</v>
      </c>
      <c r="W54" s="250">
        <f t="shared" si="12"/>
        <v>0.01639344262295082</v>
      </c>
      <c r="X54" s="69">
        <v>0</v>
      </c>
      <c r="Y54" s="70">
        <v>0</v>
      </c>
      <c r="Z54" s="32">
        <v>0.02</v>
      </c>
      <c r="AA54" s="33">
        <v>0.21</v>
      </c>
      <c r="AB54" s="34">
        <v>0.02</v>
      </c>
      <c r="AC54" s="126"/>
      <c r="AF54" s="126"/>
    </row>
    <row r="55" spans="1:32" s="139" customFormat="1" ht="13.5" customHeight="1">
      <c r="A55" s="520"/>
      <c r="B55" s="4">
        <v>33</v>
      </c>
      <c r="C55" s="21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v>0</v>
      </c>
      <c r="J55" s="24">
        <f t="shared" si="11"/>
        <v>0</v>
      </c>
      <c r="K55" s="22">
        <v>1</v>
      </c>
      <c r="L55" s="23">
        <v>0</v>
      </c>
      <c r="M55" s="25">
        <v>72</v>
      </c>
      <c r="N55" s="26">
        <v>1157</v>
      </c>
      <c r="O55" s="27">
        <v>59</v>
      </c>
      <c r="P55" s="244">
        <f t="shared" si="13"/>
        <v>0</v>
      </c>
      <c r="Q55" s="69">
        <f t="shared" si="14"/>
        <v>0</v>
      </c>
      <c r="R55" s="69">
        <f t="shared" si="15"/>
        <v>0</v>
      </c>
      <c r="S55" s="69">
        <f t="shared" si="16"/>
        <v>0</v>
      </c>
      <c r="T55" s="69">
        <f t="shared" si="19"/>
        <v>0</v>
      </c>
      <c r="U55" s="69">
        <f t="shared" si="17"/>
        <v>0</v>
      </c>
      <c r="V55" s="70">
        <f t="shared" si="18"/>
        <v>0</v>
      </c>
      <c r="W55" s="250">
        <f t="shared" si="12"/>
        <v>0</v>
      </c>
      <c r="X55" s="69">
        <v>0.01639344262295082</v>
      </c>
      <c r="Y55" s="70">
        <v>0</v>
      </c>
      <c r="Z55" s="32">
        <v>0.02</v>
      </c>
      <c r="AA55" s="33">
        <v>0.24</v>
      </c>
      <c r="AB55" s="34">
        <v>0.01</v>
      </c>
      <c r="AC55" s="126"/>
      <c r="AF55" s="126"/>
    </row>
    <row r="56" spans="1:32" s="139" customFormat="1" ht="13.5" customHeight="1">
      <c r="A56" s="520"/>
      <c r="B56" s="4">
        <v>34</v>
      </c>
      <c r="C56" s="21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v>0</v>
      </c>
      <c r="J56" s="24">
        <f t="shared" si="11"/>
        <v>0</v>
      </c>
      <c r="K56" s="22">
        <v>0</v>
      </c>
      <c r="L56" s="23">
        <v>0</v>
      </c>
      <c r="M56" s="25">
        <v>65</v>
      </c>
      <c r="N56" s="26">
        <v>1090</v>
      </c>
      <c r="O56" s="27">
        <v>44</v>
      </c>
      <c r="P56" s="244">
        <f t="shared" si="13"/>
        <v>0</v>
      </c>
      <c r="Q56" s="69">
        <f t="shared" si="14"/>
        <v>0</v>
      </c>
      <c r="R56" s="69">
        <f t="shared" si="15"/>
        <v>0</v>
      </c>
      <c r="S56" s="69">
        <f t="shared" si="16"/>
        <v>0</v>
      </c>
      <c r="T56" s="69">
        <f t="shared" si="19"/>
        <v>0</v>
      </c>
      <c r="U56" s="69">
        <f t="shared" si="17"/>
        <v>0</v>
      </c>
      <c r="V56" s="70">
        <f t="shared" si="18"/>
        <v>0</v>
      </c>
      <c r="W56" s="250">
        <f t="shared" si="12"/>
        <v>0</v>
      </c>
      <c r="X56" s="69">
        <v>0</v>
      </c>
      <c r="Y56" s="70">
        <v>0</v>
      </c>
      <c r="Z56" s="32">
        <v>0.01</v>
      </c>
      <c r="AA56" s="33">
        <v>0.22</v>
      </c>
      <c r="AB56" s="34">
        <v>0.01</v>
      </c>
      <c r="AC56" s="126"/>
      <c r="AF56" s="126"/>
    </row>
    <row r="57" spans="1:32" s="139" customFormat="1" ht="13.5" customHeight="1">
      <c r="A57" s="524"/>
      <c r="B57" s="98">
        <v>35</v>
      </c>
      <c r="C57" s="99">
        <v>0</v>
      </c>
      <c r="D57" s="100">
        <v>1</v>
      </c>
      <c r="E57" s="100">
        <v>0</v>
      </c>
      <c r="F57" s="100">
        <v>1</v>
      </c>
      <c r="G57" s="100">
        <v>0</v>
      </c>
      <c r="H57" s="100">
        <v>1</v>
      </c>
      <c r="I57" s="101">
        <v>0</v>
      </c>
      <c r="J57" s="102">
        <f t="shared" si="11"/>
        <v>3</v>
      </c>
      <c r="K57" s="100">
        <v>0</v>
      </c>
      <c r="L57" s="101">
        <v>0</v>
      </c>
      <c r="M57" s="103">
        <v>83</v>
      </c>
      <c r="N57" s="104">
        <v>1226</v>
      </c>
      <c r="O57" s="105">
        <v>51</v>
      </c>
      <c r="P57" s="244">
        <f t="shared" si="13"/>
        <v>0</v>
      </c>
      <c r="Q57" s="112">
        <f t="shared" si="14"/>
        <v>0.1</v>
      </c>
      <c r="R57" s="112">
        <f t="shared" si="15"/>
        <v>0</v>
      </c>
      <c r="S57" s="112">
        <f t="shared" si="16"/>
        <v>0.058823529411764705</v>
      </c>
      <c r="T57" s="112">
        <f t="shared" si="19"/>
        <v>0</v>
      </c>
      <c r="U57" s="112">
        <f t="shared" si="17"/>
        <v>0.14285714285714285</v>
      </c>
      <c r="V57" s="460">
        <f t="shared" si="18"/>
        <v>0</v>
      </c>
      <c r="W57" s="111">
        <f t="shared" si="12"/>
        <v>0.04918032786885246</v>
      </c>
      <c r="X57" s="112">
        <v>0</v>
      </c>
      <c r="Y57" s="460">
        <v>0</v>
      </c>
      <c r="Z57" s="108">
        <v>0.02</v>
      </c>
      <c r="AA57" s="109">
        <v>0.25</v>
      </c>
      <c r="AB57" s="110">
        <v>0.01</v>
      </c>
      <c r="AC57" s="126"/>
      <c r="AF57" s="126"/>
    </row>
    <row r="58" spans="1:28" s="139" customFormat="1" ht="15.75" customHeight="1">
      <c r="A58" s="522" t="s">
        <v>60</v>
      </c>
      <c r="B58" s="523"/>
      <c r="C58" s="156">
        <f aca="true" t="shared" si="20" ref="C58:S58">SUM(C6:C57)</f>
        <v>884</v>
      </c>
      <c r="D58" s="157">
        <f t="shared" si="20"/>
        <v>3080</v>
      </c>
      <c r="E58" s="157">
        <f t="shared" si="20"/>
        <v>2064</v>
      </c>
      <c r="F58" s="157">
        <f t="shared" si="20"/>
        <v>5569</v>
      </c>
      <c r="G58" s="157">
        <f t="shared" si="20"/>
        <v>1734</v>
      </c>
      <c r="H58" s="157">
        <f t="shared" si="20"/>
        <v>1608</v>
      </c>
      <c r="I58" s="158">
        <f t="shared" si="20"/>
        <v>1939</v>
      </c>
      <c r="J58" s="159">
        <f t="shared" si="20"/>
        <v>16878</v>
      </c>
      <c r="K58" s="157">
        <f t="shared" si="20"/>
        <v>19933</v>
      </c>
      <c r="L58" s="158">
        <f t="shared" si="20"/>
        <v>13775</v>
      </c>
      <c r="M58" s="238">
        <f t="shared" si="20"/>
        <v>1181724</v>
      </c>
      <c r="N58" s="239">
        <f t="shared" si="20"/>
        <v>1689415</v>
      </c>
      <c r="O58" s="239">
        <f t="shared" si="20"/>
        <v>1350060</v>
      </c>
      <c r="P58" s="219">
        <f t="shared" si="20"/>
        <v>176.79999999999998</v>
      </c>
      <c r="Q58" s="162">
        <f t="shared" si="20"/>
        <v>308.00000000000006</v>
      </c>
      <c r="R58" s="162">
        <f t="shared" si="20"/>
        <v>258</v>
      </c>
      <c r="S58" s="162">
        <f t="shared" si="20"/>
        <v>327.5882352941178</v>
      </c>
      <c r="T58" s="162">
        <f aca="true" t="shared" si="21" ref="T58:AB58">SUM(T6:T57)</f>
        <v>247.71428571428572</v>
      </c>
      <c r="U58" s="162">
        <f t="shared" si="21"/>
        <v>229.71428571428572</v>
      </c>
      <c r="V58" s="163">
        <f t="shared" si="21"/>
        <v>276.99999999999994</v>
      </c>
      <c r="W58" s="161">
        <f t="shared" si="21"/>
        <v>276.68852459016387</v>
      </c>
      <c r="X58" s="162">
        <f t="shared" si="21"/>
        <v>326.7704918032786</v>
      </c>
      <c r="Y58" s="163">
        <f t="shared" si="21"/>
        <v>225.81967213114754</v>
      </c>
      <c r="Z58" s="241">
        <f>SUM(Z6:Z57)</f>
        <v>239.26999999999995</v>
      </c>
      <c r="AA58" s="242">
        <f t="shared" si="21"/>
        <v>342.53999999999996</v>
      </c>
      <c r="AB58" s="243">
        <f t="shared" si="21"/>
        <v>274.98999999999995</v>
      </c>
    </row>
    <row r="59" spans="16:28" ht="13.5" customHeight="1">
      <c r="P59" s="168"/>
      <c r="AB59" s="222"/>
    </row>
    <row r="60" spans="15:28" ht="12">
      <c r="O60" s="168"/>
      <c r="AB60" s="222"/>
    </row>
    <row r="61" spans="2:28" s="114" customFormat="1" ht="14.2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10"/>
      <c r="N61" s="10"/>
      <c r="O61" s="10"/>
      <c r="P61" s="9"/>
      <c r="Q61" s="9"/>
      <c r="R61" s="9"/>
      <c r="S61" s="9"/>
      <c r="T61" s="9"/>
      <c r="U61" s="9"/>
      <c r="V61" s="9"/>
      <c r="W61" s="9"/>
      <c r="X61" s="9"/>
      <c r="Y61" s="9"/>
      <c r="Z61" s="10"/>
      <c r="AA61" s="10"/>
      <c r="AB61" s="10"/>
    </row>
    <row r="62" spans="2:28" s="114" customFormat="1" ht="14.25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10"/>
      <c r="N62" s="10"/>
      <c r="O62" s="10"/>
      <c r="P62" s="9"/>
      <c r="Q62" s="9"/>
      <c r="R62" s="9"/>
      <c r="S62" s="9"/>
      <c r="T62" s="9"/>
      <c r="U62" s="9"/>
      <c r="V62" s="9"/>
      <c r="W62" s="9"/>
      <c r="X62" s="9"/>
      <c r="Y62" s="9"/>
      <c r="Z62" s="10"/>
      <c r="AA62" s="10"/>
      <c r="AB62" s="10"/>
    </row>
    <row r="63" spans="2:28" s="114" customFormat="1" ht="14.25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10"/>
      <c r="N63" s="10"/>
      <c r="O63" s="10"/>
      <c r="P63" s="9"/>
      <c r="Q63" s="9"/>
      <c r="R63" s="9"/>
      <c r="S63" s="9"/>
      <c r="T63" s="9"/>
      <c r="U63" s="9"/>
      <c r="V63" s="9"/>
      <c r="W63" s="9"/>
      <c r="X63" s="9"/>
      <c r="Y63" s="9"/>
      <c r="Z63" s="459"/>
      <c r="AA63" s="10"/>
      <c r="AB63" s="10"/>
    </row>
    <row r="64" spans="2:28" s="114" customFormat="1" ht="14.25"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10"/>
      <c r="O64" s="10"/>
      <c r="P64" s="9"/>
      <c r="Q64" s="9"/>
      <c r="R64" s="9"/>
      <c r="S64" s="9"/>
      <c r="T64" s="9"/>
      <c r="U64" s="9"/>
      <c r="V64" s="9"/>
      <c r="W64" s="9"/>
      <c r="X64" s="9"/>
      <c r="Y64" s="9"/>
      <c r="Z64" s="10"/>
      <c r="AA64" s="10"/>
      <c r="AB64" s="10"/>
    </row>
    <row r="65" spans="2:28" s="114" customFormat="1" ht="14.2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10"/>
      <c r="N65" s="10"/>
      <c r="O65" s="10"/>
      <c r="P65" s="9"/>
      <c r="Q65" s="9"/>
      <c r="R65" s="9"/>
      <c r="S65" s="9"/>
      <c r="T65" s="9"/>
      <c r="U65" s="9"/>
      <c r="V65" s="9"/>
      <c r="W65" s="9"/>
      <c r="X65" s="9"/>
      <c r="Y65" s="9"/>
      <c r="Z65" s="10"/>
      <c r="AA65" s="10"/>
      <c r="AB65" s="1"/>
    </row>
    <row r="66" spans="2:28" s="114" customFormat="1" ht="14.2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10"/>
      <c r="N66" s="10"/>
      <c r="O66" s="10"/>
      <c r="P66" s="9"/>
      <c r="Q66" s="9"/>
      <c r="R66" s="9"/>
      <c r="S66" s="9"/>
      <c r="T66" s="9"/>
      <c r="U66" s="9"/>
      <c r="V66" s="9"/>
      <c r="W66" s="9"/>
      <c r="X66" s="9"/>
      <c r="Y66" s="9"/>
      <c r="Z66" s="10"/>
      <c r="AA66" s="10"/>
      <c r="AB66" s="10"/>
    </row>
    <row r="67" spans="2:28" s="114" customFormat="1" ht="14.2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  <c r="O67" s="10"/>
      <c r="P67" s="9"/>
      <c r="Q67" s="9"/>
      <c r="R67" s="9"/>
      <c r="S67" s="9"/>
      <c r="T67" s="9"/>
      <c r="U67" s="9"/>
      <c r="V67" s="9"/>
      <c r="W67" s="9"/>
      <c r="X67" s="9"/>
      <c r="Y67" s="9"/>
      <c r="Z67" s="10"/>
      <c r="AA67" s="10"/>
      <c r="AB67" s="10"/>
    </row>
    <row r="68" spans="2:28" s="114" customFormat="1" ht="14.2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10"/>
      <c r="N68" s="10"/>
      <c r="O68" s="10"/>
      <c r="P68" s="9"/>
      <c r="Q68" s="9"/>
      <c r="R68" s="9"/>
      <c r="S68" s="9"/>
      <c r="T68" s="9"/>
      <c r="U68" s="9"/>
      <c r="V68" s="9"/>
      <c r="W68" s="9"/>
      <c r="X68" s="9"/>
      <c r="Y68" s="9"/>
      <c r="Z68" s="10"/>
      <c r="AA68" s="10"/>
      <c r="AB68" s="10"/>
    </row>
    <row r="69" spans="2:28" s="114" customFormat="1" ht="14.2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10"/>
      <c r="N69" s="10"/>
      <c r="O69" s="10"/>
      <c r="P69" s="9"/>
      <c r="Q69" s="9"/>
      <c r="R69" s="9"/>
      <c r="S69" s="9"/>
      <c r="T69" s="9"/>
      <c r="U69" s="9"/>
      <c r="V69" s="9"/>
      <c r="W69" s="9"/>
      <c r="X69" s="9"/>
      <c r="Y69" s="9"/>
      <c r="Z69" s="10"/>
      <c r="AA69" s="10"/>
      <c r="AB69" s="10"/>
    </row>
    <row r="70" spans="2:28" s="114" customFormat="1" ht="14.2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10"/>
      <c r="N70" s="10"/>
      <c r="O70" s="10"/>
      <c r="P70" s="9"/>
      <c r="Q70" s="9"/>
      <c r="R70" s="9"/>
      <c r="S70" s="9"/>
      <c r="T70" s="9"/>
      <c r="U70" s="9"/>
      <c r="V70" s="9"/>
      <c r="W70" s="9"/>
      <c r="X70" s="9"/>
      <c r="Y70" s="9"/>
      <c r="Z70" s="10"/>
      <c r="AA70" s="10"/>
      <c r="AB70" s="10"/>
    </row>
  </sheetData>
  <sheetProtection/>
  <mergeCells count="33">
    <mergeCell ref="P2:AB2"/>
    <mergeCell ref="C2:O2"/>
    <mergeCell ref="C3:I3"/>
    <mergeCell ref="J3:L3"/>
    <mergeCell ref="P3:V3"/>
    <mergeCell ref="Z3:AB3"/>
    <mergeCell ref="M3:O3"/>
    <mergeCell ref="A28:A31"/>
    <mergeCell ref="A32:A35"/>
    <mergeCell ref="A6:A9"/>
    <mergeCell ref="W3:Y3"/>
    <mergeCell ref="A10:A13"/>
    <mergeCell ref="A14:A18"/>
    <mergeCell ref="A19:A22"/>
    <mergeCell ref="A23:A27"/>
    <mergeCell ref="J4:J5"/>
    <mergeCell ref="K4:K5"/>
    <mergeCell ref="A36:A39"/>
    <mergeCell ref="A49:A52"/>
    <mergeCell ref="A58:B58"/>
    <mergeCell ref="A53:A57"/>
    <mergeCell ref="A40:A44"/>
    <mergeCell ref="A45:A48"/>
    <mergeCell ref="Y4:Y5"/>
    <mergeCell ref="Z4:Z5"/>
    <mergeCell ref="AA4:AA5"/>
    <mergeCell ref="AB4:AB5"/>
    <mergeCell ref="L4:L5"/>
    <mergeCell ref="M4:M5"/>
    <mergeCell ref="N4:N5"/>
    <mergeCell ref="O4:O5"/>
    <mergeCell ref="W4:W5"/>
    <mergeCell ref="X4:X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23:J5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1"/>
  <sheetViews>
    <sheetView showGridLines="0" showZeros="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8.75390625" style="171" customWidth="1"/>
    <col min="16" max="22" width="7.75390625" style="171" customWidth="1"/>
    <col min="23" max="28" width="7.875" style="171" customWidth="1"/>
    <col min="29" max="29" width="9.125" style="169" bestFit="1" customWidth="1"/>
    <col min="30" max="30" width="9.625" style="169" bestFit="1" customWidth="1"/>
    <col min="31" max="32" width="9.125" style="169" bestFit="1" customWidth="1"/>
    <col min="33" max="16384" width="9.00390625" style="169" customWidth="1"/>
  </cols>
  <sheetData>
    <row r="1" spans="1:28" s="114" customFormat="1" ht="24.75" customHeight="1">
      <c r="A1" s="395" t="s">
        <v>102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43" t="s">
        <v>96</v>
      </c>
      <c r="Q3" s="544"/>
      <c r="R3" s="544"/>
      <c r="S3" s="544"/>
      <c r="T3" s="544"/>
      <c r="U3" s="544"/>
      <c r="V3" s="544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304" customFormat="1" ht="13.5" customHeight="1">
      <c r="A6" s="571">
        <v>1</v>
      </c>
      <c r="B6" s="378" t="s">
        <v>0</v>
      </c>
      <c r="C6" s="336">
        <v>4</v>
      </c>
      <c r="D6" s="175">
        <v>6</v>
      </c>
      <c r="E6" s="175">
        <v>2</v>
      </c>
      <c r="F6" s="175">
        <v>34</v>
      </c>
      <c r="G6" s="175">
        <v>12</v>
      </c>
      <c r="H6" s="175">
        <v>12</v>
      </c>
      <c r="I6" s="121">
        <v>11</v>
      </c>
      <c r="J6" s="336">
        <f>SUM(C6:I6)</f>
        <v>81</v>
      </c>
      <c r="K6" s="175">
        <v>107</v>
      </c>
      <c r="L6" s="121">
        <v>96</v>
      </c>
      <c r="M6" s="85">
        <v>5011</v>
      </c>
      <c r="N6" s="86">
        <v>7883</v>
      </c>
      <c r="O6" s="87">
        <v>9333</v>
      </c>
      <c r="P6" s="387">
        <f aca="true" t="shared" si="0" ref="P6:P57">C6/3</f>
        <v>1.3333333333333333</v>
      </c>
      <c r="Q6" s="383">
        <f>D6/6</f>
        <v>1</v>
      </c>
      <c r="R6" s="383">
        <f aca="true" t="shared" si="1" ref="R6:R57">E6/5</f>
        <v>0.4</v>
      </c>
      <c r="S6" s="383">
        <f aca="true" t="shared" si="2" ref="S6:S57">F6/11</f>
        <v>3.090909090909091</v>
      </c>
      <c r="T6" s="383">
        <f aca="true" t="shared" si="3" ref="T6:U37">G6/4</f>
        <v>3</v>
      </c>
      <c r="U6" s="383">
        <f>H6/4</f>
        <v>3</v>
      </c>
      <c r="V6" s="123">
        <f aca="true" t="shared" si="4" ref="V6:V57">I6/4</f>
        <v>2.75</v>
      </c>
      <c r="W6" s="369">
        <f>J6/37</f>
        <v>2.189189189189189</v>
      </c>
      <c r="X6" s="383">
        <v>2.891891891891892</v>
      </c>
      <c r="Y6" s="123">
        <v>2.5945945945945947</v>
      </c>
      <c r="Z6" s="92">
        <v>1.66</v>
      </c>
      <c r="AA6" s="93">
        <v>2.53</v>
      </c>
      <c r="AB6" s="94">
        <v>2.96</v>
      </c>
    </row>
    <row r="7" spans="1:28" s="304" customFormat="1" ht="13.5" customHeight="1">
      <c r="A7" s="562"/>
      <c r="B7" s="379" t="s">
        <v>1</v>
      </c>
      <c r="C7" s="384">
        <v>5</v>
      </c>
      <c r="D7" s="186">
        <v>14</v>
      </c>
      <c r="E7" s="186">
        <v>17</v>
      </c>
      <c r="F7" s="186">
        <v>62</v>
      </c>
      <c r="G7" s="186">
        <v>18</v>
      </c>
      <c r="H7" s="186">
        <v>6</v>
      </c>
      <c r="I7" s="127">
        <v>16</v>
      </c>
      <c r="J7" s="384">
        <f aca="true" t="shared" si="5" ref="J7:J57">SUM(C7:I7)</f>
        <v>138</v>
      </c>
      <c r="K7" s="186">
        <v>106</v>
      </c>
      <c r="L7" s="127">
        <v>76</v>
      </c>
      <c r="M7" s="25">
        <v>6063</v>
      </c>
      <c r="N7" s="26">
        <v>6847</v>
      </c>
      <c r="O7" s="27">
        <v>6248</v>
      </c>
      <c r="P7" s="244">
        <f t="shared" si="0"/>
        <v>1.6666666666666667</v>
      </c>
      <c r="Q7" s="69">
        <f aca="true" t="shared" si="6" ref="Q7:Q57">D7/6</f>
        <v>2.3333333333333335</v>
      </c>
      <c r="R7" s="69">
        <f t="shared" si="1"/>
        <v>3.4</v>
      </c>
      <c r="S7" s="69">
        <f t="shared" si="2"/>
        <v>5.636363636363637</v>
      </c>
      <c r="T7" s="69">
        <f t="shared" si="3"/>
        <v>4.5</v>
      </c>
      <c r="U7" s="69">
        <f t="shared" si="3"/>
        <v>1.5</v>
      </c>
      <c r="V7" s="70">
        <f t="shared" si="4"/>
        <v>4</v>
      </c>
      <c r="W7" s="250">
        <f aca="true" t="shared" si="7" ref="W7:W58">J7/37</f>
        <v>3.72972972972973</v>
      </c>
      <c r="X7" s="69">
        <v>2.864864864864865</v>
      </c>
      <c r="Y7" s="70">
        <v>2.054054054054054</v>
      </c>
      <c r="Z7" s="32">
        <v>1.93</v>
      </c>
      <c r="AA7" s="33">
        <v>2.18</v>
      </c>
      <c r="AB7" s="34">
        <v>1.98</v>
      </c>
    </row>
    <row r="8" spans="1:28" s="304" customFormat="1" ht="13.5" customHeight="1">
      <c r="A8" s="562"/>
      <c r="B8" s="379" t="s">
        <v>2</v>
      </c>
      <c r="C8" s="384">
        <v>1</v>
      </c>
      <c r="D8" s="186">
        <v>1</v>
      </c>
      <c r="E8" s="186">
        <v>1</v>
      </c>
      <c r="F8" s="186">
        <v>28</v>
      </c>
      <c r="G8" s="186">
        <v>6</v>
      </c>
      <c r="H8" s="186">
        <v>13</v>
      </c>
      <c r="I8" s="127">
        <v>2</v>
      </c>
      <c r="J8" s="384">
        <f t="shared" si="5"/>
        <v>52</v>
      </c>
      <c r="K8" s="186">
        <v>75</v>
      </c>
      <c r="L8" s="127">
        <v>79</v>
      </c>
      <c r="M8" s="25">
        <v>3544</v>
      </c>
      <c r="N8" s="26">
        <v>5164</v>
      </c>
      <c r="O8" s="27">
        <v>5912</v>
      </c>
      <c r="P8" s="244">
        <f t="shared" si="0"/>
        <v>0.3333333333333333</v>
      </c>
      <c r="Q8" s="69">
        <f t="shared" si="6"/>
        <v>0.16666666666666666</v>
      </c>
      <c r="R8" s="69">
        <f t="shared" si="1"/>
        <v>0.2</v>
      </c>
      <c r="S8" s="69">
        <f t="shared" si="2"/>
        <v>2.5454545454545454</v>
      </c>
      <c r="T8" s="69">
        <f t="shared" si="3"/>
        <v>1.5</v>
      </c>
      <c r="U8" s="69">
        <f t="shared" si="3"/>
        <v>3.25</v>
      </c>
      <c r="V8" s="70">
        <f t="shared" si="4"/>
        <v>0.5</v>
      </c>
      <c r="W8" s="250">
        <f t="shared" si="7"/>
        <v>1.4054054054054055</v>
      </c>
      <c r="X8" s="69">
        <v>2.027027027027027</v>
      </c>
      <c r="Y8" s="70">
        <v>2.135135135135135</v>
      </c>
      <c r="Z8" s="32">
        <v>1.12</v>
      </c>
      <c r="AA8" s="33">
        <v>1.64</v>
      </c>
      <c r="AB8" s="34">
        <v>1.87</v>
      </c>
    </row>
    <row r="9" spans="1:28" s="304" customFormat="1" ht="13.5" customHeight="1">
      <c r="A9" s="562"/>
      <c r="B9" s="379" t="s">
        <v>3</v>
      </c>
      <c r="C9" s="384">
        <v>5</v>
      </c>
      <c r="D9" s="186">
        <v>14</v>
      </c>
      <c r="E9" s="186">
        <v>5</v>
      </c>
      <c r="F9" s="186">
        <v>25</v>
      </c>
      <c r="G9" s="186">
        <v>9</v>
      </c>
      <c r="H9" s="186">
        <v>3</v>
      </c>
      <c r="I9" s="127">
        <v>8</v>
      </c>
      <c r="J9" s="384">
        <f t="shared" si="5"/>
        <v>69</v>
      </c>
      <c r="K9" s="186">
        <v>67</v>
      </c>
      <c r="L9" s="127">
        <v>67</v>
      </c>
      <c r="M9" s="25">
        <v>4235</v>
      </c>
      <c r="N9" s="26">
        <v>5223</v>
      </c>
      <c r="O9" s="27">
        <v>5371</v>
      </c>
      <c r="P9" s="244">
        <f t="shared" si="0"/>
        <v>1.6666666666666667</v>
      </c>
      <c r="Q9" s="69">
        <f t="shared" si="6"/>
        <v>2.3333333333333335</v>
      </c>
      <c r="R9" s="69">
        <f t="shared" si="1"/>
        <v>1</v>
      </c>
      <c r="S9" s="69">
        <f t="shared" si="2"/>
        <v>2.272727272727273</v>
      </c>
      <c r="T9" s="69">
        <f t="shared" si="3"/>
        <v>2.25</v>
      </c>
      <c r="U9" s="69">
        <f t="shared" si="3"/>
        <v>0.75</v>
      </c>
      <c r="V9" s="70">
        <f t="shared" si="4"/>
        <v>2</v>
      </c>
      <c r="W9" s="250">
        <f t="shared" si="7"/>
        <v>1.864864864864865</v>
      </c>
      <c r="X9" s="69">
        <v>1.8108108108108107</v>
      </c>
      <c r="Y9" s="70">
        <v>1.8108108108108107</v>
      </c>
      <c r="Z9" s="32">
        <v>1.34</v>
      </c>
      <c r="AA9" s="33">
        <v>1.66</v>
      </c>
      <c r="AB9" s="34">
        <v>1.7</v>
      </c>
    </row>
    <row r="10" spans="1:28" s="304" customFormat="1" ht="13.5" customHeight="1">
      <c r="A10" s="563"/>
      <c r="B10" s="379" t="s">
        <v>4</v>
      </c>
      <c r="C10" s="384">
        <v>1</v>
      </c>
      <c r="D10" s="186">
        <v>7</v>
      </c>
      <c r="E10" s="186">
        <v>7</v>
      </c>
      <c r="F10" s="186">
        <v>11</v>
      </c>
      <c r="G10" s="186">
        <v>7</v>
      </c>
      <c r="H10" s="186">
        <v>5</v>
      </c>
      <c r="I10" s="127">
        <v>18</v>
      </c>
      <c r="J10" s="384">
        <f t="shared" si="5"/>
        <v>56</v>
      </c>
      <c r="K10" s="186">
        <v>59</v>
      </c>
      <c r="L10" s="127">
        <v>57</v>
      </c>
      <c r="M10" s="25">
        <v>3107</v>
      </c>
      <c r="N10" s="26">
        <v>4535</v>
      </c>
      <c r="O10" s="27">
        <v>5173</v>
      </c>
      <c r="P10" s="244">
        <f t="shared" si="0"/>
        <v>0.3333333333333333</v>
      </c>
      <c r="Q10" s="69">
        <f t="shared" si="6"/>
        <v>1.1666666666666667</v>
      </c>
      <c r="R10" s="69">
        <f t="shared" si="1"/>
        <v>1.4</v>
      </c>
      <c r="S10" s="69">
        <f t="shared" si="2"/>
        <v>1</v>
      </c>
      <c r="T10" s="69">
        <f t="shared" si="3"/>
        <v>1.75</v>
      </c>
      <c r="U10" s="69">
        <f t="shared" si="3"/>
        <v>1.25</v>
      </c>
      <c r="V10" s="70">
        <f t="shared" si="4"/>
        <v>4.5</v>
      </c>
      <c r="W10" s="250">
        <f t="shared" si="7"/>
        <v>1.5135135135135136</v>
      </c>
      <c r="X10" s="69">
        <v>1.5945945945945945</v>
      </c>
      <c r="Y10" s="70">
        <v>1.5405405405405406</v>
      </c>
      <c r="Z10" s="32">
        <v>0.98</v>
      </c>
      <c r="AA10" s="33">
        <v>1.44</v>
      </c>
      <c r="AB10" s="34">
        <v>1.64</v>
      </c>
    </row>
    <row r="11" spans="1:28" s="134" customFormat="1" ht="13.5" customHeight="1">
      <c r="A11" s="575">
        <v>2</v>
      </c>
      <c r="B11" s="380" t="s">
        <v>5</v>
      </c>
      <c r="C11" s="57">
        <v>3</v>
      </c>
      <c r="D11" s="58">
        <v>8</v>
      </c>
      <c r="E11" s="58">
        <v>8</v>
      </c>
      <c r="F11" s="58">
        <v>13</v>
      </c>
      <c r="G11" s="58">
        <v>12</v>
      </c>
      <c r="H11" s="58">
        <v>6</v>
      </c>
      <c r="I11" s="71">
        <v>4</v>
      </c>
      <c r="J11" s="385">
        <f t="shared" si="5"/>
        <v>54</v>
      </c>
      <c r="K11" s="58">
        <v>65</v>
      </c>
      <c r="L11" s="71">
        <v>88</v>
      </c>
      <c r="M11" s="57">
        <v>4081</v>
      </c>
      <c r="N11" s="58">
        <v>4318</v>
      </c>
      <c r="O11" s="59">
        <v>5294</v>
      </c>
      <c r="P11" s="258">
        <f t="shared" si="0"/>
        <v>1</v>
      </c>
      <c r="Q11" s="72">
        <f t="shared" si="6"/>
        <v>1.3333333333333333</v>
      </c>
      <c r="R11" s="72">
        <f t="shared" si="1"/>
        <v>1.6</v>
      </c>
      <c r="S11" s="72">
        <f t="shared" si="2"/>
        <v>1.1818181818181819</v>
      </c>
      <c r="T11" s="72">
        <f t="shared" si="3"/>
        <v>3</v>
      </c>
      <c r="U11" s="72">
        <f t="shared" si="3"/>
        <v>1.5</v>
      </c>
      <c r="V11" s="233">
        <f t="shared" si="4"/>
        <v>1</v>
      </c>
      <c r="W11" s="251">
        <f t="shared" si="7"/>
        <v>1.4594594594594594</v>
      </c>
      <c r="X11" s="72">
        <v>1.7567567567567568</v>
      </c>
      <c r="Y11" s="73">
        <v>2.3783783783783785</v>
      </c>
      <c r="Z11" s="64">
        <v>1.3</v>
      </c>
      <c r="AA11" s="65">
        <v>1.37</v>
      </c>
      <c r="AB11" s="66">
        <v>1.68</v>
      </c>
    </row>
    <row r="12" spans="1:28" s="134" customFormat="1" ht="13.5" customHeight="1">
      <c r="A12" s="576"/>
      <c r="B12" s="379" t="s">
        <v>6</v>
      </c>
      <c r="C12" s="25">
        <v>0</v>
      </c>
      <c r="D12" s="26">
        <v>7</v>
      </c>
      <c r="E12" s="26">
        <v>8</v>
      </c>
      <c r="F12" s="26">
        <v>7</v>
      </c>
      <c r="G12" s="26">
        <v>14</v>
      </c>
      <c r="H12" s="26">
        <v>7</v>
      </c>
      <c r="I12" s="68">
        <v>32</v>
      </c>
      <c r="J12" s="384">
        <f t="shared" si="5"/>
        <v>75</v>
      </c>
      <c r="K12" s="26">
        <v>78</v>
      </c>
      <c r="L12" s="68">
        <v>75</v>
      </c>
      <c r="M12" s="25">
        <v>3272</v>
      </c>
      <c r="N12" s="26">
        <v>4765</v>
      </c>
      <c r="O12" s="27">
        <v>5502</v>
      </c>
      <c r="P12" s="244">
        <f t="shared" si="0"/>
        <v>0</v>
      </c>
      <c r="Q12" s="69">
        <f t="shared" si="6"/>
        <v>1.1666666666666667</v>
      </c>
      <c r="R12" s="69">
        <f t="shared" si="1"/>
        <v>1.6</v>
      </c>
      <c r="S12" s="69">
        <f t="shared" si="2"/>
        <v>0.6363636363636364</v>
      </c>
      <c r="T12" s="69">
        <f t="shared" si="3"/>
        <v>3.5</v>
      </c>
      <c r="U12" s="69">
        <f t="shared" si="3"/>
        <v>1.75</v>
      </c>
      <c r="V12" s="231">
        <f t="shared" si="4"/>
        <v>8</v>
      </c>
      <c r="W12" s="250">
        <f t="shared" si="7"/>
        <v>2.027027027027027</v>
      </c>
      <c r="X12" s="69">
        <v>2.108108108108108</v>
      </c>
      <c r="Y12" s="70">
        <v>2.027027027027027</v>
      </c>
      <c r="Z12" s="32">
        <v>1.04</v>
      </c>
      <c r="AA12" s="33">
        <v>1.51</v>
      </c>
      <c r="AB12" s="34">
        <v>1.75</v>
      </c>
    </row>
    <row r="13" spans="1:28" s="134" customFormat="1" ht="13.5" customHeight="1">
      <c r="A13" s="576"/>
      <c r="B13" s="379" t="s">
        <v>7</v>
      </c>
      <c r="C13" s="25">
        <v>2</v>
      </c>
      <c r="D13" s="26">
        <v>1</v>
      </c>
      <c r="E13" s="26">
        <v>16</v>
      </c>
      <c r="F13" s="26">
        <v>23</v>
      </c>
      <c r="G13" s="26">
        <v>16</v>
      </c>
      <c r="H13" s="26">
        <v>5</v>
      </c>
      <c r="I13" s="68">
        <v>4</v>
      </c>
      <c r="J13" s="384">
        <f t="shared" si="5"/>
        <v>67</v>
      </c>
      <c r="K13" s="26">
        <v>46</v>
      </c>
      <c r="L13" s="68">
        <v>77</v>
      </c>
      <c r="M13" s="25">
        <v>4047</v>
      </c>
      <c r="N13" s="26">
        <v>4573</v>
      </c>
      <c r="O13" s="27">
        <v>5687</v>
      </c>
      <c r="P13" s="244">
        <f t="shared" si="0"/>
        <v>0.6666666666666666</v>
      </c>
      <c r="Q13" s="69">
        <f t="shared" si="6"/>
        <v>0.16666666666666666</v>
      </c>
      <c r="R13" s="69">
        <f t="shared" si="1"/>
        <v>3.2</v>
      </c>
      <c r="S13" s="69">
        <f t="shared" si="2"/>
        <v>2.090909090909091</v>
      </c>
      <c r="T13" s="69">
        <f t="shared" si="3"/>
        <v>4</v>
      </c>
      <c r="U13" s="69">
        <f t="shared" si="3"/>
        <v>1.25</v>
      </c>
      <c r="V13" s="231">
        <f t="shared" si="4"/>
        <v>1</v>
      </c>
      <c r="W13" s="250">
        <f t="shared" si="7"/>
        <v>1.8108108108108107</v>
      </c>
      <c r="X13" s="69">
        <v>1.2432432432432432</v>
      </c>
      <c r="Y13" s="70">
        <v>2.081081081081081</v>
      </c>
      <c r="Z13" s="32">
        <v>1.28</v>
      </c>
      <c r="AA13" s="33">
        <v>1.45</v>
      </c>
      <c r="AB13" s="34">
        <v>1.8</v>
      </c>
    </row>
    <row r="14" spans="1:28" s="134" customFormat="1" ht="13.5" customHeight="1">
      <c r="A14" s="577"/>
      <c r="B14" s="381" t="s">
        <v>8</v>
      </c>
      <c r="C14" s="40">
        <v>1</v>
      </c>
      <c r="D14" s="41">
        <v>4</v>
      </c>
      <c r="E14" s="41">
        <v>8</v>
      </c>
      <c r="F14" s="41">
        <v>16</v>
      </c>
      <c r="G14" s="41">
        <v>4</v>
      </c>
      <c r="H14" s="41">
        <v>3</v>
      </c>
      <c r="I14" s="136">
        <v>21</v>
      </c>
      <c r="J14" s="397">
        <f t="shared" si="5"/>
        <v>57</v>
      </c>
      <c r="K14" s="41">
        <v>70</v>
      </c>
      <c r="L14" s="136">
        <v>82</v>
      </c>
      <c r="M14" s="40">
        <v>3349</v>
      </c>
      <c r="N14" s="41">
        <v>4338</v>
      </c>
      <c r="O14" s="42">
        <v>5278</v>
      </c>
      <c r="P14" s="259">
        <f t="shared" si="0"/>
        <v>0.3333333333333333</v>
      </c>
      <c r="Q14" s="137">
        <f t="shared" si="6"/>
        <v>0.6666666666666666</v>
      </c>
      <c r="R14" s="137">
        <f t="shared" si="1"/>
        <v>1.6</v>
      </c>
      <c r="S14" s="137">
        <f t="shared" si="2"/>
        <v>1.4545454545454546</v>
      </c>
      <c r="T14" s="137">
        <f t="shared" si="3"/>
        <v>1</v>
      </c>
      <c r="U14" s="137">
        <f t="shared" si="3"/>
        <v>0.75</v>
      </c>
      <c r="V14" s="235">
        <f t="shared" si="4"/>
        <v>5.25</v>
      </c>
      <c r="W14" s="252">
        <f t="shared" si="7"/>
        <v>1.5405405405405406</v>
      </c>
      <c r="X14" s="137">
        <v>1.8918918918918919</v>
      </c>
      <c r="Y14" s="138">
        <v>2.2162162162162162</v>
      </c>
      <c r="Z14" s="47">
        <v>1.06</v>
      </c>
      <c r="AA14" s="48">
        <v>1.38</v>
      </c>
      <c r="AB14" s="49">
        <v>1.67</v>
      </c>
    </row>
    <row r="15" spans="1:28" s="134" customFormat="1" ht="13.5" customHeight="1">
      <c r="A15" s="561">
        <v>3</v>
      </c>
      <c r="B15" s="379" t="s">
        <v>9</v>
      </c>
      <c r="C15" s="25">
        <v>0</v>
      </c>
      <c r="D15" s="26">
        <v>8</v>
      </c>
      <c r="E15" s="26">
        <v>16</v>
      </c>
      <c r="F15" s="26">
        <v>20</v>
      </c>
      <c r="G15" s="26">
        <v>7</v>
      </c>
      <c r="H15" s="26">
        <v>10</v>
      </c>
      <c r="I15" s="68">
        <v>13</v>
      </c>
      <c r="J15" s="384">
        <f t="shared" si="5"/>
        <v>74</v>
      </c>
      <c r="K15" s="26">
        <v>64</v>
      </c>
      <c r="L15" s="68">
        <v>91</v>
      </c>
      <c r="M15" s="25">
        <v>3871</v>
      </c>
      <c r="N15" s="26">
        <v>4406</v>
      </c>
      <c r="O15" s="27">
        <v>5484</v>
      </c>
      <c r="P15" s="244">
        <f t="shared" si="0"/>
        <v>0</v>
      </c>
      <c r="Q15" s="69">
        <f t="shared" si="6"/>
        <v>1.3333333333333333</v>
      </c>
      <c r="R15" s="69">
        <f t="shared" si="1"/>
        <v>3.2</v>
      </c>
      <c r="S15" s="69">
        <f t="shared" si="2"/>
        <v>1.8181818181818181</v>
      </c>
      <c r="T15" s="69">
        <f t="shared" si="3"/>
        <v>1.75</v>
      </c>
      <c r="U15" s="69">
        <f t="shared" si="3"/>
        <v>2.5</v>
      </c>
      <c r="V15" s="70">
        <f t="shared" si="4"/>
        <v>3.25</v>
      </c>
      <c r="W15" s="250">
        <f t="shared" si="7"/>
        <v>2</v>
      </c>
      <c r="X15" s="69">
        <v>1.7297297297297298</v>
      </c>
      <c r="Y15" s="70">
        <v>2.4594594594594597</v>
      </c>
      <c r="Z15" s="32">
        <v>1.23</v>
      </c>
      <c r="AA15" s="33">
        <v>1.4</v>
      </c>
      <c r="AB15" s="34">
        <v>1.78</v>
      </c>
    </row>
    <row r="16" spans="1:28" s="134" customFormat="1" ht="13.5" customHeight="1">
      <c r="A16" s="562"/>
      <c r="B16" s="379" t="s">
        <v>10</v>
      </c>
      <c r="C16" s="25">
        <v>0</v>
      </c>
      <c r="D16" s="26">
        <v>1</v>
      </c>
      <c r="E16" s="26">
        <v>8</v>
      </c>
      <c r="F16" s="26">
        <v>27</v>
      </c>
      <c r="G16" s="26">
        <v>7</v>
      </c>
      <c r="H16" s="26">
        <v>5</v>
      </c>
      <c r="I16" s="68">
        <v>9</v>
      </c>
      <c r="J16" s="384">
        <f t="shared" si="5"/>
        <v>57</v>
      </c>
      <c r="K16" s="26">
        <v>67</v>
      </c>
      <c r="L16" s="68">
        <v>111</v>
      </c>
      <c r="M16" s="25">
        <v>3399</v>
      </c>
      <c r="N16" s="26">
        <v>4238</v>
      </c>
      <c r="O16" s="27">
        <v>5323</v>
      </c>
      <c r="P16" s="244">
        <f t="shared" si="0"/>
        <v>0</v>
      </c>
      <c r="Q16" s="69">
        <f t="shared" si="6"/>
        <v>0.16666666666666666</v>
      </c>
      <c r="R16" s="69">
        <f t="shared" si="1"/>
        <v>1.6</v>
      </c>
      <c r="S16" s="69">
        <f t="shared" si="2"/>
        <v>2.4545454545454546</v>
      </c>
      <c r="T16" s="69">
        <f t="shared" si="3"/>
        <v>1.75</v>
      </c>
      <c r="U16" s="69">
        <f t="shared" si="3"/>
        <v>1.25</v>
      </c>
      <c r="V16" s="70">
        <f t="shared" si="4"/>
        <v>2.25</v>
      </c>
      <c r="W16" s="250">
        <f t="shared" si="7"/>
        <v>1.5405405405405406</v>
      </c>
      <c r="X16" s="69">
        <v>1.8108108108108107</v>
      </c>
      <c r="Y16" s="70">
        <v>3</v>
      </c>
      <c r="Z16" s="32">
        <v>1.08</v>
      </c>
      <c r="AA16" s="33">
        <v>1.35</v>
      </c>
      <c r="AB16" s="34">
        <v>1.73</v>
      </c>
    </row>
    <row r="17" spans="1:28" s="134" customFormat="1" ht="13.5" customHeight="1">
      <c r="A17" s="562"/>
      <c r="B17" s="379" t="s">
        <v>11</v>
      </c>
      <c r="C17" s="25">
        <v>1</v>
      </c>
      <c r="D17" s="26">
        <v>1</v>
      </c>
      <c r="E17" s="26">
        <v>18</v>
      </c>
      <c r="F17" s="26">
        <v>39</v>
      </c>
      <c r="G17" s="26">
        <v>8</v>
      </c>
      <c r="H17" s="26">
        <v>5</v>
      </c>
      <c r="I17" s="68">
        <v>4</v>
      </c>
      <c r="J17" s="384">
        <f t="shared" si="5"/>
        <v>76</v>
      </c>
      <c r="K17" s="26">
        <v>51</v>
      </c>
      <c r="L17" s="68">
        <v>70</v>
      </c>
      <c r="M17" s="25">
        <v>3658</v>
      </c>
      <c r="N17" s="26">
        <v>4549</v>
      </c>
      <c r="O17" s="27">
        <v>4908</v>
      </c>
      <c r="P17" s="244">
        <f t="shared" si="0"/>
        <v>0.3333333333333333</v>
      </c>
      <c r="Q17" s="69">
        <f t="shared" si="6"/>
        <v>0.16666666666666666</v>
      </c>
      <c r="R17" s="69">
        <f t="shared" si="1"/>
        <v>3.6</v>
      </c>
      <c r="S17" s="69">
        <f t="shared" si="2"/>
        <v>3.5454545454545454</v>
      </c>
      <c r="T17" s="69">
        <f t="shared" si="3"/>
        <v>2</v>
      </c>
      <c r="U17" s="69">
        <f t="shared" si="3"/>
        <v>1.25</v>
      </c>
      <c r="V17" s="70">
        <f t="shared" si="4"/>
        <v>1</v>
      </c>
      <c r="W17" s="250">
        <f t="shared" si="7"/>
        <v>2.054054054054054</v>
      </c>
      <c r="X17" s="69">
        <v>1.3783783783783783</v>
      </c>
      <c r="Y17" s="70">
        <v>1.8918918918918919</v>
      </c>
      <c r="Z17" s="32">
        <v>1.16</v>
      </c>
      <c r="AA17" s="33">
        <v>1.45</v>
      </c>
      <c r="AB17" s="34">
        <v>1.58</v>
      </c>
    </row>
    <row r="18" spans="1:28" s="134" customFormat="1" ht="13.5" customHeight="1">
      <c r="A18" s="563"/>
      <c r="B18" s="381" t="s">
        <v>12</v>
      </c>
      <c r="C18" s="40">
        <v>0</v>
      </c>
      <c r="D18" s="41">
        <v>1</v>
      </c>
      <c r="E18" s="41">
        <v>8</v>
      </c>
      <c r="F18" s="41">
        <v>25</v>
      </c>
      <c r="G18" s="41">
        <v>4</v>
      </c>
      <c r="H18" s="41">
        <v>8</v>
      </c>
      <c r="I18" s="136">
        <v>6</v>
      </c>
      <c r="J18" s="397">
        <f t="shared" si="5"/>
        <v>52</v>
      </c>
      <c r="K18" s="41">
        <v>38</v>
      </c>
      <c r="L18" s="136">
        <v>96</v>
      </c>
      <c r="M18" s="40">
        <v>3706</v>
      </c>
      <c r="N18" s="41">
        <v>3936</v>
      </c>
      <c r="O18" s="42">
        <v>4803</v>
      </c>
      <c r="P18" s="259">
        <f t="shared" si="0"/>
        <v>0</v>
      </c>
      <c r="Q18" s="137">
        <f t="shared" si="6"/>
        <v>0.16666666666666666</v>
      </c>
      <c r="R18" s="137">
        <f t="shared" si="1"/>
        <v>1.6</v>
      </c>
      <c r="S18" s="137">
        <f t="shared" si="2"/>
        <v>2.272727272727273</v>
      </c>
      <c r="T18" s="137">
        <f t="shared" si="3"/>
        <v>1</v>
      </c>
      <c r="U18" s="137">
        <f t="shared" si="3"/>
        <v>2</v>
      </c>
      <c r="V18" s="138">
        <f t="shared" si="4"/>
        <v>1.5</v>
      </c>
      <c r="W18" s="252">
        <f t="shared" si="7"/>
        <v>1.4054054054054055</v>
      </c>
      <c r="X18" s="137">
        <v>1.027027027027027</v>
      </c>
      <c r="Y18" s="138">
        <v>2.5945945945945947</v>
      </c>
      <c r="Z18" s="47">
        <v>1.18</v>
      </c>
      <c r="AA18" s="48">
        <v>1.25</v>
      </c>
      <c r="AB18" s="49">
        <v>1.55</v>
      </c>
    </row>
    <row r="19" spans="1:28" s="134" customFormat="1" ht="13.5" customHeight="1">
      <c r="A19" s="561">
        <v>4</v>
      </c>
      <c r="B19" s="379" t="s">
        <v>13</v>
      </c>
      <c r="C19" s="25">
        <v>1</v>
      </c>
      <c r="D19" s="26">
        <v>8</v>
      </c>
      <c r="E19" s="26">
        <v>22</v>
      </c>
      <c r="F19" s="26">
        <v>39</v>
      </c>
      <c r="G19" s="26">
        <v>7</v>
      </c>
      <c r="H19" s="26">
        <v>14</v>
      </c>
      <c r="I19" s="68">
        <v>5</v>
      </c>
      <c r="J19" s="384">
        <f t="shared" si="5"/>
        <v>96</v>
      </c>
      <c r="K19" s="26">
        <v>48</v>
      </c>
      <c r="L19" s="68">
        <v>70</v>
      </c>
      <c r="M19" s="25">
        <v>3607</v>
      </c>
      <c r="N19" s="26">
        <v>3830</v>
      </c>
      <c r="O19" s="27">
        <v>4502</v>
      </c>
      <c r="P19" s="244">
        <f t="shared" si="0"/>
        <v>0.3333333333333333</v>
      </c>
      <c r="Q19" s="69">
        <f t="shared" si="6"/>
        <v>1.3333333333333333</v>
      </c>
      <c r="R19" s="69">
        <f t="shared" si="1"/>
        <v>4.4</v>
      </c>
      <c r="S19" s="69">
        <f t="shared" si="2"/>
        <v>3.5454545454545454</v>
      </c>
      <c r="T19" s="69">
        <f t="shared" si="3"/>
        <v>1.75</v>
      </c>
      <c r="U19" s="69">
        <f t="shared" si="3"/>
        <v>3.5</v>
      </c>
      <c r="V19" s="231">
        <f t="shared" si="4"/>
        <v>1.25</v>
      </c>
      <c r="W19" s="250">
        <f t="shared" si="7"/>
        <v>2.5945945945945947</v>
      </c>
      <c r="X19" s="69">
        <v>1.2972972972972974</v>
      </c>
      <c r="Y19" s="70">
        <v>1.8918918918918919</v>
      </c>
      <c r="Z19" s="32">
        <v>1.14</v>
      </c>
      <c r="AA19" s="33">
        <v>1.22</v>
      </c>
      <c r="AB19" s="34">
        <v>1.46</v>
      </c>
    </row>
    <row r="20" spans="1:28" s="134" customFormat="1" ht="13.5" customHeight="1">
      <c r="A20" s="562"/>
      <c r="B20" s="379" t="s">
        <v>14</v>
      </c>
      <c r="C20" s="25">
        <v>0</v>
      </c>
      <c r="D20" s="26">
        <v>2</v>
      </c>
      <c r="E20" s="26">
        <v>20</v>
      </c>
      <c r="F20" s="26">
        <v>23</v>
      </c>
      <c r="G20" s="26">
        <v>6</v>
      </c>
      <c r="H20" s="26">
        <v>11</v>
      </c>
      <c r="I20" s="68">
        <v>4</v>
      </c>
      <c r="J20" s="384">
        <f t="shared" si="5"/>
        <v>66</v>
      </c>
      <c r="K20" s="26">
        <v>40</v>
      </c>
      <c r="L20" s="68">
        <v>97</v>
      </c>
      <c r="M20" s="25">
        <v>3347</v>
      </c>
      <c r="N20" s="26">
        <v>3542</v>
      </c>
      <c r="O20" s="27">
        <v>4240</v>
      </c>
      <c r="P20" s="244">
        <f t="shared" si="0"/>
        <v>0</v>
      </c>
      <c r="Q20" s="69">
        <f t="shared" si="6"/>
        <v>0.3333333333333333</v>
      </c>
      <c r="R20" s="69">
        <f t="shared" si="1"/>
        <v>4</v>
      </c>
      <c r="S20" s="69">
        <f t="shared" si="2"/>
        <v>2.090909090909091</v>
      </c>
      <c r="T20" s="69">
        <f t="shared" si="3"/>
        <v>1.5</v>
      </c>
      <c r="U20" s="69">
        <f t="shared" si="3"/>
        <v>2.75</v>
      </c>
      <c r="V20" s="231">
        <f t="shared" si="4"/>
        <v>1</v>
      </c>
      <c r="W20" s="250">
        <f t="shared" si="7"/>
        <v>1.7837837837837838</v>
      </c>
      <c r="X20" s="69">
        <v>1.0810810810810811</v>
      </c>
      <c r="Y20" s="70">
        <v>2.6216216216216215</v>
      </c>
      <c r="Z20" s="32">
        <v>1.06</v>
      </c>
      <c r="AA20" s="33">
        <v>1.12</v>
      </c>
      <c r="AB20" s="34">
        <v>1.35</v>
      </c>
    </row>
    <row r="21" spans="1:28" s="134" customFormat="1" ht="13.5" customHeight="1">
      <c r="A21" s="562"/>
      <c r="B21" s="379" t="s">
        <v>15</v>
      </c>
      <c r="C21" s="25">
        <v>1</v>
      </c>
      <c r="D21" s="26">
        <v>4</v>
      </c>
      <c r="E21" s="26">
        <v>31</v>
      </c>
      <c r="F21" s="26">
        <v>32</v>
      </c>
      <c r="G21" s="26">
        <v>6</v>
      </c>
      <c r="H21" s="26">
        <v>9</v>
      </c>
      <c r="I21" s="68">
        <v>2</v>
      </c>
      <c r="J21" s="384">
        <f t="shared" si="5"/>
        <v>85</v>
      </c>
      <c r="K21" s="26">
        <v>41</v>
      </c>
      <c r="L21" s="68">
        <v>82</v>
      </c>
      <c r="M21" s="25">
        <v>3195</v>
      </c>
      <c r="N21" s="26">
        <v>3430</v>
      </c>
      <c r="O21" s="27">
        <v>4193</v>
      </c>
      <c r="P21" s="244">
        <f t="shared" si="0"/>
        <v>0.3333333333333333</v>
      </c>
      <c r="Q21" s="69">
        <f t="shared" si="6"/>
        <v>0.6666666666666666</v>
      </c>
      <c r="R21" s="69">
        <f t="shared" si="1"/>
        <v>6.2</v>
      </c>
      <c r="S21" s="69">
        <f t="shared" si="2"/>
        <v>2.909090909090909</v>
      </c>
      <c r="T21" s="69">
        <f t="shared" si="3"/>
        <v>1.5</v>
      </c>
      <c r="U21" s="69">
        <f t="shared" si="3"/>
        <v>2.25</v>
      </c>
      <c r="V21" s="231">
        <f t="shared" si="4"/>
        <v>0.5</v>
      </c>
      <c r="W21" s="250">
        <f t="shared" si="7"/>
        <v>2.2972972972972974</v>
      </c>
      <c r="X21" s="69">
        <v>1.1081081081081081</v>
      </c>
      <c r="Y21" s="70">
        <v>2.2162162162162162</v>
      </c>
      <c r="Z21" s="32">
        <v>1.01</v>
      </c>
      <c r="AA21" s="33">
        <v>1.09</v>
      </c>
      <c r="AB21" s="34">
        <v>1.34</v>
      </c>
    </row>
    <row r="22" spans="1:28" s="134" customFormat="1" ht="13.5" customHeight="1">
      <c r="A22" s="563"/>
      <c r="B22" s="379" t="s">
        <v>16</v>
      </c>
      <c r="C22" s="25">
        <v>7</v>
      </c>
      <c r="D22" s="26">
        <v>9</v>
      </c>
      <c r="E22" s="26">
        <v>28</v>
      </c>
      <c r="F22" s="26">
        <v>28</v>
      </c>
      <c r="G22" s="26">
        <v>8</v>
      </c>
      <c r="H22" s="26">
        <v>6</v>
      </c>
      <c r="I22" s="68">
        <v>2</v>
      </c>
      <c r="J22" s="384">
        <f t="shared" si="5"/>
        <v>88</v>
      </c>
      <c r="K22" s="26">
        <v>48</v>
      </c>
      <c r="L22" s="68">
        <v>97</v>
      </c>
      <c r="M22" s="25">
        <v>3617</v>
      </c>
      <c r="N22" s="26">
        <v>4116</v>
      </c>
      <c r="O22" s="27">
        <v>4768</v>
      </c>
      <c r="P22" s="244">
        <f t="shared" si="0"/>
        <v>2.3333333333333335</v>
      </c>
      <c r="Q22" s="69">
        <f t="shared" si="6"/>
        <v>1.5</v>
      </c>
      <c r="R22" s="69">
        <f t="shared" si="1"/>
        <v>5.6</v>
      </c>
      <c r="S22" s="69">
        <f t="shared" si="2"/>
        <v>2.5454545454545454</v>
      </c>
      <c r="T22" s="69">
        <f t="shared" si="3"/>
        <v>2</v>
      </c>
      <c r="U22" s="69">
        <f t="shared" si="3"/>
        <v>1.5</v>
      </c>
      <c r="V22" s="231">
        <f t="shared" si="4"/>
        <v>0.5</v>
      </c>
      <c r="W22" s="250">
        <f t="shared" si="7"/>
        <v>2.3783783783783785</v>
      </c>
      <c r="X22" s="69">
        <v>1.2972972972972974</v>
      </c>
      <c r="Y22" s="70">
        <v>2.6216216216216215</v>
      </c>
      <c r="Z22" s="32">
        <v>1.15</v>
      </c>
      <c r="AA22" s="33">
        <v>1.31</v>
      </c>
      <c r="AB22" s="34">
        <v>1.53</v>
      </c>
    </row>
    <row r="23" spans="1:28" s="134" customFormat="1" ht="13.5" customHeight="1">
      <c r="A23" s="561">
        <v>5</v>
      </c>
      <c r="B23" s="380" t="s">
        <v>17</v>
      </c>
      <c r="C23" s="57">
        <v>1</v>
      </c>
      <c r="D23" s="58">
        <v>2</v>
      </c>
      <c r="E23" s="58">
        <v>24</v>
      </c>
      <c r="F23" s="58">
        <v>17</v>
      </c>
      <c r="G23" s="58">
        <v>5</v>
      </c>
      <c r="H23" s="58">
        <v>1</v>
      </c>
      <c r="I23" s="71">
        <v>5</v>
      </c>
      <c r="J23" s="385">
        <f t="shared" si="5"/>
        <v>55</v>
      </c>
      <c r="K23" s="58">
        <v>24</v>
      </c>
      <c r="L23" s="71">
        <v>107</v>
      </c>
      <c r="M23" s="57">
        <v>2896</v>
      </c>
      <c r="N23" s="58">
        <v>2818</v>
      </c>
      <c r="O23" s="59">
        <v>5008</v>
      </c>
      <c r="P23" s="258">
        <f t="shared" si="0"/>
        <v>0.3333333333333333</v>
      </c>
      <c r="Q23" s="72">
        <f t="shared" si="6"/>
        <v>0.3333333333333333</v>
      </c>
      <c r="R23" s="72">
        <f t="shared" si="1"/>
        <v>4.8</v>
      </c>
      <c r="S23" s="72">
        <f t="shared" si="2"/>
        <v>1.5454545454545454</v>
      </c>
      <c r="T23" s="72">
        <f t="shared" si="3"/>
        <v>1.25</v>
      </c>
      <c r="U23" s="72">
        <f t="shared" si="3"/>
        <v>0.25</v>
      </c>
      <c r="V23" s="233">
        <f t="shared" si="4"/>
        <v>1.25</v>
      </c>
      <c r="W23" s="251">
        <f t="shared" si="7"/>
        <v>1.4864864864864864</v>
      </c>
      <c r="X23" s="72">
        <v>0.6486486486486487</v>
      </c>
      <c r="Y23" s="73">
        <v>2.891891891891892</v>
      </c>
      <c r="Z23" s="64">
        <v>0.93</v>
      </c>
      <c r="AA23" s="65">
        <v>0.91</v>
      </c>
      <c r="AB23" s="66">
        <v>1.6</v>
      </c>
    </row>
    <row r="24" spans="1:28" s="134" customFormat="1" ht="13.5" customHeight="1">
      <c r="A24" s="562"/>
      <c r="B24" s="379" t="s">
        <v>18</v>
      </c>
      <c r="C24" s="25">
        <v>5</v>
      </c>
      <c r="D24" s="26">
        <v>12</v>
      </c>
      <c r="E24" s="26">
        <v>45</v>
      </c>
      <c r="F24" s="26">
        <v>34</v>
      </c>
      <c r="G24" s="26">
        <v>11</v>
      </c>
      <c r="H24" s="26">
        <v>9</v>
      </c>
      <c r="I24" s="68">
        <v>4</v>
      </c>
      <c r="J24" s="384">
        <f t="shared" si="5"/>
        <v>120</v>
      </c>
      <c r="K24" s="26">
        <v>50</v>
      </c>
      <c r="L24" s="68">
        <v>107</v>
      </c>
      <c r="M24" s="25">
        <v>4880</v>
      </c>
      <c r="N24" s="26">
        <v>5523</v>
      </c>
      <c r="O24" s="27">
        <v>6385</v>
      </c>
      <c r="P24" s="244">
        <f t="shared" si="0"/>
        <v>1.6666666666666667</v>
      </c>
      <c r="Q24" s="69">
        <f t="shared" si="6"/>
        <v>2</v>
      </c>
      <c r="R24" s="69">
        <f t="shared" si="1"/>
        <v>9</v>
      </c>
      <c r="S24" s="69">
        <f t="shared" si="2"/>
        <v>3.090909090909091</v>
      </c>
      <c r="T24" s="69">
        <f t="shared" si="3"/>
        <v>2.75</v>
      </c>
      <c r="U24" s="69">
        <f t="shared" si="3"/>
        <v>2.25</v>
      </c>
      <c r="V24" s="70">
        <f t="shared" si="4"/>
        <v>1</v>
      </c>
      <c r="W24" s="250">
        <f t="shared" si="7"/>
        <v>3.2432432432432434</v>
      </c>
      <c r="X24" s="69">
        <v>1.3513513513513513</v>
      </c>
      <c r="Y24" s="70">
        <v>2.891891891891892</v>
      </c>
      <c r="Z24" s="32">
        <v>1.55</v>
      </c>
      <c r="AA24" s="33">
        <v>1.75</v>
      </c>
      <c r="AB24" s="34">
        <v>2.03</v>
      </c>
    </row>
    <row r="25" spans="1:28" s="134" customFormat="1" ht="13.5" customHeight="1">
      <c r="A25" s="562"/>
      <c r="B25" s="379" t="s">
        <v>19</v>
      </c>
      <c r="C25" s="25">
        <v>3</v>
      </c>
      <c r="D25" s="26">
        <v>14</v>
      </c>
      <c r="E25" s="26">
        <v>24</v>
      </c>
      <c r="F25" s="26">
        <v>35</v>
      </c>
      <c r="G25" s="26">
        <v>3</v>
      </c>
      <c r="H25" s="26">
        <v>4</v>
      </c>
      <c r="I25" s="68">
        <v>3</v>
      </c>
      <c r="J25" s="384">
        <f t="shared" si="5"/>
        <v>86</v>
      </c>
      <c r="K25" s="26">
        <v>55</v>
      </c>
      <c r="L25" s="68">
        <v>94</v>
      </c>
      <c r="M25" s="25">
        <v>4371</v>
      </c>
      <c r="N25" s="26">
        <v>3843</v>
      </c>
      <c r="O25" s="27">
        <v>4815</v>
      </c>
      <c r="P25" s="244">
        <f t="shared" si="0"/>
        <v>1</v>
      </c>
      <c r="Q25" s="69">
        <f t="shared" si="6"/>
        <v>2.3333333333333335</v>
      </c>
      <c r="R25" s="69">
        <f t="shared" si="1"/>
        <v>4.8</v>
      </c>
      <c r="S25" s="69">
        <f t="shared" si="2"/>
        <v>3.1818181818181817</v>
      </c>
      <c r="T25" s="69">
        <f t="shared" si="3"/>
        <v>0.75</v>
      </c>
      <c r="U25" s="69">
        <f t="shared" si="3"/>
        <v>1</v>
      </c>
      <c r="V25" s="70">
        <f t="shared" si="4"/>
        <v>0.75</v>
      </c>
      <c r="W25" s="250">
        <f t="shared" si="7"/>
        <v>2.324324324324324</v>
      </c>
      <c r="X25" s="69">
        <v>1.4864864864864864</v>
      </c>
      <c r="Y25" s="70">
        <v>2.5405405405405403</v>
      </c>
      <c r="Z25" s="32">
        <v>1.38</v>
      </c>
      <c r="AA25" s="33">
        <v>1.22</v>
      </c>
      <c r="AB25" s="34">
        <v>1.53</v>
      </c>
    </row>
    <row r="26" spans="1:28" s="134" customFormat="1" ht="13.5" customHeight="1">
      <c r="A26" s="562"/>
      <c r="B26" s="379" t="s">
        <v>20</v>
      </c>
      <c r="C26" s="25">
        <v>3</v>
      </c>
      <c r="D26" s="26">
        <v>10</v>
      </c>
      <c r="E26" s="26">
        <v>32</v>
      </c>
      <c r="F26" s="26">
        <v>31</v>
      </c>
      <c r="G26" s="26">
        <v>10</v>
      </c>
      <c r="H26" s="26">
        <v>2</v>
      </c>
      <c r="I26" s="68">
        <v>5</v>
      </c>
      <c r="J26" s="384">
        <f t="shared" si="5"/>
        <v>93</v>
      </c>
      <c r="K26" s="26">
        <v>50</v>
      </c>
      <c r="L26" s="68">
        <v>81</v>
      </c>
      <c r="M26" s="25">
        <v>4739</v>
      </c>
      <c r="N26" s="26">
        <v>4578</v>
      </c>
      <c r="O26" s="27">
        <v>6139</v>
      </c>
      <c r="P26" s="244">
        <f t="shared" si="0"/>
        <v>1</v>
      </c>
      <c r="Q26" s="69">
        <f t="shared" si="6"/>
        <v>1.6666666666666667</v>
      </c>
      <c r="R26" s="69">
        <f t="shared" si="1"/>
        <v>6.4</v>
      </c>
      <c r="S26" s="69">
        <f t="shared" si="2"/>
        <v>2.8181818181818183</v>
      </c>
      <c r="T26" s="69">
        <f t="shared" si="3"/>
        <v>2.5</v>
      </c>
      <c r="U26" s="69">
        <f t="shared" si="3"/>
        <v>0.5</v>
      </c>
      <c r="V26" s="70">
        <f t="shared" si="4"/>
        <v>1.25</v>
      </c>
      <c r="W26" s="250">
        <f t="shared" si="7"/>
        <v>2.5135135135135136</v>
      </c>
      <c r="X26" s="69">
        <v>1.3513513513513513</v>
      </c>
      <c r="Y26" s="70">
        <v>2.189189189189189</v>
      </c>
      <c r="Z26" s="32">
        <v>1.5</v>
      </c>
      <c r="AA26" s="33">
        <v>1.45</v>
      </c>
      <c r="AB26" s="34">
        <v>1.96</v>
      </c>
    </row>
    <row r="27" spans="1:28" s="134" customFormat="1" ht="13.5" customHeight="1">
      <c r="A27" s="563"/>
      <c r="B27" s="381" t="s">
        <v>21</v>
      </c>
      <c r="C27" s="40">
        <v>5</v>
      </c>
      <c r="D27" s="41">
        <v>19</v>
      </c>
      <c r="E27" s="41">
        <v>28</v>
      </c>
      <c r="F27" s="41">
        <v>41</v>
      </c>
      <c r="G27" s="41">
        <v>4</v>
      </c>
      <c r="H27" s="41">
        <v>4</v>
      </c>
      <c r="I27" s="136">
        <v>12</v>
      </c>
      <c r="J27" s="397">
        <f t="shared" si="5"/>
        <v>113</v>
      </c>
      <c r="K27" s="41">
        <v>59</v>
      </c>
      <c r="L27" s="136">
        <v>86</v>
      </c>
      <c r="M27" s="40">
        <v>4867</v>
      </c>
      <c r="N27" s="41">
        <v>4488</v>
      </c>
      <c r="O27" s="42">
        <v>5167</v>
      </c>
      <c r="P27" s="259">
        <f t="shared" si="0"/>
        <v>1.6666666666666667</v>
      </c>
      <c r="Q27" s="137">
        <f t="shared" si="6"/>
        <v>3.1666666666666665</v>
      </c>
      <c r="R27" s="137">
        <f t="shared" si="1"/>
        <v>5.6</v>
      </c>
      <c r="S27" s="137">
        <f t="shared" si="2"/>
        <v>3.727272727272727</v>
      </c>
      <c r="T27" s="137">
        <f t="shared" si="3"/>
        <v>1</v>
      </c>
      <c r="U27" s="137">
        <f t="shared" si="3"/>
        <v>1</v>
      </c>
      <c r="V27" s="138">
        <f t="shared" si="4"/>
        <v>3</v>
      </c>
      <c r="W27" s="252">
        <f t="shared" si="7"/>
        <v>3.054054054054054</v>
      </c>
      <c r="X27" s="137">
        <v>1.5945945945945945</v>
      </c>
      <c r="Y27" s="138">
        <v>2.324324324324324</v>
      </c>
      <c r="Z27" s="47">
        <v>1.54</v>
      </c>
      <c r="AA27" s="48">
        <v>1.42</v>
      </c>
      <c r="AB27" s="49">
        <v>1.65</v>
      </c>
    </row>
    <row r="28" spans="1:28" s="134" customFormat="1" ht="13.5" customHeight="1">
      <c r="A28" s="561">
        <v>6</v>
      </c>
      <c r="B28" s="379" t="s">
        <v>22</v>
      </c>
      <c r="C28" s="25">
        <v>7</v>
      </c>
      <c r="D28" s="26">
        <v>7</v>
      </c>
      <c r="E28" s="26">
        <v>16</v>
      </c>
      <c r="F28" s="26">
        <v>25</v>
      </c>
      <c r="G28" s="26">
        <v>8</v>
      </c>
      <c r="H28" s="26">
        <v>3</v>
      </c>
      <c r="I28" s="68">
        <v>8</v>
      </c>
      <c r="J28" s="384">
        <f t="shared" si="5"/>
        <v>74</v>
      </c>
      <c r="K28" s="26">
        <v>61</v>
      </c>
      <c r="L28" s="68">
        <v>90</v>
      </c>
      <c r="M28" s="25">
        <v>4100</v>
      </c>
      <c r="N28" s="26">
        <v>4693</v>
      </c>
      <c r="O28" s="27">
        <v>6601</v>
      </c>
      <c r="P28" s="244">
        <f t="shared" si="0"/>
        <v>2.3333333333333335</v>
      </c>
      <c r="Q28" s="69">
        <f t="shared" si="6"/>
        <v>1.1666666666666667</v>
      </c>
      <c r="R28" s="69">
        <f t="shared" si="1"/>
        <v>3.2</v>
      </c>
      <c r="S28" s="69">
        <f t="shared" si="2"/>
        <v>2.272727272727273</v>
      </c>
      <c r="T28" s="69">
        <f t="shared" si="3"/>
        <v>2</v>
      </c>
      <c r="U28" s="69">
        <f t="shared" si="3"/>
        <v>0.75</v>
      </c>
      <c r="V28" s="231">
        <f t="shared" si="4"/>
        <v>2</v>
      </c>
      <c r="W28" s="250">
        <f t="shared" si="7"/>
        <v>2</v>
      </c>
      <c r="X28" s="69">
        <v>1.6486486486486487</v>
      </c>
      <c r="Y28" s="70">
        <v>2.4324324324324325</v>
      </c>
      <c r="Z28" s="32">
        <v>1.3</v>
      </c>
      <c r="AA28" s="33">
        <v>1.49</v>
      </c>
      <c r="AB28" s="34">
        <v>2.1</v>
      </c>
    </row>
    <row r="29" spans="1:28" s="134" customFormat="1" ht="13.5" customHeight="1">
      <c r="A29" s="562"/>
      <c r="B29" s="379" t="s">
        <v>23</v>
      </c>
      <c r="C29" s="25">
        <v>4</v>
      </c>
      <c r="D29" s="26">
        <v>9</v>
      </c>
      <c r="E29" s="26">
        <v>20</v>
      </c>
      <c r="F29" s="26">
        <v>26</v>
      </c>
      <c r="G29" s="26">
        <v>3</v>
      </c>
      <c r="H29" s="26">
        <v>3</v>
      </c>
      <c r="I29" s="68">
        <v>8</v>
      </c>
      <c r="J29" s="384">
        <f t="shared" si="5"/>
        <v>73</v>
      </c>
      <c r="K29" s="26">
        <v>48</v>
      </c>
      <c r="L29" s="68">
        <v>72</v>
      </c>
      <c r="M29" s="25">
        <v>4297</v>
      </c>
      <c r="N29" s="26">
        <v>4442</v>
      </c>
      <c r="O29" s="27">
        <v>6529</v>
      </c>
      <c r="P29" s="244">
        <f t="shared" si="0"/>
        <v>1.3333333333333333</v>
      </c>
      <c r="Q29" s="69">
        <f t="shared" si="6"/>
        <v>1.5</v>
      </c>
      <c r="R29" s="69">
        <f t="shared" si="1"/>
        <v>4</v>
      </c>
      <c r="S29" s="69">
        <f t="shared" si="2"/>
        <v>2.3636363636363638</v>
      </c>
      <c r="T29" s="69">
        <f t="shared" si="3"/>
        <v>0.75</v>
      </c>
      <c r="U29" s="69">
        <f t="shared" si="3"/>
        <v>0.75</v>
      </c>
      <c r="V29" s="231">
        <f t="shared" si="4"/>
        <v>2</v>
      </c>
      <c r="W29" s="250">
        <f t="shared" si="7"/>
        <v>1.972972972972973</v>
      </c>
      <c r="X29" s="69">
        <v>1.2972972972972974</v>
      </c>
      <c r="Y29" s="70">
        <v>1.945945945945946</v>
      </c>
      <c r="Z29" s="32">
        <v>1.36</v>
      </c>
      <c r="AA29" s="33">
        <v>1.41</v>
      </c>
      <c r="AB29" s="34">
        <v>2.08</v>
      </c>
    </row>
    <row r="30" spans="1:28" s="134" customFormat="1" ht="13.5" customHeight="1">
      <c r="A30" s="562"/>
      <c r="B30" s="379" t="s">
        <v>24</v>
      </c>
      <c r="C30" s="25">
        <v>6</v>
      </c>
      <c r="D30" s="26">
        <v>3</v>
      </c>
      <c r="E30" s="26">
        <v>12</v>
      </c>
      <c r="F30" s="26">
        <v>14</v>
      </c>
      <c r="G30" s="26">
        <v>4</v>
      </c>
      <c r="H30" s="26">
        <v>8</v>
      </c>
      <c r="I30" s="68">
        <v>14</v>
      </c>
      <c r="J30" s="384">
        <f t="shared" si="5"/>
        <v>61</v>
      </c>
      <c r="K30" s="26">
        <v>54</v>
      </c>
      <c r="L30" s="68">
        <v>71</v>
      </c>
      <c r="M30" s="25">
        <v>3693</v>
      </c>
      <c r="N30" s="26">
        <v>4089</v>
      </c>
      <c r="O30" s="27">
        <v>5200</v>
      </c>
      <c r="P30" s="244">
        <f t="shared" si="0"/>
        <v>2</v>
      </c>
      <c r="Q30" s="69">
        <f t="shared" si="6"/>
        <v>0.5</v>
      </c>
      <c r="R30" s="69">
        <f t="shared" si="1"/>
        <v>2.4</v>
      </c>
      <c r="S30" s="69">
        <f t="shared" si="2"/>
        <v>1.2727272727272727</v>
      </c>
      <c r="T30" s="69">
        <f t="shared" si="3"/>
        <v>1</v>
      </c>
      <c r="U30" s="69">
        <f t="shared" si="3"/>
        <v>2</v>
      </c>
      <c r="V30" s="231">
        <f t="shared" si="4"/>
        <v>3.5</v>
      </c>
      <c r="W30" s="250">
        <f t="shared" si="7"/>
        <v>1.6486486486486487</v>
      </c>
      <c r="X30" s="69">
        <v>1.4594594594594594</v>
      </c>
      <c r="Y30" s="70">
        <v>1.9189189189189189</v>
      </c>
      <c r="Z30" s="32">
        <v>1.17</v>
      </c>
      <c r="AA30" s="33">
        <v>1.3</v>
      </c>
      <c r="AB30" s="34">
        <v>1.66</v>
      </c>
    </row>
    <row r="31" spans="1:28" s="134" customFormat="1" ht="13.5" customHeight="1">
      <c r="A31" s="563"/>
      <c r="B31" s="381">
        <v>26</v>
      </c>
      <c r="C31" s="40">
        <v>1</v>
      </c>
      <c r="D31" s="41">
        <v>5</v>
      </c>
      <c r="E31" s="41">
        <v>10</v>
      </c>
      <c r="F31" s="41">
        <v>17</v>
      </c>
      <c r="G31" s="41">
        <v>1</v>
      </c>
      <c r="H31" s="41">
        <v>5</v>
      </c>
      <c r="I31" s="136">
        <v>1</v>
      </c>
      <c r="J31" s="397">
        <f t="shared" si="5"/>
        <v>40</v>
      </c>
      <c r="K31" s="41">
        <v>36</v>
      </c>
      <c r="L31" s="136">
        <v>75</v>
      </c>
      <c r="M31" s="40">
        <v>3208</v>
      </c>
      <c r="N31" s="41">
        <v>3859</v>
      </c>
      <c r="O31" s="42">
        <v>5811</v>
      </c>
      <c r="P31" s="259">
        <f t="shared" si="0"/>
        <v>0.3333333333333333</v>
      </c>
      <c r="Q31" s="137">
        <f t="shared" si="6"/>
        <v>0.8333333333333334</v>
      </c>
      <c r="R31" s="137">
        <f t="shared" si="1"/>
        <v>2</v>
      </c>
      <c r="S31" s="137">
        <f t="shared" si="2"/>
        <v>1.5454545454545454</v>
      </c>
      <c r="T31" s="137">
        <f t="shared" si="3"/>
        <v>0.25</v>
      </c>
      <c r="U31" s="137">
        <f t="shared" si="3"/>
        <v>1.25</v>
      </c>
      <c r="V31" s="235">
        <f t="shared" si="4"/>
        <v>0.25</v>
      </c>
      <c r="W31" s="252">
        <f t="shared" si="7"/>
        <v>1.0810810810810811</v>
      </c>
      <c r="X31" s="137">
        <v>0.972972972972973</v>
      </c>
      <c r="Y31" s="138">
        <v>2.027027027027027</v>
      </c>
      <c r="Z31" s="47">
        <v>1.02</v>
      </c>
      <c r="AA31" s="48">
        <v>1.22</v>
      </c>
      <c r="AB31" s="49">
        <v>1.85</v>
      </c>
    </row>
    <row r="32" spans="1:28" s="134" customFormat="1" ht="13.5" customHeight="1">
      <c r="A32" s="561">
        <v>7</v>
      </c>
      <c r="B32" s="379" t="s">
        <v>26</v>
      </c>
      <c r="C32" s="25">
        <v>2</v>
      </c>
      <c r="D32" s="26">
        <v>6</v>
      </c>
      <c r="E32" s="26">
        <v>14</v>
      </c>
      <c r="F32" s="26">
        <v>6</v>
      </c>
      <c r="G32" s="26">
        <v>1</v>
      </c>
      <c r="H32" s="26">
        <v>1</v>
      </c>
      <c r="I32" s="68">
        <v>2</v>
      </c>
      <c r="J32" s="384">
        <f t="shared" si="5"/>
        <v>32</v>
      </c>
      <c r="K32" s="26">
        <v>45</v>
      </c>
      <c r="L32" s="68">
        <v>49</v>
      </c>
      <c r="M32" s="25">
        <v>2935</v>
      </c>
      <c r="N32" s="26">
        <v>3390</v>
      </c>
      <c r="O32" s="27">
        <v>4000</v>
      </c>
      <c r="P32" s="244">
        <f t="shared" si="0"/>
        <v>0.6666666666666666</v>
      </c>
      <c r="Q32" s="69">
        <f t="shared" si="6"/>
        <v>1</v>
      </c>
      <c r="R32" s="69">
        <f t="shared" si="1"/>
        <v>2.8</v>
      </c>
      <c r="S32" s="69">
        <f t="shared" si="2"/>
        <v>0.5454545454545454</v>
      </c>
      <c r="T32" s="69">
        <f t="shared" si="3"/>
        <v>0.25</v>
      </c>
      <c r="U32" s="69">
        <f t="shared" si="3"/>
        <v>0.25</v>
      </c>
      <c r="V32" s="70">
        <f t="shared" si="4"/>
        <v>0.5</v>
      </c>
      <c r="W32" s="250">
        <f t="shared" si="7"/>
        <v>0.8648648648648649</v>
      </c>
      <c r="X32" s="69">
        <v>1.2162162162162162</v>
      </c>
      <c r="Y32" s="70">
        <v>1.3243243243243243</v>
      </c>
      <c r="Z32" s="32">
        <v>0.93</v>
      </c>
      <c r="AA32" s="33">
        <v>1.07</v>
      </c>
      <c r="AB32" s="34">
        <v>1.27</v>
      </c>
    </row>
    <row r="33" spans="1:28" s="134" customFormat="1" ht="13.5" customHeight="1">
      <c r="A33" s="562"/>
      <c r="B33" s="379" t="s">
        <v>27</v>
      </c>
      <c r="C33" s="25">
        <v>3</v>
      </c>
      <c r="D33" s="26">
        <v>6</v>
      </c>
      <c r="E33" s="26">
        <v>11</v>
      </c>
      <c r="F33" s="26">
        <v>9</v>
      </c>
      <c r="G33" s="26">
        <v>1</v>
      </c>
      <c r="H33" s="26">
        <v>4</v>
      </c>
      <c r="I33" s="68">
        <v>1</v>
      </c>
      <c r="J33" s="384">
        <f t="shared" si="5"/>
        <v>35</v>
      </c>
      <c r="K33" s="26">
        <v>44</v>
      </c>
      <c r="L33" s="68">
        <v>56</v>
      </c>
      <c r="M33" s="25">
        <v>3035</v>
      </c>
      <c r="N33" s="26">
        <v>3454</v>
      </c>
      <c r="O33" s="27">
        <v>4015</v>
      </c>
      <c r="P33" s="244">
        <f t="shared" si="0"/>
        <v>1</v>
      </c>
      <c r="Q33" s="69">
        <f t="shared" si="6"/>
        <v>1</v>
      </c>
      <c r="R33" s="69">
        <f t="shared" si="1"/>
        <v>2.2</v>
      </c>
      <c r="S33" s="69">
        <f t="shared" si="2"/>
        <v>0.8181818181818182</v>
      </c>
      <c r="T33" s="69">
        <f t="shared" si="3"/>
        <v>0.25</v>
      </c>
      <c r="U33" s="69">
        <f t="shared" si="3"/>
        <v>1</v>
      </c>
      <c r="V33" s="70">
        <f t="shared" si="4"/>
        <v>0.25</v>
      </c>
      <c r="W33" s="250">
        <f t="shared" si="7"/>
        <v>0.9459459459459459</v>
      </c>
      <c r="X33" s="69">
        <v>1.1891891891891893</v>
      </c>
      <c r="Y33" s="70">
        <v>1.5135135135135136</v>
      </c>
      <c r="Z33" s="32">
        <v>0.97</v>
      </c>
      <c r="AA33" s="33">
        <v>1.1</v>
      </c>
      <c r="AB33" s="34">
        <v>1.28</v>
      </c>
    </row>
    <row r="34" spans="1:28" s="134" customFormat="1" ht="13.5" customHeight="1">
      <c r="A34" s="562"/>
      <c r="B34" s="379" t="s">
        <v>28</v>
      </c>
      <c r="C34" s="25">
        <v>1</v>
      </c>
      <c r="D34" s="26">
        <v>3</v>
      </c>
      <c r="E34" s="26">
        <v>6</v>
      </c>
      <c r="F34" s="26">
        <v>6</v>
      </c>
      <c r="G34" s="26">
        <v>1</v>
      </c>
      <c r="H34" s="26">
        <v>1</v>
      </c>
      <c r="I34" s="68">
        <v>4</v>
      </c>
      <c r="J34" s="384">
        <f t="shared" si="5"/>
        <v>22</v>
      </c>
      <c r="K34" s="26">
        <v>33</v>
      </c>
      <c r="L34" s="68">
        <v>51</v>
      </c>
      <c r="M34" s="25">
        <v>2272</v>
      </c>
      <c r="N34" s="26">
        <v>2427</v>
      </c>
      <c r="O34" s="27">
        <v>2883</v>
      </c>
      <c r="P34" s="244">
        <f t="shared" si="0"/>
        <v>0.3333333333333333</v>
      </c>
      <c r="Q34" s="69">
        <f t="shared" si="6"/>
        <v>0.5</v>
      </c>
      <c r="R34" s="69">
        <f t="shared" si="1"/>
        <v>1.2</v>
      </c>
      <c r="S34" s="69">
        <f t="shared" si="2"/>
        <v>0.5454545454545454</v>
      </c>
      <c r="T34" s="69">
        <f t="shared" si="3"/>
        <v>0.25</v>
      </c>
      <c r="U34" s="69">
        <f t="shared" si="3"/>
        <v>0.25</v>
      </c>
      <c r="V34" s="70">
        <f t="shared" si="4"/>
        <v>1</v>
      </c>
      <c r="W34" s="250">
        <f t="shared" si="7"/>
        <v>0.5945945945945946</v>
      </c>
      <c r="X34" s="69">
        <v>0.8918918918918919</v>
      </c>
      <c r="Y34" s="70">
        <v>1.3783783783783783</v>
      </c>
      <c r="Z34" s="32">
        <v>0.72</v>
      </c>
      <c r="AA34" s="33">
        <v>0.77</v>
      </c>
      <c r="AB34" s="34">
        <v>0.92</v>
      </c>
    </row>
    <row r="35" spans="1:28" s="134" customFormat="1" ht="13.5" customHeight="1">
      <c r="A35" s="563"/>
      <c r="B35" s="379" t="s">
        <v>29</v>
      </c>
      <c r="C35" s="25">
        <v>1</v>
      </c>
      <c r="D35" s="26">
        <v>1</v>
      </c>
      <c r="E35" s="26">
        <v>6</v>
      </c>
      <c r="F35" s="26">
        <v>11</v>
      </c>
      <c r="G35" s="26">
        <v>2</v>
      </c>
      <c r="H35" s="26">
        <v>6</v>
      </c>
      <c r="I35" s="68">
        <v>3</v>
      </c>
      <c r="J35" s="384">
        <f t="shared" si="5"/>
        <v>30</v>
      </c>
      <c r="K35" s="26">
        <v>22</v>
      </c>
      <c r="L35" s="68">
        <v>45</v>
      </c>
      <c r="M35" s="25">
        <v>2319</v>
      </c>
      <c r="N35" s="26">
        <v>2364</v>
      </c>
      <c r="O35" s="27">
        <v>2581</v>
      </c>
      <c r="P35" s="244">
        <f t="shared" si="0"/>
        <v>0.3333333333333333</v>
      </c>
      <c r="Q35" s="69">
        <f t="shared" si="6"/>
        <v>0.16666666666666666</v>
      </c>
      <c r="R35" s="69">
        <f t="shared" si="1"/>
        <v>1.2</v>
      </c>
      <c r="S35" s="69">
        <f t="shared" si="2"/>
        <v>1</v>
      </c>
      <c r="T35" s="69">
        <f t="shared" si="3"/>
        <v>0.5</v>
      </c>
      <c r="U35" s="69">
        <f t="shared" si="3"/>
        <v>1.5</v>
      </c>
      <c r="V35" s="70">
        <f t="shared" si="4"/>
        <v>0.75</v>
      </c>
      <c r="W35" s="250">
        <f t="shared" si="7"/>
        <v>0.8108108108108109</v>
      </c>
      <c r="X35" s="69">
        <v>0.5945945945945946</v>
      </c>
      <c r="Y35" s="70">
        <v>1.2162162162162162</v>
      </c>
      <c r="Z35" s="32">
        <v>0.74</v>
      </c>
      <c r="AA35" s="33">
        <v>0.75</v>
      </c>
      <c r="AB35" s="34">
        <v>0.82</v>
      </c>
    </row>
    <row r="36" spans="1:28" s="134" customFormat="1" ht="13.5" customHeight="1">
      <c r="A36" s="561">
        <v>8</v>
      </c>
      <c r="B36" s="380" t="s">
        <v>30</v>
      </c>
      <c r="C36" s="57">
        <v>2</v>
      </c>
      <c r="D36" s="58">
        <v>2</v>
      </c>
      <c r="E36" s="58">
        <v>2</v>
      </c>
      <c r="F36" s="58">
        <v>5</v>
      </c>
      <c r="G36" s="58">
        <v>5</v>
      </c>
      <c r="H36" s="58">
        <v>0</v>
      </c>
      <c r="I36" s="71">
        <v>3</v>
      </c>
      <c r="J36" s="385">
        <f t="shared" si="5"/>
        <v>19</v>
      </c>
      <c r="K36" s="58">
        <v>29</v>
      </c>
      <c r="L36" s="71">
        <v>32</v>
      </c>
      <c r="M36" s="57">
        <v>2092</v>
      </c>
      <c r="N36" s="58">
        <v>1859</v>
      </c>
      <c r="O36" s="59">
        <v>2352</v>
      </c>
      <c r="P36" s="258">
        <f t="shared" si="0"/>
        <v>0.6666666666666666</v>
      </c>
      <c r="Q36" s="72">
        <f t="shared" si="6"/>
        <v>0.3333333333333333</v>
      </c>
      <c r="R36" s="72">
        <f t="shared" si="1"/>
        <v>0.4</v>
      </c>
      <c r="S36" s="72">
        <f t="shared" si="2"/>
        <v>0.45454545454545453</v>
      </c>
      <c r="T36" s="72">
        <f t="shared" si="3"/>
        <v>1.25</v>
      </c>
      <c r="U36" s="72">
        <f t="shared" si="3"/>
        <v>0</v>
      </c>
      <c r="V36" s="73">
        <f t="shared" si="4"/>
        <v>0.75</v>
      </c>
      <c r="W36" s="251">
        <f t="shared" si="7"/>
        <v>0.5135135135135135</v>
      </c>
      <c r="X36" s="72">
        <v>0.7837837837837838</v>
      </c>
      <c r="Y36" s="73">
        <v>0.8648648648648649</v>
      </c>
      <c r="Z36" s="64">
        <v>0.66</v>
      </c>
      <c r="AA36" s="65">
        <v>0.59</v>
      </c>
      <c r="AB36" s="66">
        <v>0.75</v>
      </c>
    </row>
    <row r="37" spans="1:28" s="134" customFormat="1" ht="13.5" customHeight="1">
      <c r="A37" s="562"/>
      <c r="B37" s="379" t="s">
        <v>31</v>
      </c>
      <c r="C37" s="25">
        <v>1</v>
      </c>
      <c r="D37" s="26">
        <v>4</v>
      </c>
      <c r="E37" s="26">
        <v>1</v>
      </c>
      <c r="F37" s="26">
        <v>6</v>
      </c>
      <c r="G37" s="26">
        <v>2</v>
      </c>
      <c r="H37" s="26">
        <v>0</v>
      </c>
      <c r="I37" s="68">
        <v>6</v>
      </c>
      <c r="J37" s="384">
        <f t="shared" si="5"/>
        <v>20</v>
      </c>
      <c r="K37" s="26">
        <v>23</v>
      </c>
      <c r="L37" s="68">
        <v>36</v>
      </c>
      <c r="M37" s="25">
        <v>1915</v>
      </c>
      <c r="N37" s="26">
        <v>1813</v>
      </c>
      <c r="O37" s="27">
        <v>1956</v>
      </c>
      <c r="P37" s="244">
        <f t="shared" si="0"/>
        <v>0.3333333333333333</v>
      </c>
      <c r="Q37" s="69">
        <f t="shared" si="6"/>
        <v>0.6666666666666666</v>
      </c>
      <c r="R37" s="69">
        <f t="shared" si="1"/>
        <v>0.2</v>
      </c>
      <c r="S37" s="69">
        <f t="shared" si="2"/>
        <v>0.5454545454545454</v>
      </c>
      <c r="T37" s="69">
        <f t="shared" si="3"/>
        <v>0.5</v>
      </c>
      <c r="U37" s="69">
        <f t="shared" si="3"/>
        <v>0</v>
      </c>
      <c r="V37" s="231">
        <f t="shared" si="4"/>
        <v>1.5</v>
      </c>
      <c r="W37" s="250">
        <f t="shared" si="7"/>
        <v>0.5405405405405406</v>
      </c>
      <c r="X37" s="69">
        <v>0.6216216216216216</v>
      </c>
      <c r="Y37" s="70">
        <v>0.972972972972973</v>
      </c>
      <c r="Z37" s="32">
        <v>0.62</v>
      </c>
      <c r="AA37" s="33">
        <v>0.59</v>
      </c>
      <c r="AB37" s="34">
        <v>0.64</v>
      </c>
    </row>
    <row r="38" spans="1:28" s="134" customFormat="1" ht="13.5" customHeight="1">
      <c r="A38" s="562"/>
      <c r="B38" s="379" t="s">
        <v>32</v>
      </c>
      <c r="C38" s="25">
        <v>2</v>
      </c>
      <c r="D38" s="26">
        <v>1</v>
      </c>
      <c r="E38" s="26">
        <v>3</v>
      </c>
      <c r="F38" s="26">
        <v>3</v>
      </c>
      <c r="G38" s="26">
        <v>3</v>
      </c>
      <c r="H38" s="26">
        <v>2</v>
      </c>
      <c r="I38" s="68">
        <v>7</v>
      </c>
      <c r="J38" s="384">
        <f t="shared" si="5"/>
        <v>21</v>
      </c>
      <c r="K38" s="26">
        <v>37</v>
      </c>
      <c r="L38" s="68">
        <v>21</v>
      </c>
      <c r="M38" s="25">
        <v>1657</v>
      </c>
      <c r="N38" s="26">
        <v>1374</v>
      </c>
      <c r="O38" s="27">
        <v>1909</v>
      </c>
      <c r="P38" s="244">
        <f t="shared" si="0"/>
        <v>0.6666666666666666</v>
      </c>
      <c r="Q38" s="69">
        <f t="shared" si="6"/>
        <v>0.16666666666666666</v>
      </c>
      <c r="R38" s="69">
        <f t="shared" si="1"/>
        <v>0.6</v>
      </c>
      <c r="S38" s="69">
        <f t="shared" si="2"/>
        <v>0.2727272727272727</v>
      </c>
      <c r="T38" s="69">
        <f aca="true" t="shared" si="8" ref="T38:U57">G38/4</f>
        <v>0.75</v>
      </c>
      <c r="U38" s="69">
        <f t="shared" si="8"/>
        <v>0.5</v>
      </c>
      <c r="V38" s="231">
        <f t="shared" si="4"/>
        <v>1.75</v>
      </c>
      <c r="W38" s="250">
        <f t="shared" si="7"/>
        <v>0.5675675675675675</v>
      </c>
      <c r="X38" s="69">
        <v>1</v>
      </c>
      <c r="Y38" s="70">
        <v>0.5675675675675675</v>
      </c>
      <c r="Z38" s="32">
        <v>0.55</v>
      </c>
      <c r="AA38" s="33">
        <v>0.46</v>
      </c>
      <c r="AB38" s="34">
        <v>0.62</v>
      </c>
    </row>
    <row r="39" spans="1:28" s="134" customFormat="1" ht="13.5" customHeight="1">
      <c r="A39" s="562"/>
      <c r="B39" s="379" t="s">
        <v>33</v>
      </c>
      <c r="C39" s="25">
        <v>4</v>
      </c>
      <c r="D39" s="26">
        <v>0</v>
      </c>
      <c r="E39" s="26">
        <v>3</v>
      </c>
      <c r="F39" s="26">
        <v>10</v>
      </c>
      <c r="G39" s="26">
        <v>2</v>
      </c>
      <c r="H39" s="26">
        <v>0</v>
      </c>
      <c r="I39" s="68">
        <v>5</v>
      </c>
      <c r="J39" s="384">
        <f t="shared" si="5"/>
        <v>24</v>
      </c>
      <c r="K39" s="26">
        <v>25</v>
      </c>
      <c r="L39" s="68">
        <v>52</v>
      </c>
      <c r="M39" s="25">
        <v>1698</v>
      </c>
      <c r="N39" s="26">
        <v>1666</v>
      </c>
      <c r="O39" s="27">
        <v>1642</v>
      </c>
      <c r="P39" s="244">
        <f t="shared" si="0"/>
        <v>1.3333333333333333</v>
      </c>
      <c r="Q39" s="69">
        <f t="shared" si="6"/>
        <v>0</v>
      </c>
      <c r="R39" s="69">
        <f t="shared" si="1"/>
        <v>0.6</v>
      </c>
      <c r="S39" s="69">
        <f t="shared" si="2"/>
        <v>0.9090909090909091</v>
      </c>
      <c r="T39" s="69">
        <f t="shared" si="8"/>
        <v>0.5</v>
      </c>
      <c r="U39" s="69">
        <f t="shared" si="8"/>
        <v>0</v>
      </c>
      <c r="V39" s="231">
        <f t="shared" si="4"/>
        <v>1.25</v>
      </c>
      <c r="W39" s="250">
        <f t="shared" si="7"/>
        <v>0.6486486486486487</v>
      </c>
      <c r="X39" s="69">
        <v>0.6756756756756757</v>
      </c>
      <c r="Y39" s="70">
        <v>1.4054054054054055</v>
      </c>
      <c r="Z39" s="32">
        <v>0.54</v>
      </c>
      <c r="AA39" s="33">
        <v>0.53</v>
      </c>
      <c r="AB39" s="34">
        <v>0.53</v>
      </c>
    </row>
    <row r="40" spans="1:28" s="134" customFormat="1" ht="13.5" customHeight="1">
      <c r="A40" s="563"/>
      <c r="B40" s="381" t="s">
        <v>34</v>
      </c>
      <c r="C40" s="40">
        <v>0</v>
      </c>
      <c r="D40" s="41">
        <v>1</v>
      </c>
      <c r="E40" s="41">
        <v>4</v>
      </c>
      <c r="F40" s="41">
        <v>3</v>
      </c>
      <c r="G40" s="41">
        <v>3</v>
      </c>
      <c r="H40" s="41">
        <v>0</v>
      </c>
      <c r="I40" s="136">
        <v>7</v>
      </c>
      <c r="J40" s="397">
        <f t="shared" si="5"/>
        <v>18</v>
      </c>
      <c r="K40" s="41">
        <v>23</v>
      </c>
      <c r="L40" s="136">
        <v>29</v>
      </c>
      <c r="M40" s="40">
        <v>1113</v>
      </c>
      <c r="N40" s="41">
        <v>1199</v>
      </c>
      <c r="O40" s="42">
        <v>1559</v>
      </c>
      <c r="P40" s="259">
        <f t="shared" si="0"/>
        <v>0</v>
      </c>
      <c r="Q40" s="137">
        <f t="shared" si="6"/>
        <v>0.16666666666666666</v>
      </c>
      <c r="R40" s="137">
        <f t="shared" si="1"/>
        <v>0.8</v>
      </c>
      <c r="S40" s="137">
        <f t="shared" si="2"/>
        <v>0.2727272727272727</v>
      </c>
      <c r="T40" s="137">
        <f t="shared" si="8"/>
        <v>0.75</v>
      </c>
      <c r="U40" s="137">
        <f t="shared" si="8"/>
        <v>0</v>
      </c>
      <c r="V40" s="235">
        <f t="shared" si="4"/>
        <v>1.75</v>
      </c>
      <c r="W40" s="252">
        <f t="shared" si="7"/>
        <v>0.4864864864864865</v>
      </c>
      <c r="X40" s="137">
        <v>0.6216216216216216</v>
      </c>
      <c r="Y40" s="138">
        <v>0.7837837837837838</v>
      </c>
      <c r="Z40" s="47">
        <v>0.36</v>
      </c>
      <c r="AA40" s="48">
        <v>0.38</v>
      </c>
      <c r="AB40" s="49">
        <v>0.5</v>
      </c>
    </row>
    <row r="41" spans="1:28" s="134" customFormat="1" ht="13.5" customHeight="1">
      <c r="A41" s="519">
        <v>9</v>
      </c>
      <c r="B41" s="379" t="s">
        <v>35</v>
      </c>
      <c r="C41" s="25">
        <v>2</v>
      </c>
      <c r="D41" s="26">
        <v>0</v>
      </c>
      <c r="E41" s="26">
        <v>2</v>
      </c>
      <c r="F41" s="26">
        <v>0</v>
      </c>
      <c r="G41" s="26">
        <v>1</v>
      </c>
      <c r="H41" s="26">
        <v>0</v>
      </c>
      <c r="I41" s="68">
        <v>1</v>
      </c>
      <c r="J41" s="384">
        <f t="shared" si="5"/>
        <v>6</v>
      </c>
      <c r="K41" s="26">
        <v>24</v>
      </c>
      <c r="L41" s="68">
        <v>42</v>
      </c>
      <c r="M41" s="25">
        <v>1536</v>
      </c>
      <c r="N41" s="26">
        <v>1565</v>
      </c>
      <c r="O41" s="27">
        <v>1692</v>
      </c>
      <c r="P41" s="244">
        <f t="shared" si="0"/>
        <v>0.6666666666666666</v>
      </c>
      <c r="Q41" s="69">
        <f t="shared" si="6"/>
        <v>0</v>
      </c>
      <c r="R41" s="69">
        <f t="shared" si="1"/>
        <v>0.4</v>
      </c>
      <c r="S41" s="69">
        <f t="shared" si="2"/>
        <v>0</v>
      </c>
      <c r="T41" s="69">
        <f t="shared" si="8"/>
        <v>0.25</v>
      </c>
      <c r="U41" s="69">
        <f t="shared" si="8"/>
        <v>0</v>
      </c>
      <c r="V41" s="70">
        <f t="shared" si="4"/>
        <v>0.25</v>
      </c>
      <c r="W41" s="250">
        <f t="shared" si="7"/>
        <v>0.16216216216216217</v>
      </c>
      <c r="X41" s="69">
        <v>0.6486486486486487</v>
      </c>
      <c r="Y41" s="70">
        <v>1.135135135135135</v>
      </c>
      <c r="Z41" s="32">
        <v>0.49</v>
      </c>
      <c r="AA41" s="33">
        <v>0.5</v>
      </c>
      <c r="AB41" s="34">
        <v>0.54</v>
      </c>
    </row>
    <row r="42" spans="1:28" s="139" customFormat="1" ht="13.5" customHeight="1">
      <c r="A42" s="520"/>
      <c r="B42" s="6" t="s">
        <v>36</v>
      </c>
      <c r="C42" s="21">
        <v>2</v>
      </c>
      <c r="D42" s="22">
        <v>4</v>
      </c>
      <c r="E42" s="22">
        <v>4</v>
      </c>
      <c r="F42" s="22">
        <v>1</v>
      </c>
      <c r="G42" s="22">
        <v>4</v>
      </c>
      <c r="H42" s="22">
        <v>2</v>
      </c>
      <c r="I42" s="23">
        <v>0</v>
      </c>
      <c r="J42" s="24">
        <f t="shared" si="5"/>
        <v>17</v>
      </c>
      <c r="K42" s="22">
        <v>24</v>
      </c>
      <c r="L42" s="68">
        <v>28</v>
      </c>
      <c r="M42" s="21">
        <v>1426</v>
      </c>
      <c r="N42" s="22">
        <v>1306</v>
      </c>
      <c r="O42" s="27">
        <v>1470</v>
      </c>
      <c r="P42" s="28">
        <f t="shared" si="0"/>
        <v>0.6666666666666666</v>
      </c>
      <c r="Q42" s="29">
        <f t="shared" si="6"/>
        <v>0.6666666666666666</v>
      </c>
      <c r="R42" s="29">
        <f t="shared" si="1"/>
        <v>0.8</v>
      </c>
      <c r="S42" s="29">
        <f t="shared" si="2"/>
        <v>0.09090909090909091</v>
      </c>
      <c r="T42" s="29">
        <f t="shared" si="8"/>
        <v>1</v>
      </c>
      <c r="U42" s="29">
        <f t="shared" si="8"/>
        <v>0.5</v>
      </c>
      <c r="V42" s="30">
        <f t="shared" si="4"/>
        <v>0</v>
      </c>
      <c r="W42" s="31">
        <f t="shared" si="7"/>
        <v>0.4594594594594595</v>
      </c>
      <c r="X42" s="29">
        <v>0.6486486486486487</v>
      </c>
      <c r="Y42" s="70">
        <v>0.7567567567567568</v>
      </c>
      <c r="Z42" s="129">
        <v>0.45</v>
      </c>
      <c r="AA42" s="130">
        <v>0.42</v>
      </c>
      <c r="AB42" s="34">
        <v>0.47</v>
      </c>
    </row>
    <row r="43" spans="1:28" s="139" customFormat="1" ht="13.5" customHeight="1">
      <c r="A43" s="520"/>
      <c r="B43" s="6" t="s">
        <v>37</v>
      </c>
      <c r="C43" s="21">
        <v>2</v>
      </c>
      <c r="D43" s="22">
        <v>4</v>
      </c>
      <c r="E43" s="22">
        <v>8</v>
      </c>
      <c r="F43" s="22">
        <v>9</v>
      </c>
      <c r="G43" s="22">
        <v>7</v>
      </c>
      <c r="H43" s="22">
        <v>0</v>
      </c>
      <c r="I43" s="23">
        <v>0</v>
      </c>
      <c r="J43" s="24">
        <f t="shared" si="5"/>
        <v>30</v>
      </c>
      <c r="K43" s="22">
        <v>15</v>
      </c>
      <c r="L43" s="68">
        <v>31</v>
      </c>
      <c r="M43" s="21">
        <v>1522</v>
      </c>
      <c r="N43" s="22">
        <v>1332</v>
      </c>
      <c r="O43" s="27">
        <v>1482</v>
      </c>
      <c r="P43" s="28">
        <f t="shared" si="0"/>
        <v>0.6666666666666666</v>
      </c>
      <c r="Q43" s="29">
        <f t="shared" si="6"/>
        <v>0.6666666666666666</v>
      </c>
      <c r="R43" s="29">
        <f t="shared" si="1"/>
        <v>1.6</v>
      </c>
      <c r="S43" s="29">
        <f t="shared" si="2"/>
        <v>0.8181818181818182</v>
      </c>
      <c r="T43" s="29">
        <f t="shared" si="8"/>
        <v>1.75</v>
      </c>
      <c r="U43" s="29">
        <f t="shared" si="8"/>
        <v>0</v>
      </c>
      <c r="V43" s="30">
        <f t="shared" si="4"/>
        <v>0</v>
      </c>
      <c r="W43" s="31">
        <f t="shared" si="7"/>
        <v>0.8108108108108109</v>
      </c>
      <c r="X43" s="29">
        <v>0.40540540540540543</v>
      </c>
      <c r="Y43" s="70">
        <v>0.8378378378378378</v>
      </c>
      <c r="Z43" s="129">
        <v>0.49</v>
      </c>
      <c r="AA43" s="130">
        <v>0.42</v>
      </c>
      <c r="AB43" s="34">
        <v>0.47</v>
      </c>
    </row>
    <row r="44" spans="1:28" s="139" customFormat="1" ht="13.5" customHeight="1">
      <c r="A44" s="521"/>
      <c r="B44" s="135" t="s">
        <v>38</v>
      </c>
      <c r="C44" s="36">
        <v>1</v>
      </c>
      <c r="D44" s="37">
        <v>2</v>
      </c>
      <c r="E44" s="37">
        <v>2</v>
      </c>
      <c r="F44" s="37">
        <v>2</v>
      </c>
      <c r="G44" s="37">
        <v>1</v>
      </c>
      <c r="H44" s="37">
        <v>1</v>
      </c>
      <c r="I44" s="38">
        <v>0</v>
      </c>
      <c r="J44" s="39">
        <f t="shared" si="5"/>
        <v>9</v>
      </c>
      <c r="K44" s="37">
        <v>27</v>
      </c>
      <c r="L44" s="136">
        <v>28</v>
      </c>
      <c r="M44" s="36">
        <v>1390</v>
      </c>
      <c r="N44" s="37">
        <v>1430</v>
      </c>
      <c r="O44" s="42">
        <v>1471</v>
      </c>
      <c r="P44" s="43">
        <f t="shared" si="0"/>
        <v>0.3333333333333333</v>
      </c>
      <c r="Q44" s="44">
        <f t="shared" si="6"/>
        <v>0.3333333333333333</v>
      </c>
      <c r="R44" s="44">
        <f t="shared" si="1"/>
        <v>0.4</v>
      </c>
      <c r="S44" s="44">
        <f t="shared" si="2"/>
        <v>0.18181818181818182</v>
      </c>
      <c r="T44" s="44">
        <f t="shared" si="8"/>
        <v>0.25</v>
      </c>
      <c r="U44" s="44">
        <f t="shared" si="8"/>
        <v>0.25</v>
      </c>
      <c r="V44" s="45">
        <f t="shared" si="4"/>
        <v>0</v>
      </c>
      <c r="W44" s="46">
        <f t="shared" si="7"/>
        <v>0.24324324324324326</v>
      </c>
      <c r="X44" s="44">
        <v>0.7297297297297297</v>
      </c>
      <c r="Y44" s="138">
        <v>0.7567567567567568</v>
      </c>
      <c r="Z44" s="140">
        <v>0.44</v>
      </c>
      <c r="AA44" s="141">
        <v>0.45</v>
      </c>
      <c r="AB44" s="49">
        <v>0.47</v>
      </c>
    </row>
    <row r="45" spans="1:28" s="139" customFormat="1" ht="13.5" customHeight="1">
      <c r="A45" s="519">
        <v>10</v>
      </c>
      <c r="B45" s="5" t="s">
        <v>39</v>
      </c>
      <c r="C45" s="95">
        <v>0</v>
      </c>
      <c r="D45" s="96">
        <v>1</v>
      </c>
      <c r="E45" s="96">
        <v>2</v>
      </c>
      <c r="F45" s="96">
        <v>5</v>
      </c>
      <c r="G45" s="96">
        <v>1</v>
      </c>
      <c r="H45" s="96">
        <v>0</v>
      </c>
      <c r="I45" s="97">
        <v>1</v>
      </c>
      <c r="J45" s="54">
        <f t="shared" si="5"/>
        <v>10</v>
      </c>
      <c r="K45" s="96">
        <v>27</v>
      </c>
      <c r="L45" s="71">
        <v>34</v>
      </c>
      <c r="M45" s="95">
        <v>1608</v>
      </c>
      <c r="N45" s="96">
        <v>1452</v>
      </c>
      <c r="O45" s="59">
        <v>1874</v>
      </c>
      <c r="P45" s="60">
        <f t="shared" si="0"/>
        <v>0</v>
      </c>
      <c r="Q45" s="61">
        <f t="shared" si="6"/>
        <v>0.16666666666666666</v>
      </c>
      <c r="R45" s="61">
        <f t="shared" si="1"/>
        <v>0.4</v>
      </c>
      <c r="S45" s="61">
        <f t="shared" si="2"/>
        <v>0.45454545454545453</v>
      </c>
      <c r="T45" s="61">
        <f t="shared" si="8"/>
        <v>0.25</v>
      </c>
      <c r="U45" s="61">
        <f t="shared" si="8"/>
        <v>0</v>
      </c>
      <c r="V45" s="62">
        <f t="shared" si="4"/>
        <v>0.25</v>
      </c>
      <c r="W45" s="63">
        <f t="shared" si="7"/>
        <v>0.2702702702702703</v>
      </c>
      <c r="X45" s="61">
        <v>0.7297297297297297</v>
      </c>
      <c r="Y45" s="73">
        <v>0.918918918918919</v>
      </c>
      <c r="Z45" s="132">
        <v>0.51</v>
      </c>
      <c r="AA45" s="133">
        <v>0.46</v>
      </c>
      <c r="AB45" s="66">
        <v>0.6</v>
      </c>
    </row>
    <row r="46" spans="1:28" s="139" customFormat="1" ht="13.5" customHeight="1">
      <c r="A46" s="520"/>
      <c r="B46" s="6" t="s">
        <v>40</v>
      </c>
      <c r="C46" s="21">
        <v>2</v>
      </c>
      <c r="D46" s="22">
        <v>2</v>
      </c>
      <c r="E46" s="22">
        <v>1</v>
      </c>
      <c r="F46" s="22">
        <v>7</v>
      </c>
      <c r="G46" s="22">
        <v>0</v>
      </c>
      <c r="H46" s="22">
        <v>9</v>
      </c>
      <c r="I46" s="23">
        <v>0</v>
      </c>
      <c r="J46" s="24">
        <f t="shared" si="5"/>
        <v>21</v>
      </c>
      <c r="K46" s="22">
        <v>34</v>
      </c>
      <c r="L46" s="68">
        <v>22</v>
      </c>
      <c r="M46" s="21">
        <v>1788</v>
      </c>
      <c r="N46" s="22">
        <v>1677</v>
      </c>
      <c r="O46" s="27">
        <v>1866</v>
      </c>
      <c r="P46" s="28">
        <f t="shared" si="0"/>
        <v>0.6666666666666666</v>
      </c>
      <c r="Q46" s="29">
        <f t="shared" si="6"/>
        <v>0.3333333333333333</v>
      </c>
      <c r="R46" s="29">
        <f t="shared" si="1"/>
        <v>0.2</v>
      </c>
      <c r="S46" s="29">
        <f t="shared" si="2"/>
        <v>0.6363636363636364</v>
      </c>
      <c r="T46" s="29">
        <f t="shared" si="8"/>
        <v>0</v>
      </c>
      <c r="U46" s="29">
        <f t="shared" si="8"/>
        <v>2.25</v>
      </c>
      <c r="V46" s="128">
        <f t="shared" si="4"/>
        <v>0</v>
      </c>
      <c r="W46" s="31">
        <f t="shared" si="7"/>
        <v>0.5675675675675675</v>
      </c>
      <c r="X46" s="29">
        <v>0.918918918918919</v>
      </c>
      <c r="Y46" s="70">
        <v>0.5945945945945946</v>
      </c>
      <c r="Z46" s="129">
        <v>0.57</v>
      </c>
      <c r="AA46" s="130">
        <v>0.53</v>
      </c>
      <c r="AB46" s="34">
        <v>0.6</v>
      </c>
    </row>
    <row r="47" spans="1:28" s="139" customFormat="1" ht="13.5" customHeight="1">
      <c r="A47" s="520"/>
      <c r="B47" s="6" t="s">
        <v>41</v>
      </c>
      <c r="C47" s="21">
        <v>4</v>
      </c>
      <c r="D47" s="22">
        <v>2</v>
      </c>
      <c r="E47" s="22">
        <v>3</v>
      </c>
      <c r="F47" s="22">
        <v>8</v>
      </c>
      <c r="G47" s="22">
        <v>3</v>
      </c>
      <c r="H47" s="22">
        <v>8</v>
      </c>
      <c r="I47" s="23">
        <v>0</v>
      </c>
      <c r="J47" s="24">
        <f t="shared" si="5"/>
        <v>28</v>
      </c>
      <c r="K47" s="22">
        <v>26</v>
      </c>
      <c r="L47" s="68">
        <v>37</v>
      </c>
      <c r="M47" s="21">
        <v>1747</v>
      </c>
      <c r="N47" s="22">
        <v>1589</v>
      </c>
      <c r="O47" s="27">
        <v>2987</v>
      </c>
      <c r="P47" s="28">
        <f t="shared" si="0"/>
        <v>1.3333333333333333</v>
      </c>
      <c r="Q47" s="29">
        <f t="shared" si="6"/>
        <v>0.3333333333333333</v>
      </c>
      <c r="R47" s="29">
        <f t="shared" si="1"/>
        <v>0.6</v>
      </c>
      <c r="S47" s="29">
        <f t="shared" si="2"/>
        <v>0.7272727272727273</v>
      </c>
      <c r="T47" s="29">
        <f t="shared" si="8"/>
        <v>0.75</v>
      </c>
      <c r="U47" s="29">
        <f t="shared" si="8"/>
        <v>2</v>
      </c>
      <c r="V47" s="128">
        <f t="shared" si="4"/>
        <v>0</v>
      </c>
      <c r="W47" s="31">
        <f t="shared" si="7"/>
        <v>0.7567567567567568</v>
      </c>
      <c r="X47" s="29">
        <v>0.7027027027027027</v>
      </c>
      <c r="Y47" s="70">
        <v>1</v>
      </c>
      <c r="Z47" s="129">
        <v>0.55</v>
      </c>
      <c r="AA47" s="130">
        <v>0.5</v>
      </c>
      <c r="AB47" s="34">
        <v>0.95</v>
      </c>
    </row>
    <row r="48" spans="1:28" s="139" customFormat="1" ht="13.5" customHeight="1">
      <c r="A48" s="520"/>
      <c r="B48" s="6" t="s">
        <v>42</v>
      </c>
      <c r="C48" s="21">
        <v>2</v>
      </c>
      <c r="D48" s="22">
        <v>0</v>
      </c>
      <c r="E48" s="22">
        <v>5</v>
      </c>
      <c r="F48" s="22">
        <v>7</v>
      </c>
      <c r="G48" s="22">
        <v>1</v>
      </c>
      <c r="H48" s="22">
        <v>10</v>
      </c>
      <c r="I48" s="23">
        <v>0</v>
      </c>
      <c r="J48" s="24">
        <f t="shared" si="5"/>
        <v>25</v>
      </c>
      <c r="K48" s="22">
        <v>38</v>
      </c>
      <c r="L48" s="68">
        <v>28</v>
      </c>
      <c r="M48" s="21">
        <v>1704</v>
      </c>
      <c r="N48" s="22">
        <v>2290</v>
      </c>
      <c r="O48" s="27">
        <v>2987</v>
      </c>
      <c r="P48" s="28">
        <f t="shared" si="0"/>
        <v>0.6666666666666666</v>
      </c>
      <c r="Q48" s="29">
        <f t="shared" si="6"/>
        <v>0</v>
      </c>
      <c r="R48" s="29">
        <f t="shared" si="1"/>
        <v>1</v>
      </c>
      <c r="S48" s="29">
        <f t="shared" si="2"/>
        <v>0.6363636363636364</v>
      </c>
      <c r="T48" s="29">
        <f t="shared" si="8"/>
        <v>0.25</v>
      </c>
      <c r="U48" s="29">
        <f t="shared" si="8"/>
        <v>2.5</v>
      </c>
      <c r="V48" s="128">
        <f t="shared" si="4"/>
        <v>0</v>
      </c>
      <c r="W48" s="31">
        <f t="shared" si="7"/>
        <v>0.6756756756756757</v>
      </c>
      <c r="X48" s="29">
        <v>1.027027027027027</v>
      </c>
      <c r="Y48" s="70">
        <v>0.7567567567567568</v>
      </c>
      <c r="Z48" s="129">
        <v>0.54</v>
      </c>
      <c r="AA48" s="130">
        <v>0.73</v>
      </c>
      <c r="AB48" s="34">
        <v>0.95</v>
      </c>
    </row>
    <row r="49" spans="1:28" s="139" customFormat="1" ht="13.5" customHeight="1">
      <c r="A49" s="521"/>
      <c r="B49" s="135" t="s">
        <v>43</v>
      </c>
      <c r="C49" s="36">
        <v>5</v>
      </c>
      <c r="D49" s="37">
        <v>1</v>
      </c>
      <c r="E49" s="37">
        <v>3</v>
      </c>
      <c r="F49" s="37">
        <v>20</v>
      </c>
      <c r="G49" s="37">
        <v>3</v>
      </c>
      <c r="H49" s="37">
        <v>12</v>
      </c>
      <c r="I49" s="38">
        <v>3</v>
      </c>
      <c r="J49" s="39">
        <f t="shared" si="5"/>
        <v>47</v>
      </c>
      <c r="K49" s="37">
        <v>22</v>
      </c>
      <c r="L49" s="136">
        <v>45</v>
      </c>
      <c r="M49" s="36">
        <v>2649</v>
      </c>
      <c r="N49" s="37">
        <v>2492</v>
      </c>
      <c r="O49" s="42">
        <v>3867</v>
      </c>
      <c r="P49" s="43">
        <f t="shared" si="0"/>
        <v>1.6666666666666667</v>
      </c>
      <c r="Q49" s="44">
        <f t="shared" si="6"/>
        <v>0.16666666666666666</v>
      </c>
      <c r="R49" s="44">
        <f t="shared" si="1"/>
        <v>0.6</v>
      </c>
      <c r="S49" s="44">
        <f t="shared" si="2"/>
        <v>1.8181818181818181</v>
      </c>
      <c r="T49" s="44">
        <f t="shared" si="8"/>
        <v>0.75</v>
      </c>
      <c r="U49" s="44">
        <f t="shared" si="8"/>
        <v>3</v>
      </c>
      <c r="V49" s="131">
        <f t="shared" si="4"/>
        <v>0.75</v>
      </c>
      <c r="W49" s="46">
        <f t="shared" si="7"/>
        <v>1.2702702702702702</v>
      </c>
      <c r="X49" s="44">
        <v>0.5945945945945946</v>
      </c>
      <c r="Y49" s="138">
        <v>1.2162162162162162</v>
      </c>
      <c r="Z49" s="140">
        <v>0.84</v>
      </c>
      <c r="AA49" s="141">
        <v>0.79</v>
      </c>
      <c r="AB49" s="49">
        <v>1.23</v>
      </c>
    </row>
    <row r="50" spans="1:28" s="139" customFormat="1" ht="13.5" customHeight="1">
      <c r="A50" s="519">
        <v>11</v>
      </c>
      <c r="B50" s="6" t="s">
        <v>44</v>
      </c>
      <c r="C50" s="21">
        <v>5</v>
      </c>
      <c r="D50" s="22">
        <v>1</v>
      </c>
      <c r="E50" s="22">
        <v>7</v>
      </c>
      <c r="F50" s="22">
        <v>10</v>
      </c>
      <c r="G50" s="22">
        <v>3</v>
      </c>
      <c r="H50" s="22">
        <v>10</v>
      </c>
      <c r="I50" s="23">
        <v>0</v>
      </c>
      <c r="J50" s="24">
        <f t="shared" si="5"/>
        <v>36</v>
      </c>
      <c r="K50" s="22">
        <v>47</v>
      </c>
      <c r="L50" s="23">
        <v>35</v>
      </c>
      <c r="M50" s="21">
        <v>2656</v>
      </c>
      <c r="N50" s="22">
        <v>3461</v>
      </c>
      <c r="O50" s="27">
        <v>4187</v>
      </c>
      <c r="P50" s="28">
        <f t="shared" si="0"/>
        <v>1.6666666666666667</v>
      </c>
      <c r="Q50" s="29">
        <f t="shared" si="6"/>
        <v>0.16666666666666666</v>
      </c>
      <c r="R50" s="29">
        <f t="shared" si="1"/>
        <v>1.4</v>
      </c>
      <c r="S50" s="29">
        <f t="shared" si="2"/>
        <v>0.9090909090909091</v>
      </c>
      <c r="T50" s="29">
        <f t="shared" si="8"/>
        <v>0.75</v>
      </c>
      <c r="U50" s="29">
        <f t="shared" si="8"/>
        <v>2.5</v>
      </c>
      <c r="V50" s="30">
        <f t="shared" si="4"/>
        <v>0</v>
      </c>
      <c r="W50" s="31">
        <f t="shared" si="7"/>
        <v>0.972972972972973</v>
      </c>
      <c r="X50" s="29">
        <v>1.2702702702702702</v>
      </c>
      <c r="Y50" s="70">
        <v>0.9459459459459459</v>
      </c>
      <c r="Z50" s="129">
        <v>0.84</v>
      </c>
      <c r="AA50" s="130">
        <v>1.1</v>
      </c>
      <c r="AB50" s="34">
        <v>1.33</v>
      </c>
    </row>
    <row r="51" spans="1:28" s="139" customFormat="1" ht="13.5" customHeight="1">
      <c r="A51" s="520"/>
      <c r="B51" s="6" t="s">
        <v>45</v>
      </c>
      <c r="C51" s="21">
        <v>2</v>
      </c>
      <c r="D51" s="22">
        <v>1</v>
      </c>
      <c r="E51" s="22">
        <v>9</v>
      </c>
      <c r="F51" s="22">
        <v>17</v>
      </c>
      <c r="G51" s="22">
        <v>2</v>
      </c>
      <c r="H51" s="22">
        <v>8</v>
      </c>
      <c r="I51" s="23">
        <v>13</v>
      </c>
      <c r="J51" s="24">
        <f t="shared" si="5"/>
        <v>52</v>
      </c>
      <c r="K51" s="22">
        <v>55</v>
      </c>
      <c r="L51" s="23">
        <v>64</v>
      </c>
      <c r="M51" s="21">
        <v>3328</v>
      </c>
      <c r="N51" s="22">
        <v>4064</v>
      </c>
      <c r="O51" s="142">
        <v>4514</v>
      </c>
      <c r="P51" s="28">
        <f t="shared" si="0"/>
        <v>0.6666666666666666</v>
      </c>
      <c r="Q51" s="29">
        <f t="shared" si="6"/>
        <v>0.16666666666666666</v>
      </c>
      <c r="R51" s="29">
        <f t="shared" si="1"/>
        <v>1.8</v>
      </c>
      <c r="S51" s="29">
        <f t="shared" si="2"/>
        <v>1.5454545454545454</v>
      </c>
      <c r="T51" s="29">
        <f t="shared" si="8"/>
        <v>0.5</v>
      </c>
      <c r="U51" s="29">
        <f t="shared" si="8"/>
        <v>2</v>
      </c>
      <c r="V51" s="30">
        <f t="shared" si="4"/>
        <v>3.25</v>
      </c>
      <c r="W51" s="31">
        <f t="shared" si="7"/>
        <v>1.4054054054054055</v>
      </c>
      <c r="X51" s="29">
        <v>1.4864864864864864</v>
      </c>
      <c r="Y51" s="70">
        <v>1.7297297297297298</v>
      </c>
      <c r="Z51" s="129">
        <v>1.05</v>
      </c>
      <c r="AA51" s="130">
        <v>1.29</v>
      </c>
      <c r="AB51" s="143">
        <v>1.44</v>
      </c>
    </row>
    <row r="52" spans="1:28" s="139" customFormat="1" ht="13.5" customHeight="1">
      <c r="A52" s="520"/>
      <c r="B52" s="6" t="s">
        <v>46</v>
      </c>
      <c r="C52" s="21">
        <v>7</v>
      </c>
      <c r="D52" s="22">
        <v>0</v>
      </c>
      <c r="E52" s="22">
        <v>17</v>
      </c>
      <c r="F52" s="22">
        <v>18</v>
      </c>
      <c r="G52" s="22">
        <v>3</v>
      </c>
      <c r="H52" s="22">
        <v>12</v>
      </c>
      <c r="I52" s="23">
        <v>0</v>
      </c>
      <c r="J52" s="24">
        <f t="shared" si="5"/>
        <v>57</v>
      </c>
      <c r="K52" s="22">
        <v>93</v>
      </c>
      <c r="L52" s="23">
        <v>40</v>
      </c>
      <c r="M52" s="21">
        <v>3636</v>
      </c>
      <c r="N52" s="22">
        <v>4613</v>
      </c>
      <c r="O52" s="142">
        <v>5580</v>
      </c>
      <c r="P52" s="28">
        <f t="shared" si="0"/>
        <v>2.3333333333333335</v>
      </c>
      <c r="Q52" s="29">
        <f t="shared" si="6"/>
        <v>0</v>
      </c>
      <c r="R52" s="29">
        <f t="shared" si="1"/>
        <v>3.4</v>
      </c>
      <c r="S52" s="29">
        <f t="shared" si="2"/>
        <v>1.6363636363636365</v>
      </c>
      <c r="T52" s="29">
        <f t="shared" si="8"/>
        <v>0.75</v>
      </c>
      <c r="U52" s="29">
        <f t="shared" si="8"/>
        <v>3</v>
      </c>
      <c r="V52" s="30">
        <f t="shared" si="4"/>
        <v>0</v>
      </c>
      <c r="W52" s="31">
        <f t="shared" si="7"/>
        <v>1.5405405405405406</v>
      </c>
      <c r="X52" s="29">
        <v>2.5135135135135136</v>
      </c>
      <c r="Y52" s="30">
        <v>1.0810810810810811</v>
      </c>
      <c r="Z52" s="129">
        <v>1.16</v>
      </c>
      <c r="AA52" s="130">
        <v>1.46</v>
      </c>
      <c r="AB52" s="143">
        <v>1.78</v>
      </c>
    </row>
    <row r="53" spans="1:28" s="139" customFormat="1" ht="13.5" customHeight="1">
      <c r="A53" s="521"/>
      <c r="B53" s="135" t="s">
        <v>47</v>
      </c>
      <c r="C53" s="36">
        <v>5</v>
      </c>
      <c r="D53" s="37">
        <v>2</v>
      </c>
      <c r="E53" s="37">
        <v>14</v>
      </c>
      <c r="F53" s="37">
        <v>15</v>
      </c>
      <c r="G53" s="37">
        <v>3</v>
      </c>
      <c r="H53" s="37">
        <v>9</v>
      </c>
      <c r="I53" s="38">
        <v>4</v>
      </c>
      <c r="J53" s="39">
        <f t="shared" si="5"/>
        <v>52</v>
      </c>
      <c r="K53" s="37">
        <v>79</v>
      </c>
      <c r="L53" s="38">
        <v>75</v>
      </c>
      <c r="M53" s="36">
        <v>5184</v>
      </c>
      <c r="N53" s="37">
        <v>5458</v>
      </c>
      <c r="O53" s="253">
        <v>6596</v>
      </c>
      <c r="P53" s="43">
        <f t="shared" si="0"/>
        <v>1.6666666666666667</v>
      </c>
      <c r="Q53" s="44">
        <f t="shared" si="6"/>
        <v>0.3333333333333333</v>
      </c>
      <c r="R53" s="44">
        <f t="shared" si="1"/>
        <v>2.8</v>
      </c>
      <c r="S53" s="44">
        <f t="shared" si="2"/>
        <v>1.3636363636363635</v>
      </c>
      <c r="T53" s="44">
        <f t="shared" si="8"/>
        <v>0.75</v>
      </c>
      <c r="U53" s="44">
        <f t="shared" si="8"/>
        <v>2.25</v>
      </c>
      <c r="V53" s="45">
        <f t="shared" si="4"/>
        <v>1</v>
      </c>
      <c r="W53" s="46">
        <f t="shared" si="7"/>
        <v>1.4054054054054055</v>
      </c>
      <c r="X53" s="44">
        <v>2.135135135135135</v>
      </c>
      <c r="Y53" s="45">
        <v>2.027027027027027</v>
      </c>
      <c r="Z53" s="140">
        <v>1.64</v>
      </c>
      <c r="AA53" s="141">
        <v>1.73</v>
      </c>
      <c r="AB53" s="254">
        <v>2.09</v>
      </c>
    </row>
    <row r="54" spans="1:28" s="139" customFormat="1" ht="13.5" customHeight="1">
      <c r="A54" s="519">
        <v>12</v>
      </c>
      <c r="B54" s="6" t="s">
        <v>48</v>
      </c>
      <c r="C54" s="21">
        <v>2</v>
      </c>
      <c r="D54" s="22">
        <v>6</v>
      </c>
      <c r="E54" s="22">
        <v>13</v>
      </c>
      <c r="F54" s="22">
        <v>42</v>
      </c>
      <c r="G54" s="22">
        <v>7</v>
      </c>
      <c r="H54" s="22">
        <v>6</v>
      </c>
      <c r="I54" s="23">
        <v>4</v>
      </c>
      <c r="J54" s="24">
        <f t="shared" si="5"/>
        <v>80</v>
      </c>
      <c r="K54" s="22">
        <v>94</v>
      </c>
      <c r="L54" s="23">
        <v>54</v>
      </c>
      <c r="M54" s="21">
        <v>5318</v>
      </c>
      <c r="N54" s="22">
        <v>5647</v>
      </c>
      <c r="O54" s="142">
        <v>6922</v>
      </c>
      <c r="P54" s="28">
        <f t="shared" si="0"/>
        <v>0.6666666666666666</v>
      </c>
      <c r="Q54" s="29">
        <f t="shared" si="6"/>
        <v>1</v>
      </c>
      <c r="R54" s="29">
        <f t="shared" si="1"/>
        <v>2.6</v>
      </c>
      <c r="S54" s="29">
        <f t="shared" si="2"/>
        <v>3.8181818181818183</v>
      </c>
      <c r="T54" s="29">
        <f t="shared" si="8"/>
        <v>1.75</v>
      </c>
      <c r="U54" s="29">
        <f t="shared" si="8"/>
        <v>1.5</v>
      </c>
      <c r="V54" s="128">
        <f t="shared" si="4"/>
        <v>1</v>
      </c>
      <c r="W54" s="31">
        <f t="shared" si="7"/>
        <v>2.1621621621621623</v>
      </c>
      <c r="X54" s="29">
        <v>2.5405405405405403</v>
      </c>
      <c r="Y54" s="30">
        <v>1.4594594594594594</v>
      </c>
      <c r="Z54" s="129">
        <v>1.68</v>
      </c>
      <c r="AA54" s="130">
        <v>1.79</v>
      </c>
      <c r="AB54" s="143">
        <v>2.2</v>
      </c>
    </row>
    <row r="55" spans="1:28" s="139" customFormat="1" ht="13.5" customHeight="1">
      <c r="A55" s="520"/>
      <c r="B55" s="6" t="s">
        <v>49</v>
      </c>
      <c r="C55" s="21">
        <v>2</v>
      </c>
      <c r="D55" s="22">
        <v>17</v>
      </c>
      <c r="E55" s="22">
        <v>31</v>
      </c>
      <c r="F55" s="22">
        <v>38</v>
      </c>
      <c r="G55" s="22">
        <v>9</v>
      </c>
      <c r="H55" s="22">
        <v>5</v>
      </c>
      <c r="I55" s="23">
        <v>3</v>
      </c>
      <c r="J55" s="24">
        <f t="shared" si="5"/>
        <v>105</v>
      </c>
      <c r="K55" s="22">
        <v>113</v>
      </c>
      <c r="L55" s="23">
        <v>112</v>
      </c>
      <c r="M55" s="21">
        <v>5870</v>
      </c>
      <c r="N55" s="22">
        <v>6647</v>
      </c>
      <c r="O55" s="142">
        <v>8528</v>
      </c>
      <c r="P55" s="28">
        <f t="shared" si="0"/>
        <v>0.6666666666666666</v>
      </c>
      <c r="Q55" s="29">
        <f t="shared" si="6"/>
        <v>2.8333333333333335</v>
      </c>
      <c r="R55" s="29">
        <f t="shared" si="1"/>
        <v>6.2</v>
      </c>
      <c r="S55" s="29">
        <f t="shared" si="2"/>
        <v>3.4545454545454546</v>
      </c>
      <c r="T55" s="29">
        <f t="shared" si="8"/>
        <v>2.25</v>
      </c>
      <c r="U55" s="29">
        <f t="shared" si="8"/>
        <v>1.25</v>
      </c>
      <c r="V55" s="30">
        <f t="shared" si="4"/>
        <v>0.75</v>
      </c>
      <c r="W55" s="31">
        <f t="shared" si="7"/>
        <v>2.8378378378378377</v>
      </c>
      <c r="X55" s="29">
        <v>3.054054054054054</v>
      </c>
      <c r="Y55" s="30">
        <v>3.027027027027027</v>
      </c>
      <c r="Z55" s="129">
        <v>1.86</v>
      </c>
      <c r="AA55" s="130">
        <v>2.11</v>
      </c>
      <c r="AB55" s="143">
        <v>2.7</v>
      </c>
    </row>
    <row r="56" spans="1:28" s="139" customFormat="1" ht="13.5" customHeight="1">
      <c r="A56" s="520"/>
      <c r="B56" s="6" t="s">
        <v>50</v>
      </c>
      <c r="C56" s="21">
        <v>1</v>
      </c>
      <c r="D56" s="22">
        <v>9</v>
      </c>
      <c r="E56" s="22">
        <v>16</v>
      </c>
      <c r="F56" s="22">
        <v>27</v>
      </c>
      <c r="G56" s="22">
        <v>8</v>
      </c>
      <c r="H56" s="22">
        <v>11</v>
      </c>
      <c r="I56" s="23">
        <v>3</v>
      </c>
      <c r="J56" s="24">
        <f t="shared" si="5"/>
        <v>75</v>
      </c>
      <c r="K56" s="22">
        <v>95</v>
      </c>
      <c r="L56" s="23">
        <v>88</v>
      </c>
      <c r="M56" s="21">
        <v>6299</v>
      </c>
      <c r="N56" s="22">
        <v>6834</v>
      </c>
      <c r="O56" s="142">
        <v>8322</v>
      </c>
      <c r="P56" s="28">
        <f t="shared" si="0"/>
        <v>0.3333333333333333</v>
      </c>
      <c r="Q56" s="29">
        <f t="shared" si="6"/>
        <v>1.5</v>
      </c>
      <c r="R56" s="29">
        <f t="shared" si="1"/>
        <v>3.2</v>
      </c>
      <c r="S56" s="29">
        <f t="shared" si="2"/>
        <v>2.4545454545454546</v>
      </c>
      <c r="T56" s="29">
        <f t="shared" si="8"/>
        <v>2</v>
      </c>
      <c r="U56" s="29">
        <f t="shared" si="8"/>
        <v>2.75</v>
      </c>
      <c r="V56" s="30">
        <f t="shared" si="4"/>
        <v>0.75</v>
      </c>
      <c r="W56" s="31">
        <f t="shared" si="7"/>
        <v>2.027027027027027</v>
      </c>
      <c r="X56" s="29">
        <v>2.5675675675675675</v>
      </c>
      <c r="Y56" s="30">
        <v>2.3783783783783785</v>
      </c>
      <c r="Z56" s="129">
        <v>2</v>
      </c>
      <c r="AA56" s="130">
        <v>2.17</v>
      </c>
      <c r="AB56" s="143">
        <v>2.64</v>
      </c>
    </row>
    <row r="57" spans="1:28" s="139" customFormat="1" ht="13.5" customHeight="1">
      <c r="A57" s="520"/>
      <c r="B57" s="6" t="s">
        <v>51</v>
      </c>
      <c r="C57" s="21">
        <v>4</v>
      </c>
      <c r="D57" s="22">
        <v>11</v>
      </c>
      <c r="E57" s="22">
        <v>24</v>
      </c>
      <c r="F57" s="22">
        <v>22</v>
      </c>
      <c r="G57" s="22">
        <v>8</v>
      </c>
      <c r="H57" s="22">
        <v>16</v>
      </c>
      <c r="I57" s="23">
        <v>1</v>
      </c>
      <c r="J57" s="24">
        <f t="shared" si="5"/>
        <v>86</v>
      </c>
      <c r="K57" s="22">
        <v>116</v>
      </c>
      <c r="L57" s="23">
        <v>109</v>
      </c>
      <c r="M57" s="21">
        <v>6173</v>
      </c>
      <c r="N57" s="22">
        <v>6284</v>
      </c>
      <c r="O57" s="142">
        <v>7729</v>
      </c>
      <c r="P57" s="28">
        <f t="shared" si="0"/>
        <v>1.3333333333333333</v>
      </c>
      <c r="Q57" s="29">
        <f t="shared" si="6"/>
        <v>1.8333333333333333</v>
      </c>
      <c r="R57" s="29">
        <f t="shared" si="1"/>
        <v>4.8</v>
      </c>
      <c r="S57" s="29">
        <f t="shared" si="2"/>
        <v>2</v>
      </c>
      <c r="T57" s="29">
        <f t="shared" si="8"/>
        <v>2</v>
      </c>
      <c r="U57" s="29">
        <f t="shared" si="8"/>
        <v>4</v>
      </c>
      <c r="V57" s="30">
        <f t="shared" si="4"/>
        <v>0.25</v>
      </c>
      <c r="W57" s="31">
        <f t="shared" si="7"/>
        <v>2.324324324324324</v>
      </c>
      <c r="X57" s="29">
        <v>3.135135135135135</v>
      </c>
      <c r="Y57" s="30">
        <v>2.945945945945946</v>
      </c>
      <c r="Z57" s="129">
        <v>1.97</v>
      </c>
      <c r="AA57" s="130">
        <v>2</v>
      </c>
      <c r="AB57" s="143">
        <v>2.5</v>
      </c>
    </row>
    <row r="58" spans="1:28" s="139" customFormat="1" ht="13.5" customHeight="1" hidden="1">
      <c r="A58" s="303"/>
      <c r="B58" s="146">
        <v>53</v>
      </c>
      <c r="C58" s="147"/>
      <c r="D58" s="148"/>
      <c r="E58" s="148"/>
      <c r="F58" s="148"/>
      <c r="G58" s="148"/>
      <c r="H58" s="148"/>
      <c r="I58" s="149"/>
      <c r="J58" s="74">
        <f>SUM(C58:I58)</f>
        <v>0</v>
      </c>
      <c r="K58" s="148">
        <v>0</v>
      </c>
      <c r="L58" s="149">
        <v>0</v>
      </c>
      <c r="M58" s="147"/>
      <c r="N58" s="148"/>
      <c r="O58" s="291"/>
      <c r="P58" s="75"/>
      <c r="Q58" s="76"/>
      <c r="R58" s="76"/>
      <c r="S58" s="76"/>
      <c r="T58" s="76"/>
      <c r="U58" s="76"/>
      <c r="V58" s="77"/>
      <c r="W58" s="78">
        <f t="shared" si="7"/>
        <v>0</v>
      </c>
      <c r="X58" s="76">
        <v>0</v>
      </c>
      <c r="Y58" s="77">
        <v>0</v>
      </c>
      <c r="Z58" s="79"/>
      <c r="AA58" s="154"/>
      <c r="AB58" s="292"/>
    </row>
    <row r="59" spans="1:28" s="139" customFormat="1" ht="15.75" customHeight="1">
      <c r="A59" s="553" t="s">
        <v>60</v>
      </c>
      <c r="B59" s="554"/>
      <c r="C59" s="156">
        <f>SUM(C6:C58)</f>
        <v>131</v>
      </c>
      <c r="D59" s="157">
        <f aca="true" t="shared" si="9" ref="D59:O59">SUM(D6:D58)</f>
        <v>264</v>
      </c>
      <c r="E59" s="157">
        <f t="shared" si="9"/>
        <v>645</v>
      </c>
      <c r="F59" s="157">
        <f t="shared" si="9"/>
        <v>999</v>
      </c>
      <c r="G59" s="157">
        <f t="shared" si="9"/>
        <v>284</v>
      </c>
      <c r="H59" s="157">
        <f t="shared" si="9"/>
        <v>300</v>
      </c>
      <c r="I59" s="158">
        <f t="shared" si="9"/>
        <v>292</v>
      </c>
      <c r="J59" s="159">
        <f>SUM(J6:J58)</f>
        <v>2915</v>
      </c>
      <c r="K59" s="157">
        <f>SUM(K6:K58)</f>
        <v>2717</v>
      </c>
      <c r="L59" s="158">
        <f>SUM(L6:L58)</f>
        <v>3437</v>
      </c>
      <c r="M59" s="156">
        <f t="shared" si="9"/>
        <v>175030</v>
      </c>
      <c r="N59" s="157">
        <f t="shared" si="9"/>
        <v>195713</v>
      </c>
      <c r="O59" s="160">
        <f t="shared" si="9"/>
        <v>238645</v>
      </c>
      <c r="P59" s="219">
        <f aca="true" t="shared" si="10" ref="P59:Y59">SUM(P6:P58)</f>
        <v>43.66666666666666</v>
      </c>
      <c r="Q59" s="162">
        <f t="shared" si="10"/>
        <v>43.99999999999999</v>
      </c>
      <c r="R59" s="162">
        <f t="shared" si="10"/>
        <v>129.00000000000003</v>
      </c>
      <c r="S59" s="162">
        <f t="shared" si="10"/>
        <v>90.81818181818181</v>
      </c>
      <c r="T59" s="162">
        <f t="shared" si="10"/>
        <v>71</v>
      </c>
      <c r="U59" s="162">
        <f t="shared" si="10"/>
        <v>75</v>
      </c>
      <c r="V59" s="164">
        <f t="shared" si="10"/>
        <v>73</v>
      </c>
      <c r="W59" s="161">
        <f t="shared" si="10"/>
        <v>78.78378378378379</v>
      </c>
      <c r="X59" s="162">
        <f t="shared" si="10"/>
        <v>73.4324324324324</v>
      </c>
      <c r="Y59" s="164">
        <f t="shared" si="10"/>
        <v>92.89189189189189</v>
      </c>
      <c r="Z59" s="161">
        <v>55.71</v>
      </c>
      <c r="AA59" s="162">
        <v>62.27</v>
      </c>
      <c r="AB59" s="164">
        <v>76.17</v>
      </c>
    </row>
    <row r="60" spans="2:27" s="167" customFormat="1" ht="13.5" customHeight="1">
      <c r="B60" s="165"/>
      <c r="C60" s="166"/>
      <c r="D60" s="166"/>
      <c r="E60" s="166"/>
      <c r="F60" s="166"/>
      <c r="G60" s="166"/>
      <c r="H60" s="166"/>
      <c r="I60" s="166"/>
      <c r="K60" s="166"/>
      <c r="M60" s="168"/>
      <c r="N60" s="166"/>
      <c r="O60" s="166"/>
      <c r="P60" s="168"/>
      <c r="R60" s="166"/>
      <c r="S60" s="166"/>
      <c r="T60" s="166"/>
      <c r="U60" s="166"/>
      <c r="V60" s="166"/>
      <c r="W60" s="166"/>
      <c r="X60" s="166"/>
      <c r="Y60" s="166"/>
      <c r="Z60" s="166"/>
      <c r="AA60" s="166"/>
    </row>
    <row r="61" ht="12">
      <c r="J61" s="168"/>
    </row>
  </sheetData>
  <sheetProtection/>
  <mergeCells count="33">
    <mergeCell ref="A59:B59"/>
    <mergeCell ref="A32:A35"/>
    <mergeCell ref="A36:A40"/>
    <mergeCell ref="A41:A44"/>
    <mergeCell ref="A54:A57"/>
    <mergeCell ref="A45:A49"/>
    <mergeCell ref="A50:A53"/>
    <mergeCell ref="A19:A22"/>
    <mergeCell ref="A23:A27"/>
    <mergeCell ref="A28:A31"/>
    <mergeCell ref="A6:A10"/>
    <mergeCell ref="A11:A14"/>
    <mergeCell ref="A15:A18"/>
    <mergeCell ref="C2:O2"/>
    <mergeCell ref="P2:AB2"/>
    <mergeCell ref="C3:I3"/>
    <mergeCell ref="J3:L3"/>
    <mergeCell ref="M3:O3"/>
    <mergeCell ref="P3:V3"/>
    <mergeCell ref="W3:Y3"/>
    <mergeCell ref="Z3:AB3"/>
    <mergeCell ref="J4:J5"/>
    <mergeCell ref="K4:K5"/>
    <mergeCell ref="L4:L5"/>
    <mergeCell ref="M4:M5"/>
    <mergeCell ref="N4:N5"/>
    <mergeCell ref="O4:O5"/>
    <mergeCell ref="W4:W5"/>
    <mergeCell ref="X4:X5"/>
    <mergeCell ref="Y4:Y5"/>
    <mergeCell ref="Z4:Z5"/>
    <mergeCell ref="AA4:AA5"/>
    <mergeCell ref="AB4:AB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M59 J31 K59:L59 N59:O59 X59:Y59" formulaRange="1"/>
    <ignoredError sqref="B6:B29 B30:B49 B50:B5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1"/>
  <sheetViews>
    <sheetView showGridLines="0" showZeros="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8.75390625" style="171" customWidth="1"/>
    <col min="16" max="22" width="7.75390625" style="171" customWidth="1"/>
    <col min="23" max="28" width="7.875" style="171" customWidth="1"/>
    <col min="29" max="16384" width="9.00390625" style="169" customWidth="1"/>
  </cols>
  <sheetData>
    <row r="1" spans="1:28" s="114" customFormat="1" ht="24.75" customHeight="1">
      <c r="A1" s="7" t="s">
        <v>67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43" t="s">
        <v>96</v>
      </c>
      <c r="Q3" s="544"/>
      <c r="R3" s="544"/>
      <c r="S3" s="544"/>
      <c r="T3" s="544"/>
      <c r="U3" s="544"/>
      <c r="V3" s="544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26" customFormat="1" ht="13.5" customHeight="1">
      <c r="A6" s="528">
        <v>1</v>
      </c>
      <c r="B6" s="118" t="s">
        <v>0</v>
      </c>
      <c r="C6" s="84">
        <v>0</v>
      </c>
      <c r="D6" s="119">
        <v>0</v>
      </c>
      <c r="E6" s="119">
        <v>0</v>
      </c>
      <c r="F6" s="119">
        <v>2</v>
      </c>
      <c r="G6" s="119">
        <v>0</v>
      </c>
      <c r="H6" s="119">
        <v>0</v>
      </c>
      <c r="I6" s="120">
        <v>0</v>
      </c>
      <c r="J6" s="84">
        <f>SUM(C6:I6)</f>
        <v>2</v>
      </c>
      <c r="K6" s="119">
        <v>14</v>
      </c>
      <c r="L6" s="121">
        <v>0</v>
      </c>
      <c r="M6" s="81">
        <v>379</v>
      </c>
      <c r="N6" s="82">
        <v>627</v>
      </c>
      <c r="O6" s="87">
        <v>296</v>
      </c>
      <c r="P6" s="88">
        <f aca="true" t="shared" si="0" ref="P6:P37">C6/3</f>
        <v>0</v>
      </c>
      <c r="Q6" s="89">
        <f>D6/6</f>
        <v>0</v>
      </c>
      <c r="R6" s="89">
        <f aca="true" t="shared" si="1" ref="R6:R37">E6/5</f>
        <v>0</v>
      </c>
      <c r="S6" s="89">
        <f aca="true" t="shared" si="2" ref="S6:S37">F6/11</f>
        <v>0.18181818181818182</v>
      </c>
      <c r="T6" s="89">
        <f aca="true" t="shared" si="3" ref="T6:T37">G6/4</f>
        <v>0</v>
      </c>
      <c r="U6" s="89">
        <f>H6/4</f>
        <v>0</v>
      </c>
      <c r="V6" s="90">
        <f aca="true" t="shared" si="4" ref="V6:V37">I6/4</f>
        <v>0</v>
      </c>
      <c r="W6" s="91">
        <f aca="true" t="shared" si="5" ref="W6:W37">J6/37</f>
        <v>0.05405405405405406</v>
      </c>
      <c r="X6" s="89">
        <v>0.3783783783783784</v>
      </c>
      <c r="Y6" s="123">
        <v>0</v>
      </c>
      <c r="Z6" s="124">
        <v>0.13</v>
      </c>
      <c r="AA6" s="125">
        <v>0.2</v>
      </c>
      <c r="AB6" s="94">
        <v>0.09</v>
      </c>
    </row>
    <row r="7" spans="1:28" s="126" customFormat="1" ht="13.5" customHeight="1">
      <c r="A7" s="520"/>
      <c r="B7" s="6" t="s">
        <v>1</v>
      </c>
      <c r="C7" s="24">
        <v>0</v>
      </c>
      <c r="D7" s="51">
        <v>1</v>
      </c>
      <c r="E7" s="51">
        <v>2</v>
      </c>
      <c r="F7" s="51">
        <v>0</v>
      </c>
      <c r="G7" s="51">
        <v>0</v>
      </c>
      <c r="H7" s="51">
        <v>0</v>
      </c>
      <c r="I7" s="52">
        <v>1</v>
      </c>
      <c r="J7" s="24">
        <f aca="true" t="shared" si="6" ref="J7:J58">SUM(C7:I7)</f>
        <v>4</v>
      </c>
      <c r="K7" s="51">
        <v>6</v>
      </c>
      <c r="L7" s="127">
        <v>2</v>
      </c>
      <c r="M7" s="21">
        <v>516</v>
      </c>
      <c r="N7" s="22">
        <v>545</v>
      </c>
      <c r="O7" s="27">
        <v>300</v>
      </c>
      <c r="P7" s="28">
        <f t="shared" si="0"/>
        <v>0</v>
      </c>
      <c r="Q7" s="29">
        <f aca="true" t="shared" si="7" ref="Q7:Q57">D7/6</f>
        <v>0.16666666666666666</v>
      </c>
      <c r="R7" s="29">
        <f t="shared" si="1"/>
        <v>0.4</v>
      </c>
      <c r="S7" s="29">
        <f t="shared" si="2"/>
        <v>0</v>
      </c>
      <c r="T7" s="29">
        <f t="shared" si="3"/>
        <v>0</v>
      </c>
      <c r="U7" s="29">
        <f aca="true" t="shared" si="8" ref="U7:U57">H7/4</f>
        <v>0</v>
      </c>
      <c r="V7" s="30">
        <f t="shared" si="4"/>
        <v>0.25</v>
      </c>
      <c r="W7" s="31">
        <f t="shared" si="5"/>
        <v>0.10810810810810811</v>
      </c>
      <c r="X7" s="29">
        <v>0.16216216216216217</v>
      </c>
      <c r="Y7" s="70">
        <v>0.05405405405405406</v>
      </c>
      <c r="Z7" s="129">
        <v>0.16</v>
      </c>
      <c r="AA7" s="130">
        <v>0.17</v>
      </c>
      <c r="AB7" s="34">
        <v>0.1</v>
      </c>
    </row>
    <row r="8" spans="1:28" s="126" customFormat="1" ht="13.5" customHeight="1">
      <c r="A8" s="520"/>
      <c r="B8" s="6" t="s">
        <v>2</v>
      </c>
      <c r="C8" s="24">
        <v>0</v>
      </c>
      <c r="D8" s="51">
        <v>0</v>
      </c>
      <c r="E8" s="51">
        <v>5</v>
      </c>
      <c r="F8" s="51">
        <v>3</v>
      </c>
      <c r="G8" s="51">
        <v>1</v>
      </c>
      <c r="H8" s="51">
        <v>0</v>
      </c>
      <c r="I8" s="52">
        <v>1</v>
      </c>
      <c r="J8" s="24">
        <f t="shared" si="6"/>
        <v>10</v>
      </c>
      <c r="K8" s="51">
        <v>10</v>
      </c>
      <c r="L8" s="127">
        <v>2</v>
      </c>
      <c r="M8" s="21">
        <v>604</v>
      </c>
      <c r="N8" s="22">
        <v>619</v>
      </c>
      <c r="O8" s="27">
        <v>365</v>
      </c>
      <c r="P8" s="28">
        <f t="shared" si="0"/>
        <v>0</v>
      </c>
      <c r="Q8" s="29">
        <f t="shared" si="7"/>
        <v>0</v>
      </c>
      <c r="R8" s="29">
        <f t="shared" si="1"/>
        <v>1</v>
      </c>
      <c r="S8" s="29">
        <f t="shared" si="2"/>
        <v>0.2727272727272727</v>
      </c>
      <c r="T8" s="29">
        <f t="shared" si="3"/>
        <v>0.25</v>
      </c>
      <c r="U8" s="29">
        <f t="shared" si="8"/>
        <v>0</v>
      </c>
      <c r="V8" s="30">
        <f t="shared" si="4"/>
        <v>0.25</v>
      </c>
      <c r="W8" s="31">
        <f t="shared" si="5"/>
        <v>0.2702702702702703</v>
      </c>
      <c r="X8" s="29">
        <v>0.2702702702702703</v>
      </c>
      <c r="Y8" s="70">
        <v>0.05405405405405406</v>
      </c>
      <c r="Z8" s="129">
        <v>0.19</v>
      </c>
      <c r="AA8" s="130">
        <v>0.2</v>
      </c>
      <c r="AB8" s="34">
        <v>0.12</v>
      </c>
    </row>
    <row r="9" spans="1:28" s="126" customFormat="1" ht="13.5" customHeight="1">
      <c r="A9" s="520"/>
      <c r="B9" s="6" t="s">
        <v>3</v>
      </c>
      <c r="C9" s="24">
        <v>0</v>
      </c>
      <c r="D9" s="51">
        <v>0</v>
      </c>
      <c r="E9" s="51">
        <v>0</v>
      </c>
      <c r="F9" s="51">
        <v>2</v>
      </c>
      <c r="G9" s="51">
        <v>0</v>
      </c>
      <c r="H9" s="51">
        <v>0</v>
      </c>
      <c r="I9" s="52">
        <v>4</v>
      </c>
      <c r="J9" s="24">
        <f t="shared" si="6"/>
        <v>6</v>
      </c>
      <c r="K9" s="51">
        <v>17</v>
      </c>
      <c r="L9" s="127">
        <v>5</v>
      </c>
      <c r="M9" s="21">
        <v>569</v>
      </c>
      <c r="N9" s="22">
        <v>558</v>
      </c>
      <c r="O9" s="27">
        <v>413</v>
      </c>
      <c r="P9" s="28">
        <f t="shared" si="0"/>
        <v>0</v>
      </c>
      <c r="Q9" s="29">
        <f t="shared" si="7"/>
        <v>0</v>
      </c>
      <c r="R9" s="29">
        <f t="shared" si="1"/>
        <v>0</v>
      </c>
      <c r="S9" s="29">
        <f t="shared" si="2"/>
        <v>0.18181818181818182</v>
      </c>
      <c r="T9" s="29">
        <f t="shared" si="3"/>
        <v>0</v>
      </c>
      <c r="U9" s="29">
        <f t="shared" si="8"/>
        <v>0</v>
      </c>
      <c r="V9" s="30">
        <f t="shared" si="4"/>
        <v>1</v>
      </c>
      <c r="W9" s="31">
        <f t="shared" si="5"/>
        <v>0.16216216216216217</v>
      </c>
      <c r="X9" s="29">
        <v>0.4594594594594595</v>
      </c>
      <c r="Y9" s="70">
        <v>0.13513513513513514</v>
      </c>
      <c r="Z9" s="129">
        <v>0.18</v>
      </c>
      <c r="AA9" s="130">
        <v>0.18</v>
      </c>
      <c r="AB9" s="34">
        <v>0.13</v>
      </c>
    </row>
    <row r="10" spans="1:28" s="126" customFormat="1" ht="13.5" customHeight="1">
      <c r="A10" s="521"/>
      <c r="B10" s="6" t="s">
        <v>4</v>
      </c>
      <c r="C10" s="24">
        <v>0</v>
      </c>
      <c r="D10" s="51">
        <v>0</v>
      </c>
      <c r="E10" s="51">
        <v>0</v>
      </c>
      <c r="F10" s="51">
        <v>3</v>
      </c>
      <c r="G10" s="51">
        <v>0</v>
      </c>
      <c r="H10" s="51">
        <v>0</v>
      </c>
      <c r="I10" s="52">
        <v>3</v>
      </c>
      <c r="J10" s="24">
        <f t="shared" si="6"/>
        <v>6</v>
      </c>
      <c r="K10" s="51">
        <v>10</v>
      </c>
      <c r="L10" s="127">
        <v>7</v>
      </c>
      <c r="M10" s="21">
        <v>614</v>
      </c>
      <c r="N10" s="22">
        <v>451</v>
      </c>
      <c r="O10" s="27">
        <v>466</v>
      </c>
      <c r="P10" s="28">
        <f t="shared" si="0"/>
        <v>0</v>
      </c>
      <c r="Q10" s="29">
        <f t="shared" si="7"/>
        <v>0</v>
      </c>
      <c r="R10" s="29">
        <f t="shared" si="1"/>
        <v>0</v>
      </c>
      <c r="S10" s="29">
        <f t="shared" si="2"/>
        <v>0.2727272727272727</v>
      </c>
      <c r="T10" s="29">
        <f t="shared" si="3"/>
        <v>0</v>
      </c>
      <c r="U10" s="29">
        <f t="shared" si="8"/>
        <v>0</v>
      </c>
      <c r="V10" s="30">
        <f t="shared" si="4"/>
        <v>0.75</v>
      </c>
      <c r="W10" s="31">
        <f t="shared" si="5"/>
        <v>0.16216216216216217</v>
      </c>
      <c r="X10" s="29">
        <v>0.2702702702702703</v>
      </c>
      <c r="Y10" s="70">
        <v>0.1891891891891892</v>
      </c>
      <c r="Z10" s="129">
        <v>0.19</v>
      </c>
      <c r="AA10" s="130">
        <v>0.14</v>
      </c>
      <c r="AB10" s="34">
        <v>0.15</v>
      </c>
    </row>
    <row r="11" spans="1:28" s="134" customFormat="1" ht="13.5" customHeight="1">
      <c r="A11" s="525">
        <v>2</v>
      </c>
      <c r="B11" s="5" t="s">
        <v>5</v>
      </c>
      <c r="C11" s="57">
        <v>0</v>
      </c>
      <c r="D11" s="58">
        <v>0</v>
      </c>
      <c r="E11" s="58">
        <v>0</v>
      </c>
      <c r="F11" s="58">
        <v>1</v>
      </c>
      <c r="G11" s="58">
        <v>0</v>
      </c>
      <c r="H11" s="58">
        <v>0</v>
      </c>
      <c r="I11" s="71">
        <v>0</v>
      </c>
      <c r="J11" s="54">
        <f t="shared" si="6"/>
        <v>1</v>
      </c>
      <c r="K11" s="58">
        <v>8</v>
      </c>
      <c r="L11" s="71">
        <v>0</v>
      </c>
      <c r="M11" s="57">
        <v>546</v>
      </c>
      <c r="N11" s="58">
        <v>401</v>
      </c>
      <c r="O11" s="59">
        <v>347</v>
      </c>
      <c r="P11" s="60">
        <f t="shared" si="0"/>
        <v>0</v>
      </c>
      <c r="Q11" s="61">
        <f t="shared" si="7"/>
        <v>0</v>
      </c>
      <c r="R11" s="61">
        <f t="shared" si="1"/>
        <v>0</v>
      </c>
      <c r="S11" s="61">
        <f t="shared" si="2"/>
        <v>0.09090909090909091</v>
      </c>
      <c r="T11" s="61">
        <f t="shared" si="3"/>
        <v>0</v>
      </c>
      <c r="U11" s="61">
        <f t="shared" si="8"/>
        <v>0</v>
      </c>
      <c r="V11" s="223">
        <f t="shared" si="4"/>
        <v>0</v>
      </c>
      <c r="W11" s="63">
        <f t="shared" si="5"/>
        <v>0.02702702702702703</v>
      </c>
      <c r="X11" s="72">
        <v>0.21621621621621623</v>
      </c>
      <c r="Y11" s="73">
        <v>0</v>
      </c>
      <c r="Z11" s="64">
        <v>0.17</v>
      </c>
      <c r="AA11" s="65">
        <v>0.13</v>
      </c>
      <c r="AB11" s="66">
        <v>0.11</v>
      </c>
    </row>
    <row r="12" spans="1:28" s="134" customFormat="1" ht="13.5" customHeight="1">
      <c r="A12" s="526"/>
      <c r="B12" s="6" t="s">
        <v>6</v>
      </c>
      <c r="C12" s="25">
        <v>0</v>
      </c>
      <c r="D12" s="26">
        <v>0</v>
      </c>
      <c r="E12" s="26">
        <v>0</v>
      </c>
      <c r="F12" s="26">
        <v>2</v>
      </c>
      <c r="G12" s="26">
        <v>0</v>
      </c>
      <c r="H12" s="26">
        <v>0</v>
      </c>
      <c r="I12" s="68">
        <v>0</v>
      </c>
      <c r="J12" s="24">
        <f t="shared" si="6"/>
        <v>2</v>
      </c>
      <c r="K12" s="26">
        <v>9</v>
      </c>
      <c r="L12" s="68">
        <v>8</v>
      </c>
      <c r="M12" s="25">
        <v>544</v>
      </c>
      <c r="N12" s="26">
        <v>340</v>
      </c>
      <c r="O12" s="27">
        <v>363</v>
      </c>
      <c r="P12" s="28">
        <f t="shared" si="0"/>
        <v>0</v>
      </c>
      <c r="Q12" s="29">
        <f t="shared" si="7"/>
        <v>0</v>
      </c>
      <c r="R12" s="29">
        <f t="shared" si="1"/>
        <v>0</v>
      </c>
      <c r="S12" s="29">
        <f t="shared" si="2"/>
        <v>0.18181818181818182</v>
      </c>
      <c r="T12" s="29">
        <f t="shared" si="3"/>
        <v>0</v>
      </c>
      <c r="U12" s="29">
        <f t="shared" si="8"/>
        <v>0</v>
      </c>
      <c r="V12" s="128">
        <f t="shared" si="4"/>
        <v>0</v>
      </c>
      <c r="W12" s="31">
        <f t="shared" si="5"/>
        <v>0.05405405405405406</v>
      </c>
      <c r="X12" s="69">
        <v>0.24324324324324326</v>
      </c>
      <c r="Y12" s="70">
        <v>0.21621621621621623</v>
      </c>
      <c r="Z12" s="32">
        <v>0.17</v>
      </c>
      <c r="AA12" s="33">
        <v>0.11</v>
      </c>
      <c r="AB12" s="34">
        <v>0.12</v>
      </c>
    </row>
    <row r="13" spans="1:28" s="134" customFormat="1" ht="13.5" customHeight="1">
      <c r="A13" s="526"/>
      <c r="B13" s="6" t="s">
        <v>7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68">
        <v>1</v>
      </c>
      <c r="J13" s="24">
        <f t="shared" si="6"/>
        <v>1</v>
      </c>
      <c r="K13" s="26">
        <v>9</v>
      </c>
      <c r="L13" s="68">
        <v>14</v>
      </c>
      <c r="M13" s="25">
        <v>590</v>
      </c>
      <c r="N13" s="26">
        <v>348</v>
      </c>
      <c r="O13" s="27">
        <v>468</v>
      </c>
      <c r="P13" s="28">
        <f t="shared" si="0"/>
        <v>0</v>
      </c>
      <c r="Q13" s="29">
        <f t="shared" si="7"/>
        <v>0</v>
      </c>
      <c r="R13" s="29">
        <f t="shared" si="1"/>
        <v>0</v>
      </c>
      <c r="S13" s="29">
        <f t="shared" si="2"/>
        <v>0</v>
      </c>
      <c r="T13" s="29">
        <f t="shared" si="3"/>
        <v>0</v>
      </c>
      <c r="U13" s="29">
        <f t="shared" si="8"/>
        <v>0</v>
      </c>
      <c r="V13" s="128">
        <f t="shared" si="4"/>
        <v>0.25</v>
      </c>
      <c r="W13" s="31">
        <f t="shared" si="5"/>
        <v>0.02702702702702703</v>
      </c>
      <c r="X13" s="69">
        <v>0.24324324324324326</v>
      </c>
      <c r="Y13" s="70">
        <v>0.3783783783783784</v>
      </c>
      <c r="Z13" s="32">
        <v>0.19</v>
      </c>
      <c r="AA13" s="33">
        <v>0.11</v>
      </c>
      <c r="AB13" s="34">
        <v>0.15</v>
      </c>
    </row>
    <row r="14" spans="1:28" s="134" customFormat="1" ht="13.5" customHeight="1">
      <c r="A14" s="527"/>
      <c r="B14" s="135" t="s">
        <v>8</v>
      </c>
      <c r="C14" s="40">
        <v>0</v>
      </c>
      <c r="D14" s="41">
        <v>0</v>
      </c>
      <c r="E14" s="41">
        <v>1</v>
      </c>
      <c r="F14" s="41">
        <v>0</v>
      </c>
      <c r="G14" s="41">
        <v>0</v>
      </c>
      <c r="H14" s="41">
        <v>0</v>
      </c>
      <c r="I14" s="136">
        <v>0</v>
      </c>
      <c r="J14" s="39">
        <f t="shared" si="6"/>
        <v>1</v>
      </c>
      <c r="K14" s="41">
        <v>3</v>
      </c>
      <c r="L14" s="136">
        <v>4</v>
      </c>
      <c r="M14" s="40">
        <v>584</v>
      </c>
      <c r="N14" s="41">
        <v>274</v>
      </c>
      <c r="O14" s="42">
        <v>418</v>
      </c>
      <c r="P14" s="43">
        <f t="shared" si="0"/>
        <v>0</v>
      </c>
      <c r="Q14" s="44">
        <f t="shared" si="7"/>
        <v>0</v>
      </c>
      <c r="R14" s="44">
        <f t="shared" si="1"/>
        <v>0.2</v>
      </c>
      <c r="S14" s="44">
        <f t="shared" si="2"/>
        <v>0</v>
      </c>
      <c r="T14" s="44">
        <f t="shared" si="3"/>
        <v>0</v>
      </c>
      <c r="U14" s="44">
        <f t="shared" si="8"/>
        <v>0</v>
      </c>
      <c r="V14" s="131">
        <f t="shared" si="4"/>
        <v>0</v>
      </c>
      <c r="W14" s="46">
        <f t="shared" si="5"/>
        <v>0.02702702702702703</v>
      </c>
      <c r="X14" s="137">
        <v>0.08108108108108109</v>
      </c>
      <c r="Y14" s="138">
        <v>0.10810810810810811</v>
      </c>
      <c r="Z14" s="47">
        <v>0.18</v>
      </c>
      <c r="AA14" s="48">
        <v>0.09</v>
      </c>
      <c r="AB14" s="49">
        <v>0.13</v>
      </c>
    </row>
    <row r="15" spans="1:28" s="134" customFormat="1" ht="13.5" customHeight="1">
      <c r="A15" s="519">
        <v>3</v>
      </c>
      <c r="B15" s="6" t="s">
        <v>9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68">
        <v>0</v>
      </c>
      <c r="J15" s="24">
        <f t="shared" si="6"/>
        <v>0</v>
      </c>
      <c r="K15" s="26">
        <v>3</v>
      </c>
      <c r="L15" s="68">
        <v>2</v>
      </c>
      <c r="M15" s="25">
        <v>629</v>
      </c>
      <c r="N15" s="26">
        <v>263</v>
      </c>
      <c r="O15" s="27">
        <v>403</v>
      </c>
      <c r="P15" s="28">
        <f t="shared" si="0"/>
        <v>0</v>
      </c>
      <c r="Q15" s="29">
        <f t="shared" si="7"/>
        <v>0</v>
      </c>
      <c r="R15" s="29">
        <f t="shared" si="1"/>
        <v>0</v>
      </c>
      <c r="S15" s="29">
        <f t="shared" si="2"/>
        <v>0</v>
      </c>
      <c r="T15" s="29">
        <f t="shared" si="3"/>
        <v>0</v>
      </c>
      <c r="U15" s="29">
        <f t="shared" si="8"/>
        <v>0</v>
      </c>
      <c r="V15" s="30">
        <f t="shared" si="4"/>
        <v>0</v>
      </c>
      <c r="W15" s="31">
        <f t="shared" si="5"/>
        <v>0</v>
      </c>
      <c r="X15" s="69">
        <v>0.08108108108108109</v>
      </c>
      <c r="Y15" s="70">
        <v>0.05405405405405406</v>
      </c>
      <c r="Z15" s="32">
        <v>0.2</v>
      </c>
      <c r="AA15" s="33">
        <v>0.08</v>
      </c>
      <c r="AB15" s="34">
        <v>0.13</v>
      </c>
    </row>
    <row r="16" spans="1:28" s="134" customFormat="1" ht="13.5" customHeight="1">
      <c r="A16" s="520"/>
      <c r="B16" s="6" t="s">
        <v>10</v>
      </c>
      <c r="C16" s="25">
        <v>0</v>
      </c>
      <c r="D16" s="26">
        <v>1</v>
      </c>
      <c r="E16" s="26">
        <v>0</v>
      </c>
      <c r="F16" s="26">
        <v>0</v>
      </c>
      <c r="G16" s="26">
        <v>0</v>
      </c>
      <c r="H16" s="26">
        <v>0</v>
      </c>
      <c r="I16" s="68">
        <v>0</v>
      </c>
      <c r="J16" s="24">
        <f t="shared" si="6"/>
        <v>1</v>
      </c>
      <c r="K16" s="26">
        <v>4</v>
      </c>
      <c r="L16" s="68">
        <v>3</v>
      </c>
      <c r="M16" s="25">
        <v>631</v>
      </c>
      <c r="N16" s="26">
        <v>287</v>
      </c>
      <c r="O16" s="27">
        <v>405</v>
      </c>
      <c r="P16" s="28">
        <f t="shared" si="0"/>
        <v>0</v>
      </c>
      <c r="Q16" s="29">
        <f t="shared" si="7"/>
        <v>0.16666666666666666</v>
      </c>
      <c r="R16" s="29">
        <f t="shared" si="1"/>
        <v>0</v>
      </c>
      <c r="S16" s="29">
        <f t="shared" si="2"/>
        <v>0</v>
      </c>
      <c r="T16" s="29">
        <f t="shared" si="3"/>
        <v>0</v>
      </c>
      <c r="U16" s="29">
        <f t="shared" si="8"/>
        <v>0</v>
      </c>
      <c r="V16" s="30">
        <f t="shared" si="4"/>
        <v>0</v>
      </c>
      <c r="W16" s="31">
        <f t="shared" si="5"/>
        <v>0.02702702702702703</v>
      </c>
      <c r="X16" s="69">
        <v>0.10810810810810811</v>
      </c>
      <c r="Y16" s="70">
        <v>0.08108108108108109</v>
      </c>
      <c r="Z16" s="32">
        <v>0.2</v>
      </c>
      <c r="AA16" s="33">
        <v>0.09</v>
      </c>
      <c r="AB16" s="34">
        <v>0.13</v>
      </c>
    </row>
    <row r="17" spans="1:28" s="134" customFormat="1" ht="13.5" customHeight="1">
      <c r="A17" s="520"/>
      <c r="B17" s="6" t="s">
        <v>11</v>
      </c>
      <c r="C17" s="25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68">
        <v>0</v>
      </c>
      <c r="J17" s="24">
        <f t="shared" si="6"/>
        <v>0</v>
      </c>
      <c r="K17" s="26">
        <v>5</v>
      </c>
      <c r="L17" s="68">
        <v>1</v>
      </c>
      <c r="M17" s="25">
        <v>540</v>
      </c>
      <c r="N17" s="26">
        <v>248</v>
      </c>
      <c r="O17" s="27">
        <v>358</v>
      </c>
      <c r="P17" s="28">
        <f t="shared" si="0"/>
        <v>0</v>
      </c>
      <c r="Q17" s="29">
        <f t="shared" si="7"/>
        <v>0</v>
      </c>
      <c r="R17" s="29">
        <f t="shared" si="1"/>
        <v>0</v>
      </c>
      <c r="S17" s="29">
        <f t="shared" si="2"/>
        <v>0</v>
      </c>
      <c r="T17" s="29">
        <f t="shared" si="3"/>
        <v>0</v>
      </c>
      <c r="U17" s="29">
        <f t="shared" si="8"/>
        <v>0</v>
      </c>
      <c r="V17" s="30">
        <f t="shared" si="4"/>
        <v>0</v>
      </c>
      <c r="W17" s="31">
        <f t="shared" si="5"/>
        <v>0</v>
      </c>
      <c r="X17" s="69">
        <v>0.13513513513513514</v>
      </c>
      <c r="Y17" s="70">
        <v>0.02702702702702703</v>
      </c>
      <c r="Z17" s="32">
        <v>0.17</v>
      </c>
      <c r="AA17" s="33">
        <v>0.08</v>
      </c>
      <c r="AB17" s="34">
        <v>0.12</v>
      </c>
    </row>
    <row r="18" spans="1:28" s="134" customFormat="1" ht="13.5" customHeight="1">
      <c r="A18" s="521"/>
      <c r="B18" s="135" t="s">
        <v>12</v>
      </c>
      <c r="C18" s="40">
        <v>0</v>
      </c>
      <c r="D18" s="41">
        <v>0</v>
      </c>
      <c r="E18" s="41">
        <v>0</v>
      </c>
      <c r="F18" s="41">
        <v>0</v>
      </c>
      <c r="G18" s="41">
        <v>0</v>
      </c>
      <c r="H18" s="41">
        <v>1</v>
      </c>
      <c r="I18" s="136">
        <v>0</v>
      </c>
      <c r="J18" s="39">
        <f t="shared" si="6"/>
        <v>1</v>
      </c>
      <c r="K18" s="41">
        <v>2</v>
      </c>
      <c r="L18" s="136">
        <v>0</v>
      </c>
      <c r="M18" s="40">
        <v>542</v>
      </c>
      <c r="N18" s="41">
        <v>255</v>
      </c>
      <c r="O18" s="42">
        <v>382</v>
      </c>
      <c r="P18" s="43">
        <f t="shared" si="0"/>
        <v>0</v>
      </c>
      <c r="Q18" s="44">
        <f t="shared" si="7"/>
        <v>0</v>
      </c>
      <c r="R18" s="44">
        <f t="shared" si="1"/>
        <v>0</v>
      </c>
      <c r="S18" s="44">
        <f t="shared" si="2"/>
        <v>0</v>
      </c>
      <c r="T18" s="44">
        <f t="shared" si="3"/>
        <v>0</v>
      </c>
      <c r="U18" s="44">
        <f t="shared" si="8"/>
        <v>0.25</v>
      </c>
      <c r="V18" s="45">
        <f t="shared" si="4"/>
        <v>0</v>
      </c>
      <c r="W18" s="46">
        <f t="shared" si="5"/>
        <v>0.02702702702702703</v>
      </c>
      <c r="X18" s="137">
        <v>0.05405405405405406</v>
      </c>
      <c r="Y18" s="138">
        <v>0</v>
      </c>
      <c r="Z18" s="47">
        <v>0.17</v>
      </c>
      <c r="AA18" s="48">
        <v>0.08</v>
      </c>
      <c r="AB18" s="49">
        <v>0.12</v>
      </c>
    </row>
    <row r="19" spans="1:28" s="139" customFormat="1" ht="13.5" customHeight="1">
      <c r="A19" s="519">
        <v>4</v>
      </c>
      <c r="B19" s="6" t="s">
        <v>13</v>
      </c>
      <c r="C19" s="21">
        <v>0</v>
      </c>
      <c r="D19" s="22">
        <v>0</v>
      </c>
      <c r="E19" s="22">
        <v>1</v>
      </c>
      <c r="F19" s="22">
        <v>0</v>
      </c>
      <c r="G19" s="22">
        <v>0</v>
      </c>
      <c r="H19" s="22">
        <v>0</v>
      </c>
      <c r="I19" s="23">
        <v>0</v>
      </c>
      <c r="J19" s="24">
        <f t="shared" si="6"/>
        <v>1</v>
      </c>
      <c r="K19" s="22">
        <v>0</v>
      </c>
      <c r="L19" s="68">
        <v>1</v>
      </c>
      <c r="M19" s="21">
        <v>591</v>
      </c>
      <c r="N19" s="22">
        <v>201</v>
      </c>
      <c r="O19" s="27">
        <v>349</v>
      </c>
      <c r="P19" s="28">
        <f t="shared" si="0"/>
        <v>0</v>
      </c>
      <c r="Q19" s="29">
        <f t="shared" si="7"/>
        <v>0</v>
      </c>
      <c r="R19" s="29">
        <f t="shared" si="1"/>
        <v>0.2</v>
      </c>
      <c r="S19" s="29">
        <f t="shared" si="2"/>
        <v>0</v>
      </c>
      <c r="T19" s="29">
        <f t="shared" si="3"/>
        <v>0</v>
      </c>
      <c r="U19" s="29">
        <f t="shared" si="8"/>
        <v>0</v>
      </c>
      <c r="V19" s="128">
        <f t="shared" si="4"/>
        <v>0</v>
      </c>
      <c r="W19" s="31">
        <f t="shared" si="5"/>
        <v>0.02702702702702703</v>
      </c>
      <c r="X19" s="29">
        <v>0</v>
      </c>
      <c r="Y19" s="70">
        <v>0.02702702702702703</v>
      </c>
      <c r="Z19" s="129">
        <v>0.19</v>
      </c>
      <c r="AA19" s="130">
        <v>0.06</v>
      </c>
      <c r="AB19" s="34">
        <v>0.11</v>
      </c>
    </row>
    <row r="20" spans="1:28" s="139" customFormat="1" ht="13.5" customHeight="1">
      <c r="A20" s="520"/>
      <c r="B20" s="6" t="s">
        <v>14</v>
      </c>
      <c r="C20" s="21">
        <v>0</v>
      </c>
      <c r="D20" s="22">
        <v>0</v>
      </c>
      <c r="E20" s="22">
        <v>1</v>
      </c>
      <c r="F20" s="22">
        <v>0</v>
      </c>
      <c r="G20" s="22">
        <v>0</v>
      </c>
      <c r="H20" s="22">
        <v>0</v>
      </c>
      <c r="I20" s="23">
        <v>0</v>
      </c>
      <c r="J20" s="24">
        <f t="shared" si="6"/>
        <v>1</v>
      </c>
      <c r="K20" s="22">
        <v>2</v>
      </c>
      <c r="L20" s="68">
        <v>0</v>
      </c>
      <c r="M20" s="21">
        <v>873</v>
      </c>
      <c r="N20" s="22">
        <v>268</v>
      </c>
      <c r="O20" s="27">
        <v>539</v>
      </c>
      <c r="P20" s="28">
        <f t="shared" si="0"/>
        <v>0</v>
      </c>
      <c r="Q20" s="29">
        <f t="shared" si="7"/>
        <v>0</v>
      </c>
      <c r="R20" s="29">
        <f t="shared" si="1"/>
        <v>0.2</v>
      </c>
      <c r="S20" s="29">
        <f t="shared" si="2"/>
        <v>0</v>
      </c>
      <c r="T20" s="29">
        <f t="shared" si="3"/>
        <v>0</v>
      </c>
      <c r="U20" s="29">
        <f t="shared" si="8"/>
        <v>0</v>
      </c>
      <c r="V20" s="128">
        <f t="shared" si="4"/>
        <v>0</v>
      </c>
      <c r="W20" s="31">
        <f t="shared" si="5"/>
        <v>0.02702702702702703</v>
      </c>
      <c r="X20" s="29">
        <v>0.05405405405405406</v>
      </c>
      <c r="Y20" s="70">
        <v>0</v>
      </c>
      <c r="Z20" s="129">
        <v>0.28</v>
      </c>
      <c r="AA20" s="130">
        <v>0.08</v>
      </c>
      <c r="AB20" s="34">
        <v>0.17</v>
      </c>
    </row>
    <row r="21" spans="1:28" s="139" customFormat="1" ht="13.5" customHeight="1">
      <c r="A21" s="520"/>
      <c r="B21" s="6" t="s">
        <v>15</v>
      </c>
      <c r="C21" s="21">
        <v>0</v>
      </c>
      <c r="D21" s="22">
        <v>0</v>
      </c>
      <c r="E21" s="22">
        <v>0</v>
      </c>
      <c r="F21" s="22">
        <v>5</v>
      </c>
      <c r="G21" s="22">
        <v>1</v>
      </c>
      <c r="H21" s="22">
        <v>0</v>
      </c>
      <c r="I21" s="23">
        <v>0</v>
      </c>
      <c r="J21" s="24">
        <f t="shared" si="6"/>
        <v>6</v>
      </c>
      <c r="K21" s="22">
        <v>1</v>
      </c>
      <c r="L21" s="68">
        <v>1</v>
      </c>
      <c r="M21" s="21">
        <v>957</v>
      </c>
      <c r="N21" s="22">
        <v>352</v>
      </c>
      <c r="O21" s="27">
        <v>641</v>
      </c>
      <c r="P21" s="28">
        <f t="shared" si="0"/>
        <v>0</v>
      </c>
      <c r="Q21" s="29">
        <f t="shared" si="7"/>
        <v>0</v>
      </c>
      <c r="R21" s="29">
        <f t="shared" si="1"/>
        <v>0</v>
      </c>
      <c r="S21" s="29">
        <f t="shared" si="2"/>
        <v>0.45454545454545453</v>
      </c>
      <c r="T21" s="29">
        <f t="shared" si="3"/>
        <v>0.25</v>
      </c>
      <c r="U21" s="29">
        <f t="shared" si="8"/>
        <v>0</v>
      </c>
      <c r="V21" s="128">
        <f t="shared" si="4"/>
        <v>0</v>
      </c>
      <c r="W21" s="31">
        <f t="shared" si="5"/>
        <v>0.16216216216216217</v>
      </c>
      <c r="X21" s="29">
        <v>0.02702702702702703</v>
      </c>
      <c r="Y21" s="70">
        <v>0.02702702702702703</v>
      </c>
      <c r="Z21" s="129">
        <v>0.3</v>
      </c>
      <c r="AA21" s="130">
        <v>0.11</v>
      </c>
      <c r="AB21" s="34">
        <v>0.2</v>
      </c>
    </row>
    <row r="22" spans="1:28" s="139" customFormat="1" ht="13.5" customHeight="1">
      <c r="A22" s="521"/>
      <c r="B22" s="6" t="s">
        <v>16</v>
      </c>
      <c r="C22" s="21">
        <v>0</v>
      </c>
      <c r="D22" s="22">
        <v>0</v>
      </c>
      <c r="E22" s="22">
        <v>0</v>
      </c>
      <c r="F22" s="22">
        <v>2</v>
      </c>
      <c r="G22" s="22">
        <v>0</v>
      </c>
      <c r="H22" s="22">
        <v>0</v>
      </c>
      <c r="I22" s="23">
        <v>0</v>
      </c>
      <c r="J22" s="24">
        <f t="shared" si="6"/>
        <v>2</v>
      </c>
      <c r="K22" s="22">
        <v>1</v>
      </c>
      <c r="L22" s="68">
        <v>0</v>
      </c>
      <c r="M22" s="21">
        <v>1152</v>
      </c>
      <c r="N22" s="22">
        <v>381</v>
      </c>
      <c r="O22" s="27">
        <v>717</v>
      </c>
      <c r="P22" s="28">
        <f t="shared" si="0"/>
        <v>0</v>
      </c>
      <c r="Q22" s="29">
        <f t="shared" si="7"/>
        <v>0</v>
      </c>
      <c r="R22" s="29">
        <f t="shared" si="1"/>
        <v>0</v>
      </c>
      <c r="S22" s="29">
        <f t="shared" si="2"/>
        <v>0.18181818181818182</v>
      </c>
      <c r="T22" s="29">
        <f t="shared" si="3"/>
        <v>0</v>
      </c>
      <c r="U22" s="29">
        <f t="shared" si="8"/>
        <v>0</v>
      </c>
      <c r="V22" s="128">
        <f t="shared" si="4"/>
        <v>0</v>
      </c>
      <c r="W22" s="31">
        <f t="shared" si="5"/>
        <v>0.05405405405405406</v>
      </c>
      <c r="X22" s="29">
        <v>0.02702702702702703</v>
      </c>
      <c r="Y22" s="70">
        <v>0</v>
      </c>
      <c r="Z22" s="129">
        <v>0.37</v>
      </c>
      <c r="AA22" s="130">
        <v>0.12</v>
      </c>
      <c r="AB22" s="34">
        <v>0.23</v>
      </c>
    </row>
    <row r="23" spans="1:28" s="139" customFormat="1" ht="13.5" customHeight="1">
      <c r="A23" s="519">
        <v>5</v>
      </c>
      <c r="B23" s="5" t="s">
        <v>17</v>
      </c>
      <c r="C23" s="95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7">
        <v>0</v>
      </c>
      <c r="J23" s="54">
        <f t="shared" si="6"/>
        <v>0</v>
      </c>
      <c r="K23" s="96">
        <v>2</v>
      </c>
      <c r="L23" s="71">
        <v>4</v>
      </c>
      <c r="M23" s="95">
        <v>1000</v>
      </c>
      <c r="N23" s="96">
        <v>290</v>
      </c>
      <c r="O23" s="59">
        <v>679</v>
      </c>
      <c r="P23" s="60">
        <f t="shared" si="0"/>
        <v>0</v>
      </c>
      <c r="Q23" s="61">
        <f t="shared" si="7"/>
        <v>0</v>
      </c>
      <c r="R23" s="61">
        <f t="shared" si="1"/>
        <v>0</v>
      </c>
      <c r="S23" s="61">
        <f t="shared" si="2"/>
        <v>0</v>
      </c>
      <c r="T23" s="61">
        <f t="shared" si="3"/>
        <v>0</v>
      </c>
      <c r="U23" s="61">
        <f t="shared" si="8"/>
        <v>0</v>
      </c>
      <c r="V23" s="223">
        <f t="shared" si="4"/>
        <v>0</v>
      </c>
      <c r="W23" s="63">
        <f t="shared" si="5"/>
        <v>0</v>
      </c>
      <c r="X23" s="61">
        <v>0.05405405405405406</v>
      </c>
      <c r="Y23" s="73">
        <v>0.10810810810810811</v>
      </c>
      <c r="Z23" s="132">
        <v>0.32</v>
      </c>
      <c r="AA23" s="133">
        <v>0.09</v>
      </c>
      <c r="AB23" s="66">
        <v>0.22</v>
      </c>
    </row>
    <row r="24" spans="1:28" s="139" customFormat="1" ht="13.5" customHeight="1">
      <c r="A24" s="520"/>
      <c r="B24" s="6" t="s">
        <v>18</v>
      </c>
      <c r="C24" s="21">
        <v>0</v>
      </c>
      <c r="D24" s="22">
        <v>0</v>
      </c>
      <c r="E24" s="22">
        <v>1</v>
      </c>
      <c r="F24" s="22">
        <v>0</v>
      </c>
      <c r="G24" s="22">
        <v>0</v>
      </c>
      <c r="H24" s="22">
        <v>0</v>
      </c>
      <c r="I24" s="23">
        <v>1</v>
      </c>
      <c r="J24" s="24">
        <f t="shared" si="6"/>
        <v>2</v>
      </c>
      <c r="K24" s="22">
        <v>3</v>
      </c>
      <c r="L24" s="68">
        <v>9</v>
      </c>
      <c r="M24" s="21">
        <v>1204</v>
      </c>
      <c r="N24" s="22">
        <v>350</v>
      </c>
      <c r="O24" s="27">
        <v>964</v>
      </c>
      <c r="P24" s="28">
        <f t="shared" si="0"/>
        <v>0</v>
      </c>
      <c r="Q24" s="29">
        <f t="shared" si="7"/>
        <v>0</v>
      </c>
      <c r="R24" s="29">
        <f t="shared" si="1"/>
        <v>0.2</v>
      </c>
      <c r="S24" s="29">
        <f t="shared" si="2"/>
        <v>0</v>
      </c>
      <c r="T24" s="29">
        <f t="shared" si="3"/>
        <v>0</v>
      </c>
      <c r="U24" s="29">
        <f t="shared" si="8"/>
        <v>0</v>
      </c>
      <c r="V24" s="30">
        <f t="shared" si="4"/>
        <v>0.25</v>
      </c>
      <c r="W24" s="31">
        <f t="shared" si="5"/>
        <v>0.05405405405405406</v>
      </c>
      <c r="X24" s="29">
        <v>0.08108108108108109</v>
      </c>
      <c r="Y24" s="70">
        <v>0.24324324324324326</v>
      </c>
      <c r="Z24" s="129">
        <v>0.38</v>
      </c>
      <c r="AA24" s="130">
        <v>0.11</v>
      </c>
      <c r="AB24" s="34">
        <v>0.31</v>
      </c>
    </row>
    <row r="25" spans="1:28" s="139" customFormat="1" ht="13.5" customHeight="1">
      <c r="A25" s="520"/>
      <c r="B25" s="6" t="s">
        <v>19</v>
      </c>
      <c r="C25" s="21">
        <v>0</v>
      </c>
      <c r="D25" s="22">
        <v>0</v>
      </c>
      <c r="E25" s="22">
        <v>1</v>
      </c>
      <c r="F25" s="22">
        <v>3</v>
      </c>
      <c r="G25" s="22">
        <v>0</v>
      </c>
      <c r="H25" s="22">
        <v>0</v>
      </c>
      <c r="I25" s="23">
        <v>0</v>
      </c>
      <c r="J25" s="24">
        <f t="shared" si="6"/>
        <v>4</v>
      </c>
      <c r="K25" s="22">
        <v>4</v>
      </c>
      <c r="L25" s="68">
        <v>20</v>
      </c>
      <c r="M25" s="21">
        <v>1575</v>
      </c>
      <c r="N25" s="22">
        <v>440</v>
      </c>
      <c r="O25" s="27">
        <v>2035</v>
      </c>
      <c r="P25" s="28">
        <f t="shared" si="0"/>
        <v>0</v>
      </c>
      <c r="Q25" s="29">
        <f t="shared" si="7"/>
        <v>0</v>
      </c>
      <c r="R25" s="29">
        <f t="shared" si="1"/>
        <v>0.2</v>
      </c>
      <c r="S25" s="29">
        <f t="shared" si="2"/>
        <v>0.2727272727272727</v>
      </c>
      <c r="T25" s="29">
        <f t="shared" si="3"/>
        <v>0</v>
      </c>
      <c r="U25" s="29">
        <f t="shared" si="8"/>
        <v>0</v>
      </c>
      <c r="V25" s="30">
        <f t="shared" si="4"/>
        <v>0</v>
      </c>
      <c r="W25" s="31">
        <f t="shared" si="5"/>
        <v>0.10810810810810811</v>
      </c>
      <c r="X25" s="29">
        <v>0.10810810810810811</v>
      </c>
      <c r="Y25" s="70">
        <v>0.5405405405405406</v>
      </c>
      <c r="Z25" s="129">
        <v>0.5</v>
      </c>
      <c r="AA25" s="130">
        <v>0.14</v>
      </c>
      <c r="AB25" s="34">
        <v>0.65</v>
      </c>
    </row>
    <row r="26" spans="1:28" s="139" customFormat="1" ht="13.5" customHeight="1">
      <c r="A26" s="520"/>
      <c r="B26" s="6" t="s">
        <v>20</v>
      </c>
      <c r="C26" s="21">
        <v>0</v>
      </c>
      <c r="D26" s="22">
        <v>0</v>
      </c>
      <c r="E26" s="22">
        <v>0</v>
      </c>
      <c r="F26" s="22">
        <v>9</v>
      </c>
      <c r="G26" s="22">
        <v>0</v>
      </c>
      <c r="H26" s="22">
        <v>1</v>
      </c>
      <c r="I26" s="23">
        <v>0</v>
      </c>
      <c r="J26" s="24">
        <f t="shared" si="6"/>
        <v>10</v>
      </c>
      <c r="K26" s="22">
        <v>4</v>
      </c>
      <c r="L26" s="68">
        <v>28</v>
      </c>
      <c r="M26" s="21">
        <v>2011</v>
      </c>
      <c r="N26" s="22">
        <v>564</v>
      </c>
      <c r="O26" s="27">
        <v>2076</v>
      </c>
      <c r="P26" s="28">
        <f t="shared" si="0"/>
        <v>0</v>
      </c>
      <c r="Q26" s="29">
        <f t="shared" si="7"/>
        <v>0</v>
      </c>
      <c r="R26" s="29">
        <f t="shared" si="1"/>
        <v>0</v>
      </c>
      <c r="S26" s="29">
        <f t="shared" si="2"/>
        <v>0.8181818181818182</v>
      </c>
      <c r="T26" s="29">
        <f t="shared" si="3"/>
        <v>0</v>
      </c>
      <c r="U26" s="29">
        <f t="shared" si="8"/>
        <v>0.25</v>
      </c>
      <c r="V26" s="30">
        <f t="shared" si="4"/>
        <v>0</v>
      </c>
      <c r="W26" s="31">
        <f t="shared" si="5"/>
        <v>0.2702702702702703</v>
      </c>
      <c r="X26" s="29">
        <v>0.10810810810810811</v>
      </c>
      <c r="Y26" s="70">
        <v>0.7567567567567568</v>
      </c>
      <c r="Z26" s="129">
        <v>0.64</v>
      </c>
      <c r="AA26" s="130">
        <v>0.18</v>
      </c>
      <c r="AB26" s="34">
        <v>0.66</v>
      </c>
    </row>
    <row r="27" spans="1:28" s="139" customFormat="1" ht="13.5" customHeight="1">
      <c r="A27" s="521"/>
      <c r="B27" s="135" t="s">
        <v>21</v>
      </c>
      <c r="C27" s="36">
        <v>0</v>
      </c>
      <c r="D27" s="37">
        <v>0</v>
      </c>
      <c r="E27" s="37">
        <v>0</v>
      </c>
      <c r="F27" s="37">
        <v>10</v>
      </c>
      <c r="G27" s="37">
        <v>0</v>
      </c>
      <c r="H27" s="37">
        <v>0</v>
      </c>
      <c r="I27" s="38">
        <v>0</v>
      </c>
      <c r="J27" s="39">
        <f t="shared" si="6"/>
        <v>10</v>
      </c>
      <c r="K27" s="37">
        <v>5</v>
      </c>
      <c r="L27" s="136">
        <v>54</v>
      </c>
      <c r="M27" s="36">
        <v>2226</v>
      </c>
      <c r="N27" s="37">
        <v>653</v>
      </c>
      <c r="O27" s="42">
        <v>3459</v>
      </c>
      <c r="P27" s="43">
        <f t="shared" si="0"/>
        <v>0</v>
      </c>
      <c r="Q27" s="44">
        <f t="shared" si="7"/>
        <v>0</v>
      </c>
      <c r="R27" s="44">
        <f t="shared" si="1"/>
        <v>0</v>
      </c>
      <c r="S27" s="44">
        <f t="shared" si="2"/>
        <v>0.9090909090909091</v>
      </c>
      <c r="T27" s="44">
        <f t="shared" si="3"/>
        <v>0</v>
      </c>
      <c r="U27" s="44">
        <f t="shared" si="8"/>
        <v>0</v>
      </c>
      <c r="V27" s="45">
        <f t="shared" si="4"/>
        <v>0</v>
      </c>
      <c r="W27" s="46">
        <f t="shared" si="5"/>
        <v>0.2702702702702703</v>
      </c>
      <c r="X27" s="44">
        <v>0.13513513513513514</v>
      </c>
      <c r="Y27" s="138">
        <v>1.4594594594594594</v>
      </c>
      <c r="Z27" s="140">
        <v>0.71</v>
      </c>
      <c r="AA27" s="141">
        <v>0.21</v>
      </c>
      <c r="AB27" s="49">
        <v>1.1</v>
      </c>
    </row>
    <row r="28" spans="1:28" s="139" customFormat="1" ht="13.5" customHeight="1">
      <c r="A28" s="519">
        <v>6</v>
      </c>
      <c r="B28" s="6" t="s">
        <v>22</v>
      </c>
      <c r="C28" s="21">
        <v>0</v>
      </c>
      <c r="D28" s="22">
        <v>0</v>
      </c>
      <c r="E28" s="22">
        <v>0</v>
      </c>
      <c r="F28" s="22">
        <v>4</v>
      </c>
      <c r="G28" s="22">
        <v>0</v>
      </c>
      <c r="H28" s="22">
        <v>0</v>
      </c>
      <c r="I28" s="23">
        <v>1</v>
      </c>
      <c r="J28" s="24">
        <f t="shared" si="6"/>
        <v>5</v>
      </c>
      <c r="K28" s="22">
        <v>5</v>
      </c>
      <c r="L28" s="68">
        <v>121</v>
      </c>
      <c r="M28" s="21">
        <v>3123</v>
      </c>
      <c r="N28" s="22">
        <v>814</v>
      </c>
      <c r="O28" s="27">
        <v>5292</v>
      </c>
      <c r="P28" s="28">
        <f t="shared" si="0"/>
        <v>0</v>
      </c>
      <c r="Q28" s="29">
        <f t="shared" si="7"/>
        <v>0</v>
      </c>
      <c r="R28" s="29">
        <f t="shared" si="1"/>
        <v>0</v>
      </c>
      <c r="S28" s="29">
        <f t="shared" si="2"/>
        <v>0.36363636363636365</v>
      </c>
      <c r="T28" s="29">
        <f t="shared" si="3"/>
        <v>0</v>
      </c>
      <c r="U28" s="29">
        <f t="shared" si="8"/>
        <v>0</v>
      </c>
      <c r="V28" s="128">
        <f t="shared" si="4"/>
        <v>0.25</v>
      </c>
      <c r="W28" s="31">
        <f t="shared" si="5"/>
        <v>0.13513513513513514</v>
      </c>
      <c r="X28" s="29">
        <v>0.13513513513513514</v>
      </c>
      <c r="Y28" s="70">
        <v>3.27027027027027</v>
      </c>
      <c r="Z28" s="129">
        <v>0.99</v>
      </c>
      <c r="AA28" s="130">
        <v>0.26</v>
      </c>
      <c r="AB28" s="34">
        <v>1.68</v>
      </c>
    </row>
    <row r="29" spans="1:28" s="139" customFormat="1" ht="13.5" customHeight="1">
      <c r="A29" s="520"/>
      <c r="B29" s="6" t="s">
        <v>23</v>
      </c>
      <c r="C29" s="21">
        <v>1</v>
      </c>
      <c r="D29" s="22">
        <v>0</v>
      </c>
      <c r="E29" s="22">
        <v>2</v>
      </c>
      <c r="F29" s="22">
        <v>9</v>
      </c>
      <c r="G29" s="22">
        <v>0</v>
      </c>
      <c r="H29" s="22">
        <v>0</v>
      </c>
      <c r="I29" s="23">
        <v>1</v>
      </c>
      <c r="J29" s="24">
        <f t="shared" si="6"/>
        <v>13</v>
      </c>
      <c r="K29" s="22">
        <v>4</v>
      </c>
      <c r="L29" s="68">
        <v>233</v>
      </c>
      <c r="M29" s="21">
        <v>4191</v>
      </c>
      <c r="N29" s="22">
        <v>1090</v>
      </c>
      <c r="O29" s="27">
        <v>8199</v>
      </c>
      <c r="P29" s="28">
        <f t="shared" si="0"/>
        <v>0.3333333333333333</v>
      </c>
      <c r="Q29" s="29">
        <f t="shared" si="7"/>
        <v>0</v>
      </c>
      <c r="R29" s="29">
        <f t="shared" si="1"/>
        <v>0.4</v>
      </c>
      <c r="S29" s="29">
        <f t="shared" si="2"/>
        <v>0.8181818181818182</v>
      </c>
      <c r="T29" s="29">
        <f t="shared" si="3"/>
        <v>0</v>
      </c>
      <c r="U29" s="29">
        <f t="shared" si="8"/>
        <v>0</v>
      </c>
      <c r="V29" s="128">
        <f t="shared" si="4"/>
        <v>0.25</v>
      </c>
      <c r="W29" s="31">
        <f t="shared" si="5"/>
        <v>0.35135135135135137</v>
      </c>
      <c r="X29" s="29">
        <v>0.10810810810810811</v>
      </c>
      <c r="Y29" s="70">
        <v>6.297297297297297</v>
      </c>
      <c r="Z29" s="129">
        <v>1.33</v>
      </c>
      <c r="AA29" s="130">
        <v>0.35</v>
      </c>
      <c r="AB29" s="34">
        <v>2.61</v>
      </c>
    </row>
    <row r="30" spans="1:28" s="139" customFormat="1" ht="13.5" customHeight="1">
      <c r="A30" s="520"/>
      <c r="B30" s="6" t="s">
        <v>24</v>
      </c>
      <c r="C30" s="21">
        <v>8</v>
      </c>
      <c r="D30" s="22">
        <v>2</v>
      </c>
      <c r="E30" s="22">
        <v>1</v>
      </c>
      <c r="F30" s="22">
        <v>8</v>
      </c>
      <c r="G30" s="22">
        <v>2</v>
      </c>
      <c r="H30" s="22">
        <v>0</v>
      </c>
      <c r="I30" s="23">
        <v>0</v>
      </c>
      <c r="J30" s="24">
        <f t="shared" si="6"/>
        <v>21</v>
      </c>
      <c r="K30" s="22">
        <v>7</v>
      </c>
      <c r="L30" s="68">
        <v>559</v>
      </c>
      <c r="M30" s="21">
        <v>6605</v>
      </c>
      <c r="N30" s="22">
        <v>1464</v>
      </c>
      <c r="O30" s="27">
        <v>13403</v>
      </c>
      <c r="P30" s="28">
        <f t="shared" si="0"/>
        <v>2.6666666666666665</v>
      </c>
      <c r="Q30" s="29">
        <f t="shared" si="7"/>
        <v>0.3333333333333333</v>
      </c>
      <c r="R30" s="29">
        <f t="shared" si="1"/>
        <v>0.2</v>
      </c>
      <c r="S30" s="29">
        <f t="shared" si="2"/>
        <v>0.7272727272727273</v>
      </c>
      <c r="T30" s="29">
        <f t="shared" si="3"/>
        <v>0.5</v>
      </c>
      <c r="U30" s="29">
        <f t="shared" si="8"/>
        <v>0</v>
      </c>
      <c r="V30" s="128">
        <f t="shared" si="4"/>
        <v>0</v>
      </c>
      <c r="W30" s="31">
        <f t="shared" si="5"/>
        <v>0.5675675675675675</v>
      </c>
      <c r="X30" s="29">
        <v>0.1891891891891892</v>
      </c>
      <c r="Y30" s="70">
        <v>15.108108108108109</v>
      </c>
      <c r="Z30" s="129">
        <v>2.09</v>
      </c>
      <c r="AA30" s="130">
        <v>0.46</v>
      </c>
      <c r="AB30" s="34">
        <v>4.27</v>
      </c>
    </row>
    <row r="31" spans="1:28" s="139" customFormat="1" ht="13.5" customHeight="1">
      <c r="A31" s="521"/>
      <c r="B31" s="135">
        <v>26</v>
      </c>
      <c r="C31" s="36">
        <v>5</v>
      </c>
      <c r="D31" s="37">
        <v>3</v>
      </c>
      <c r="E31" s="37">
        <v>3</v>
      </c>
      <c r="F31" s="37">
        <v>21</v>
      </c>
      <c r="G31" s="37">
        <v>6</v>
      </c>
      <c r="H31" s="37">
        <v>0</v>
      </c>
      <c r="I31" s="38">
        <v>1</v>
      </c>
      <c r="J31" s="39">
        <f t="shared" si="6"/>
        <v>39</v>
      </c>
      <c r="K31" s="37">
        <v>1</v>
      </c>
      <c r="L31" s="136">
        <v>1006</v>
      </c>
      <c r="M31" s="36">
        <v>10659</v>
      </c>
      <c r="N31" s="37">
        <v>1850</v>
      </c>
      <c r="O31" s="42">
        <v>22659</v>
      </c>
      <c r="P31" s="43">
        <f t="shared" si="0"/>
        <v>1.6666666666666667</v>
      </c>
      <c r="Q31" s="44">
        <f t="shared" si="7"/>
        <v>0.5</v>
      </c>
      <c r="R31" s="44">
        <f t="shared" si="1"/>
        <v>0.6</v>
      </c>
      <c r="S31" s="44">
        <f t="shared" si="2"/>
        <v>1.9090909090909092</v>
      </c>
      <c r="T31" s="44">
        <f t="shared" si="3"/>
        <v>1.5</v>
      </c>
      <c r="U31" s="44">
        <f t="shared" si="8"/>
        <v>0</v>
      </c>
      <c r="V31" s="131">
        <f t="shared" si="4"/>
        <v>0.25</v>
      </c>
      <c r="W31" s="46">
        <f t="shared" si="5"/>
        <v>1.054054054054054</v>
      </c>
      <c r="X31" s="44">
        <v>0.02702702702702703</v>
      </c>
      <c r="Y31" s="138">
        <v>27.18918918918919</v>
      </c>
      <c r="Z31" s="140">
        <v>3.38</v>
      </c>
      <c r="AA31" s="141">
        <v>0.59</v>
      </c>
      <c r="AB31" s="49">
        <v>7.22</v>
      </c>
    </row>
    <row r="32" spans="1:28" s="139" customFormat="1" ht="13.5" customHeight="1">
      <c r="A32" s="519">
        <v>7</v>
      </c>
      <c r="B32" s="6" t="s">
        <v>26</v>
      </c>
      <c r="C32" s="21">
        <v>15</v>
      </c>
      <c r="D32" s="22">
        <v>8</v>
      </c>
      <c r="E32" s="22">
        <v>18</v>
      </c>
      <c r="F32" s="22">
        <v>26</v>
      </c>
      <c r="G32" s="22">
        <v>6</v>
      </c>
      <c r="H32" s="22">
        <v>0</v>
      </c>
      <c r="I32" s="23">
        <v>0</v>
      </c>
      <c r="J32" s="24">
        <f t="shared" si="6"/>
        <v>73</v>
      </c>
      <c r="K32" s="22">
        <v>8</v>
      </c>
      <c r="L32" s="68">
        <v>1146</v>
      </c>
      <c r="M32" s="21">
        <v>14919</v>
      </c>
      <c r="N32" s="22">
        <v>2107</v>
      </c>
      <c r="O32" s="27">
        <v>30559</v>
      </c>
      <c r="P32" s="28">
        <f t="shared" si="0"/>
        <v>5</v>
      </c>
      <c r="Q32" s="29">
        <f t="shared" si="7"/>
        <v>1.3333333333333333</v>
      </c>
      <c r="R32" s="29">
        <f t="shared" si="1"/>
        <v>3.6</v>
      </c>
      <c r="S32" s="29">
        <f t="shared" si="2"/>
        <v>2.3636363636363638</v>
      </c>
      <c r="T32" s="29">
        <f t="shared" si="3"/>
        <v>1.5</v>
      </c>
      <c r="U32" s="29">
        <f t="shared" si="8"/>
        <v>0</v>
      </c>
      <c r="V32" s="30">
        <f t="shared" si="4"/>
        <v>0</v>
      </c>
      <c r="W32" s="31">
        <f t="shared" si="5"/>
        <v>1.972972972972973</v>
      </c>
      <c r="X32" s="29">
        <v>0.21621621621621623</v>
      </c>
      <c r="Y32" s="70">
        <v>30.972972972972972</v>
      </c>
      <c r="Z32" s="129">
        <v>4.74</v>
      </c>
      <c r="AA32" s="130">
        <v>0.67</v>
      </c>
      <c r="AB32" s="34">
        <v>9.71</v>
      </c>
    </row>
    <row r="33" spans="1:28" s="139" customFormat="1" ht="13.5" customHeight="1">
      <c r="A33" s="520"/>
      <c r="B33" s="6" t="s">
        <v>27</v>
      </c>
      <c r="C33" s="21">
        <v>24</v>
      </c>
      <c r="D33" s="22">
        <v>22</v>
      </c>
      <c r="E33" s="22">
        <v>15</v>
      </c>
      <c r="F33" s="22">
        <v>47</v>
      </c>
      <c r="G33" s="22">
        <v>4</v>
      </c>
      <c r="H33" s="22">
        <v>7</v>
      </c>
      <c r="I33" s="23">
        <v>2</v>
      </c>
      <c r="J33" s="24">
        <f t="shared" si="6"/>
        <v>121</v>
      </c>
      <c r="K33" s="22">
        <v>4</v>
      </c>
      <c r="L33" s="68">
        <v>922</v>
      </c>
      <c r="M33" s="21">
        <v>22120</v>
      </c>
      <c r="N33" s="22">
        <v>2933</v>
      </c>
      <c r="O33" s="27">
        <v>34443</v>
      </c>
      <c r="P33" s="28">
        <f t="shared" si="0"/>
        <v>8</v>
      </c>
      <c r="Q33" s="29">
        <f t="shared" si="7"/>
        <v>3.6666666666666665</v>
      </c>
      <c r="R33" s="29">
        <f t="shared" si="1"/>
        <v>3</v>
      </c>
      <c r="S33" s="29">
        <f t="shared" si="2"/>
        <v>4.2727272727272725</v>
      </c>
      <c r="T33" s="29">
        <f t="shared" si="3"/>
        <v>1</v>
      </c>
      <c r="U33" s="29">
        <f t="shared" si="8"/>
        <v>1.75</v>
      </c>
      <c r="V33" s="30">
        <f t="shared" si="4"/>
        <v>0.5</v>
      </c>
      <c r="W33" s="31">
        <f t="shared" si="5"/>
        <v>3.27027027027027</v>
      </c>
      <c r="X33" s="29">
        <v>0.10810810810810811</v>
      </c>
      <c r="Y33" s="70">
        <v>24.91891891891892</v>
      </c>
      <c r="Z33" s="129">
        <v>7.05</v>
      </c>
      <c r="AA33" s="130">
        <v>0.94</v>
      </c>
      <c r="AB33" s="34">
        <v>10.98</v>
      </c>
    </row>
    <row r="34" spans="1:28" s="139" customFormat="1" ht="13.5" customHeight="1">
      <c r="A34" s="520"/>
      <c r="B34" s="6" t="s">
        <v>28</v>
      </c>
      <c r="C34" s="21">
        <v>36</v>
      </c>
      <c r="D34" s="22">
        <v>23</v>
      </c>
      <c r="E34" s="22">
        <v>16</v>
      </c>
      <c r="F34" s="22">
        <v>47</v>
      </c>
      <c r="G34" s="22">
        <v>23</v>
      </c>
      <c r="H34" s="22">
        <v>7</v>
      </c>
      <c r="I34" s="23">
        <v>6</v>
      </c>
      <c r="J34" s="24">
        <f t="shared" si="6"/>
        <v>158</v>
      </c>
      <c r="K34" s="22">
        <v>4</v>
      </c>
      <c r="L34" s="68">
        <v>447</v>
      </c>
      <c r="M34" s="21">
        <v>25553</v>
      </c>
      <c r="N34" s="22">
        <v>3053</v>
      </c>
      <c r="O34" s="27">
        <v>27953</v>
      </c>
      <c r="P34" s="28">
        <f t="shared" si="0"/>
        <v>12</v>
      </c>
      <c r="Q34" s="29">
        <f t="shared" si="7"/>
        <v>3.8333333333333335</v>
      </c>
      <c r="R34" s="29">
        <f t="shared" si="1"/>
        <v>3.2</v>
      </c>
      <c r="S34" s="29">
        <f t="shared" si="2"/>
        <v>4.2727272727272725</v>
      </c>
      <c r="T34" s="29">
        <f t="shared" si="3"/>
        <v>5.75</v>
      </c>
      <c r="U34" s="29">
        <f t="shared" si="8"/>
        <v>1.75</v>
      </c>
      <c r="V34" s="30">
        <f t="shared" si="4"/>
        <v>1.5</v>
      </c>
      <c r="W34" s="31">
        <f t="shared" si="5"/>
        <v>4.27027027027027</v>
      </c>
      <c r="X34" s="29">
        <v>0.10810810810810811</v>
      </c>
      <c r="Y34" s="70">
        <v>12.08108108108108</v>
      </c>
      <c r="Z34" s="129">
        <v>8.11</v>
      </c>
      <c r="AA34" s="130">
        <v>0.97</v>
      </c>
      <c r="AB34" s="34">
        <v>8.89</v>
      </c>
    </row>
    <row r="35" spans="1:28" s="139" customFormat="1" ht="13.5" customHeight="1">
      <c r="A35" s="521"/>
      <c r="B35" s="6" t="s">
        <v>29</v>
      </c>
      <c r="C35" s="21">
        <v>50</v>
      </c>
      <c r="D35" s="22">
        <v>47</v>
      </c>
      <c r="E35" s="22">
        <v>17</v>
      </c>
      <c r="F35" s="22">
        <v>82</v>
      </c>
      <c r="G35" s="22">
        <v>41</v>
      </c>
      <c r="H35" s="22">
        <v>11</v>
      </c>
      <c r="I35" s="23">
        <v>21</v>
      </c>
      <c r="J35" s="24">
        <f t="shared" si="6"/>
        <v>269</v>
      </c>
      <c r="K35" s="22">
        <v>8</v>
      </c>
      <c r="L35" s="68">
        <v>221</v>
      </c>
      <c r="M35" s="21">
        <v>27857</v>
      </c>
      <c r="N35" s="22">
        <v>3713</v>
      </c>
      <c r="O35" s="27">
        <v>25808</v>
      </c>
      <c r="P35" s="28">
        <f t="shared" si="0"/>
        <v>16.666666666666668</v>
      </c>
      <c r="Q35" s="29">
        <f t="shared" si="7"/>
        <v>7.833333333333333</v>
      </c>
      <c r="R35" s="29">
        <f t="shared" si="1"/>
        <v>3.4</v>
      </c>
      <c r="S35" s="29">
        <f t="shared" si="2"/>
        <v>7.454545454545454</v>
      </c>
      <c r="T35" s="29">
        <f t="shared" si="3"/>
        <v>10.25</v>
      </c>
      <c r="U35" s="29">
        <f t="shared" si="8"/>
        <v>2.75</v>
      </c>
      <c r="V35" s="30">
        <f t="shared" si="4"/>
        <v>5.25</v>
      </c>
      <c r="W35" s="31">
        <f t="shared" si="5"/>
        <v>7.27027027027027</v>
      </c>
      <c r="X35" s="29">
        <v>0.21621621621621623</v>
      </c>
      <c r="Y35" s="70">
        <v>5.972972972972973</v>
      </c>
      <c r="Z35" s="129">
        <v>8.85</v>
      </c>
      <c r="AA35" s="130">
        <v>1.18</v>
      </c>
      <c r="AB35" s="34">
        <v>8.21</v>
      </c>
    </row>
    <row r="36" spans="1:28" s="139" customFormat="1" ht="13.5" customHeight="1">
      <c r="A36" s="519">
        <v>8</v>
      </c>
      <c r="B36" s="5" t="s">
        <v>30</v>
      </c>
      <c r="C36" s="95">
        <v>50</v>
      </c>
      <c r="D36" s="96">
        <v>51</v>
      </c>
      <c r="E36" s="96">
        <v>19</v>
      </c>
      <c r="F36" s="96">
        <v>76</v>
      </c>
      <c r="G36" s="96">
        <v>44</v>
      </c>
      <c r="H36" s="96">
        <v>12</v>
      </c>
      <c r="I36" s="97">
        <v>32</v>
      </c>
      <c r="J36" s="54">
        <f t="shared" si="6"/>
        <v>284</v>
      </c>
      <c r="K36" s="96">
        <v>8</v>
      </c>
      <c r="L36" s="71">
        <v>137</v>
      </c>
      <c r="M36" s="95">
        <v>27255</v>
      </c>
      <c r="N36" s="96">
        <v>3741</v>
      </c>
      <c r="O36" s="59">
        <v>23671</v>
      </c>
      <c r="P36" s="60">
        <f t="shared" si="0"/>
        <v>16.666666666666668</v>
      </c>
      <c r="Q36" s="61">
        <f t="shared" si="7"/>
        <v>8.5</v>
      </c>
      <c r="R36" s="61">
        <f t="shared" si="1"/>
        <v>3.8</v>
      </c>
      <c r="S36" s="61">
        <f t="shared" si="2"/>
        <v>6.909090909090909</v>
      </c>
      <c r="T36" s="61">
        <f t="shared" si="3"/>
        <v>11</v>
      </c>
      <c r="U36" s="61">
        <f t="shared" si="8"/>
        <v>3</v>
      </c>
      <c r="V36" s="62">
        <f t="shared" si="4"/>
        <v>8</v>
      </c>
      <c r="W36" s="63">
        <f t="shared" si="5"/>
        <v>7.675675675675675</v>
      </c>
      <c r="X36" s="61">
        <v>0.21621621621621623</v>
      </c>
      <c r="Y36" s="73">
        <v>3.7027027027027026</v>
      </c>
      <c r="Z36" s="132">
        <v>8.66</v>
      </c>
      <c r="AA36" s="133">
        <v>1.19</v>
      </c>
      <c r="AB36" s="66">
        <v>7.57</v>
      </c>
    </row>
    <row r="37" spans="1:28" s="139" customFormat="1" ht="13.5" customHeight="1">
      <c r="A37" s="520"/>
      <c r="B37" s="6" t="s">
        <v>31</v>
      </c>
      <c r="C37" s="21">
        <v>34</v>
      </c>
      <c r="D37" s="22">
        <v>46</v>
      </c>
      <c r="E37" s="22">
        <v>30</v>
      </c>
      <c r="F37" s="22">
        <v>106</v>
      </c>
      <c r="G37" s="22">
        <v>45</v>
      </c>
      <c r="H37" s="22">
        <v>23</v>
      </c>
      <c r="I37" s="23">
        <v>60</v>
      </c>
      <c r="J37" s="24">
        <f t="shared" si="6"/>
        <v>344</v>
      </c>
      <c r="K37" s="22">
        <v>8</v>
      </c>
      <c r="L37" s="68">
        <v>123</v>
      </c>
      <c r="M37" s="21">
        <v>25251</v>
      </c>
      <c r="N37" s="22">
        <v>3233</v>
      </c>
      <c r="O37" s="27">
        <v>18022</v>
      </c>
      <c r="P37" s="28">
        <f t="shared" si="0"/>
        <v>11.333333333333334</v>
      </c>
      <c r="Q37" s="29">
        <f t="shared" si="7"/>
        <v>7.666666666666667</v>
      </c>
      <c r="R37" s="29">
        <f t="shared" si="1"/>
        <v>6</v>
      </c>
      <c r="S37" s="29">
        <f t="shared" si="2"/>
        <v>9.636363636363637</v>
      </c>
      <c r="T37" s="29">
        <f t="shared" si="3"/>
        <v>11.25</v>
      </c>
      <c r="U37" s="29">
        <f t="shared" si="8"/>
        <v>5.75</v>
      </c>
      <c r="V37" s="128">
        <f t="shared" si="4"/>
        <v>15</v>
      </c>
      <c r="W37" s="31">
        <f t="shared" si="5"/>
        <v>9.297297297297296</v>
      </c>
      <c r="X37" s="29">
        <v>0.21621621621621623</v>
      </c>
      <c r="Y37" s="70">
        <v>3.324324324324324</v>
      </c>
      <c r="Z37" s="129">
        <v>8.12</v>
      </c>
      <c r="AA37" s="130">
        <v>1.05</v>
      </c>
      <c r="AB37" s="34">
        <v>5.86</v>
      </c>
    </row>
    <row r="38" spans="1:28" s="139" customFormat="1" ht="13.5" customHeight="1">
      <c r="A38" s="520"/>
      <c r="B38" s="6" t="s">
        <v>32</v>
      </c>
      <c r="C38" s="21">
        <v>19</v>
      </c>
      <c r="D38" s="22">
        <v>26</v>
      </c>
      <c r="E38" s="22">
        <v>25</v>
      </c>
      <c r="F38" s="22">
        <v>97</v>
      </c>
      <c r="G38" s="22">
        <v>39</v>
      </c>
      <c r="H38" s="22">
        <v>21</v>
      </c>
      <c r="I38" s="23">
        <v>32</v>
      </c>
      <c r="J38" s="24">
        <f t="shared" si="6"/>
        <v>259</v>
      </c>
      <c r="K38" s="22">
        <v>13</v>
      </c>
      <c r="L38" s="68">
        <v>80</v>
      </c>
      <c r="M38" s="21">
        <v>15686</v>
      </c>
      <c r="N38" s="22">
        <v>1953</v>
      </c>
      <c r="O38" s="27">
        <v>13305</v>
      </c>
      <c r="P38" s="28">
        <f aca="true" t="shared" si="9" ref="P38:P57">C38/3</f>
        <v>6.333333333333333</v>
      </c>
      <c r="Q38" s="29">
        <f t="shared" si="7"/>
        <v>4.333333333333333</v>
      </c>
      <c r="R38" s="29">
        <f aca="true" t="shared" si="10" ref="R38:R57">E38/5</f>
        <v>5</v>
      </c>
      <c r="S38" s="29">
        <f aca="true" t="shared" si="11" ref="S38:S57">F38/11</f>
        <v>8.818181818181818</v>
      </c>
      <c r="T38" s="29">
        <f aca="true" t="shared" si="12" ref="T38:T57">G38/4</f>
        <v>9.75</v>
      </c>
      <c r="U38" s="29">
        <f t="shared" si="8"/>
        <v>5.25</v>
      </c>
      <c r="V38" s="128">
        <f aca="true" t="shared" si="13" ref="V38:V57">I38/4</f>
        <v>8</v>
      </c>
      <c r="W38" s="31">
        <f aca="true" t="shared" si="14" ref="W38:W58">J38/37</f>
        <v>7</v>
      </c>
      <c r="X38" s="29">
        <v>0.35135135135135137</v>
      </c>
      <c r="Y38" s="70">
        <v>2.1621621621621623</v>
      </c>
      <c r="Z38" s="129">
        <v>5.24</v>
      </c>
      <c r="AA38" s="130">
        <v>0.65</v>
      </c>
      <c r="AB38" s="34">
        <v>4.35</v>
      </c>
    </row>
    <row r="39" spans="1:28" s="139" customFormat="1" ht="13.5" customHeight="1">
      <c r="A39" s="520"/>
      <c r="B39" s="6" t="s">
        <v>33</v>
      </c>
      <c r="C39" s="21">
        <v>14</v>
      </c>
      <c r="D39" s="22">
        <v>12</v>
      </c>
      <c r="E39" s="22">
        <v>19</v>
      </c>
      <c r="F39" s="22">
        <v>93</v>
      </c>
      <c r="G39" s="22">
        <v>29</v>
      </c>
      <c r="H39" s="22">
        <v>35</v>
      </c>
      <c r="I39" s="23">
        <v>30</v>
      </c>
      <c r="J39" s="24">
        <f t="shared" si="6"/>
        <v>232</v>
      </c>
      <c r="K39" s="22">
        <v>16</v>
      </c>
      <c r="L39" s="68">
        <v>120</v>
      </c>
      <c r="M39" s="21">
        <v>13279</v>
      </c>
      <c r="N39" s="22">
        <v>2069</v>
      </c>
      <c r="O39" s="27">
        <v>12437</v>
      </c>
      <c r="P39" s="28">
        <f t="shared" si="9"/>
        <v>4.666666666666667</v>
      </c>
      <c r="Q39" s="29">
        <f t="shared" si="7"/>
        <v>2</v>
      </c>
      <c r="R39" s="29">
        <f t="shared" si="10"/>
        <v>3.8</v>
      </c>
      <c r="S39" s="29">
        <f t="shared" si="11"/>
        <v>8.454545454545455</v>
      </c>
      <c r="T39" s="29">
        <f t="shared" si="12"/>
        <v>7.25</v>
      </c>
      <c r="U39" s="29">
        <f t="shared" si="8"/>
        <v>8.75</v>
      </c>
      <c r="V39" s="128">
        <f t="shared" si="13"/>
        <v>7.5</v>
      </c>
      <c r="W39" s="31">
        <f t="shared" si="14"/>
        <v>6.27027027027027</v>
      </c>
      <c r="X39" s="29">
        <v>0.43243243243243246</v>
      </c>
      <c r="Y39" s="70">
        <v>3.2432432432432434</v>
      </c>
      <c r="Z39" s="129">
        <v>4.26</v>
      </c>
      <c r="AA39" s="130">
        <v>0.66</v>
      </c>
      <c r="AB39" s="34">
        <v>3.99</v>
      </c>
    </row>
    <row r="40" spans="1:28" s="139" customFormat="1" ht="13.5" customHeight="1">
      <c r="A40" s="521"/>
      <c r="B40" s="135" t="s">
        <v>34</v>
      </c>
      <c r="C40" s="36">
        <v>14</v>
      </c>
      <c r="D40" s="37">
        <v>16</v>
      </c>
      <c r="E40" s="37">
        <v>24</v>
      </c>
      <c r="F40" s="37">
        <v>66</v>
      </c>
      <c r="G40" s="37">
        <v>23</v>
      </c>
      <c r="H40" s="37">
        <v>31</v>
      </c>
      <c r="I40" s="38">
        <v>36</v>
      </c>
      <c r="J40" s="39">
        <f t="shared" si="6"/>
        <v>210</v>
      </c>
      <c r="K40" s="37">
        <v>9</v>
      </c>
      <c r="L40" s="136">
        <v>176</v>
      </c>
      <c r="M40" s="36">
        <v>13345</v>
      </c>
      <c r="N40" s="37">
        <v>2539</v>
      </c>
      <c r="O40" s="42">
        <v>13828</v>
      </c>
      <c r="P40" s="43">
        <f t="shared" si="9"/>
        <v>4.666666666666667</v>
      </c>
      <c r="Q40" s="44">
        <f t="shared" si="7"/>
        <v>2.6666666666666665</v>
      </c>
      <c r="R40" s="44">
        <f t="shared" si="10"/>
        <v>4.8</v>
      </c>
      <c r="S40" s="44">
        <f t="shared" si="11"/>
        <v>6</v>
      </c>
      <c r="T40" s="44">
        <f t="shared" si="12"/>
        <v>5.75</v>
      </c>
      <c r="U40" s="44">
        <f t="shared" si="8"/>
        <v>7.75</v>
      </c>
      <c r="V40" s="131">
        <f t="shared" si="13"/>
        <v>9</v>
      </c>
      <c r="W40" s="46">
        <f t="shared" si="14"/>
        <v>5.675675675675675</v>
      </c>
      <c r="X40" s="44">
        <v>0.24324324324324326</v>
      </c>
      <c r="Y40" s="138">
        <v>4.756756756756757</v>
      </c>
      <c r="Z40" s="140">
        <v>4.26</v>
      </c>
      <c r="AA40" s="141">
        <v>0.81</v>
      </c>
      <c r="AB40" s="49">
        <v>4.41</v>
      </c>
    </row>
    <row r="41" spans="1:28" s="139" customFormat="1" ht="13.5" customHeight="1">
      <c r="A41" s="519">
        <v>9</v>
      </c>
      <c r="B41" s="6" t="s">
        <v>35</v>
      </c>
      <c r="C41" s="21">
        <v>5</v>
      </c>
      <c r="D41" s="22">
        <v>5</v>
      </c>
      <c r="E41" s="22">
        <v>48</v>
      </c>
      <c r="F41" s="22">
        <v>65</v>
      </c>
      <c r="G41" s="22">
        <v>16</v>
      </c>
      <c r="H41" s="22">
        <v>12</v>
      </c>
      <c r="I41" s="23">
        <v>36</v>
      </c>
      <c r="J41" s="24">
        <f t="shared" si="6"/>
        <v>187</v>
      </c>
      <c r="K41" s="22">
        <v>11</v>
      </c>
      <c r="L41" s="68">
        <v>205</v>
      </c>
      <c r="M41" s="21">
        <v>12231</v>
      </c>
      <c r="N41" s="22">
        <v>2791</v>
      </c>
      <c r="O41" s="27">
        <v>13005</v>
      </c>
      <c r="P41" s="28">
        <f t="shared" si="9"/>
        <v>1.6666666666666667</v>
      </c>
      <c r="Q41" s="29">
        <f t="shared" si="7"/>
        <v>0.8333333333333334</v>
      </c>
      <c r="R41" s="29">
        <f t="shared" si="10"/>
        <v>9.6</v>
      </c>
      <c r="S41" s="29">
        <f t="shared" si="11"/>
        <v>5.909090909090909</v>
      </c>
      <c r="T41" s="29">
        <f t="shared" si="12"/>
        <v>4</v>
      </c>
      <c r="U41" s="29">
        <f t="shared" si="8"/>
        <v>3</v>
      </c>
      <c r="V41" s="30">
        <f t="shared" si="13"/>
        <v>9</v>
      </c>
      <c r="W41" s="31">
        <f t="shared" si="14"/>
        <v>5.054054054054054</v>
      </c>
      <c r="X41" s="29">
        <v>0.2972972972972973</v>
      </c>
      <c r="Y41" s="70">
        <v>5.54054054054054</v>
      </c>
      <c r="Z41" s="129">
        <v>3.89</v>
      </c>
      <c r="AA41" s="130">
        <v>0.89</v>
      </c>
      <c r="AB41" s="34">
        <v>4.14</v>
      </c>
    </row>
    <row r="42" spans="1:28" s="139" customFormat="1" ht="13.5" customHeight="1">
      <c r="A42" s="520"/>
      <c r="B42" s="6" t="s">
        <v>36</v>
      </c>
      <c r="C42" s="21">
        <v>5</v>
      </c>
      <c r="D42" s="22">
        <v>20</v>
      </c>
      <c r="E42" s="22">
        <v>28</v>
      </c>
      <c r="F42" s="22">
        <v>45</v>
      </c>
      <c r="G42" s="22">
        <v>13</v>
      </c>
      <c r="H42" s="22">
        <v>20</v>
      </c>
      <c r="I42" s="23">
        <v>24</v>
      </c>
      <c r="J42" s="24">
        <f t="shared" si="6"/>
        <v>155</v>
      </c>
      <c r="K42" s="22">
        <v>13</v>
      </c>
      <c r="L42" s="68">
        <v>143</v>
      </c>
      <c r="M42" s="21">
        <v>12473</v>
      </c>
      <c r="N42" s="22">
        <v>3093</v>
      </c>
      <c r="O42" s="27">
        <v>11289</v>
      </c>
      <c r="P42" s="28">
        <f t="shared" si="9"/>
        <v>1.6666666666666667</v>
      </c>
      <c r="Q42" s="29">
        <f t="shared" si="7"/>
        <v>3.3333333333333335</v>
      </c>
      <c r="R42" s="29">
        <f t="shared" si="10"/>
        <v>5.6</v>
      </c>
      <c r="S42" s="29">
        <f t="shared" si="11"/>
        <v>4.090909090909091</v>
      </c>
      <c r="T42" s="29">
        <f t="shared" si="12"/>
        <v>3.25</v>
      </c>
      <c r="U42" s="29">
        <f t="shared" si="8"/>
        <v>5</v>
      </c>
      <c r="V42" s="30">
        <f t="shared" si="13"/>
        <v>6</v>
      </c>
      <c r="W42" s="31">
        <f t="shared" si="14"/>
        <v>4.1891891891891895</v>
      </c>
      <c r="X42" s="29">
        <v>0.35135135135135137</v>
      </c>
      <c r="Y42" s="70">
        <v>3.864864864864865</v>
      </c>
      <c r="Z42" s="129">
        <v>3.97</v>
      </c>
      <c r="AA42" s="130">
        <v>0.99</v>
      </c>
      <c r="AB42" s="34">
        <v>3.61</v>
      </c>
    </row>
    <row r="43" spans="1:28" s="139" customFormat="1" ht="13.5" customHeight="1">
      <c r="A43" s="520"/>
      <c r="B43" s="6" t="s">
        <v>37</v>
      </c>
      <c r="C43" s="21">
        <v>4</v>
      </c>
      <c r="D43" s="22">
        <v>13</v>
      </c>
      <c r="E43" s="22">
        <v>15</v>
      </c>
      <c r="F43" s="22">
        <v>35</v>
      </c>
      <c r="G43" s="22">
        <v>8</v>
      </c>
      <c r="H43" s="22">
        <v>16</v>
      </c>
      <c r="I43" s="23">
        <v>4</v>
      </c>
      <c r="J43" s="24">
        <f t="shared" si="6"/>
        <v>95</v>
      </c>
      <c r="K43" s="22">
        <v>14</v>
      </c>
      <c r="L43" s="68">
        <v>145</v>
      </c>
      <c r="M43" s="21">
        <v>9229</v>
      </c>
      <c r="N43" s="22">
        <v>2792</v>
      </c>
      <c r="O43" s="27">
        <v>8619</v>
      </c>
      <c r="P43" s="28">
        <f t="shared" si="9"/>
        <v>1.3333333333333333</v>
      </c>
      <c r="Q43" s="29">
        <f t="shared" si="7"/>
        <v>2.1666666666666665</v>
      </c>
      <c r="R43" s="29">
        <f t="shared" si="10"/>
        <v>3</v>
      </c>
      <c r="S43" s="29">
        <f t="shared" si="11"/>
        <v>3.1818181818181817</v>
      </c>
      <c r="T43" s="29">
        <f t="shared" si="12"/>
        <v>2</v>
      </c>
      <c r="U43" s="29">
        <f t="shared" si="8"/>
        <v>4</v>
      </c>
      <c r="V43" s="30">
        <f t="shared" si="13"/>
        <v>1</v>
      </c>
      <c r="W43" s="31">
        <f t="shared" si="14"/>
        <v>2.5675675675675675</v>
      </c>
      <c r="X43" s="29">
        <v>0.3783783783783784</v>
      </c>
      <c r="Y43" s="70">
        <v>3.918918918918919</v>
      </c>
      <c r="Z43" s="129">
        <v>2.95</v>
      </c>
      <c r="AA43" s="130">
        <v>0.89</v>
      </c>
      <c r="AB43" s="34">
        <v>2.75</v>
      </c>
    </row>
    <row r="44" spans="1:28" s="139" customFormat="1" ht="13.5" customHeight="1">
      <c r="A44" s="521"/>
      <c r="B44" s="135" t="s">
        <v>38</v>
      </c>
      <c r="C44" s="36">
        <v>0</v>
      </c>
      <c r="D44" s="37">
        <v>24</v>
      </c>
      <c r="E44" s="37">
        <v>32</v>
      </c>
      <c r="F44" s="37">
        <v>23</v>
      </c>
      <c r="G44" s="37">
        <v>3</v>
      </c>
      <c r="H44" s="37">
        <v>18</v>
      </c>
      <c r="I44" s="38">
        <v>5</v>
      </c>
      <c r="J44" s="39">
        <f t="shared" si="6"/>
        <v>105</v>
      </c>
      <c r="K44" s="37">
        <v>7</v>
      </c>
      <c r="L44" s="136">
        <v>156</v>
      </c>
      <c r="M44" s="36">
        <v>5957</v>
      </c>
      <c r="N44" s="37">
        <v>3045</v>
      </c>
      <c r="O44" s="42">
        <v>8047</v>
      </c>
      <c r="P44" s="43">
        <f t="shared" si="9"/>
        <v>0</v>
      </c>
      <c r="Q44" s="44">
        <f t="shared" si="7"/>
        <v>4</v>
      </c>
      <c r="R44" s="44">
        <f t="shared" si="10"/>
        <v>6.4</v>
      </c>
      <c r="S44" s="44">
        <f t="shared" si="11"/>
        <v>2.090909090909091</v>
      </c>
      <c r="T44" s="44">
        <f t="shared" si="12"/>
        <v>0.75</v>
      </c>
      <c r="U44" s="44">
        <f t="shared" si="8"/>
        <v>4.5</v>
      </c>
      <c r="V44" s="45">
        <f t="shared" si="13"/>
        <v>1.25</v>
      </c>
      <c r="W44" s="46">
        <f t="shared" si="14"/>
        <v>2.8378378378378377</v>
      </c>
      <c r="X44" s="44">
        <v>0.1891891891891892</v>
      </c>
      <c r="Y44" s="138">
        <v>4.216216216216216</v>
      </c>
      <c r="Z44" s="140">
        <v>1.89</v>
      </c>
      <c r="AA44" s="141">
        <v>0.97</v>
      </c>
      <c r="AB44" s="49">
        <v>2.57</v>
      </c>
    </row>
    <row r="45" spans="1:28" s="139" customFormat="1" ht="13.5" customHeight="1">
      <c r="A45" s="519">
        <v>10</v>
      </c>
      <c r="B45" s="5" t="s">
        <v>39</v>
      </c>
      <c r="C45" s="95">
        <v>4</v>
      </c>
      <c r="D45" s="96">
        <v>21</v>
      </c>
      <c r="E45" s="96">
        <v>27</v>
      </c>
      <c r="F45" s="96">
        <v>12</v>
      </c>
      <c r="G45" s="96">
        <v>2</v>
      </c>
      <c r="H45" s="96">
        <v>4</v>
      </c>
      <c r="I45" s="97">
        <v>2</v>
      </c>
      <c r="J45" s="54">
        <f t="shared" si="6"/>
        <v>72</v>
      </c>
      <c r="K45" s="96">
        <v>10</v>
      </c>
      <c r="L45" s="71">
        <v>125</v>
      </c>
      <c r="M45" s="95">
        <v>5388</v>
      </c>
      <c r="N45" s="96">
        <v>2696</v>
      </c>
      <c r="O45" s="59">
        <v>5934</v>
      </c>
      <c r="P45" s="60">
        <f t="shared" si="9"/>
        <v>1.3333333333333333</v>
      </c>
      <c r="Q45" s="61">
        <f t="shared" si="7"/>
        <v>3.5</v>
      </c>
      <c r="R45" s="61">
        <f t="shared" si="10"/>
        <v>5.4</v>
      </c>
      <c r="S45" s="61">
        <f t="shared" si="11"/>
        <v>1.0909090909090908</v>
      </c>
      <c r="T45" s="61">
        <f t="shared" si="12"/>
        <v>0.5</v>
      </c>
      <c r="U45" s="61">
        <f t="shared" si="8"/>
        <v>1</v>
      </c>
      <c r="V45" s="62">
        <f t="shared" si="13"/>
        <v>0.5</v>
      </c>
      <c r="W45" s="63">
        <f t="shared" si="14"/>
        <v>1.945945945945946</v>
      </c>
      <c r="X45" s="61">
        <v>0.2702702702702703</v>
      </c>
      <c r="Y45" s="73">
        <v>3.3783783783783785</v>
      </c>
      <c r="Z45" s="132">
        <v>1.71</v>
      </c>
      <c r="AA45" s="133">
        <v>0.86</v>
      </c>
      <c r="AB45" s="66">
        <v>1.9</v>
      </c>
    </row>
    <row r="46" spans="1:28" s="139" customFormat="1" ht="13.5" customHeight="1">
      <c r="A46" s="520"/>
      <c r="B46" s="6" t="s">
        <v>40</v>
      </c>
      <c r="C46" s="21">
        <v>1</v>
      </c>
      <c r="D46" s="22">
        <v>10</v>
      </c>
      <c r="E46" s="22">
        <v>21</v>
      </c>
      <c r="F46" s="22">
        <v>13</v>
      </c>
      <c r="G46" s="22">
        <v>0</v>
      </c>
      <c r="H46" s="22">
        <v>18</v>
      </c>
      <c r="I46" s="23">
        <v>2</v>
      </c>
      <c r="J46" s="24">
        <f t="shared" si="6"/>
        <v>65</v>
      </c>
      <c r="K46" s="22">
        <v>7</v>
      </c>
      <c r="L46" s="68">
        <v>95</v>
      </c>
      <c r="M46" s="21">
        <v>5267</v>
      </c>
      <c r="N46" s="22">
        <v>2186</v>
      </c>
      <c r="O46" s="27">
        <v>4603</v>
      </c>
      <c r="P46" s="28">
        <f t="shared" si="9"/>
        <v>0.3333333333333333</v>
      </c>
      <c r="Q46" s="29">
        <f t="shared" si="7"/>
        <v>1.6666666666666667</v>
      </c>
      <c r="R46" s="29">
        <f t="shared" si="10"/>
        <v>4.2</v>
      </c>
      <c r="S46" s="29">
        <f t="shared" si="11"/>
        <v>1.1818181818181819</v>
      </c>
      <c r="T46" s="29">
        <f t="shared" si="12"/>
        <v>0</v>
      </c>
      <c r="U46" s="29">
        <f t="shared" si="8"/>
        <v>4.5</v>
      </c>
      <c r="V46" s="128">
        <f t="shared" si="13"/>
        <v>0.5</v>
      </c>
      <c r="W46" s="31">
        <f t="shared" si="14"/>
        <v>1.7567567567567568</v>
      </c>
      <c r="X46" s="29">
        <v>0.1891891891891892</v>
      </c>
      <c r="Y46" s="70">
        <v>2.5675675675675675</v>
      </c>
      <c r="Z46" s="129">
        <v>1.67</v>
      </c>
      <c r="AA46" s="130">
        <v>0.69</v>
      </c>
      <c r="AB46" s="34">
        <v>1.47</v>
      </c>
    </row>
    <row r="47" spans="1:28" s="139" customFormat="1" ht="13.5" customHeight="1">
      <c r="A47" s="520"/>
      <c r="B47" s="6" t="s">
        <v>41</v>
      </c>
      <c r="C47" s="21">
        <v>0</v>
      </c>
      <c r="D47" s="22">
        <v>6</v>
      </c>
      <c r="E47" s="22">
        <v>30</v>
      </c>
      <c r="F47" s="22">
        <v>19</v>
      </c>
      <c r="G47" s="22">
        <v>2</v>
      </c>
      <c r="H47" s="22">
        <v>12</v>
      </c>
      <c r="I47" s="23">
        <v>0</v>
      </c>
      <c r="J47" s="24">
        <f t="shared" si="6"/>
        <v>69</v>
      </c>
      <c r="K47" s="22">
        <v>18</v>
      </c>
      <c r="L47" s="68">
        <v>116</v>
      </c>
      <c r="M47" s="21">
        <v>4084</v>
      </c>
      <c r="N47" s="22">
        <v>2015</v>
      </c>
      <c r="O47" s="27">
        <v>3989</v>
      </c>
      <c r="P47" s="28">
        <f t="shared" si="9"/>
        <v>0</v>
      </c>
      <c r="Q47" s="29">
        <f t="shared" si="7"/>
        <v>1</v>
      </c>
      <c r="R47" s="29">
        <f t="shared" si="10"/>
        <v>6</v>
      </c>
      <c r="S47" s="29">
        <f t="shared" si="11"/>
        <v>1.7272727272727273</v>
      </c>
      <c r="T47" s="29">
        <f t="shared" si="12"/>
        <v>0.5</v>
      </c>
      <c r="U47" s="29">
        <f t="shared" si="8"/>
        <v>3</v>
      </c>
      <c r="V47" s="128">
        <f t="shared" si="13"/>
        <v>0</v>
      </c>
      <c r="W47" s="31">
        <f t="shared" si="14"/>
        <v>1.864864864864865</v>
      </c>
      <c r="X47" s="29">
        <v>0.4864864864864865</v>
      </c>
      <c r="Y47" s="70">
        <v>3.135135135135135</v>
      </c>
      <c r="Z47" s="129">
        <v>1.29</v>
      </c>
      <c r="AA47" s="130">
        <v>0.64</v>
      </c>
      <c r="AB47" s="34">
        <v>1.27</v>
      </c>
    </row>
    <row r="48" spans="1:28" s="139" customFormat="1" ht="13.5" customHeight="1">
      <c r="A48" s="520"/>
      <c r="B48" s="6" t="s">
        <v>42</v>
      </c>
      <c r="C48" s="21">
        <v>1</v>
      </c>
      <c r="D48" s="22">
        <v>3</v>
      </c>
      <c r="E48" s="22">
        <v>16</v>
      </c>
      <c r="F48" s="22">
        <v>12</v>
      </c>
      <c r="G48" s="22">
        <v>0</v>
      </c>
      <c r="H48" s="22">
        <v>3</v>
      </c>
      <c r="I48" s="23">
        <v>1</v>
      </c>
      <c r="J48" s="24">
        <f t="shared" si="6"/>
        <v>36</v>
      </c>
      <c r="K48" s="22">
        <v>17</v>
      </c>
      <c r="L48" s="68">
        <v>83</v>
      </c>
      <c r="M48" s="21">
        <v>3362</v>
      </c>
      <c r="N48" s="22">
        <v>1997</v>
      </c>
      <c r="O48" s="27">
        <v>3522</v>
      </c>
      <c r="P48" s="28">
        <f t="shared" si="9"/>
        <v>0.3333333333333333</v>
      </c>
      <c r="Q48" s="29">
        <f t="shared" si="7"/>
        <v>0.5</v>
      </c>
      <c r="R48" s="29">
        <f t="shared" si="10"/>
        <v>3.2</v>
      </c>
      <c r="S48" s="29">
        <f t="shared" si="11"/>
        <v>1.0909090909090908</v>
      </c>
      <c r="T48" s="29">
        <f t="shared" si="12"/>
        <v>0</v>
      </c>
      <c r="U48" s="29">
        <f t="shared" si="8"/>
        <v>0.75</v>
      </c>
      <c r="V48" s="128">
        <f t="shared" si="13"/>
        <v>0.25</v>
      </c>
      <c r="W48" s="31">
        <f t="shared" si="14"/>
        <v>0.972972972972973</v>
      </c>
      <c r="X48" s="29">
        <v>0.4594594594594595</v>
      </c>
      <c r="Y48" s="70">
        <v>2.2432432432432434</v>
      </c>
      <c r="Z48" s="129">
        <v>1.07</v>
      </c>
      <c r="AA48" s="130">
        <v>0.63</v>
      </c>
      <c r="AB48" s="34">
        <v>1.12</v>
      </c>
    </row>
    <row r="49" spans="1:28" s="139" customFormat="1" ht="13.5" customHeight="1">
      <c r="A49" s="521"/>
      <c r="B49" s="135" t="s">
        <v>43</v>
      </c>
      <c r="C49" s="36">
        <v>1</v>
      </c>
      <c r="D49" s="37">
        <v>10</v>
      </c>
      <c r="E49" s="37">
        <v>9</v>
      </c>
      <c r="F49" s="37">
        <v>14</v>
      </c>
      <c r="G49" s="37">
        <v>2</v>
      </c>
      <c r="H49" s="37">
        <v>1</v>
      </c>
      <c r="I49" s="38">
        <v>1</v>
      </c>
      <c r="J49" s="39">
        <f t="shared" si="6"/>
        <v>38</v>
      </c>
      <c r="K49" s="37">
        <v>7</v>
      </c>
      <c r="L49" s="136">
        <v>87</v>
      </c>
      <c r="M49" s="36">
        <v>3420</v>
      </c>
      <c r="N49" s="37">
        <v>1725</v>
      </c>
      <c r="O49" s="42">
        <v>3624</v>
      </c>
      <c r="P49" s="43">
        <f t="shared" si="9"/>
        <v>0.3333333333333333</v>
      </c>
      <c r="Q49" s="44">
        <f t="shared" si="7"/>
        <v>1.6666666666666667</v>
      </c>
      <c r="R49" s="44">
        <f t="shared" si="10"/>
        <v>1.8</v>
      </c>
      <c r="S49" s="44">
        <f t="shared" si="11"/>
        <v>1.2727272727272727</v>
      </c>
      <c r="T49" s="44">
        <f t="shared" si="12"/>
        <v>0.5</v>
      </c>
      <c r="U49" s="44">
        <f t="shared" si="8"/>
        <v>0.25</v>
      </c>
      <c r="V49" s="131">
        <f t="shared" si="13"/>
        <v>0.25</v>
      </c>
      <c r="W49" s="46">
        <f t="shared" si="14"/>
        <v>1.027027027027027</v>
      </c>
      <c r="X49" s="44">
        <v>0.1891891891891892</v>
      </c>
      <c r="Y49" s="138">
        <v>2.3513513513513513</v>
      </c>
      <c r="Z49" s="140">
        <v>1.09</v>
      </c>
      <c r="AA49" s="141">
        <v>0.55</v>
      </c>
      <c r="AB49" s="49">
        <v>1.15</v>
      </c>
    </row>
    <row r="50" spans="1:28" s="139" customFormat="1" ht="13.5" customHeight="1">
      <c r="A50" s="519">
        <v>11</v>
      </c>
      <c r="B50" s="6" t="s">
        <v>44</v>
      </c>
      <c r="C50" s="21">
        <v>3</v>
      </c>
      <c r="D50" s="22">
        <v>10</v>
      </c>
      <c r="E50" s="22">
        <v>2</v>
      </c>
      <c r="F50" s="22">
        <v>6</v>
      </c>
      <c r="G50" s="22">
        <v>0</v>
      </c>
      <c r="H50" s="22">
        <v>0</v>
      </c>
      <c r="I50" s="23">
        <v>0</v>
      </c>
      <c r="J50" s="24">
        <f t="shared" si="6"/>
        <v>21</v>
      </c>
      <c r="K50" s="22">
        <v>12</v>
      </c>
      <c r="L50" s="23">
        <v>80</v>
      </c>
      <c r="M50" s="21">
        <v>2498</v>
      </c>
      <c r="N50" s="22">
        <v>1865</v>
      </c>
      <c r="O50" s="27">
        <v>2949</v>
      </c>
      <c r="P50" s="28">
        <f t="shared" si="9"/>
        <v>1</v>
      </c>
      <c r="Q50" s="29">
        <f t="shared" si="7"/>
        <v>1.6666666666666667</v>
      </c>
      <c r="R50" s="29">
        <f t="shared" si="10"/>
        <v>0.4</v>
      </c>
      <c r="S50" s="29">
        <f t="shared" si="11"/>
        <v>0.5454545454545454</v>
      </c>
      <c r="T50" s="29">
        <f t="shared" si="12"/>
        <v>0</v>
      </c>
      <c r="U50" s="29">
        <f t="shared" si="8"/>
        <v>0</v>
      </c>
      <c r="V50" s="30">
        <f t="shared" si="13"/>
        <v>0</v>
      </c>
      <c r="W50" s="31">
        <f t="shared" si="14"/>
        <v>0.5675675675675675</v>
      </c>
      <c r="X50" s="29">
        <v>0.32432432432432434</v>
      </c>
      <c r="Y50" s="70">
        <v>2.1621621621621623</v>
      </c>
      <c r="Z50" s="129">
        <v>0.79</v>
      </c>
      <c r="AA50" s="130">
        <v>0.59</v>
      </c>
      <c r="AB50" s="34">
        <v>0.94</v>
      </c>
    </row>
    <row r="51" spans="1:28" s="139" customFormat="1" ht="13.5" customHeight="1">
      <c r="A51" s="520"/>
      <c r="B51" s="6" t="s">
        <v>45</v>
      </c>
      <c r="C51" s="21">
        <v>2</v>
      </c>
      <c r="D51" s="22">
        <v>7</v>
      </c>
      <c r="E51" s="22">
        <v>7</v>
      </c>
      <c r="F51" s="22">
        <v>9</v>
      </c>
      <c r="G51" s="22">
        <v>1</v>
      </c>
      <c r="H51" s="22">
        <v>0</v>
      </c>
      <c r="I51" s="23">
        <v>0</v>
      </c>
      <c r="J51" s="24">
        <f t="shared" si="6"/>
        <v>26</v>
      </c>
      <c r="K51" s="22">
        <v>6</v>
      </c>
      <c r="L51" s="23">
        <v>85</v>
      </c>
      <c r="M51" s="21">
        <v>2148</v>
      </c>
      <c r="N51" s="22">
        <v>1725</v>
      </c>
      <c r="O51" s="142">
        <v>3124</v>
      </c>
      <c r="P51" s="28">
        <f t="shared" si="9"/>
        <v>0.6666666666666666</v>
      </c>
      <c r="Q51" s="29">
        <f t="shared" si="7"/>
        <v>1.1666666666666667</v>
      </c>
      <c r="R51" s="29">
        <f t="shared" si="10"/>
        <v>1.4</v>
      </c>
      <c r="S51" s="29">
        <f t="shared" si="11"/>
        <v>0.8181818181818182</v>
      </c>
      <c r="T51" s="29">
        <f t="shared" si="12"/>
        <v>0.25</v>
      </c>
      <c r="U51" s="29">
        <f t="shared" si="8"/>
        <v>0</v>
      </c>
      <c r="V51" s="30">
        <f t="shared" si="13"/>
        <v>0</v>
      </c>
      <c r="W51" s="31">
        <f t="shared" si="14"/>
        <v>0.7027027027027027</v>
      </c>
      <c r="X51" s="29">
        <v>0.16216216216216217</v>
      </c>
      <c r="Y51" s="70">
        <v>2.2972972972972974</v>
      </c>
      <c r="Z51" s="129">
        <v>0.68</v>
      </c>
      <c r="AA51" s="130">
        <v>0.55</v>
      </c>
      <c r="AB51" s="143">
        <v>0.99</v>
      </c>
    </row>
    <row r="52" spans="1:28" s="139" customFormat="1" ht="13.5" customHeight="1">
      <c r="A52" s="520"/>
      <c r="B52" s="6" t="s">
        <v>46</v>
      </c>
      <c r="C52" s="21">
        <v>0</v>
      </c>
      <c r="D52" s="22">
        <v>3</v>
      </c>
      <c r="E52" s="22">
        <v>3</v>
      </c>
      <c r="F52" s="22">
        <v>3</v>
      </c>
      <c r="G52" s="22">
        <v>8</v>
      </c>
      <c r="H52" s="22">
        <v>0</v>
      </c>
      <c r="I52" s="23">
        <v>0</v>
      </c>
      <c r="J52" s="24">
        <f t="shared" si="6"/>
        <v>17</v>
      </c>
      <c r="K52" s="22">
        <v>3</v>
      </c>
      <c r="L52" s="23">
        <v>51</v>
      </c>
      <c r="M52" s="21">
        <v>2010</v>
      </c>
      <c r="N52" s="22">
        <v>1458</v>
      </c>
      <c r="O52" s="142">
        <v>2575</v>
      </c>
      <c r="P52" s="28">
        <f t="shared" si="9"/>
        <v>0</v>
      </c>
      <c r="Q52" s="29">
        <f t="shared" si="7"/>
        <v>0.5</v>
      </c>
      <c r="R52" s="29">
        <f t="shared" si="10"/>
        <v>0.6</v>
      </c>
      <c r="S52" s="29">
        <f t="shared" si="11"/>
        <v>0.2727272727272727</v>
      </c>
      <c r="T52" s="29">
        <f t="shared" si="12"/>
        <v>2</v>
      </c>
      <c r="U52" s="29">
        <f t="shared" si="8"/>
        <v>0</v>
      </c>
      <c r="V52" s="30">
        <f t="shared" si="13"/>
        <v>0</v>
      </c>
      <c r="W52" s="31">
        <f t="shared" si="14"/>
        <v>0.4594594594594595</v>
      </c>
      <c r="X52" s="29">
        <v>0.08108108108108109</v>
      </c>
      <c r="Y52" s="30">
        <v>1.3783783783783783</v>
      </c>
      <c r="Z52" s="129">
        <v>0.64</v>
      </c>
      <c r="AA52" s="130">
        <v>0.46</v>
      </c>
      <c r="AB52" s="143">
        <v>0.82</v>
      </c>
    </row>
    <row r="53" spans="1:28" s="139" customFormat="1" ht="13.5" customHeight="1">
      <c r="A53" s="521"/>
      <c r="B53" s="135" t="s">
        <v>47</v>
      </c>
      <c r="C53" s="36">
        <v>0</v>
      </c>
      <c r="D53" s="37">
        <v>0</v>
      </c>
      <c r="E53" s="37">
        <v>2</v>
      </c>
      <c r="F53" s="37">
        <v>3</v>
      </c>
      <c r="G53" s="37">
        <v>5</v>
      </c>
      <c r="H53" s="37">
        <v>0</v>
      </c>
      <c r="I53" s="38">
        <v>0</v>
      </c>
      <c r="J53" s="39">
        <f t="shared" si="6"/>
        <v>10</v>
      </c>
      <c r="K53" s="37">
        <v>3</v>
      </c>
      <c r="L53" s="38">
        <v>56</v>
      </c>
      <c r="M53" s="36">
        <v>1859</v>
      </c>
      <c r="N53" s="37">
        <v>1322</v>
      </c>
      <c r="O53" s="253">
        <v>2371</v>
      </c>
      <c r="P53" s="43">
        <f t="shared" si="9"/>
        <v>0</v>
      </c>
      <c r="Q53" s="44">
        <f t="shared" si="7"/>
        <v>0</v>
      </c>
      <c r="R53" s="44">
        <f t="shared" si="10"/>
        <v>0.4</v>
      </c>
      <c r="S53" s="44">
        <f t="shared" si="11"/>
        <v>0.2727272727272727</v>
      </c>
      <c r="T53" s="44">
        <f t="shared" si="12"/>
        <v>1.25</v>
      </c>
      <c r="U53" s="44">
        <f t="shared" si="8"/>
        <v>0</v>
      </c>
      <c r="V53" s="45">
        <f t="shared" si="13"/>
        <v>0</v>
      </c>
      <c r="W53" s="46">
        <f t="shared" si="14"/>
        <v>0.2702702702702703</v>
      </c>
      <c r="X53" s="44">
        <v>0.08108108108108109</v>
      </c>
      <c r="Y53" s="45">
        <v>1.5135135135135136</v>
      </c>
      <c r="Z53" s="140">
        <v>0.59</v>
      </c>
      <c r="AA53" s="141">
        <v>0.42</v>
      </c>
      <c r="AB53" s="254">
        <v>0.75</v>
      </c>
    </row>
    <row r="54" spans="1:28" s="139" customFormat="1" ht="13.5" customHeight="1">
      <c r="A54" s="519">
        <v>12</v>
      </c>
      <c r="B54" s="6" t="s">
        <v>48</v>
      </c>
      <c r="C54" s="21">
        <v>0</v>
      </c>
      <c r="D54" s="22">
        <v>0</v>
      </c>
      <c r="E54" s="22">
        <v>8</v>
      </c>
      <c r="F54" s="22">
        <v>1</v>
      </c>
      <c r="G54" s="22">
        <v>0</v>
      </c>
      <c r="H54" s="22">
        <v>0</v>
      </c>
      <c r="I54" s="23">
        <v>0</v>
      </c>
      <c r="J54" s="24">
        <f t="shared" si="6"/>
        <v>9</v>
      </c>
      <c r="K54" s="22">
        <v>8</v>
      </c>
      <c r="L54" s="23">
        <v>49</v>
      </c>
      <c r="M54" s="21">
        <v>1491</v>
      </c>
      <c r="N54" s="22">
        <v>1369</v>
      </c>
      <c r="O54" s="142">
        <v>2402</v>
      </c>
      <c r="P54" s="28">
        <f t="shared" si="9"/>
        <v>0</v>
      </c>
      <c r="Q54" s="29">
        <f t="shared" si="7"/>
        <v>0</v>
      </c>
      <c r="R54" s="29">
        <f t="shared" si="10"/>
        <v>1.6</v>
      </c>
      <c r="S54" s="29">
        <f t="shared" si="11"/>
        <v>0.09090909090909091</v>
      </c>
      <c r="T54" s="29">
        <f t="shared" si="12"/>
        <v>0</v>
      </c>
      <c r="U54" s="29">
        <f t="shared" si="8"/>
        <v>0</v>
      </c>
      <c r="V54" s="128">
        <f t="shared" si="13"/>
        <v>0</v>
      </c>
      <c r="W54" s="31">
        <f t="shared" si="14"/>
        <v>0.24324324324324326</v>
      </c>
      <c r="X54" s="29">
        <v>0.21621621621621623</v>
      </c>
      <c r="Y54" s="30">
        <v>1.3243243243243243</v>
      </c>
      <c r="Z54" s="129">
        <v>0.47</v>
      </c>
      <c r="AA54" s="130">
        <v>0.43</v>
      </c>
      <c r="AB54" s="143">
        <v>0.76</v>
      </c>
    </row>
    <row r="55" spans="1:28" s="139" customFormat="1" ht="13.5" customHeight="1">
      <c r="A55" s="520"/>
      <c r="B55" s="6" t="s">
        <v>49</v>
      </c>
      <c r="C55" s="21">
        <v>0</v>
      </c>
      <c r="D55" s="22">
        <v>2</v>
      </c>
      <c r="E55" s="22">
        <v>1</v>
      </c>
      <c r="F55" s="22">
        <v>5</v>
      </c>
      <c r="G55" s="22">
        <v>1</v>
      </c>
      <c r="H55" s="22">
        <v>0</v>
      </c>
      <c r="I55" s="23">
        <v>0</v>
      </c>
      <c r="J55" s="24">
        <f t="shared" si="6"/>
        <v>9</v>
      </c>
      <c r="K55" s="22">
        <v>4</v>
      </c>
      <c r="L55" s="23">
        <v>44</v>
      </c>
      <c r="M55" s="21">
        <v>1311</v>
      </c>
      <c r="N55" s="22">
        <v>1331</v>
      </c>
      <c r="O55" s="142">
        <v>2284</v>
      </c>
      <c r="P55" s="28">
        <f t="shared" si="9"/>
        <v>0</v>
      </c>
      <c r="Q55" s="29">
        <f t="shared" si="7"/>
        <v>0.3333333333333333</v>
      </c>
      <c r="R55" s="29">
        <f t="shared" si="10"/>
        <v>0.2</v>
      </c>
      <c r="S55" s="29">
        <f t="shared" si="11"/>
        <v>0.45454545454545453</v>
      </c>
      <c r="T55" s="29">
        <f t="shared" si="12"/>
        <v>0.25</v>
      </c>
      <c r="U55" s="29">
        <f t="shared" si="8"/>
        <v>0</v>
      </c>
      <c r="V55" s="30">
        <f t="shared" si="13"/>
        <v>0</v>
      </c>
      <c r="W55" s="31">
        <f t="shared" si="14"/>
        <v>0.24324324324324326</v>
      </c>
      <c r="X55" s="29">
        <v>0.10810810810810811</v>
      </c>
      <c r="Y55" s="30">
        <v>1.1891891891891893</v>
      </c>
      <c r="Z55" s="129">
        <v>0.42</v>
      </c>
      <c r="AA55" s="130">
        <v>0.42</v>
      </c>
      <c r="AB55" s="143">
        <v>0.72</v>
      </c>
    </row>
    <row r="56" spans="1:28" s="139" customFormat="1" ht="13.5" customHeight="1">
      <c r="A56" s="520"/>
      <c r="B56" s="6" t="s">
        <v>50</v>
      </c>
      <c r="C56" s="21">
        <v>0</v>
      </c>
      <c r="D56" s="22">
        <v>0</v>
      </c>
      <c r="E56" s="22">
        <v>6</v>
      </c>
      <c r="F56" s="22">
        <v>11</v>
      </c>
      <c r="G56" s="22">
        <v>1</v>
      </c>
      <c r="H56" s="22">
        <v>0</v>
      </c>
      <c r="I56" s="23">
        <v>1</v>
      </c>
      <c r="J56" s="24">
        <f t="shared" si="6"/>
        <v>19</v>
      </c>
      <c r="K56" s="22">
        <v>5</v>
      </c>
      <c r="L56" s="23">
        <v>42</v>
      </c>
      <c r="M56" s="21">
        <v>1131</v>
      </c>
      <c r="N56" s="22">
        <v>1134</v>
      </c>
      <c r="O56" s="142">
        <v>1823</v>
      </c>
      <c r="P56" s="28">
        <f t="shared" si="9"/>
        <v>0</v>
      </c>
      <c r="Q56" s="29">
        <f t="shared" si="7"/>
        <v>0</v>
      </c>
      <c r="R56" s="29">
        <f t="shared" si="10"/>
        <v>1.2</v>
      </c>
      <c r="S56" s="29">
        <f t="shared" si="11"/>
        <v>1</v>
      </c>
      <c r="T56" s="29">
        <f t="shared" si="12"/>
        <v>0.25</v>
      </c>
      <c r="U56" s="29">
        <f t="shared" si="8"/>
        <v>0</v>
      </c>
      <c r="V56" s="30">
        <f t="shared" si="13"/>
        <v>0.25</v>
      </c>
      <c r="W56" s="31">
        <f t="shared" si="14"/>
        <v>0.5135135135135135</v>
      </c>
      <c r="X56" s="29">
        <v>0.13513513513513514</v>
      </c>
      <c r="Y56" s="30">
        <v>1.135135135135135</v>
      </c>
      <c r="Z56" s="129">
        <v>0.36</v>
      </c>
      <c r="AA56" s="130">
        <v>0.36</v>
      </c>
      <c r="AB56" s="143">
        <v>0.58</v>
      </c>
    </row>
    <row r="57" spans="1:28" s="139" customFormat="1" ht="13.5" customHeight="1">
      <c r="A57" s="520"/>
      <c r="B57" s="6" t="s">
        <v>51</v>
      </c>
      <c r="C57" s="21">
        <v>0</v>
      </c>
      <c r="D57" s="22">
        <v>3</v>
      </c>
      <c r="E57" s="22">
        <v>1</v>
      </c>
      <c r="F57" s="22">
        <v>5</v>
      </c>
      <c r="G57" s="22">
        <v>2</v>
      </c>
      <c r="H57" s="22">
        <v>0</v>
      </c>
      <c r="I57" s="23">
        <v>0</v>
      </c>
      <c r="J57" s="24">
        <f t="shared" si="6"/>
        <v>11</v>
      </c>
      <c r="K57" s="22">
        <v>5</v>
      </c>
      <c r="L57" s="23">
        <v>33</v>
      </c>
      <c r="M57" s="21">
        <v>760</v>
      </c>
      <c r="N57" s="22">
        <v>1004</v>
      </c>
      <c r="O57" s="142">
        <v>1225</v>
      </c>
      <c r="P57" s="28">
        <f t="shared" si="9"/>
        <v>0</v>
      </c>
      <c r="Q57" s="29">
        <f t="shared" si="7"/>
        <v>0.5</v>
      </c>
      <c r="R57" s="29">
        <f t="shared" si="10"/>
        <v>0.2</v>
      </c>
      <c r="S57" s="29">
        <f t="shared" si="11"/>
        <v>0.45454545454545453</v>
      </c>
      <c r="T57" s="29">
        <f t="shared" si="12"/>
        <v>0.5</v>
      </c>
      <c r="U57" s="29">
        <f t="shared" si="8"/>
        <v>0</v>
      </c>
      <c r="V57" s="30">
        <f t="shared" si="13"/>
        <v>0</v>
      </c>
      <c r="W57" s="31">
        <f t="shared" si="14"/>
        <v>0.2972972972972973</v>
      </c>
      <c r="X57" s="29">
        <v>0.13513513513513514</v>
      </c>
      <c r="Y57" s="30">
        <v>0.8918918918918919</v>
      </c>
      <c r="Z57" s="129">
        <v>0.24</v>
      </c>
      <c r="AA57" s="130">
        <v>0.32</v>
      </c>
      <c r="AB57" s="143">
        <v>0.4</v>
      </c>
    </row>
    <row r="58" spans="1:28" s="139" customFormat="1" ht="13.5" customHeight="1" hidden="1">
      <c r="A58" s="303"/>
      <c r="B58" s="146">
        <v>53</v>
      </c>
      <c r="C58" s="147"/>
      <c r="D58" s="148"/>
      <c r="E58" s="148"/>
      <c r="F58" s="148"/>
      <c r="G58" s="148"/>
      <c r="H58" s="148"/>
      <c r="I58" s="149"/>
      <c r="J58" s="74">
        <f t="shared" si="6"/>
        <v>0</v>
      </c>
      <c r="K58" s="148">
        <v>0</v>
      </c>
      <c r="L58" s="149">
        <v>0</v>
      </c>
      <c r="M58" s="147"/>
      <c r="N58" s="148"/>
      <c r="O58" s="291"/>
      <c r="P58" s="75"/>
      <c r="Q58" s="76"/>
      <c r="R58" s="76"/>
      <c r="S58" s="76"/>
      <c r="T58" s="76"/>
      <c r="U58" s="76"/>
      <c r="V58" s="77"/>
      <c r="W58" s="78">
        <f t="shared" si="14"/>
        <v>0</v>
      </c>
      <c r="X58" s="76">
        <v>0</v>
      </c>
      <c r="Y58" s="77">
        <v>0</v>
      </c>
      <c r="Z58" s="79"/>
      <c r="AA58" s="154"/>
      <c r="AB58" s="292"/>
    </row>
    <row r="59" spans="1:28" s="139" customFormat="1" ht="15.75" customHeight="1">
      <c r="A59" s="553" t="s">
        <v>60</v>
      </c>
      <c r="B59" s="554"/>
      <c r="C59" s="156">
        <f>SUM(C6:C58)</f>
        <v>296</v>
      </c>
      <c r="D59" s="157">
        <f aca="true" t="shared" si="15" ref="D59:L59">SUM(D6:D58)</f>
        <v>395</v>
      </c>
      <c r="E59" s="157">
        <f t="shared" si="15"/>
        <v>457</v>
      </c>
      <c r="F59" s="157">
        <f t="shared" si="15"/>
        <v>1005</v>
      </c>
      <c r="G59" s="157">
        <f t="shared" si="15"/>
        <v>328</v>
      </c>
      <c r="H59" s="157">
        <f t="shared" si="15"/>
        <v>253</v>
      </c>
      <c r="I59" s="158">
        <f t="shared" si="15"/>
        <v>309</v>
      </c>
      <c r="J59" s="159">
        <f t="shared" si="15"/>
        <v>3043</v>
      </c>
      <c r="K59" s="157">
        <f t="shared" si="15"/>
        <v>367</v>
      </c>
      <c r="L59" s="158">
        <f t="shared" si="15"/>
        <v>7051</v>
      </c>
      <c r="M59" s="156">
        <f>SUM(M6:M58)</f>
        <v>303339</v>
      </c>
      <c r="N59" s="157">
        <f>SUM(N6:N58)</f>
        <v>72822</v>
      </c>
      <c r="O59" s="160">
        <f>SUM(O6:O58)</f>
        <v>347407</v>
      </c>
      <c r="P59" s="219">
        <f aca="true" t="shared" si="16" ref="P59:Y59">SUM(P6:P58)</f>
        <v>98.66666666666666</v>
      </c>
      <c r="Q59" s="162">
        <f t="shared" si="16"/>
        <v>65.83333333333333</v>
      </c>
      <c r="R59" s="162">
        <f t="shared" si="16"/>
        <v>91.40000000000002</v>
      </c>
      <c r="S59" s="162">
        <f t="shared" si="16"/>
        <v>91.36363636363636</v>
      </c>
      <c r="T59" s="162">
        <f t="shared" si="16"/>
        <v>82</v>
      </c>
      <c r="U59" s="162">
        <f t="shared" si="16"/>
        <v>63.25</v>
      </c>
      <c r="V59" s="164">
        <f t="shared" si="16"/>
        <v>77.25</v>
      </c>
      <c r="W59" s="161">
        <f t="shared" si="16"/>
        <v>82.24324324324324</v>
      </c>
      <c r="X59" s="162">
        <f t="shared" si="16"/>
        <v>9.918918918918918</v>
      </c>
      <c r="Y59" s="163">
        <f t="shared" si="16"/>
        <v>190.5675675675676</v>
      </c>
      <c r="Z59" s="161">
        <v>96.54</v>
      </c>
      <c r="AA59" s="242">
        <v>23.17</v>
      </c>
      <c r="AB59" s="164">
        <v>110.89</v>
      </c>
    </row>
    <row r="60" spans="2:27" s="167" customFormat="1" ht="13.5" customHeight="1">
      <c r="B60" s="165"/>
      <c r="C60" s="166"/>
      <c r="D60" s="166"/>
      <c r="E60" s="166"/>
      <c r="F60" s="166"/>
      <c r="G60" s="166"/>
      <c r="H60" s="166"/>
      <c r="I60" s="166"/>
      <c r="K60" s="166"/>
      <c r="M60" s="168"/>
      <c r="N60" s="166"/>
      <c r="O60" s="166"/>
      <c r="P60" s="168"/>
      <c r="R60" s="166"/>
      <c r="S60" s="166"/>
      <c r="T60" s="166"/>
      <c r="U60" s="166"/>
      <c r="V60" s="166"/>
      <c r="W60" s="166"/>
      <c r="X60" s="166"/>
      <c r="Y60" s="166"/>
      <c r="Z60" s="166"/>
      <c r="AA60" s="166"/>
    </row>
    <row r="61" ht="12">
      <c r="J61" s="168"/>
    </row>
  </sheetData>
  <sheetProtection/>
  <mergeCells count="33">
    <mergeCell ref="M3:O3"/>
    <mergeCell ref="Z3:AB3"/>
    <mergeCell ref="W3:Y3"/>
    <mergeCell ref="A59:B59"/>
    <mergeCell ref="A36:A40"/>
    <mergeCell ref="A41:A44"/>
    <mergeCell ref="A54:A57"/>
    <mergeCell ref="A23:A27"/>
    <mergeCell ref="A15:A18"/>
    <mergeCell ref="A45:A49"/>
    <mergeCell ref="P2:AB2"/>
    <mergeCell ref="C2:O2"/>
    <mergeCell ref="C3:I3"/>
    <mergeCell ref="J3:L3"/>
    <mergeCell ref="P3:V3"/>
    <mergeCell ref="A11:A14"/>
    <mergeCell ref="Y4:Y5"/>
    <mergeCell ref="Z4:Z5"/>
    <mergeCell ref="AA4:AA5"/>
    <mergeCell ref="AB4:AB5"/>
    <mergeCell ref="A50:A53"/>
    <mergeCell ref="J4:J5"/>
    <mergeCell ref="K4:K5"/>
    <mergeCell ref="A6:A10"/>
    <mergeCell ref="A28:A31"/>
    <mergeCell ref="A32:A35"/>
    <mergeCell ref="A19:A22"/>
    <mergeCell ref="L4:L5"/>
    <mergeCell ref="M4:M5"/>
    <mergeCell ref="N4:N5"/>
    <mergeCell ref="O4:O5"/>
    <mergeCell ref="W4:W5"/>
    <mergeCell ref="X4:X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K59:L59 N59:O59 X59:Y59" formulaRange="1"/>
    <ignoredError sqref="B6:B29 B30:B46 B47:B5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0"/>
  <sheetViews>
    <sheetView showGridLines="0" showZeros="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8.75390625" style="171" customWidth="1"/>
    <col min="16" max="22" width="7.75390625" style="171" customWidth="1"/>
    <col min="23" max="28" width="7.875" style="171" customWidth="1"/>
    <col min="29" max="16384" width="9.00390625" style="169" customWidth="1"/>
  </cols>
  <sheetData>
    <row r="1" spans="1:28" s="114" customFormat="1" ht="24.75" customHeight="1">
      <c r="A1" s="7" t="s">
        <v>68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8"/>
      <c r="P2" s="538" t="s">
        <v>88</v>
      </c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7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89"/>
      <c r="J3" s="545" t="s">
        <v>53</v>
      </c>
      <c r="K3" s="590"/>
      <c r="L3" s="591"/>
      <c r="M3" s="550" t="s">
        <v>59</v>
      </c>
      <c r="N3" s="581"/>
      <c r="O3" s="582"/>
      <c r="P3" s="592" t="s">
        <v>96</v>
      </c>
      <c r="Q3" s="544"/>
      <c r="R3" s="544"/>
      <c r="S3" s="544"/>
      <c r="T3" s="544"/>
      <c r="U3" s="544"/>
      <c r="V3" s="589"/>
      <c r="W3" s="578" t="s">
        <v>57</v>
      </c>
      <c r="X3" s="579"/>
      <c r="Y3" s="580"/>
      <c r="Z3" s="583" t="s">
        <v>58</v>
      </c>
      <c r="AA3" s="584"/>
      <c r="AB3" s="585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26" customFormat="1" ht="13.5" customHeight="1">
      <c r="A6" s="528">
        <v>1</v>
      </c>
      <c r="B6" s="118" t="s">
        <v>0</v>
      </c>
      <c r="C6" s="84">
        <v>0</v>
      </c>
      <c r="D6" s="119">
        <v>0</v>
      </c>
      <c r="E6" s="119">
        <v>2</v>
      </c>
      <c r="F6" s="119">
        <v>1</v>
      </c>
      <c r="G6" s="119">
        <v>0</v>
      </c>
      <c r="H6" s="119">
        <v>0</v>
      </c>
      <c r="I6" s="120">
        <v>0</v>
      </c>
      <c r="J6" s="84">
        <f>SUM(C6:I6)</f>
        <v>3</v>
      </c>
      <c r="K6" s="119">
        <v>20</v>
      </c>
      <c r="L6" s="121">
        <v>5</v>
      </c>
      <c r="M6" s="81">
        <v>63</v>
      </c>
      <c r="N6" s="82">
        <v>570</v>
      </c>
      <c r="O6" s="87">
        <v>1779</v>
      </c>
      <c r="P6" s="88">
        <f aca="true" t="shared" si="0" ref="P6:P37">C6/3</f>
        <v>0</v>
      </c>
      <c r="Q6" s="89">
        <f>D6/6</f>
        <v>0</v>
      </c>
      <c r="R6" s="89">
        <f aca="true" t="shared" si="1" ref="R6:R37">E6/5</f>
        <v>0.4</v>
      </c>
      <c r="S6" s="89">
        <f aca="true" t="shared" si="2" ref="S6:S37">F6/11</f>
        <v>0.09090909090909091</v>
      </c>
      <c r="T6" s="89">
        <f aca="true" t="shared" si="3" ref="T6:T37">G6/4</f>
        <v>0</v>
      </c>
      <c r="U6" s="89">
        <f>H6/4</f>
        <v>0</v>
      </c>
      <c r="V6" s="90">
        <f aca="true" t="shared" si="4" ref="V6:V37">I6/4</f>
        <v>0</v>
      </c>
      <c r="W6" s="91">
        <f aca="true" t="shared" si="5" ref="W6:W37">J6/37</f>
        <v>0.08108108108108109</v>
      </c>
      <c r="X6" s="89">
        <v>0.5405405405405406</v>
      </c>
      <c r="Y6" s="123">
        <v>0.13513513513513514</v>
      </c>
      <c r="Z6" s="124">
        <v>0.02</v>
      </c>
      <c r="AA6" s="125">
        <v>0.18</v>
      </c>
      <c r="AB6" s="94">
        <v>0.57</v>
      </c>
    </row>
    <row r="7" spans="1:28" s="126" customFormat="1" ht="13.5" customHeight="1">
      <c r="A7" s="520"/>
      <c r="B7" s="6" t="s">
        <v>1</v>
      </c>
      <c r="C7" s="24">
        <v>1</v>
      </c>
      <c r="D7" s="51">
        <v>0</v>
      </c>
      <c r="E7" s="51">
        <v>2</v>
      </c>
      <c r="F7" s="51">
        <v>1</v>
      </c>
      <c r="G7" s="51">
        <v>0</v>
      </c>
      <c r="H7" s="51">
        <v>0</v>
      </c>
      <c r="I7" s="52">
        <v>3</v>
      </c>
      <c r="J7" s="24">
        <f aca="true" t="shared" si="6" ref="J7:J57">SUM(C7:I7)</f>
        <v>7</v>
      </c>
      <c r="K7" s="51">
        <v>29</v>
      </c>
      <c r="L7" s="127">
        <v>4</v>
      </c>
      <c r="M7" s="21">
        <v>217</v>
      </c>
      <c r="N7" s="22">
        <v>790</v>
      </c>
      <c r="O7" s="27">
        <v>2149</v>
      </c>
      <c r="P7" s="28">
        <f t="shared" si="0"/>
        <v>0.3333333333333333</v>
      </c>
      <c r="Q7" s="29">
        <f aca="true" t="shared" si="7" ref="Q7:Q57">D7/6</f>
        <v>0</v>
      </c>
      <c r="R7" s="29">
        <f t="shared" si="1"/>
        <v>0.4</v>
      </c>
      <c r="S7" s="29">
        <f t="shared" si="2"/>
        <v>0.09090909090909091</v>
      </c>
      <c r="T7" s="29">
        <f t="shared" si="3"/>
        <v>0</v>
      </c>
      <c r="U7" s="29">
        <f aca="true" t="shared" si="8" ref="U7:U57">H7/4</f>
        <v>0</v>
      </c>
      <c r="V7" s="30">
        <f t="shared" si="4"/>
        <v>0.75</v>
      </c>
      <c r="W7" s="31">
        <f t="shared" si="5"/>
        <v>0.1891891891891892</v>
      </c>
      <c r="X7" s="29">
        <v>0.7837837837837838</v>
      </c>
      <c r="Y7" s="70">
        <v>0.10810810810810811</v>
      </c>
      <c r="Z7" s="129">
        <v>0.07</v>
      </c>
      <c r="AA7" s="130">
        <v>0.25</v>
      </c>
      <c r="AB7" s="34">
        <v>0.68</v>
      </c>
    </row>
    <row r="8" spans="1:28" s="126" customFormat="1" ht="13.5" customHeight="1">
      <c r="A8" s="520"/>
      <c r="B8" s="6" t="s">
        <v>2</v>
      </c>
      <c r="C8" s="24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2">
        <v>1</v>
      </c>
      <c r="J8" s="24">
        <f t="shared" si="6"/>
        <v>1</v>
      </c>
      <c r="K8" s="51">
        <v>38</v>
      </c>
      <c r="L8" s="127">
        <v>8</v>
      </c>
      <c r="M8" s="21">
        <v>152</v>
      </c>
      <c r="N8" s="22">
        <v>955</v>
      </c>
      <c r="O8" s="27">
        <v>2236</v>
      </c>
      <c r="P8" s="28">
        <f t="shared" si="0"/>
        <v>0</v>
      </c>
      <c r="Q8" s="29">
        <f t="shared" si="7"/>
        <v>0</v>
      </c>
      <c r="R8" s="29">
        <f t="shared" si="1"/>
        <v>0</v>
      </c>
      <c r="S8" s="29">
        <f t="shared" si="2"/>
        <v>0</v>
      </c>
      <c r="T8" s="29">
        <f t="shared" si="3"/>
        <v>0</v>
      </c>
      <c r="U8" s="29">
        <f t="shared" si="8"/>
        <v>0</v>
      </c>
      <c r="V8" s="30">
        <f t="shared" si="4"/>
        <v>0.25</v>
      </c>
      <c r="W8" s="31">
        <f t="shared" si="5"/>
        <v>0.02702702702702703</v>
      </c>
      <c r="X8" s="29">
        <v>1.027027027027027</v>
      </c>
      <c r="Y8" s="70">
        <v>0.21621621621621623</v>
      </c>
      <c r="Z8" s="129">
        <v>0.05</v>
      </c>
      <c r="AA8" s="130">
        <v>0.3</v>
      </c>
      <c r="AB8" s="34">
        <v>0.71</v>
      </c>
    </row>
    <row r="9" spans="1:28" s="126" customFormat="1" ht="13.5" customHeight="1">
      <c r="A9" s="520"/>
      <c r="B9" s="6" t="s">
        <v>3</v>
      </c>
      <c r="C9" s="24">
        <v>0</v>
      </c>
      <c r="D9" s="51">
        <v>0</v>
      </c>
      <c r="E9" s="51">
        <v>2</v>
      </c>
      <c r="F9" s="51">
        <v>1</v>
      </c>
      <c r="G9" s="51">
        <v>1</v>
      </c>
      <c r="H9" s="51">
        <v>0</v>
      </c>
      <c r="I9" s="52">
        <v>2</v>
      </c>
      <c r="J9" s="24">
        <f t="shared" si="6"/>
        <v>6</v>
      </c>
      <c r="K9" s="51">
        <v>27</v>
      </c>
      <c r="L9" s="127">
        <v>5</v>
      </c>
      <c r="M9" s="21">
        <v>203</v>
      </c>
      <c r="N9" s="22">
        <v>795</v>
      </c>
      <c r="O9" s="27">
        <v>2009</v>
      </c>
      <c r="P9" s="28">
        <f t="shared" si="0"/>
        <v>0</v>
      </c>
      <c r="Q9" s="29">
        <f t="shared" si="7"/>
        <v>0</v>
      </c>
      <c r="R9" s="29">
        <f t="shared" si="1"/>
        <v>0.4</v>
      </c>
      <c r="S9" s="29">
        <f t="shared" si="2"/>
        <v>0.09090909090909091</v>
      </c>
      <c r="T9" s="29">
        <f t="shared" si="3"/>
        <v>0.25</v>
      </c>
      <c r="U9" s="29">
        <f t="shared" si="8"/>
        <v>0</v>
      </c>
      <c r="V9" s="30">
        <f t="shared" si="4"/>
        <v>0.5</v>
      </c>
      <c r="W9" s="31">
        <f t="shared" si="5"/>
        <v>0.16216216216216217</v>
      </c>
      <c r="X9" s="29">
        <v>0.7297297297297297</v>
      </c>
      <c r="Y9" s="70">
        <v>0.13513513513513514</v>
      </c>
      <c r="Z9" s="129">
        <v>0.06</v>
      </c>
      <c r="AA9" s="130">
        <v>0.25</v>
      </c>
      <c r="AB9" s="34">
        <v>0.64</v>
      </c>
    </row>
    <row r="10" spans="1:28" s="126" customFormat="1" ht="13.5" customHeight="1">
      <c r="A10" s="521"/>
      <c r="B10" s="6" t="s">
        <v>4</v>
      </c>
      <c r="C10" s="24">
        <v>0</v>
      </c>
      <c r="D10" s="51">
        <v>0</v>
      </c>
      <c r="E10" s="51">
        <v>0</v>
      </c>
      <c r="F10" s="51">
        <v>1</v>
      </c>
      <c r="G10" s="51">
        <v>0</v>
      </c>
      <c r="H10" s="51">
        <v>0</v>
      </c>
      <c r="I10" s="52">
        <v>1</v>
      </c>
      <c r="J10" s="24">
        <f t="shared" si="6"/>
        <v>2</v>
      </c>
      <c r="K10" s="51">
        <v>17</v>
      </c>
      <c r="L10" s="127">
        <v>4</v>
      </c>
      <c r="M10" s="21">
        <v>198</v>
      </c>
      <c r="N10" s="22">
        <v>698</v>
      </c>
      <c r="O10" s="27">
        <v>1665</v>
      </c>
      <c r="P10" s="28">
        <f t="shared" si="0"/>
        <v>0</v>
      </c>
      <c r="Q10" s="29">
        <f t="shared" si="7"/>
        <v>0</v>
      </c>
      <c r="R10" s="29">
        <f t="shared" si="1"/>
        <v>0</v>
      </c>
      <c r="S10" s="29">
        <f t="shared" si="2"/>
        <v>0.09090909090909091</v>
      </c>
      <c r="T10" s="29">
        <f t="shared" si="3"/>
        <v>0</v>
      </c>
      <c r="U10" s="29">
        <f t="shared" si="8"/>
        <v>0</v>
      </c>
      <c r="V10" s="30">
        <f t="shared" si="4"/>
        <v>0.25</v>
      </c>
      <c r="W10" s="31">
        <f t="shared" si="5"/>
        <v>0.05405405405405406</v>
      </c>
      <c r="X10" s="29">
        <v>0.4594594594594595</v>
      </c>
      <c r="Y10" s="70">
        <v>0.10810810810810811</v>
      </c>
      <c r="Z10" s="129">
        <v>0.06</v>
      </c>
      <c r="AA10" s="130">
        <v>0.22</v>
      </c>
      <c r="AB10" s="34">
        <v>0.53</v>
      </c>
    </row>
    <row r="11" spans="1:28" s="134" customFormat="1" ht="13.5" customHeight="1">
      <c r="A11" s="525">
        <v>2</v>
      </c>
      <c r="B11" s="5" t="s">
        <v>5</v>
      </c>
      <c r="C11" s="57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71">
        <v>0</v>
      </c>
      <c r="J11" s="54">
        <f t="shared" si="6"/>
        <v>0</v>
      </c>
      <c r="K11" s="58">
        <v>19</v>
      </c>
      <c r="L11" s="71">
        <v>4</v>
      </c>
      <c r="M11" s="57">
        <v>155</v>
      </c>
      <c r="N11" s="58">
        <v>496</v>
      </c>
      <c r="O11" s="59">
        <v>1411</v>
      </c>
      <c r="P11" s="60">
        <f t="shared" si="0"/>
        <v>0</v>
      </c>
      <c r="Q11" s="61">
        <f t="shared" si="7"/>
        <v>0</v>
      </c>
      <c r="R11" s="61">
        <f t="shared" si="1"/>
        <v>0</v>
      </c>
      <c r="S11" s="61">
        <f t="shared" si="2"/>
        <v>0</v>
      </c>
      <c r="T11" s="61">
        <f t="shared" si="3"/>
        <v>0</v>
      </c>
      <c r="U11" s="61">
        <f t="shared" si="8"/>
        <v>0</v>
      </c>
      <c r="V11" s="223">
        <f t="shared" si="4"/>
        <v>0</v>
      </c>
      <c r="W11" s="63">
        <f t="shared" si="5"/>
        <v>0</v>
      </c>
      <c r="X11" s="72">
        <v>0.5135135135135135</v>
      </c>
      <c r="Y11" s="73">
        <v>0.10810810810810811</v>
      </c>
      <c r="Z11" s="64">
        <v>0.05</v>
      </c>
      <c r="AA11" s="65">
        <v>0.16</v>
      </c>
      <c r="AB11" s="66">
        <v>0.45</v>
      </c>
    </row>
    <row r="12" spans="1:28" s="134" customFormat="1" ht="13.5" customHeight="1">
      <c r="A12" s="526"/>
      <c r="B12" s="6" t="s">
        <v>6</v>
      </c>
      <c r="C12" s="25">
        <v>0</v>
      </c>
      <c r="D12" s="26">
        <v>0</v>
      </c>
      <c r="E12" s="26">
        <v>0</v>
      </c>
      <c r="F12" s="26">
        <v>1</v>
      </c>
      <c r="G12" s="26">
        <v>0</v>
      </c>
      <c r="H12" s="26">
        <v>0</v>
      </c>
      <c r="I12" s="68">
        <v>0</v>
      </c>
      <c r="J12" s="24">
        <f t="shared" si="6"/>
        <v>1</v>
      </c>
      <c r="K12" s="26">
        <v>23</v>
      </c>
      <c r="L12" s="68">
        <v>8</v>
      </c>
      <c r="M12" s="25">
        <v>158</v>
      </c>
      <c r="N12" s="26">
        <v>513</v>
      </c>
      <c r="O12" s="27">
        <v>1602</v>
      </c>
      <c r="P12" s="28">
        <f t="shared" si="0"/>
        <v>0</v>
      </c>
      <c r="Q12" s="29">
        <f t="shared" si="7"/>
        <v>0</v>
      </c>
      <c r="R12" s="29">
        <f t="shared" si="1"/>
        <v>0</v>
      </c>
      <c r="S12" s="29">
        <f t="shared" si="2"/>
        <v>0.09090909090909091</v>
      </c>
      <c r="T12" s="29">
        <f t="shared" si="3"/>
        <v>0</v>
      </c>
      <c r="U12" s="29">
        <f t="shared" si="8"/>
        <v>0</v>
      </c>
      <c r="V12" s="128">
        <f t="shared" si="4"/>
        <v>0</v>
      </c>
      <c r="W12" s="31">
        <f t="shared" si="5"/>
        <v>0.02702702702702703</v>
      </c>
      <c r="X12" s="69">
        <v>0.6216216216216216</v>
      </c>
      <c r="Y12" s="70">
        <v>0.21621621621621623</v>
      </c>
      <c r="Z12" s="32">
        <v>0.05</v>
      </c>
      <c r="AA12" s="33">
        <v>0.16</v>
      </c>
      <c r="AB12" s="34">
        <v>0.51</v>
      </c>
    </row>
    <row r="13" spans="1:28" s="134" customFormat="1" ht="13.5" customHeight="1">
      <c r="A13" s="526"/>
      <c r="B13" s="6" t="s">
        <v>7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68">
        <v>0</v>
      </c>
      <c r="J13" s="24">
        <f t="shared" si="6"/>
        <v>0</v>
      </c>
      <c r="K13" s="26">
        <v>18</v>
      </c>
      <c r="L13" s="68">
        <v>12</v>
      </c>
      <c r="M13" s="25">
        <v>161</v>
      </c>
      <c r="N13" s="26">
        <v>548</v>
      </c>
      <c r="O13" s="27">
        <v>1962</v>
      </c>
      <c r="P13" s="28">
        <f t="shared" si="0"/>
        <v>0</v>
      </c>
      <c r="Q13" s="29">
        <f t="shared" si="7"/>
        <v>0</v>
      </c>
      <c r="R13" s="29">
        <f t="shared" si="1"/>
        <v>0</v>
      </c>
      <c r="S13" s="29">
        <f t="shared" si="2"/>
        <v>0</v>
      </c>
      <c r="T13" s="29">
        <f t="shared" si="3"/>
        <v>0</v>
      </c>
      <c r="U13" s="29">
        <f t="shared" si="8"/>
        <v>0</v>
      </c>
      <c r="V13" s="128">
        <f t="shared" si="4"/>
        <v>0</v>
      </c>
      <c r="W13" s="31">
        <f t="shared" si="5"/>
        <v>0</v>
      </c>
      <c r="X13" s="69">
        <v>0.4864864864864865</v>
      </c>
      <c r="Y13" s="70">
        <v>0.32432432432432434</v>
      </c>
      <c r="Z13" s="32">
        <v>0.05</v>
      </c>
      <c r="AA13" s="33">
        <v>0.17</v>
      </c>
      <c r="AB13" s="34">
        <v>0.62</v>
      </c>
    </row>
    <row r="14" spans="1:28" s="134" customFormat="1" ht="13.5" customHeight="1">
      <c r="A14" s="527"/>
      <c r="B14" s="135" t="s">
        <v>8</v>
      </c>
      <c r="C14" s="40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136">
        <v>1</v>
      </c>
      <c r="J14" s="39">
        <f t="shared" si="6"/>
        <v>1</v>
      </c>
      <c r="K14" s="41">
        <v>18</v>
      </c>
      <c r="L14" s="136">
        <v>9</v>
      </c>
      <c r="M14" s="40">
        <v>178</v>
      </c>
      <c r="N14" s="41">
        <v>507</v>
      </c>
      <c r="O14" s="42">
        <v>1906</v>
      </c>
      <c r="P14" s="43">
        <f t="shared" si="0"/>
        <v>0</v>
      </c>
      <c r="Q14" s="44">
        <f t="shared" si="7"/>
        <v>0</v>
      </c>
      <c r="R14" s="44">
        <f t="shared" si="1"/>
        <v>0</v>
      </c>
      <c r="S14" s="44">
        <f t="shared" si="2"/>
        <v>0</v>
      </c>
      <c r="T14" s="44">
        <f t="shared" si="3"/>
        <v>0</v>
      </c>
      <c r="U14" s="44">
        <f t="shared" si="8"/>
        <v>0</v>
      </c>
      <c r="V14" s="131">
        <f t="shared" si="4"/>
        <v>0.25</v>
      </c>
      <c r="W14" s="46">
        <f t="shared" si="5"/>
        <v>0.02702702702702703</v>
      </c>
      <c r="X14" s="137">
        <v>0.4864864864864865</v>
      </c>
      <c r="Y14" s="138">
        <v>0.24324324324324326</v>
      </c>
      <c r="Z14" s="47">
        <v>0.06</v>
      </c>
      <c r="AA14" s="48">
        <v>0.16</v>
      </c>
      <c r="AB14" s="49">
        <v>0.6</v>
      </c>
    </row>
    <row r="15" spans="1:28" s="134" customFormat="1" ht="13.5" customHeight="1">
      <c r="A15" s="519">
        <v>3</v>
      </c>
      <c r="B15" s="6" t="s">
        <v>9</v>
      </c>
      <c r="C15" s="25">
        <v>0</v>
      </c>
      <c r="D15" s="26">
        <v>0</v>
      </c>
      <c r="E15" s="26">
        <v>0</v>
      </c>
      <c r="F15" s="26">
        <v>1</v>
      </c>
      <c r="G15" s="26">
        <v>0</v>
      </c>
      <c r="H15" s="26">
        <v>0</v>
      </c>
      <c r="I15" s="68">
        <v>1</v>
      </c>
      <c r="J15" s="24">
        <f t="shared" si="6"/>
        <v>2</v>
      </c>
      <c r="K15" s="26">
        <v>14</v>
      </c>
      <c r="L15" s="68">
        <v>9</v>
      </c>
      <c r="M15" s="25">
        <v>169</v>
      </c>
      <c r="N15" s="26">
        <v>514</v>
      </c>
      <c r="O15" s="27">
        <v>2107</v>
      </c>
      <c r="P15" s="28">
        <f t="shared" si="0"/>
        <v>0</v>
      </c>
      <c r="Q15" s="29">
        <f t="shared" si="7"/>
        <v>0</v>
      </c>
      <c r="R15" s="29">
        <f t="shared" si="1"/>
        <v>0</v>
      </c>
      <c r="S15" s="29">
        <f t="shared" si="2"/>
        <v>0.09090909090909091</v>
      </c>
      <c r="T15" s="29">
        <f t="shared" si="3"/>
        <v>0</v>
      </c>
      <c r="U15" s="29">
        <f t="shared" si="8"/>
        <v>0</v>
      </c>
      <c r="V15" s="30">
        <f t="shared" si="4"/>
        <v>0.25</v>
      </c>
      <c r="W15" s="31">
        <f t="shared" si="5"/>
        <v>0.05405405405405406</v>
      </c>
      <c r="X15" s="69">
        <v>0.3783783783783784</v>
      </c>
      <c r="Y15" s="70">
        <v>0.24324324324324326</v>
      </c>
      <c r="Z15" s="32">
        <v>0.05</v>
      </c>
      <c r="AA15" s="33">
        <v>0.16</v>
      </c>
      <c r="AB15" s="34">
        <v>0.68</v>
      </c>
    </row>
    <row r="16" spans="1:28" s="134" customFormat="1" ht="13.5" customHeight="1">
      <c r="A16" s="520"/>
      <c r="B16" s="6" t="s">
        <v>10</v>
      </c>
      <c r="C16" s="25">
        <v>0</v>
      </c>
      <c r="D16" s="26">
        <v>0</v>
      </c>
      <c r="E16" s="26">
        <v>0</v>
      </c>
      <c r="F16" s="26">
        <v>0</v>
      </c>
      <c r="G16" s="26">
        <v>1</v>
      </c>
      <c r="H16" s="26">
        <v>0</v>
      </c>
      <c r="I16" s="68">
        <v>2</v>
      </c>
      <c r="J16" s="24">
        <f t="shared" si="6"/>
        <v>3</v>
      </c>
      <c r="K16" s="26">
        <v>21</v>
      </c>
      <c r="L16" s="68">
        <v>12</v>
      </c>
      <c r="M16" s="25">
        <v>165</v>
      </c>
      <c r="N16" s="26">
        <v>559</v>
      </c>
      <c r="O16" s="27">
        <v>1841</v>
      </c>
      <c r="P16" s="28">
        <f t="shared" si="0"/>
        <v>0</v>
      </c>
      <c r="Q16" s="29">
        <f t="shared" si="7"/>
        <v>0</v>
      </c>
      <c r="R16" s="29">
        <f t="shared" si="1"/>
        <v>0</v>
      </c>
      <c r="S16" s="29">
        <f t="shared" si="2"/>
        <v>0</v>
      </c>
      <c r="T16" s="29">
        <f t="shared" si="3"/>
        <v>0.25</v>
      </c>
      <c r="U16" s="29">
        <f t="shared" si="8"/>
        <v>0</v>
      </c>
      <c r="V16" s="30">
        <f t="shared" si="4"/>
        <v>0.5</v>
      </c>
      <c r="W16" s="31">
        <f t="shared" si="5"/>
        <v>0.08108108108108109</v>
      </c>
      <c r="X16" s="69">
        <v>0.5675675675675675</v>
      </c>
      <c r="Y16" s="70">
        <v>0.32432432432432434</v>
      </c>
      <c r="Z16" s="32">
        <v>0.05</v>
      </c>
      <c r="AA16" s="33">
        <v>0.18</v>
      </c>
      <c r="AB16" s="34">
        <v>0.6</v>
      </c>
    </row>
    <row r="17" spans="1:28" s="134" customFormat="1" ht="13.5" customHeight="1">
      <c r="A17" s="520"/>
      <c r="B17" s="6" t="s">
        <v>11</v>
      </c>
      <c r="C17" s="25">
        <v>0</v>
      </c>
      <c r="D17" s="26">
        <v>1</v>
      </c>
      <c r="E17" s="26">
        <v>0</v>
      </c>
      <c r="F17" s="26">
        <v>0</v>
      </c>
      <c r="G17" s="26">
        <v>0</v>
      </c>
      <c r="H17" s="26">
        <v>0</v>
      </c>
      <c r="I17" s="68">
        <v>0</v>
      </c>
      <c r="J17" s="24">
        <f t="shared" si="6"/>
        <v>1</v>
      </c>
      <c r="K17" s="26">
        <v>20</v>
      </c>
      <c r="L17" s="68">
        <v>14</v>
      </c>
      <c r="M17" s="25">
        <v>178</v>
      </c>
      <c r="N17" s="26">
        <v>436</v>
      </c>
      <c r="O17" s="27">
        <v>1437</v>
      </c>
      <c r="P17" s="28">
        <f t="shared" si="0"/>
        <v>0</v>
      </c>
      <c r="Q17" s="29">
        <f t="shared" si="7"/>
        <v>0.16666666666666666</v>
      </c>
      <c r="R17" s="29">
        <f t="shared" si="1"/>
        <v>0</v>
      </c>
      <c r="S17" s="29">
        <f t="shared" si="2"/>
        <v>0</v>
      </c>
      <c r="T17" s="29">
        <f t="shared" si="3"/>
        <v>0</v>
      </c>
      <c r="U17" s="29">
        <f t="shared" si="8"/>
        <v>0</v>
      </c>
      <c r="V17" s="30">
        <f t="shared" si="4"/>
        <v>0</v>
      </c>
      <c r="W17" s="31">
        <f t="shared" si="5"/>
        <v>0.02702702702702703</v>
      </c>
      <c r="X17" s="69">
        <v>0.5405405405405406</v>
      </c>
      <c r="Y17" s="70">
        <v>0.3783783783783784</v>
      </c>
      <c r="Z17" s="32">
        <v>0.06</v>
      </c>
      <c r="AA17" s="33">
        <v>0.14</v>
      </c>
      <c r="AB17" s="34">
        <v>0.46</v>
      </c>
    </row>
    <row r="18" spans="1:28" s="134" customFormat="1" ht="13.5" customHeight="1">
      <c r="A18" s="521"/>
      <c r="B18" s="135" t="s">
        <v>12</v>
      </c>
      <c r="C18" s="40">
        <v>0</v>
      </c>
      <c r="D18" s="41">
        <v>0</v>
      </c>
      <c r="E18" s="41">
        <v>0</v>
      </c>
      <c r="F18" s="41">
        <v>0</v>
      </c>
      <c r="G18" s="41">
        <v>1</v>
      </c>
      <c r="H18" s="41">
        <v>1</v>
      </c>
      <c r="I18" s="136">
        <v>2</v>
      </c>
      <c r="J18" s="39">
        <f t="shared" si="6"/>
        <v>4</v>
      </c>
      <c r="K18" s="41">
        <v>26</v>
      </c>
      <c r="L18" s="136">
        <v>12</v>
      </c>
      <c r="M18" s="40">
        <v>155</v>
      </c>
      <c r="N18" s="41">
        <v>504</v>
      </c>
      <c r="O18" s="42">
        <v>2085</v>
      </c>
      <c r="P18" s="43">
        <f t="shared" si="0"/>
        <v>0</v>
      </c>
      <c r="Q18" s="44">
        <f t="shared" si="7"/>
        <v>0</v>
      </c>
      <c r="R18" s="44">
        <f t="shared" si="1"/>
        <v>0</v>
      </c>
      <c r="S18" s="44">
        <f t="shared" si="2"/>
        <v>0</v>
      </c>
      <c r="T18" s="44">
        <f t="shared" si="3"/>
        <v>0.25</v>
      </c>
      <c r="U18" s="44">
        <f t="shared" si="8"/>
        <v>0.25</v>
      </c>
      <c r="V18" s="45">
        <f t="shared" si="4"/>
        <v>0.5</v>
      </c>
      <c r="W18" s="46">
        <f t="shared" si="5"/>
        <v>0.10810810810810811</v>
      </c>
      <c r="X18" s="137">
        <v>0.7027027027027027</v>
      </c>
      <c r="Y18" s="138">
        <v>0.32432432432432434</v>
      </c>
      <c r="Z18" s="47">
        <v>0.05</v>
      </c>
      <c r="AA18" s="48">
        <v>0.16</v>
      </c>
      <c r="AB18" s="49">
        <v>0.67</v>
      </c>
    </row>
    <row r="19" spans="1:28" s="139" customFormat="1" ht="13.5" customHeight="1">
      <c r="A19" s="519">
        <v>4</v>
      </c>
      <c r="B19" s="6" t="s">
        <v>13</v>
      </c>
      <c r="C19" s="21">
        <v>0</v>
      </c>
      <c r="D19" s="22">
        <v>0</v>
      </c>
      <c r="E19" s="22">
        <v>2</v>
      </c>
      <c r="F19" s="22">
        <v>0</v>
      </c>
      <c r="G19" s="22">
        <v>0</v>
      </c>
      <c r="H19" s="22">
        <v>0</v>
      </c>
      <c r="I19" s="23">
        <v>0</v>
      </c>
      <c r="J19" s="24">
        <f t="shared" si="6"/>
        <v>2</v>
      </c>
      <c r="K19" s="22">
        <v>14</v>
      </c>
      <c r="L19" s="68">
        <v>14</v>
      </c>
      <c r="M19" s="21">
        <v>197</v>
      </c>
      <c r="N19" s="22">
        <v>434</v>
      </c>
      <c r="O19" s="27">
        <v>2114</v>
      </c>
      <c r="P19" s="28">
        <f t="shared" si="0"/>
        <v>0</v>
      </c>
      <c r="Q19" s="29">
        <f t="shared" si="7"/>
        <v>0</v>
      </c>
      <c r="R19" s="29">
        <f t="shared" si="1"/>
        <v>0.4</v>
      </c>
      <c r="S19" s="29">
        <f t="shared" si="2"/>
        <v>0</v>
      </c>
      <c r="T19" s="29">
        <f t="shared" si="3"/>
        <v>0</v>
      </c>
      <c r="U19" s="29">
        <f t="shared" si="8"/>
        <v>0</v>
      </c>
      <c r="V19" s="128">
        <f t="shared" si="4"/>
        <v>0</v>
      </c>
      <c r="W19" s="31">
        <f t="shared" si="5"/>
        <v>0.05405405405405406</v>
      </c>
      <c r="X19" s="29">
        <v>0.3783783783783784</v>
      </c>
      <c r="Y19" s="70">
        <v>0.3783783783783784</v>
      </c>
      <c r="Z19" s="129">
        <v>0.06</v>
      </c>
      <c r="AA19" s="130">
        <v>0.14</v>
      </c>
      <c r="AB19" s="34">
        <v>0.68</v>
      </c>
    </row>
    <row r="20" spans="1:28" s="139" customFormat="1" ht="13.5" customHeight="1">
      <c r="A20" s="520"/>
      <c r="B20" s="6" t="s">
        <v>14</v>
      </c>
      <c r="C20" s="21">
        <v>0</v>
      </c>
      <c r="D20" s="22">
        <v>0</v>
      </c>
      <c r="E20" s="22">
        <v>0</v>
      </c>
      <c r="F20" s="22">
        <v>1</v>
      </c>
      <c r="G20" s="22">
        <v>2</v>
      </c>
      <c r="H20" s="22">
        <v>0</v>
      </c>
      <c r="I20" s="23">
        <v>0</v>
      </c>
      <c r="J20" s="24">
        <f t="shared" si="6"/>
        <v>3</v>
      </c>
      <c r="K20" s="22">
        <v>24</v>
      </c>
      <c r="L20" s="68">
        <v>20</v>
      </c>
      <c r="M20" s="21">
        <v>203</v>
      </c>
      <c r="N20" s="22">
        <v>530</v>
      </c>
      <c r="O20" s="27">
        <v>2228</v>
      </c>
      <c r="P20" s="28">
        <f t="shared" si="0"/>
        <v>0</v>
      </c>
      <c r="Q20" s="29">
        <f t="shared" si="7"/>
        <v>0</v>
      </c>
      <c r="R20" s="29">
        <f t="shared" si="1"/>
        <v>0</v>
      </c>
      <c r="S20" s="29">
        <f t="shared" si="2"/>
        <v>0.09090909090909091</v>
      </c>
      <c r="T20" s="29">
        <f t="shared" si="3"/>
        <v>0.5</v>
      </c>
      <c r="U20" s="29">
        <f t="shared" si="8"/>
        <v>0</v>
      </c>
      <c r="V20" s="128">
        <f t="shared" si="4"/>
        <v>0</v>
      </c>
      <c r="W20" s="31">
        <f t="shared" si="5"/>
        <v>0.08108108108108109</v>
      </c>
      <c r="X20" s="29">
        <v>0.6486486486486487</v>
      </c>
      <c r="Y20" s="70">
        <v>0.5405405405405406</v>
      </c>
      <c r="Z20" s="129">
        <v>0.06</v>
      </c>
      <c r="AA20" s="130">
        <v>0.17</v>
      </c>
      <c r="AB20" s="34">
        <v>0.71</v>
      </c>
    </row>
    <row r="21" spans="1:28" s="139" customFormat="1" ht="13.5" customHeight="1">
      <c r="A21" s="520"/>
      <c r="B21" s="6" t="s">
        <v>15</v>
      </c>
      <c r="C21" s="21">
        <v>0</v>
      </c>
      <c r="D21" s="22">
        <v>1</v>
      </c>
      <c r="E21" s="22">
        <v>0</v>
      </c>
      <c r="F21" s="22">
        <v>0</v>
      </c>
      <c r="G21" s="22">
        <v>0</v>
      </c>
      <c r="H21" s="22">
        <v>0</v>
      </c>
      <c r="I21" s="23">
        <v>1</v>
      </c>
      <c r="J21" s="24">
        <f t="shared" si="6"/>
        <v>2</v>
      </c>
      <c r="K21" s="22">
        <v>17</v>
      </c>
      <c r="L21" s="68">
        <v>18</v>
      </c>
      <c r="M21" s="21">
        <v>273</v>
      </c>
      <c r="N21" s="22">
        <v>515</v>
      </c>
      <c r="O21" s="27">
        <v>2119</v>
      </c>
      <c r="P21" s="28">
        <f t="shared" si="0"/>
        <v>0</v>
      </c>
      <c r="Q21" s="29">
        <f t="shared" si="7"/>
        <v>0.16666666666666666</v>
      </c>
      <c r="R21" s="29">
        <f t="shared" si="1"/>
        <v>0</v>
      </c>
      <c r="S21" s="29">
        <f t="shared" si="2"/>
        <v>0</v>
      </c>
      <c r="T21" s="29">
        <f t="shared" si="3"/>
        <v>0</v>
      </c>
      <c r="U21" s="29">
        <f t="shared" si="8"/>
        <v>0</v>
      </c>
      <c r="V21" s="128">
        <f t="shared" si="4"/>
        <v>0.25</v>
      </c>
      <c r="W21" s="31">
        <f t="shared" si="5"/>
        <v>0.05405405405405406</v>
      </c>
      <c r="X21" s="29">
        <v>0.4594594594594595</v>
      </c>
      <c r="Y21" s="70">
        <v>0.4864864864864865</v>
      </c>
      <c r="Z21" s="129">
        <v>0.09</v>
      </c>
      <c r="AA21" s="130">
        <v>0.16</v>
      </c>
      <c r="AB21" s="34">
        <v>0.68</v>
      </c>
    </row>
    <row r="22" spans="1:28" s="139" customFormat="1" ht="13.5" customHeight="1">
      <c r="A22" s="521"/>
      <c r="B22" s="6" t="s">
        <v>16</v>
      </c>
      <c r="C22" s="21">
        <v>0</v>
      </c>
      <c r="D22" s="22">
        <v>0</v>
      </c>
      <c r="E22" s="22">
        <v>1</v>
      </c>
      <c r="F22" s="22">
        <v>0</v>
      </c>
      <c r="G22" s="22">
        <v>1</v>
      </c>
      <c r="H22" s="22">
        <v>2</v>
      </c>
      <c r="I22" s="23">
        <v>2</v>
      </c>
      <c r="J22" s="24">
        <f t="shared" si="6"/>
        <v>6</v>
      </c>
      <c r="K22" s="22">
        <v>30</v>
      </c>
      <c r="L22" s="68">
        <v>18</v>
      </c>
      <c r="M22" s="21">
        <v>234</v>
      </c>
      <c r="N22" s="22">
        <v>604</v>
      </c>
      <c r="O22" s="27">
        <v>2249</v>
      </c>
      <c r="P22" s="28">
        <f t="shared" si="0"/>
        <v>0</v>
      </c>
      <c r="Q22" s="29">
        <f t="shared" si="7"/>
        <v>0</v>
      </c>
      <c r="R22" s="29">
        <f t="shared" si="1"/>
        <v>0.2</v>
      </c>
      <c r="S22" s="29">
        <f t="shared" si="2"/>
        <v>0</v>
      </c>
      <c r="T22" s="29">
        <f t="shared" si="3"/>
        <v>0.25</v>
      </c>
      <c r="U22" s="29">
        <f t="shared" si="8"/>
        <v>0.5</v>
      </c>
      <c r="V22" s="128">
        <f t="shared" si="4"/>
        <v>0.5</v>
      </c>
      <c r="W22" s="31">
        <f t="shared" si="5"/>
        <v>0.16216216216216217</v>
      </c>
      <c r="X22" s="29">
        <v>0.8108108108108109</v>
      </c>
      <c r="Y22" s="70">
        <v>0.4864864864864865</v>
      </c>
      <c r="Z22" s="129">
        <v>0.07</v>
      </c>
      <c r="AA22" s="130">
        <v>0.19</v>
      </c>
      <c r="AB22" s="34">
        <v>0.72</v>
      </c>
    </row>
    <row r="23" spans="1:28" s="139" customFormat="1" ht="13.5" customHeight="1">
      <c r="A23" s="519">
        <v>5</v>
      </c>
      <c r="B23" s="5" t="s">
        <v>17</v>
      </c>
      <c r="C23" s="95">
        <v>0</v>
      </c>
      <c r="D23" s="96">
        <v>1</v>
      </c>
      <c r="E23" s="96">
        <v>0</v>
      </c>
      <c r="F23" s="96">
        <v>0</v>
      </c>
      <c r="G23" s="96">
        <v>0</v>
      </c>
      <c r="H23" s="96">
        <v>2</v>
      </c>
      <c r="I23" s="97">
        <v>2</v>
      </c>
      <c r="J23" s="54">
        <f t="shared" si="6"/>
        <v>5</v>
      </c>
      <c r="K23" s="96">
        <v>11</v>
      </c>
      <c r="L23" s="71">
        <v>13</v>
      </c>
      <c r="M23" s="95">
        <v>140</v>
      </c>
      <c r="N23" s="96">
        <v>343</v>
      </c>
      <c r="O23" s="59">
        <v>1688</v>
      </c>
      <c r="P23" s="60">
        <f t="shared" si="0"/>
        <v>0</v>
      </c>
      <c r="Q23" s="61">
        <f t="shared" si="7"/>
        <v>0.16666666666666666</v>
      </c>
      <c r="R23" s="61">
        <f t="shared" si="1"/>
        <v>0</v>
      </c>
      <c r="S23" s="61">
        <f t="shared" si="2"/>
        <v>0</v>
      </c>
      <c r="T23" s="61">
        <f t="shared" si="3"/>
        <v>0</v>
      </c>
      <c r="U23" s="61">
        <f t="shared" si="8"/>
        <v>0.5</v>
      </c>
      <c r="V23" s="223">
        <f t="shared" si="4"/>
        <v>0.5</v>
      </c>
      <c r="W23" s="63">
        <f t="shared" si="5"/>
        <v>0.13513513513513514</v>
      </c>
      <c r="X23" s="61">
        <v>0.2972972972972973</v>
      </c>
      <c r="Y23" s="73">
        <v>0.35135135135135137</v>
      </c>
      <c r="Z23" s="132">
        <v>0.05</v>
      </c>
      <c r="AA23" s="133">
        <v>0.11</v>
      </c>
      <c r="AB23" s="66">
        <v>0.54</v>
      </c>
    </row>
    <row r="24" spans="1:28" s="139" customFormat="1" ht="13.5" customHeight="1">
      <c r="A24" s="520"/>
      <c r="B24" s="6" t="s">
        <v>18</v>
      </c>
      <c r="C24" s="21">
        <v>0</v>
      </c>
      <c r="D24" s="22">
        <v>1</v>
      </c>
      <c r="E24" s="22">
        <v>0</v>
      </c>
      <c r="F24" s="22">
        <v>0</v>
      </c>
      <c r="G24" s="22">
        <v>1</v>
      </c>
      <c r="H24" s="22">
        <v>1</v>
      </c>
      <c r="I24" s="23">
        <v>0</v>
      </c>
      <c r="J24" s="24">
        <f t="shared" si="6"/>
        <v>3</v>
      </c>
      <c r="K24" s="22">
        <v>16</v>
      </c>
      <c r="L24" s="68">
        <v>21</v>
      </c>
      <c r="M24" s="21">
        <v>267</v>
      </c>
      <c r="N24" s="22">
        <v>438</v>
      </c>
      <c r="O24" s="27">
        <v>2467</v>
      </c>
      <c r="P24" s="28">
        <f t="shared" si="0"/>
        <v>0</v>
      </c>
      <c r="Q24" s="29">
        <f t="shared" si="7"/>
        <v>0.16666666666666666</v>
      </c>
      <c r="R24" s="29">
        <f t="shared" si="1"/>
        <v>0</v>
      </c>
      <c r="S24" s="29">
        <f t="shared" si="2"/>
        <v>0</v>
      </c>
      <c r="T24" s="29">
        <f t="shared" si="3"/>
        <v>0.25</v>
      </c>
      <c r="U24" s="29">
        <f t="shared" si="8"/>
        <v>0.25</v>
      </c>
      <c r="V24" s="30">
        <f t="shared" si="4"/>
        <v>0</v>
      </c>
      <c r="W24" s="31">
        <f t="shared" si="5"/>
        <v>0.08108108108108109</v>
      </c>
      <c r="X24" s="29">
        <v>0.43243243243243246</v>
      </c>
      <c r="Y24" s="70">
        <v>0.5675675675675675</v>
      </c>
      <c r="Z24" s="129">
        <v>0.08</v>
      </c>
      <c r="AA24" s="130">
        <v>0.14</v>
      </c>
      <c r="AB24" s="34">
        <v>0.79</v>
      </c>
    </row>
    <row r="25" spans="1:28" s="139" customFormat="1" ht="13.5" customHeight="1">
      <c r="A25" s="520"/>
      <c r="B25" s="6" t="s">
        <v>19</v>
      </c>
      <c r="C25" s="21">
        <v>0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3">
        <v>1</v>
      </c>
      <c r="J25" s="24">
        <f t="shared" si="6"/>
        <v>2</v>
      </c>
      <c r="K25" s="22">
        <v>11</v>
      </c>
      <c r="L25" s="68">
        <v>21</v>
      </c>
      <c r="M25" s="21">
        <v>267</v>
      </c>
      <c r="N25" s="22">
        <v>523</v>
      </c>
      <c r="O25" s="27">
        <v>2889</v>
      </c>
      <c r="P25" s="28">
        <f t="shared" si="0"/>
        <v>0</v>
      </c>
      <c r="Q25" s="29">
        <f t="shared" si="7"/>
        <v>0.16666666666666666</v>
      </c>
      <c r="R25" s="29">
        <f t="shared" si="1"/>
        <v>0</v>
      </c>
      <c r="S25" s="29">
        <f t="shared" si="2"/>
        <v>0</v>
      </c>
      <c r="T25" s="29">
        <f t="shared" si="3"/>
        <v>0</v>
      </c>
      <c r="U25" s="29">
        <f t="shared" si="8"/>
        <v>0</v>
      </c>
      <c r="V25" s="30">
        <f t="shared" si="4"/>
        <v>0.25</v>
      </c>
      <c r="W25" s="31">
        <f t="shared" si="5"/>
        <v>0.05405405405405406</v>
      </c>
      <c r="X25" s="29">
        <v>0.2972972972972973</v>
      </c>
      <c r="Y25" s="70">
        <v>0.5675675675675675</v>
      </c>
      <c r="Z25" s="129">
        <v>0.08</v>
      </c>
      <c r="AA25" s="130">
        <v>0.17</v>
      </c>
      <c r="AB25" s="34">
        <v>0.92</v>
      </c>
    </row>
    <row r="26" spans="1:28" s="139" customFormat="1" ht="13.5" customHeight="1">
      <c r="A26" s="520"/>
      <c r="B26" s="6" t="s">
        <v>20</v>
      </c>
      <c r="C26" s="21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3">
        <v>1</v>
      </c>
      <c r="J26" s="24">
        <f t="shared" si="6"/>
        <v>1</v>
      </c>
      <c r="K26" s="22">
        <v>18</v>
      </c>
      <c r="L26" s="68">
        <v>13</v>
      </c>
      <c r="M26" s="21">
        <v>302</v>
      </c>
      <c r="N26" s="22">
        <v>479</v>
      </c>
      <c r="O26" s="27">
        <v>2235</v>
      </c>
      <c r="P26" s="28">
        <f t="shared" si="0"/>
        <v>0</v>
      </c>
      <c r="Q26" s="29">
        <f t="shared" si="7"/>
        <v>0</v>
      </c>
      <c r="R26" s="29">
        <f t="shared" si="1"/>
        <v>0</v>
      </c>
      <c r="S26" s="29">
        <f t="shared" si="2"/>
        <v>0</v>
      </c>
      <c r="T26" s="29">
        <f t="shared" si="3"/>
        <v>0</v>
      </c>
      <c r="U26" s="29">
        <f t="shared" si="8"/>
        <v>0</v>
      </c>
      <c r="V26" s="30">
        <f t="shared" si="4"/>
        <v>0.25</v>
      </c>
      <c r="W26" s="31">
        <f t="shared" si="5"/>
        <v>0.02702702702702703</v>
      </c>
      <c r="X26" s="29">
        <v>0.4864864864864865</v>
      </c>
      <c r="Y26" s="70">
        <v>0.35135135135135137</v>
      </c>
      <c r="Z26" s="129">
        <v>0.1</v>
      </c>
      <c r="AA26" s="130">
        <v>0.15</v>
      </c>
      <c r="AB26" s="34">
        <v>0.71</v>
      </c>
    </row>
    <row r="27" spans="1:28" s="139" customFormat="1" ht="13.5" customHeight="1">
      <c r="A27" s="521"/>
      <c r="B27" s="135" t="s">
        <v>21</v>
      </c>
      <c r="C27" s="36">
        <v>0</v>
      </c>
      <c r="D27" s="37">
        <v>0</v>
      </c>
      <c r="E27" s="37">
        <v>0</v>
      </c>
      <c r="F27" s="37">
        <v>0</v>
      </c>
      <c r="G27" s="37">
        <v>0</v>
      </c>
      <c r="H27" s="37">
        <v>1</v>
      </c>
      <c r="I27" s="38">
        <v>1</v>
      </c>
      <c r="J27" s="39">
        <f t="shared" si="6"/>
        <v>2</v>
      </c>
      <c r="K27" s="37">
        <v>17</v>
      </c>
      <c r="L27" s="136">
        <v>23</v>
      </c>
      <c r="M27" s="36">
        <v>263</v>
      </c>
      <c r="N27" s="37">
        <v>553</v>
      </c>
      <c r="O27" s="42">
        <v>2827</v>
      </c>
      <c r="P27" s="43">
        <f t="shared" si="0"/>
        <v>0</v>
      </c>
      <c r="Q27" s="44">
        <f t="shared" si="7"/>
        <v>0</v>
      </c>
      <c r="R27" s="44">
        <f t="shared" si="1"/>
        <v>0</v>
      </c>
      <c r="S27" s="44">
        <f t="shared" si="2"/>
        <v>0</v>
      </c>
      <c r="T27" s="44">
        <f t="shared" si="3"/>
        <v>0</v>
      </c>
      <c r="U27" s="44">
        <f t="shared" si="8"/>
        <v>0.25</v>
      </c>
      <c r="V27" s="45">
        <f t="shared" si="4"/>
        <v>0.25</v>
      </c>
      <c r="W27" s="46">
        <f t="shared" si="5"/>
        <v>0.05405405405405406</v>
      </c>
      <c r="X27" s="44">
        <v>0.4594594594594595</v>
      </c>
      <c r="Y27" s="138">
        <v>0.6216216216216216</v>
      </c>
      <c r="Z27" s="140">
        <v>0.08</v>
      </c>
      <c r="AA27" s="141">
        <v>0.18</v>
      </c>
      <c r="AB27" s="49">
        <v>0.9</v>
      </c>
    </row>
    <row r="28" spans="1:28" s="139" customFormat="1" ht="13.5" customHeight="1">
      <c r="A28" s="519">
        <v>6</v>
      </c>
      <c r="B28" s="6" t="s">
        <v>22</v>
      </c>
      <c r="C28" s="21">
        <v>0</v>
      </c>
      <c r="D28" s="22">
        <v>0</v>
      </c>
      <c r="E28" s="22">
        <v>1</v>
      </c>
      <c r="F28" s="22">
        <v>0</v>
      </c>
      <c r="G28" s="22">
        <v>0</v>
      </c>
      <c r="H28" s="22">
        <v>0</v>
      </c>
      <c r="I28" s="23">
        <v>1</v>
      </c>
      <c r="J28" s="24">
        <f t="shared" si="6"/>
        <v>2</v>
      </c>
      <c r="K28" s="22">
        <v>19</v>
      </c>
      <c r="L28" s="68">
        <v>17</v>
      </c>
      <c r="M28" s="21">
        <v>249</v>
      </c>
      <c r="N28" s="22">
        <v>579</v>
      </c>
      <c r="O28" s="27">
        <v>3261</v>
      </c>
      <c r="P28" s="28">
        <f t="shared" si="0"/>
        <v>0</v>
      </c>
      <c r="Q28" s="29">
        <f t="shared" si="7"/>
        <v>0</v>
      </c>
      <c r="R28" s="29">
        <f t="shared" si="1"/>
        <v>0.2</v>
      </c>
      <c r="S28" s="29">
        <f t="shared" si="2"/>
        <v>0</v>
      </c>
      <c r="T28" s="29">
        <f t="shared" si="3"/>
        <v>0</v>
      </c>
      <c r="U28" s="29">
        <f t="shared" si="8"/>
        <v>0</v>
      </c>
      <c r="V28" s="128">
        <f t="shared" si="4"/>
        <v>0.25</v>
      </c>
      <c r="W28" s="31">
        <f t="shared" si="5"/>
        <v>0.05405405405405406</v>
      </c>
      <c r="X28" s="29">
        <v>0.5135135135135135</v>
      </c>
      <c r="Y28" s="70">
        <v>0.4594594594594595</v>
      </c>
      <c r="Z28" s="129">
        <v>0.08</v>
      </c>
      <c r="AA28" s="130">
        <v>0.18</v>
      </c>
      <c r="AB28" s="34">
        <v>1.04</v>
      </c>
    </row>
    <row r="29" spans="1:28" s="139" customFormat="1" ht="13.5" customHeight="1">
      <c r="A29" s="520"/>
      <c r="B29" s="6" t="s">
        <v>23</v>
      </c>
      <c r="C29" s="21">
        <v>0</v>
      </c>
      <c r="D29" s="22">
        <v>0</v>
      </c>
      <c r="E29" s="22">
        <v>1</v>
      </c>
      <c r="F29" s="22">
        <v>0</v>
      </c>
      <c r="G29" s="22">
        <v>0</v>
      </c>
      <c r="H29" s="22">
        <v>0</v>
      </c>
      <c r="I29" s="23">
        <v>1</v>
      </c>
      <c r="J29" s="24">
        <f t="shared" si="6"/>
        <v>2</v>
      </c>
      <c r="K29" s="22">
        <v>23</v>
      </c>
      <c r="L29" s="68">
        <v>26</v>
      </c>
      <c r="M29" s="21">
        <v>315</v>
      </c>
      <c r="N29" s="22">
        <v>527</v>
      </c>
      <c r="O29" s="27">
        <v>3025</v>
      </c>
      <c r="P29" s="28">
        <f t="shared" si="0"/>
        <v>0</v>
      </c>
      <c r="Q29" s="29">
        <f t="shared" si="7"/>
        <v>0</v>
      </c>
      <c r="R29" s="29">
        <f t="shared" si="1"/>
        <v>0.2</v>
      </c>
      <c r="S29" s="29">
        <f t="shared" si="2"/>
        <v>0</v>
      </c>
      <c r="T29" s="29">
        <f t="shared" si="3"/>
        <v>0</v>
      </c>
      <c r="U29" s="29">
        <f t="shared" si="8"/>
        <v>0</v>
      </c>
      <c r="V29" s="128">
        <f t="shared" si="4"/>
        <v>0.25</v>
      </c>
      <c r="W29" s="31">
        <f t="shared" si="5"/>
        <v>0.05405405405405406</v>
      </c>
      <c r="X29" s="29">
        <v>0.6216216216216216</v>
      </c>
      <c r="Y29" s="70">
        <v>0.7027027027027027</v>
      </c>
      <c r="Z29" s="129">
        <v>0.1</v>
      </c>
      <c r="AA29" s="130">
        <v>0.17</v>
      </c>
      <c r="AB29" s="34">
        <v>0.96</v>
      </c>
    </row>
    <row r="30" spans="1:28" s="139" customFormat="1" ht="13.5" customHeight="1">
      <c r="A30" s="520"/>
      <c r="B30" s="6" t="s">
        <v>24</v>
      </c>
      <c r="C30" s="21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3">
        <v>0</v>
      </c>
      <c r="J30" s="24">
        <f t="shared" si="6"/>
        <v>0</v>
      </c>
      <c r="K30" s="22">
        <v>25</v>
      </c>
      <c r="L30" s="68">
        <v>43</v>
      </c>
      <c r="M30" s="21">
        <v>261</v>
      </c>
      <c r="N30" s="22">
        <v>646</v>
      </c>
      <c r="O30" s="27">
        <v>4629</v>
      </c>
      <c r="P30" s="28">
        <f t="shared" si="0"/>
        <v>0</v>
      </c>
      <c r="Q30" s="29">
        <f t="shared" si="7"/>
        <v>0</v>
      </c>
      <c r="R30" s="29">
        <f t="shared" si="1"/>
        <v>0</v>
      </c>
      <c r="S30" s="29">
        <f t="shared" si="2"/>
        <v>0</v>
      </c>
      <c r="T30" s="29">
        <f t="shared" si="3"/>
        <v>0</v>
      </c>
      <c r="U30" s="29">
        <f t="shared" si="8"/>
        <v>0</v>
      </c>
      <c r="V30" s="128">
        <f t="shared" si="4"/>
        <v>0</v>
      </c>
      <c r="W30" s="31">
        <f t="shared" si="5"/>
        <v>0</v>
      </c>
      <c r="X30" s="29">
        <v>0.6756756756756757</v>
      </c>
      <c r="Y30" s="70">
        <v>1.162162162162162</v>
      </c>
      <c r="Z30" s="129">
        <v>0.08</v>
      </c>
      <c r="AA30" s="130">
        <v>0.2</v>
      </c>
      <c r="AB30" s="34">
        <v>1.47</v>
      </c>
    </row>
    <row r="31" spans="1:28" s="139" customFormat="1" ht="13.5" customHeight="1">
      <c r="A31" s="521"/>
      <c r="B31" s="135">
        <v>26</v>
      </c>
      <c r="C31" s="36">
        <v>0</v>
      </c>
      <c r="D31" s="37">
        <v>0</v>
      </c>
      <c r="E31" s="37">
        <v>0</v>
      </c>
      <c r="F31" s="37">
        <v>0</v>
      </c>
      <c r="G31" s="37">
        <v>0</v>
      </c>
      <c r="H31" s="37">
        <v>1</v>
      </c>
      <c r="I31" s="38">
        <v>0</v>
      </c>
      <c r="J31" s="39">
        <f t="shared" si="6"/>
        <v>1</v>
      </c>
      <c r="K31" s="37">
        <v>28</v>
      </c>
      <c r="L31" s="136">
        <v>26</v>
      </c>
      <c r="M31" s="36">
        <v>250</v>
      </c>
      <c r="N31" s="37">
        <v>673</v>
      </c>
      <c r="O31" s="42">
        <v>3272</v>
      </c>
      <c r="P31" s="43">
        <f t="shared" si="0"/>
        <v>0</v>
      </c>
      <c r="Q31" s="44">
        <f t="shared" si="7"/>
        <v>0</v>
      </c>
      <c r="R31" s="44">
        <f t="shared" si="1"/>
        <v>0</v>
      </c>
      <c r="S31" s="44">
        <f t="shared" si="2"/>
        <v>0</v>
      </c>
      <c r="T31" s="44">
        <f t="shared" si="3"/>
        <v>0</v>
      </c>
      <c r="U31" s="44">
        <f t="shared" si="8"/>
        <v>0.25</v>
      </c>
      <c r="V31" s="131">
        <f t="shared" si="4"/>
        <v>0</v>
      </c>
      <c r="W31" s="46">
        <f t="shared" si="5"/>
        <v>0.02702702702702703</v>
      </c>
      <c r="X31" s="44">
        <v>0.7567567567567568</v>
      </c>
      <c r="Y31" s="138">
        <v>0.7027027027027027</v>
      </c>
      <c r="Z31" s="140">
        <v>0.08</v>
      </c>
      <c r="AA31" s="141">
        <v>0.21</v>
      </c>
      <c r="AB31" s="49">
        <v>1.04</v>
      </c>
    </row>
    <row r="32" spans="1:28" s="139" customFormat="1" ht="13.5" customHeight="1">
      <c r="A32" s="519">
        <v>7</v>
      </c>
      <c r="B32" s="6" t="s">
        <v>26</v>
      </c>
      <c r="C32" s="21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3">
        <v>0</v>
      </c>
      <c r="J32" s="24">
        <f t="shared" si="6"/>
        <v>0</v>
      </c>
      <c r="K32" s="22">
        <v>26</v>
      </c>
      <c r="L32" s="68">
        <v>35</v>
      </c>
      <c r="M32" s="21">
        <v>294</v>
      </c>
      <c r="N32" s="22">
        <v>672</v>
      </c>
      <c r="O32" s="27">
        <v>2968</v>
      </c>
      <c r="P32" s="28">
        <f t="shared" si="0"/>
        <v>0</v>
      </c>
      <c r="Q32" s="29">
        <f t="shared" si="7"/>
        <v>0</v>
      </c>
      <c r="R32" s="29">
        <f t="shared" si="1"/>
        <v>0</v>
      </c>
      <c r="S32" s="29">
        <f t="shared" si="2"/>
        <v>0</v>
      </c>
      <c r="T32" s="29">
        <f t="shared" si="3"/>
        <v>0</v>
      </c>
      <c r="U32" s="29">
        <f t="shared" si="8"/>
        <v>0</v>
      </c>
      <c r="V32" s="30">
        <f t="shared" si="4"/>
        <v>0</v>
      </c>
      <c r="W32" s="31">
        <f t="shared" si="5"/>
        <v>0</v>
      </c>
      <c r="X32" s="29">
        <v>0.7027027027027027</v>
      </c>
      <c r="Y32" s="70">
        <v>0.9459459459459459</v>
      </c>
      <c r="Z32" s="129">
        <v>0.09</v>
      </c>
      <c r="AA32" s="130">
        <v>0.21</v>
      </c>
      <c r="AB32" s="34">
        <v>0.94</v>
      </c>
    </row>
    <row r="33" spans="1:28" s="139" customFormat="1" ht="13.5" customHeight="1">
      <c r="A33" s="520"/>
      <c r="B33" s="6" t="s">
        <v>27</v>
      </c>
      <c r="C33" s="21">
        <v>0</v>
      </c>
      <c r="D33" s="22">
        <v>0</v>
      </c>
      <c r="E33" s="22">
        <v>0</v>
      </c>
      <c r="F33" s="22">
        <v>1</v>
      </c>
      <c r="G33" s="22">
        <v>0</v>
      </c>
      <c r="H33" s="22">
        <v>0</v>
      </c>
      <c r="I33" s="23">
        <v>0</v>
      </c>
      <c r="J33" s="24">
        <f t="shared" si="6"/>
        <v>1</v>
      </c>
      <c r="K33" s="22">
        <v>24</v>
      </c>
      <c r="L33" s="68">
        <v>29</v>
      </c>
      <c r="M33" s="21">
        <v>297</v>
      </c>
      <c r="N33" s="22">
        <v>636</v>
      </c>
      <c r="O33" s="27">
        <v>2613</v>
      </c>
      <c r="P33" s="28">
        <f t="shared" si="0"/>
        <v>0</v>
      </c>
      <c r="Q33" s="29">
        <f t="shared" si="7"/>
        <v>0</v>
      </c>
      <c r="R33" s="29">
        <f t="shared" si="1"/>
        <v>0</v>
      </c>
      <c r="S33" s="29">
        <f t="shared" si="2"/>
        <v>0.09090909090909091</v>
      </c>
      <c r="T33" s="29">
        <f t="shared" si="3"/>
        <v>0</v>
      </c>
      <c r="U33" s="29">
        <f t="shared" si="8"/>
        <v>0</v>
      </c>
      <c r="V33" s="30">
        <f t="shared" si="4"/>
        <v>0</v>
      </c>
      <c r="W33" s="31">
        <f t="shared" si="5"/>
        <v>0.02702702702702703</v>
      </c>
      <c r="X33" s="29">
        <v>0.6486486486486487</v>
      </c>
      <c r="Y33" s="70">
        <v>0.7837837837837838</v>
      </c>
      <c r="Z33" s="129">
        <v>0.09</v>
      </c>
      <c r="AA33" s="130">
        <v>0.2</v>
      </c>
      <c r="AB33" s="34">
        <v>0.83</v>
      </c>
    </row>
    <row r="34" spans="1:28" s="139" customFormat="1" ht="13.5" customHeight="1">
      <c r="A34" s="520"/>
      <c r="B34" s="6" t="s">
        <v>28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1</v>
      </c>
      <c r="I34" s="23">
        <v>0</v>
      </c>
      <c r="J34" s="24">
        <f t="shared" si="6"/>
        <v>1</v>
      </c>
      <c r="K34" s="22">
        <v>15</v>
      </c>
      <c r="L34" s="68">
        <v>25</v>
      </c>
      <c r="M34" s="21">
        <v>175</v>
      </c>
      <c r="N34" s="22">
        <v>473</v>
      </c>
      <c r="O34" s="27">
        <v>1428</v>
      </c>
      <c r="P34" s="28">
        <f t="shared" si="0"/>
        <v>0</v>
      </c>
      <c r="Q34" s="29">
        <f t="shared" si="7"/>
        <v>0</v>
      </c>
      <c r="R34" s="29">
        <f t="shared" si="1"/>
        <v>0</v>
      </c>
      <c r="S34" s="29">
        <f t="shared" si="2"/>
        <v>0</v>
      </c>
      <c r="T34" s="29">
        <f t="shared" si="3"/>
        <v>0</v>
      </c>
      <c r="U34" s="29">
        <f t="shared" si="8"/>
        <v>0.25</v>
      </c>
      <c r="V34" s="30">
        <f t="shared" si="4"/>
        <v>0</v>
      </c>
      <c r="W34" s="31">
        <f t="shared" si="5"/>
        <v>0.02702702702702703</v>
      </c>
      <c r="X34" s="29">
        <v>0.40540540540540543</v>
      </c>
      <c r="Y34" s="70">
        <v>0.6756756756756757</v>
      </c>
      <c r="Z34" s="129">
        <v>0.06</v>
      </c>
      <c r="AA34" s="130">
        <v>0.15</v>
      </c>
      <c r="AB34" s="34">
        <v>0.45</v>
      </c>
    </row>
    <row r="35" spans="1:28" s="139" customFormat="1" ht="13.5" customHeight="1">
      <c r="A35" s="521"/>
      <c r="B35" s="6" t="s">
        <v>29</v>
      </c>
      <c r="C35" s="21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3">
        <v>0</v>
      </c>
      <c r="J35" s="24">
        <f t="shared" si="6"/>
        <v>0</v>
      </c>
      <c r="K35" s="22">
        <v>18</v>
      </c>
      <c r="L35" s="68">
        <v>31</v>
      </c>
      <c r="M35" s="21">
        <v>151</v>
      </c>
      <c r="N35" s="22">
        <v>469</v>
      </c>
      <c r="O35" s="27">
        <v>1919</v>
      </c>
      <c r="P35" s="28">
        <f t="shared" si="0"/>
        <v>0</v>
      </c>
      <c r="Q35" s="29">
        <f t="shared" si="7"/>
        <v>0</v>
      </c>
      <c r="R35" s="29">
        <f t="shared" si="1"/>
        <v>0</v>
      </c>
      <c r="S35" s="29">
        <f t="shared" si="2"/>
        <v>0</v>
      </c>
      <c r="T35" s="29">
        <f t="shared" si="3"/>
        <v>0</v>
      </c>
      <c r="U35" s="29">
        <f t="shared" si="8"/>
        <v>0</v>
      </c>
      <c r="V35" s="30">
        <f t="shared" si="4"/>
        <v>0</v>
      </c>
      <c r="W35" s="31">
        <f t="shared" si="5"/>
        <v>0</v>
      </c>
      <c r="X35" s="29">
        <v>0.4864864864864865</v>
      </c>
      <c r="Y35" s="70">
        <v>0.8378378378378378</v>
      </c>
      <c r="Z35" s="129">
        <v>0.05</v>
      </c>
      <c r="AA35" s="130">
        <v>0.15</v>
      </c>
      <c r="AB35" s="34">
        <v>0.61</v>
      </c>
    </row>
    <row r="36" spans="1:28" s="139" customFormat="1" ht="13.5" customHeight="1">
      <c r="A36" s="519">
        <v>8</v>
      </c>
      <c r="B36" s="5" t="s">
        <v>30</v>
      </c>
      <c r="C36" s="95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7">
        <v>0</v>
      </c>
      <c r="J36" s="54">
        <f t="shared" si="6"/>
        <v>0</v>
      </c>
      <c r="K36" s="96">
        <v>10</v>
      </c>
      <c r="L36" s="71">
        <v>33</v>
      </c>
      <c r="M36" s="95">
        <v>188</v>
      </c>
      <c r="N36" s="96">
        <v>382</v>
      </c>
      <c r="O36" s="59">
        <v>1895</v>
      </c>
      <c r="P36" s="60">
        <f t="shared" si="0"/>
        <v>0</v>
      </c>
      <c r="Q36" s="61">
        <f t="shared" si="7"/>
        <v>0</v>
      </c>
      <c r="R36" s="61">
        <f t="shared" si="1"/>
        <v>0</v>
      </c>
      <c r="S36" s="61">
        <f t="shared" si="2"/>
        <v>0</v>
      </c>
      <c r="T36" s="61">
        <f t="shared" si="3"/>
        <v>0</v>
      </c>
      <c r="U36" s="61">
        <f t="shared" si="8"/>
        <v>0</v>
      </c>
      <c r="V36" s="62">
        <f t="shared" si="4"/>
        <v>0</v>
      </c>
      <c r="W36" s="63">
        <f t="shared" si="5"/>
        <v>0</v>
      </c>
      <c r="X36" s="61">
        <v>0.2702702702702703</v>
      </c>
      <c r="Y36" s="73">
        <v>0.8918918918918919</v>
      </c>
      <c r="Z36" s="132">
        <v>0.06</v>
      </c>
      <c r="AA36" s="133">
        <v>0.12</v>
      </c>
      <c r="AB36" s="66">
        <v>0.61</v>
      </c>
    </row>
    <row r="37" spans="1:28" s="139" customFormat="1" ht="13.5" customHeight="1">
      <c r="A37" s="520"/>
      <c r="B37" s="6" t="s">
        <v>31</v>
      </c>
      <c r="C37" s="21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v>0</v>
      </c>
      <c r="J37" s="24">
        <f t="shared" si="6"/>
        <v>0</v>
      </c>
      <c r="K37" s="22">
        <v>11</v>
      </c>
      <c r="L37" s="68">
        <v>39</v>
      </c>
      <c r="M37" s="21">
        <v>201</v>
      </c>
      <c r="N37" s="22">
        <v>276</v>
      </c>
      <c r="O37" s="27">
        <v>1381</v>
      </c>
      <c r="P37" s="28">
        <f t="shared" si="0"/>
        <v>0</v>
      </c>
      <c r="Q37" s="29">
        <f t="shared" si="7"/>
        <v>0</v>
      </c>
      <c r="R37" s="29">
        <f t="shared" si="1"/>
        <v>0</v>
      </c>
      <c r="S37" s="29">
        <f t="shared" si="2"/>
        <v>0</v>
      </c>
      <c r="T37" s="29">
        <f t="shared" si="3"/>
        <v>0</v>
      </c>
      <c r="U37" s="29">
        <f t="shared" si="8"/>
        <v>0</v>
      </c>
      <c r="V37" s="128">
        <f t="shared" si="4"/>
        <v>0</v>
      </c>
      <c r="W37" s="31">
        <f t="shared" si="5"/>
        <v>0</v>
      </c>
      <c r="X37" s="29">
        <v>0.2972972972972973</v>
      </c>
      <c r="Y37" s="70">
        <v>1.054054054054054</v>
      </c>
      <c r="Z37" s="129">
        <v>0.06</v>
      </c>
      <c r="AA37" s="130">
        <v>0.09</v>
      </c>
      <c r="AB37" s="34">
        <v>0.45</v>
      </c>
    </row>
    <row r="38" spans="1:28" s="139" customFormat="1" ht="13.5" customHeight="1">
      <c r="A38" s="520"/>
      <c r="B38" s="6" t="s">
        <v>32</v>
      </c>
      <c r="C38" s="21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v>0</v>
      </c>
      <c r="J38" s="24">
        <f t="shared" si="6"/>
        <v>0</v>
      </c>
      <c r="K38" s="22">
        <v>6</v>
      </c>
      <c r="L38" s="68">
        <v>22</v>
      </c>
      <c r="M38" s="21">
        <v>115</v>
      </c>
      <c r="N38" s="22">
        <v>187</v>
      </c>
      <c r="O38" s="27">
        <v>996</v>
      </c>
      <c r="P38" s="28">
        <f aca="true" t="shared" si="9" ref="P38:P57">C38/3</f>
        <v>0</v>
      </c>
      <c r="Q38" s="29">
        <f t="shared" si="7"/>
        <v>0</v>
      </c>
      <c r="R38" s="29">
        <f aca="true" t="shared" si="10" ref="R38:R57">E38/5</f>
        <v>0</v>
      </c>
      <c r="S38" s="29">
        <f aca="true" t="shared" si="11" ref="S38:S57">F38/11</f>
        <v>0</v>
      </c>
      <c r="T38" s="29">
        <f aca="true" t="shared" si="12" ref="T38:T57">G38/4</f>
        <v>0</v>
      </c>
      <c r="U38" s="29">
        <f t="shared" si="8"/>
        <v>0</v>
      </c>
      <c r="V38" s="128">
        <f aca="true" t="shared" si="13" ref="V38:V57">I38/4</f>
        <v>0</v>
      </c>
      <c r="W38" s="31">
        <f aca="true" t="shared" si="14" ref="W38:W58">J38/37</f>
        <v>0</v>
      </c>
      <c r="X38" s="29">
        <v>0.16216216216216217</v>
      </c>
      <c r="Y38" s="70">
        <v>0.5945945945945946</v>
      </c>
      <c r="Z38" s="129">
        <v>0.04</v>
      </c>
      <c r="AA38" s="130">
        <v>0.06</v>
      </c>
      <c r="AB38" s="34">
        <v>0.33</v>
      </c>
    </row>
    <row r="39" spans="1:28" s="139" customFormat="1" ht="13.5" customHeight="1">
      <c r="A39" s="520"/>
      <c r="B39" s="6" t="s">
        <v>33</v>
      </c>
      <c r="C39" s="21">
        <v>0</v>
      </c>
      <c r="D39" s="22">
        <v>0</v>
      </c>
      <c r="E39" s="22">
        <v>1</v>
      </c>
      <c r="F39" s="22">
        <v>0</v>
      </c>
      <c r="G39" s="22">
        <v>0</v>
      </c>
      <c r="H39" s="22">
        <v>0</v>
      </c>
      <c r="I39" s="23">
        <v>0</v>
      </c>
      <c r="J39" s="24">
        <f t="shared" si="6"/>
        <v>1</v>
      </c>
      <c r="K39" s="22">
        <v>8</v>
      </c>
      <c r="L39" s="68">
        <v>15</v>
      </c>
      <c r="M39" s="21">
        <v>134</v>
      </c>
      <c r="N39" s="22">
        <v>269</v>
      </c>
      <c r="O39" s="27">
        <v>1244</v>
      </c>
      <c r="P39" s="28">
        <f t="shared" si="9"/>
        <v>0</v>
      </c>
      <c r="Q39" s="29">
        <f t="shared" si="7"/>
        <v>0</v>
      </c>
      <c r="R39" s="29">
        <f t="shared" si="10"/>
        <v>0.2</v>
      </c>
      <c r="S39" s="29">
        <f t="shared" si="11"/>
        <v>0</v>
      </c>
      <c r="T39" s="29">
        <f t="shared" si="12"/>
        <v>0</v>
      </c>
      <c r="U39" s="29">
        <f t="shared" si="8"/>
        <v>0</v>
      </c>
      <c r="V39" s="128">
        <f t="shared" si="13"/>
        <v>0</v>
      </c>
      <c r="W39" s="31">
        <f t="shared" si="14"/>
        <v>0.02702702702702703</v>
      </c>
      <c r="X39" s="29">
        <v>0.21621621621621623</v>
      </c>
      <c r="Y39" s="70">
        <v>0.40540540540540543</v>
      </c>
      <c r="Z39" s="129">
        <v>0.04</v>
      </c>
      <c r="AA39" s="130">
        <v>0.09</v>
      </c>
      <c r="AB39" s="34">
        <v>0.4</v>
      </c>
    </row>
    <row r="40" spans="1:28" s="139" customFormat="1" ht="13.5" customHeight="1">
      <c r="A40" s="521"/>
      <c r="B40" s="135" t="s">
        <v>34</v>
      </c>
      <c r="C40" s="36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8">
        <v>0</v>
      </c>
      <c r="J40" s="39">
        <f t="shared" si="6"/>
        <v>0</v>
      </c>
      <c r="K40" s="37">
        <v>10</v>
      </c>
      <c r="L40" s="136">
        <v>25</v>
      </c>
      <c r="M40" s="36">
        <v>143</v>
      </c>
      <c r="N40" s="37">
        <v>247</v>
      </c>
      <c r="O40" s="42">
        <v>1232</v>
      </c>
      <c r="P40" s="43">
        <f t="shared" si="9"/>
        <v>0</v>
      </c>
      <c r="Q40" s="44">
        <f t="shared" si="7"/>
        <v>0</v>
      </c>
      <c r="R40" s="44">
        <f t="shared" si="10"/>
        <v>0</v>
      </c>
      <c r="S40" s="44">
        <f t="shared" si="11"/>
        <v>0</v>
      </c>
      <c r="T40" s="44">
        <f t="shared" si="12"/>
        <v>0</v>
      </c>
      <c r="U40" s="44">
        <f t="shared" si="8"/>
        <v>0</v>
      </c>
      <c r="V40" s="131">
        <f t="shared" si="13"/>
        <v>0</v>
      </c>
      <c r="W40" s="46">
        <f t="shared" si="14"/>
        <v>0</v>
      </c>
      <c r="X40" s="44">
        <v>0.2702702702702703</v>
      </c>
      <c r="Y40" s="138">
        <v>0.6756756756756757</v>
      </c>
      <c r="Z40" s="140">
        <v>0.05</v>
      </c>
      <c r="AA40" s="141">
        <v>0.08</v>
      </c>
      <c r="AB40" s="49">
        <v>0.39</v>
      </c>
    </row>
    <row r="41" spans="1:28" s="139" customFormat="1" ht="13.5" customHeight="1">
      <c r="A41" s="519">
        <v>9</v>
      </c>
      <c r="B41" s="6" t="s">
        <v>35</v>
      </c>
      <c r="C41" s="21">
        <v>0</v>
      </c>
      <c r="D41" s="22">
        <v>0</v>
      </c>
      <c r="E41" s="22">
        <v>0</v>
      </c>
      <c r="F41" s="22">
        <v>1</v>
      </c>
      <c r="G41" s="22">
        <v>0</v>
      </c>
      <c r="H41" s="22">
        <v>0</v>
      </c>
      <c r="I41" s="23">
        <v>0</v>
      </c>
      <c r="J41" s="24">
        <f t="shared" si="6"/>
        <v>1</v>
      </c>
      <c r="K41" s="22">
        <v>10</v>
      </c>
      <c r="L41" s="68">
        <v>13</v>
      </c>
      <c r="M41" s="21">
        <v>111</v>
      </c>
      <c r="N41" s="22">
        <v>209</v>
      </c>
      <c r="O41" s="27">
        <v>1056</v>
      </c>
      <c r="P41" s="28">
        <f t="shared" si="9"/>
        <v>0</v>
      </c>
      <c r="Q41" s="29">
        <f t="shared" si="7"/>
        <v>0</v>
      </c>
      <c r="R41" s="29">
        <f t="shared" si="10"/>
        <v>0</v>
      </c>
      <c r="S41" s="29">
        <f t="shared" si="11"/>
        <v>0.09090909090909091</v>
      </c>
      <c r="T41" s="29">
        <f t="shared" si="12"/>
        <v>0</v>
      </c>
      <c r="U41" s="29">
        <f t="shared" si="8"/>
        <v>0</v>
      </c>
      <c r="V41" s="30">
        <f t="shared" si="13"/>
        <v>0</v>
      </c>
      <c r="W41" s="31">
        <f t="shared" si="14"/>
        <v>0.02702702702702703</v>
      </c>
      <c r="X41" s="29">
        <v>0.2702702702702703</v>
      </c>
      <c r="Y41" s="70">
        <v>0.35135135135135137</v>
      </c>
      <c r="Z41" s="129">
        <v>0.04</v>
      </c>
      <c r="AA41" s="130">
        <v>0.07</v>
      </c>
      <c r="AB41" s="34">
        <v>0.34</v>
      </c>
    </row>
    <row r="42" spans="1:28" s="139" customFormat="1" ht="13.5" customHeight="1">
      <c r="A42" s="520"/>
      <c r="B42" s="6" t="s">
        <v>36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3">
        <v>0</v>
      </c>
      <c r="J42" s="24">
        <f t="shared" si="6"/>
        <v>0</v>
      </c>
      <c r="K42" s="22">
        <v>9</v>
      </c>
      <c r="L42" s="68">
        <v>22</v>
      </c>
      <c r="M42" s="21">
        <v>153</v>
      </c>
      <c r="N42" s="22">
        <v>225</v>
      </c>
      <c r="O42" s="27">
        <v>906</v>
      </c>
      <c r="P42" s="28">
        <f t="shared" si="9"/>
        <v>0</v>
      </c>
      <c r="Q42" s="29">
        <f t="shared" si="7"/>
        <v>0</v>
      </c>
      <c r="R42" s="29">
        <f t="shared" si="10"/>
        <v>0</v>
      </c>
      <c r="S42" s="29">
        <f t="shared" si="11"/>
        <v>0</v>
      </c>
      <c r="T42" s="29">
        <f t="shared" si="12"/>
        <v>0</v>
      </c>
      <c r="U42" s="29">
        <f t="shared" si="8"/>
        <v>0</v>
      </c>
      <c r="V42" s="30">
        <f t="shared" si="13"/>
        <v>0</v>
      </c>
      <c r="W42" s="31">
        <f t="shared" si="14"/>
        <v>0</v>
      </c>
      <c r="X42" s="29">
        <v>0.24324324324324326</v>
      </c>
      <c r="Y42" s="70">
        <v>0.5945945945945946</v>
      </c>
      <c r="Z42" s="129">
        <v>0.05</v>
      </c>
      <c r="AA42" s="130">
        <v>0.07</v>
      </c>
      <c r="AB42" s="34">
        <v>0.29</v>
      </c>
    </row>
    <row r="43" spans="1:28" s="139" customFormat="1" ht="13.5" customHeight="1">
      <c r="A43" s="520"/>
      <c r="B43" s="6" t="s">
        <v>37</v>
      </c>
      <c r="C43" s="21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v>0</v>
      </c>
      <c r="J43" s="24">
        <f t="shared" si="6"/>
        <v>0</v>
      </c>
      <c r="K43" s="22">
        <v>5</v>
      </c>
      <c r="L43" s="68">
        <v>10</v>
      </c>
      <c r="M43" s="21">
        <v>128</v>
      </c>
      <c r="N43" s="22">
        <v>157</v>
      </c>
      <c r="O43" s="27">
        <v>403</v>
      </c>
      <c r="P43" s="28">
        <f t="shared" si="9"/>
        <v>0</v>
      </c>
      <c r="Q43" s="29">
        <f t="shared" si="7"/>
        <v>0</v>
      </c>
      <c r="R43" s="29">
        <f t="shared" si="10"/>
        <v>0</v>
      </c>
      <c r="S43" s="29">
        <f t="shared" si="11"/>
        <v>0</v>
      </c>
      <c r="T43" s="29">
        <f t="shared" si="12"/>
        <v>0</v>
      </c>
      <c r="U43" s="29">
        <f t="shared" si="8"/>
        <v>0</v>
      </c>
      <c r="V43" s="30">
        <f t="shared" si="13"/>
        <v>0</v>
      </c>
      <c r="W43" s="31">
        <f t="shared" si="14"/>
        <v>0</v>
      </c>
      <c r="X43" s="29">
        <v>0.13513513513513514</v>
      </c>
      <c r="Y43" s="70">
        <v>0.2702702702702703</v>
      </c>
      <c r="Z43" s="129">
        <v>0.04</v>
      </c>
      <c r="AA43" s="130">
        <v>0.05</v>
      </c>
      <c r="AB43" s="34">
        <v>0.13</v>
      </c>
    </row>
    <row r="44" spans="1:28" s="139" customFormat="1" ht="13.5" customHeight="1">
      <c r="A44" s="521"/>
      <c r="B44" s="135" t="s">
        <v>38</v>
      </c>
      <c r="C44" s="36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8">
        <v>0</v>
      </c>
      <c r="J44" s="39">
        <f t="shared" si="6"/>
        <v>0</v>
      </c>
      <c r="K44" s="37">
        <v>10</v>
      </c>
      <c r="L44" s="136">
        <v>17</v>
      </c>
      <c r="M44" s="36">
        <v>128</v>
      </c>
      <c r="N44" s="37">
        <v>159</v>
      </c>
      <c r="O44" s="42">
        <v>650</v>
      </c>
      <c r="P44" s="43">
        <f t="shared" si="9"/>
        <v>0</v>
      </c>
      <c r="Q44" s="44">
        <f t="shared" si="7"/>
        <v>0</v>
      </c>
      <c r="R44" s="44">
        <f t="shared" si="10"/>
        <v>0</v>
      </c>
      <c r="S44" s="44">
        <f t="shared" si="11"/>
        <v>0</v>
      </c>
      <c r="T44" s="44">
        <f t="shared" si="12"/>
        <v>0</v>
      </c>
      <c r="U44" s="44">
        <f t="shared" si="8"/>
        <v>0</v>
      </c>
      <c r="V44" s="45">
        <f t="shared" si="13"/>
        <v>0</v>
      </c>
      <c r="W44" s="46">
        <f t="shared" si="14"/>
        <v>0</v>
      </c>
      <c r="X44" s="44">
        <v>0.2702702702702703</v>
      </c>
      <c r="Y44" s="138">
        <v>0.4594594594594595</v>
      </c>
      <c r="Z44" s="140">
        <v>0.04</v>
      </c>
      <c r="AA44" s="141">
        <v>0.05</v>
      </c>
      <c r="AB44" s="49">
        <v>0.21</v>
      </c>
    </row>
    <row r="45" spans="1:28" s="139" customFormat="1" ht="13.5" customHeight="1">
      <c r="A45" s="519">
        <v>10</v>
      </c>
      <c r="B45" s="5" t="s">
        <v>39</v>
      </c>
      <c r="C45" s="95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7">
        <v>0</v>
      </c>
      <c r="J45" s="54">
        <f t="shared" si="6"/>
        <v>0</v>
      </c>
      <c r="K45" s="96">
        <v>2</v>
      </c>
      <c r="L45" s="71">
        <v>11</v>
      </c>
      <c r="M45" s="95">
        <v>123</v>
      </c>
      <c r="N45" s="96">
        <v>157</v>
      </c>
      <c r="O45" s="59">
        <v>516</v>
      </c>
      <c r="P45" s="60">
        <f t="shared" si="9"/>
        <v>0</v>
      </c>
      <c r="Q45" s="61">
        <f t="shared" si="7"/>
        <v>0</v>
      </c>
      <c r="R45" s="61">
        <f t="shared" si="10"/>
        <v>0</v>
      </c>
      <c r="S45" s="61">
        <f t="shared" si="11"/>
        <v>0</v>
      </c>
      <c r="T45" s="61">
        <f t="shared" si="12"/>
        <v>0</v>
      </c>
      <c r="U45" s="61">
        <f t="shared" si="8"/>
        <v>0</v>
      </c>
      <c r="V45" s="62">
        <f t="shared" si="13"/>
        <v>0</v>
      </c>
      <c r="W45" s="63">
        <f t="shared" si="14"/>
        <v>0</v>
      </c>
      <c r="X45" s="61">
        <v>0.05405405405405406</v>
      </c>
      <c r="Y45" s="73">
        <v>0.2972972972972973</v>
      </c>
      <c r="Z45" s="132">
        <v>0.04</v>
      </c>
      <c r="AA45" s="133">
        <v>0.05</v>
      </c>
      <c r="AB45" s="66">
        <v>0.17</v>
      </c>
    </row>
    <row r="46" spans="1:28" s="139" customFormat="1" ht="13.5" customHeight="1">
      <c r="A46" s="520"/>
      <c r="B46" s="6" t="s">
        <v>40</v>
      </c>
      <c r="C46" s="21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v>0</v>
      </c>
      <c r="J46" s="24">
        <f t="shared" si="6"/>
        <v>0</v>
      </c>
      <c r="K46" s="22">
        <v>7</v>
      </c>
      <c r="L46" s="68">
        <v>15</v>
      </c>
      <c r="M46" s="21">
        <v>167</v>
      </c>
      <c r="N46" s="22">
        <v>133</v>
      </c>
      <c r="O46" s="27">
        <v>590</v>
      </c>
      <c r="P46" s="28">
        <f t="shared" si="9"/>
        <v>0</v>
      </c>
      <c r="Q46" s="29">
        <f t="shared" si="7"/>
        <v>0</v>
      </c>
      <c r="R46" s="29">
        <f t="shared" si="10"/>
        <v>0</v>
      </c>
      <c r="S46" s="29">
        <f t="shared" si="11"/>
        <v>0</v>
      </c>
      <c r="T46" s="29">
        <f t="shared" si="12"/>
        <v>0</v>
      </c>
      <c r="U46" s="29">
        <f t="shared" si="8"/>
        <v>0</v>
      </c>
      <c r="V46" s="128">
        <f t="shared" si="13"/>
        <v>0</v>
      </c>
      <c r="W46" s="31">
        <f t="shared" si="14"/>
        <v>0</v>
      </c>
      <c r="X46" s="29">
        <v>0.1891891891891892</v>
      </c>
      <c r="Y46" s="70">
        <v>0.40540540540540543</v>
      </c>
      <c r="Z46" s="129">
        <v>0.05</v>
      </c>
      <c r="AA46" s="130">
        <v>0.04</v>
      </c>
      <c r="AB46" s="34">
        <v>0.19</v>
      </c>
    </row>
    <row r="47" spans="1:28" s="139" customFormat="1" ht="13.5" customHeight="1">
      <c r="A47" s="520"/>
      <c r="B47" s="6" t="s">
        <v>41</v>
      </c>
      <c r="C47" s="21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3">
        <v>0</v>
      </c>
      <c r="J47" s="24">
        <f t="shared" si="6"/>
        <v>0</v>
      </c>
      <c r="K47" s="22">
        <v>4</v>
      </c>
      <c r="L47" s="68">
        <v>20</v>
      </c>
      <c r="M47" s="21">
        <v>114</v>
      </c>
      <c r="N47" s="22">
        <v>117</v>
      </c>
      <c r="O47" s="27">
        <v>588</v>
      </c>
      <c r="P47" s="28">
        <f t="shared" si="9"/>
        <v>0</v>
      </c>
      <c r="Q47" s="29">
        <f t="shared" si="7"/>
        <v>0</v>
      </c>
      <c r="R47" s="29">
        <f t="shared" si="10"/>
        <v>0</v>
      </c>
      <c r="S47" s="29">
        <f t="shared" si="11"/>
        <v>0</v>
      </c>
      <c r="T47" s="29">
        <f t="shared" si="12"/>
        <v>0</v>
      </c>
      <c r="U47" s="29">
        <f t="shared" si="8"/>
        <v>0</v>
      </c>
      <c r="V47" s="128">
        <f t="shared" si="13"/>
        <v>0</v>
      </c>
      <c r="W47" s="31">
        <f t="shared" si="14"/>
        <v>0</v>
      </c>
      <c r="X47" s="29">
        <v>0.10810810810810811</v>
      </c>
      <c r="Y47" s="70">
        <v>0.5405405405405406</v>
      </c>
      <c r="Z47" s="129">
        <v>0.04</v>
      </c>
      <c r="AA47" s="130">
        <v>0.04</v>
      </c>
      <c r="AB47" s="34">
        <v>0.19</v>
      </c>
    </row>
    <row r="48" spans="1:28" s="139" customFormat="1" ht="13.5" customHeight="1">
      <c r="A48" s="520"/>
      <c r="B48" s="6" t="s">
        <v>42</v>
      </c>
      <c r="C48" s="21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3">
        <v>0</v>
      </c>
      <c r="J48" s="24">
        <f t="shared" si="6"/>
        <v>0</v>
      </c>
      <c r="K48" s="22">
        <v>3</v>
      </c>
      <c r="L48" s="68">
        <v>39</v>
      </c>
      <c r="M48" s="21">
        <v>132</v>
      </c>
      <c r="N48" s="22">
        <v>137</v>
      </c>
      <c r="O48" s="27">
        <v>688</v>
      </c>
      <c r="P48" s="28">
        <f t="shared" si="9"/>
        <v>0</v>
      </c>
      <c r="Q48" s="29">
        <f t="shared" si="7"/>
        <v>0</v>
      </c>
      <c r="R48" s="29">
        <f t="shared" si="10"/>
        <v>0</v>
      </c>
      <c r="S48" s="29">
        <f t="shared" si="11"/>
        <v>0</v>
      </c>
      <c r="T48" s="29">
        <f t="shared" si="12"/>
        <v>0</v>
      </c>
      <c r="U48" s="29">
        <f t="shared" si="8"/>
        <v>0</v>
      </c>
      <c r="V48" s="128">
        <f t="shared" si="13"/>
        <v>0</v>
      </c>
      <c r="W48" s="31">
        <f t="shared" si="14"/>
        <v>0</v>
      </c>
      <c r="X48" s="29">
        <v>0.08108108108108109</v>
      </c>
      <c r="Y48" s="70">
        <v>1.054054054054054</v>
      </c>
      <c r="Z48" s="129">
        <v>0.04</v>
      </c>
      <c r="AA48" s="130">
        <v>0.04</v>
      </c>
      <c r="AB48" s="34">
        <v>0.22</v>
      </c>
    </row>
    <row r="49" spans="1:28" s="139" customFormat="1" ht="13.5" customHeight="1">
      <c r="A49" s="521"/>
      <c r="B49" s="135" t="s">
        <v>43</v>
      </c>
      <c r="C49" s="36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8">
        <v>0</v>
      </c>
      <c r="J49" s="39">
        <f t="shared" si="6"/>
        <v>0</v>
      </c>
      <c r="K49" s="37">
        <v>3</v>
      </c>
      <c r="L49" s="136">
        <v>35</v>
      </c>
      <c r="M49" s="36">
        <v>138</v>
      </c>
      <c r="N49" s="37">
        <v>121</v>
      </c>
      <c r="O49" s="42">
        <v>784</v>
      </c>
      <c r="P49" s="43">
        <f t="shared" si="9"/>
        <v>0</v>
      </c>
      <c r="Q49" s="44">
        <f t="shared" si="7"/>
        <v>0</v>
      </c>
      <c r="R49" s="44">
        <f t="shared" si="10"/>
        <v>0</v>
      </c>
      <c r="S49" s="44">
        <f t="shared" si="11"/>
        <v>0</v>
      </c>
      <c r="T49" s="44">
        <f t="shared" si="12"/>
        <v>0</v>
      </c>
      <c r="U49" s="44">
        <f t="shared" si="8"/>
        <v>0</v>
      </c>
      <c r="V49" s="131">
        <f t="shared" si="13"/>
        <v>0</v>
      </c>
      <c r="W49" s="46">
        <f t="shared" si="14"/>
        <v>0</v>
      </c>
      <c r="X49" s="44">
        <v>0.08108108108108109</v>
      </c>
      <c r="Y49" s="138">
        <v>0.9459459459459459</v>
      </c>
      <c r="Z49" s="140">
        <v>0.04</v>
      </c>
      <c r="AA49" s="141">
        <v>0.04</v>
      </c>
      <c r="AB49" s="49">
        <v>0.25</v>
      </c>
    </row>
    <row r="50" spans="1:28" s="139" customFormat="1" ht="13.5" customHeight="1">
      <c r="A50" s="519">
        <v>11</v>
      </c>
      <c r="B50" s="6" t="s">
        <v>44</v>
      </c>
      <c r="C50" s="21">
        <v>0</v>
      </c>
      <c r="D50" s="22">
        <v>1</v>
      </c>
      <c r="E50" s="22">
        <v>0</v>
      </c>
      <c r="F50" s="22">
        <v>0</v>
      </c>
      <c r="G50" s="22">
        <v>0</v>
      </c>
      <c r="H50" s="22">
        <v>0</v>
      </c>
      <c r="I50" s="23">
        <v>0</v>
      </c>
      <c r="J50" s="24">
        <f t="shared" si="6"/>
        <v>1</v>
      </c>
      <c r="K50" s="22">
        <v>3</v>
      </c>
      <c r="L50" s="23">
        <v>28</v>
      </c>
      <c r="M50" s="21">
        <v>157</v>
      </c>
      <c r="N50" s="22">
        <v>154</v>
      </c>
      <c r="O50" s="27">
        <v>680</v>
      </c>
      <c r="P50" s="28">
        <f t="shared" si="9"/>
        <v>0</v>
      </c>
      <c r="Q50" s="29">
        <f t="shared" si="7"/>
        <v>0.16666666666666666</v>
      </c>
      <c r="R50" s="29">
        <f t="shared" si="10"/>
        <v>0</v>
      </c>
      <c r="S50" s="29">
        <f t="shared" si="11"/>
        <v>0</v>
      </c>
      <c r="T50" s="29">
        <f t="shared" si="12"/>
        <v>0</v>
      </c>
      <c r="U50" s="29">
        <f t="shared" si="8"/>
        <v>0</v>
      </c>
      <c r="V50" s="30">
        <f t="shared" si="13"/>
        <v>0</v>
      </c>
      <c r="W50" s="31">
        <f t="shared" si="14"/>
        <v>0.02702702702702703</v>
      </c>
      <c r="X50" s="29">
        <v>0.08108108108108109</v>
      </c>
      <c r="Y50" s="70">
        <v>0.7567567567567568</v>
      </c>
      <c r="Z50" s="129">
        <v>0.05</v>
      </c>
      <c r="AA50" s="130">
        <v>0.05</v>
      </c>
      <c r="AB50" s="34">
        <v>0.22</v>
      </c>
    </row>
    <row r="51" spans="1:28" s="139" customFormat="1" ht="13.5" customHeight="1">
      <c r="A51" s="520"/>
      <c r="B51" s="6" t="s">
        <v>45</v>
      </c>
      <c r="C51" s="21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v>0</v>
      </c>
      <c r="J51" s="24">
        <f t="shared" si="6"/>
        <v>0</v>
      </c>
      <c r="K51" s="22">
        <v>5</v>
      </c>
      <c r="L51" s="23">
        <v>35</v>
      </c>
      <c r="M51" s="21">
        <v>188</v>
      </c>
      <c r="N51" s="22">
        <v>129</v>
      </c>
      <c r="O51" s="142">
        <v>826</v>
      </c>
      <c r="P51" s="28">
        <f t="shared" si="9"/>
        <v>0</v>
      </c>
      <c r="Q51" s="29">
        <f t="shared" si="7"/>
        <v>0</v>
      </c>
      <c r="R51" s="29">
        <f t="shared" si="10"/>
        <v>0</v>
      </c>
      <c r="S51" s="29">
        <f t="shared" si="11"/>
        <v>0</v>
      </c>
      <c r="T51" s="29">
        <f t="shared" si="12"/>
        <v>0</v>
      </c>
      <c r="U51" s="29">
        <f t="shared" si="8"/>
        <v>0</v>
      </c>
      <c r="V51" s="30">
        <f t="shared" si="13"/>
        <v>0</v>
      </c>
      <c r="W51" s="31">
        <f t="shared" si="14"/>
        <v>0</v>
      </c>
      <c r="X51" s="29">
        <v>0.13513513513513514</v>
      </c>
      <c r="Y51" s="70">
        <v>0.9459459459459459</v>
      </c>
      <c r="Z51" s="129">
        <v>0.06</v>
      </c>
      <c r="AA51" s="130">
        <v>0.04</v>
      </c>
      <c r="AB51" s="143">
        <v>0.26</v>
      </c>
    </row>
    <row r="52" spans="1:28" s="139" customFormat="1" ht="13.5" customHeight="1">
      <c r="A52" s="520"/>
      <c r="B52" s="6" t="s">
        <v>46</v>
      </c>
      <c r="C52" s="21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v>0</v>
      </c>
      <c r="J52" s="24">
        <f t="shared" si="6"/>
        <v>0</v>
      </c>
      <c r="K52" s="22">
        <v>5</v>
      </c>
      <c r="L52" s="23">
        <v>12</v>
      </c>
      <c r="M52" s="21">
        <v>189</v>
      </c>
      <c r="N52" s="22">
        <v>134</v>
      </c>
      <c r="O52" s="142">
        <v>671</v>
      </c>
      <c r="P52" s="28">
        <f t="shared" si="9"/>
        <v>0</v>
      </c>
      <c r="Q52" s="29">
        <f t="shared" si="7"/>
        <v>0</v>
      </c>
      <c r="R52" s="29">
        <f t="shared" si="10"/>
        <v>0</v>
      </c>
      <c r="S52" s="29">
        <f t="shared" si="11"/>
        <v>0</v>
      </c>
      <c r="T52" s="29">
        <f t="shared" si="12"/>
        <v>0</v>
      </c>
      <c r="U52" s="29">
        <f t="shared" si="8"/>
        <v>0</v>
      </c>
      <c r="V52" s="30">
        <f t="shared" si="13"/>
        <v>0</v>
      </c>
      <c r="W52" s="31">
        <f t="shared" si="14"/>
        <v>0</v>
      </c>
      <c r="X52" s="29">
        <v>0.13513513513513514</v>
      </c>
      <c r="Y52" s="30">
        <v>0.32432432432432434</v>
      </c>
      <c r="Z52" s="129">
        <v>0.06</v>
      </c>
      <c r="AA52" s="130">
        <v>0.04</v>
      </c>
      <c r="AB52" s="143">
        <v>0.21</v>
      </c>
    </row>
    <row r="53" spans="1:28" s="139" customFormat="1" ht="13.5" customHeight="1">
      <c r="A53" s="521"/>
      <c r="B53" s="135" t="s">
        <v>47</v>
      </c>
      <c r="C53" s="36">
        <v>0</v>
      </c>
      <c r="D53" s="37">
        <v>0</v>
      </c>
      <c r="E53" s="37">
        <v>0</v>
      </c>
      <c r="F53" s="37">
        <v>3</v>
      </c>
      <c r="G53" s="37">
        <v>0</v>
      </c>
      <c r="H53" s="37">
        <v>0</v>
      </c>
      <c r="I53" s="38">
        <v>0</v>
      </c>
      <c r="J53" s="39">
        <f t="shared" si="6"/>
        <v>3</v>
      </c>
      <c r="K53" s="37">
        <v>6</v>
      </c>
      <c r="L53" s="38">
        <v>22</v>
      </c>
      <c r="M53" s="36">
        <v>222</v>
      </c>
      <c r="N53" s="37">
        <v>144</v>
      </c>
      <c r="O53" s="253">
        <v>794</v>
      </c>
      <c r="P53" s="43">
        <f t="shared" si="9"/>
        <v>0</v>
      </c>
      <c r="Q53" s="44">
        <f t="shared" si="7"/>
        <v>0</v>
      </c>
      <c r="R53" s="44">
        <f t="shared" si="10"/>
        <v>0</v>
      </c>
      <c r="S53" s="44">
        <f t="shared" si="11"/>
        <v>0.2727272727272727</v>
      </c>
      <c r="T53" s="44">
        <f t="shared" si="12"/>
        <v>0</v>
      </c>
      <c r="U53" s="44">
        <f t="shared" si="8"/>
        <v>0</v>
      </c>
      <c r="V53" s="45">
        <f t="shared" si="13"/>
        <v>0</v>
      </c>
      <c r="W53" s="46">
        <f t="shared" si="14"/>
        <v>0.08108108108108109</v>
      </c>
      <c r="X53" s="44">
        <v>0.16216216216216217</v>
      </c>
      <c r="Y53" s="45">
        <v>0.5945945945945946</v>
      </c>
      <c r="Z53" s="140">
        <v>0.07</v>
      </c>
      <c r="AA53" s="141">
        <v>0.05</v>
      </c>
      <c r="AB53" s="254">
        <v>0.25</v>
      </c>
    </row>
    <row r="54" spans="1:28" s="139" customFormat="1" ht="13.5" customHeight="1">
      <c r="A54" s="519">
        <v>12</v>
      </c>
      <c r="B54" s="6" t="s">
        <v>48</v>
      </c>
      <c r="C54" s="21">
        <v>0</v>
      </c>
      <c r="D54" s="22">
        <v>0</v>
      </c>
      <c r="E54" s="22">
        <v>0</v>
      </c>
      <c r="F54" s="22">
        <v>1</v>
      </c>
      <c r="G54" s="22">
        <v>0</v>
      </c>
      <c r="H54" s="22">
        <v>0</v>
      </c>
      <c r="I54" s="23">
        <v>0</v>
      </c>
      <c r="J54" s="24">
        <f t="shared" si="6"/>
        <v>1</v>
      </c>
      <c r="K54" s="22">
        <v>5</v>
      </c>
      <c r="L54" s="23">
        <v>26</v>
      </c>
      <c r="M54" s="21">
        <v>244</v>
      </c>
      <c r="N54" s="22">
        <v>152</v>
      </c>
      <c r="O54" s="142">
        <v>798</v>
      </c>
      <c r="P54" s="28">
        <f t="shared" si="9"/>
        <v>0</v>
      </c>
      <c r="Q54" s="29">
        <f t="shared" si="7"/>
        <v>0</v>
      </c>
      <c r="R54" s="29">
        <f t="shared" si="10"/>
        <v>0</v>
      </c>
      <c r="S54" s="29">
        <f t="shared" si="11"/>
        <v>0.09090909090909091</v>
      </c>
      <c r="T54" s="29">
        <f t="shared" si="12"/>
        <v>0</v>
      </c>
      <c r="U54" s="29">
        <f t="shared" si="8"/>
        <v>0</v>
      </c>
      <c r="V54" s="128">
        <f t="shared" si="13"/>
        <v>0</v>
      </c>
      <c r="W54" s="31">
        <f t="shared" si="14"/>
        <v>0.02702702702702703</v>
      </c>
      <c r="X54" s="29">
        <v>0.13513513513513514</v>
      </c>
      <c r="Y54" s="30">
        <v>0.7027027027027027</v>
      </c>
      <c r="Z54" s="129">
        <v>0.08</v>
      </c>
      <c r="AA54" s="130">
        <v>0.05</v>
      </c>
      <c r="AB54" s="143">
        <v>0.25</v>
      </c>
    </row>
    <row r="55" spans="1:28" s="139" customFormat="1" ht="13.5" customHeight="1">
      <c r="A55" s="520"/>
      <c r="B55" s="6" t="s">
        <v>49</v>
      </c>
      <c r="C55" s="21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v>0</v>
      </c>
      <c r="J55" s="24">
        <f t="shared" si="6"/>
        <v>0</v>
      </c>
      <c r="K55" s="22">
        <v>8</v>
      </c>
      <c r="L55" s="23">
        <v>23</v>
      </c>
      <c r="M55" s="21">
        <v>280</v>
      </c>
      <c r="N55" s="22">
        <v>171</v>
      </c>
      <c r="O55" s="142">
        <v>919</v>
      </c>
      <c r="P55" s="28">
        <f t="shared" si="9"/>
        <v>0</v>
      </c>
      <c r="Q55" s="29">
        <f t="shared" si="7"/>
        <v>0</v>
      </c>
      <c r="R55" s="29">
        <f t="shared" si="10"/>
        <v>0</v>
      </c>
      <c r="S55" s="29">
        <f t="shared" si="11"/>
        <v>0</v>
      </c>
      <c r="T55" s="29">
        <f t="shared" si="12"/>
        <v>0</v>
      </c>
      <c r="U55" s="29">
        <f t="shared" si="8"/>
        <v>0</v>
      </c>
      <c r="V55" s="30">
        <f t="shared" si="13"/>
        <v>0</v>
      </c>
      <c r="W55" s="31">
        <f t="shared" si="14"/>
        <v>0</v>
      </c>
      <c r="X55" s="29">
        <v>0.21621621621621623</v>
      </c>
      <c r="Y55" s="30">
        <v>0.6216216216216216</v>
      </c>
      <c r="Z55" s="129">
        <v>0.09</v>
      </c>
      <c r="AA55" s="130">
        <v>0.05</v>
      </c>
      <c r="AB55" s="143">
        <v>0.29</v>
      </c>
    </row>
    <row r="56" spans="1:28" s="139" customFormat="1" ht="13.5" customHeight="1">
      <c r="A56" s="520"/>
      <c r="B56" s="6" t="s">
        <v>50</v>
      </c>
      <c r="C56" s="21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v>0</v>
      </c>
      <c r="J56" s="24">
        <f t="shared" si="6"/>
        <v>0</v>
      </c>
      <c r="K56" s="22">
        <v>9</v>
      </c>
      <c r="L56" s="23">
        <v>17</v>
      </c>
      <c r="M56" s="21">
        <v>320</v>
      </c>
      <c r="N56" s="22">
        <v>164</v>
      </c>
      <c r="O56" s="142">
        <v>732</v>
      </c>
      <c r="P56" s="28">
        <f t="shared" si="9"/>
        <v>0</v>
      </c>
      <c r="Q56" s="29">
        <f t="shared" si="7"/>
        <v>0</v>
      </c>
      <c r="R56" s="29">
        <f t="shared" si="10"/>
        <v>0</v>
      </c>
      <c r="S56" s="29">
        <f t="shared" si="11"/>
        <v>0</v>
      </c>
      <c r="T56" s="29">
        <f t="shared" si="12"/>
        <v>0</v>
      </c>
      <c r="U56" s="29">
        <f t="shared" si="8"/>
        <v>0</v>
      </c>
      <c r="V56" s="30">
        <f t="shared" si="13"/>
        <v>0</v>
      </c>
      <c r="W56" s="31">
        <f t="shared" si="14"/>
        <v>0</v>
      </c>
      <c r="X56" s="29">
        <v>0.24324324324324326</v>
      </c>
      <c r="Y56" s="30">
        <v>0.4594594594594595</v>
      </c>
      <c r="Z56" s="129">
        <v>0.1</v>
      </c>
      <c r="AA56" s="130">
        <v>0.05</v>
      </c>
      <c r="AB56" s="143">
        <v>0.23</v>
      </c>
    </row>
    <row r="57" spans="1:28" s="139" customFormat="1" ht="13.5" customHeight="1">
      <c r="A57" s="520"/>
      <c r="B57" s="6" t="s">
        <v>51</v>
      </c>
      <c r="C57" s="21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v>1</v>
      </c>
      <c r="J57" s="24">
        <f t="shared" si="6"/>
        <v>1</v>
      </c>
      <c r="K57" s="22">
        <v>8</v>
      </c>
      <c r="L57" s="23">
        <v>13</v>
      </c>
      <c r="M57" s="21">
        <v>253</v>
      </c>
      <c r="N57" s="22">
        <v>163</v>
      </c>
      <c r="O57" s="142">
        <v>541</v>
      </c>
      <c r="P57" s="28">
        <f t="shared" si="9"/>
        <v>0</v>
      </c>
      <c r="Q57" s="29">
        <f t="shared" si="7"/>
        <v>0</v>
      </c>
      <c r="R57" s="29">
        <f t="shared" si="10"/>
        <v>0</v>
      </c>
      <c r="S57" s="29">
        <f t="shared" si="11"/>
        <v>0</v>
      </c>
      <c r="T57" s="29">
        <f t="shared" si="12"/>
        <v>0</v>
      </c>
      <c r="U57" s="29">
        <f t="shared" si="8"/>
        <v>0</v>
      </c>
      <c r="V57" s="30">
        <f t="shared" si="13"/>
        <v>0.25</v>
      </c>
      <c r="W57" s="31">
        <f t="shared" si="14"/>
        <v>0.02702702702702703</v>
      </c>
      <c r="X57" s="29">
        <v>0.21621621621621623</v>
      </c>
      <c r="Y57" s="30">
        <v>0.35135135135135137</v>
      </c>
      <c r="Z57" s="129">
        <v>0.08</v>
      </c>
      <c r="AA57" s="130">
        <v>0.05</v>
      </c>
      <c r="AB57" s="143">
        <v>0.18</v>
      </c>
    </row>
    <row r="58" spans="1:28" s="139" customFormat="1" ht="13.5" customHeight="1" hidden="1">
      <c r="A58" s="303"/>
      <c r="B58" s="146">
        <v>53</v>
      </c>
      <c r="C58" s="147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9">
        <v>0</v>
      </c>
      <c r="J58" s="74">
        <f>SUM(C58:I58)</f>
        <v>0</v>
      </c>
      <c r="K58" s="148">
        <v>0</v>
      </c>
      <c r="L58" s="149">
        <v>0</v>
      </c>
      <c r="M58" s="147"/>
      <c r="N58" s="148"/>
      <c r="O58" s="291"/>
      <c r="P58" s="75"/>
      <c r="Q58" s="76"/>
      <c r="R58" s="76"/>
      <c r="S58" s="76"/>
      <c r="T58" s="76"/>
      <c r="U58" s="76"/>
      <c r="V58" s="77"/>
      <c r="W58" s="78">
        <f t="shared" si="14"/>
        <v>0</v>
      </c>
      <c r="X58" s="76">
        <v>0</v>
      </c>
      <c r="Y58" s="77">
        <v>0</v>
      </c>
      <c r="Z58" s="79"/>
      <c r="AA58" s="154"/>
      <c r="AB58" s="292"/>
    </row>
    <row r="59" spans="1:28" s="139" customFormat="1" ht="15.75" customHeight="1">
      <c r="A59" s="553" t="s">
        <v>60</v>
      </c>
      <c r="B59" s="558"/>
      <c r="C59" s="156">
        <f>SUM(C6:C58)</f>
        <v>1</v>
      </c>
      <c r="D59" s="157">
        <f aca="true" t="shared" si="15" ref="D59:I59">SUM(D6:D58)</f>
        <v>6</v>
      </c>
      <c r="E59" s="157">
        <f t="shared" si="15"/>
        <v>12</v>
      </c>
      <c r="F59" s="157">
        <f t="shared" si="15"/>
        <v>13</v>
      </c>
      <c r="G59" s="157">
        <f t="shared" si="15"/>
        <v>7</v>
      </c>
      <c r="H59" s="157">
        <f t="shared" si="15"/>
        <v>9</v>
      </c>
      <c r="I59" s="158">
        <f t="shared" si="15"/>
        <v>24</v>
      </c>
      <c r="J59" s="159">
        <f aca="true" t="shared" si="16" ref="J59:Y59">SUM(J6:J58)</f>
        <v>72</v>
      </c>
      <c r="K59" s="157">
        <f t="shared" si="16"/>
        <v>773</v>
      </c>
      <c r="L59" s="158">
        <f t="shared" si="16"/>
        <v>991</v>
      </c>
      <c r="M59" s="156">
        <f t="shared" si="16"/>
        <v>10118</v>
      </c>
      <c r="N59" s="157">
        <f t="shared" si="16"/>
        <v>20966</v>
      </c>
      <c r="O59" s="160">
        <f t="shared" si="16"/>
        <v>87010</v>
      </c>
      <c r="P59" s="219">
        <f t="shared" si="16"/>
        <v>0.3333333333333333</v>
      </c>
      <c r="Q59" s="162">
        <f t="shared" si="16"/>
        <v>0.9999999999999999</v>
      </c>
      <c r="R59" s="162">
        <f t="shared" si="16"/>
        <v>2.4000000000000004</v>
      </c>
      <c r="S59" s="162">
        <f t="shared" si="16"/>
        <v>1.1818181818181819</v>
      </c>
      <c r="T59" s="162">
        <f t="shared" si="16"/>
        <v>1.75</v>
      </c>
      <c r="U59" s="162">
        <f t="shared" si="16"/>
        <v>2.25</v>
      </c>
      <c r="V59" s="164">
        <f t="shared" si="16"/>
        <v>6</v>
      </c>
      <c r="W59" s="161">
        <f t="shared" si="16"/>
        <v>1.9459459459459452</v>
      </c>
      <c r="X59" s="162">
        <f t="shared" si="16"/>
        <v>20.891891891891902</v>
      </c>
      <c r="Y59" s="163">
        <f t="shared" si="16"/>
        <v>26.783783783783786</v>
      </c>
      <c r="Z59" s="161">
        <v>3.22</v>
      </c>
      <c r="AA59" s="162">
        <v>6.67</v>
      </c>
      <c r="AB59" s="164">
        <v>27.77</v>
      </c>
    </row>
    <row r="60" ht="12">
      <c r="J60" s="168"/>
    </row>
  </sheetData>
  <sheetProtection/>
  <mergeCells count="33">
    <mergeCell ref="Z3:AB3"/>
    <mergeCell ref="A15:A18"/>
    <mergeCell ref="A45:A49"/>
    <mergeCell ref="A50:A53"/>
    <mergeCell ref="A41:A44"/>
    <mergeCell ref="P2:AB2"/>
    <mergeCell ref="C2:O2"/>
    <mergeCell ref="C3:I3"/>
    <mergeCell ref="J3:L3"/>
    <mergeCell ref="P3:V3"/>
    <mergeCell ref="W3:Y3"/>
    <mergeCell ref="A59:B59"/>
    <mergeCell ref="A23:A27"/>
    <mergeCell ref="A28:A31"/>
    <mergeCell ref="A36:A40"/>
    <mergeCell ref="A54:A57"/>
    <mergeCell ref="M3:O3"/>
    <mergeCell ref="A19:A22"/>
    <mergeCell ref="A32:A35"/>
    <mergeCell ref="A6:A10"/>
    <mergeCell ref="A11:A14"/>
    <mergeCell ref="J4:J5"/>
    <mergeCell ref="K4:K5"/>
    <mergeCell ref="L4:L5"/>
    <mergeCell ref="M4:M5"/>
    <mergeCell ref="N4:N5"/>
    <mergeCell ref="AB4:AB5"/>
    <mergeCell ref="O4:O5"/>
    <mergeCell ref="W4:W5"/>
    <mergeCell ref="X4:X5"/>
    <mergeCell ref="Y4:Y5"/>
    <mergeCell ref="Z4:Z5"/>
    <mergeCell ref="AA4:AA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M59 K59:L59 N59:O59 X59:Y59 J31" formulaRange="1"/>
    <ignoredError sqref="B6:B30 B32:B52 B53:B5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0"/>
  <sheetViews>
    <sheetView showGridLines="0" showZeros="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8.75390625" style="171" customWidth="1"/>
    <col min="16" max="22" width="7.75390625" style="171" customWidth="1"/>
    <col min="23" max="28" width="7.875" style="171" customWidth="1"/>
    <col min="29" max="16384" width="9.00390625" style="169" customWidth="1"/>
  </cols>
  <sheetData>
    <row r="1" spans="1:28" s="114" customFormat="1" ht="24.75" customHeight="1">
      <c r="A1" s="7" t="s">
        <v>73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43" t="s">
        <v>96</v>
      </c>
      <c r="Q3" s="544"/>
      <c r="R3" s="544"/>
      <c r="S3" s="544"/>
      <c r="T3" s="544"/>
      <c r="U3" s="544"/>
      <c r="V3" s="544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26" customFormat="1" ht="13.5" customHeight="1">
      <c r="A6" s="528">
        <v>1</v>
      </c>
      <c r="B6" s="118" t="s">
        <v>0</v>
      </c>
      <c r="C6" s="84">
        <v>0</v>
      </c>
      <c r="D6" s="119">
        <v>0</v>
      </c>
      <c r="E6" s="119">
        <v>2</v>
      </c>
      <c r="F6" s="119">
        <v>3</v>
      </c>
      <c r="G6" s="119">
        <v>6</v>
      </c>
      <c r="H6" s="119">
        <v>1</v>
      </c>
      <c r="I6" s="120">
        <v>0</v>
      </c>
      <c r="J6" s="84">
        <f>SUM(C6:I6)</f>
        <v>12</v>
      </c>
      <c r="K6" s="119">
        <v>13</v>
      </c>
      <c r="L6" s="121">
        <v>27</v>
      </c>
      <c r="M6" s="81">
        <v>576</v>
      </c>
      <c r="N6" s="82">
        <v>1119</v>
      </c>
      <c r="O6" s="87">
        <v>1272</v>
      </c>
      <c r="P6" s="88">
        <f aca="true" t="shared" si="0" ref="P6:P37">C6/3</f>
        <v>0</v>
      </c>
      <c r="Q6" s="89">
        <f>D6/6</f>
        <v>0</v>
      </c>
      <c r="R6" s="89">
        <f aca="true" t="shared" si="1" ref="R6:R37">E6/5</f>
        <v>0.4</v>
      </c>
      <c r="S6" s="89">
        <f aca="true" t="shared" si="2" ref="S6:S37">F6/11</f>
        <v>0.2727272727272727</v>
      </c>
      <c r="T6" s="89">
        <f aca="true" t="shared" si="3" ref="T6:T37">G6/4</f>
        <v>1.5</v>
      </c>
      <c r="U6" s="89">
        <f>H6/4</f>
        <v>0.25</v>
      </c>
      <c r="V6" s="90">
        <f aca="true" t="shared" si="4" ref="V6:V37">I6/4</f>
        <v>0</v>
      </c>
      <c r="W6" s="91">
        <f aca="true" t="shared" si="5" ref="W6:W37">J6/37</f>
        <v>0.32432432432432434</v>
      </c>
      <c r="X6" s="89">
        <v>0.35135135135135137</v>
      </c>
      <c r="Y6" s="123">
        <v>0.7297297297297297</v>
      </c>
      <c r="Z6" s="124">
        <v>0.19</v>
      </c>
      <c r="AA6" s="125">
        <v>0.36</v>
      </c>
      <c r="AB6" s="94">
        <v>0.4</v>
      </c>
    </row>
    <row r="7" spans="1:28" s="126" customFormat="1" ht="13.5" customHeight="1">
      <c r="A7" s="520"/>
      <c r="B7" s="6" t="s">
        <v>1</v>
      </c>
      <c r="C7" s="24">
        <v>0</v>
      </c>
      <c r="D7" s="51">
        <v>8</v>
      </c>
      <c r="E7" s="51">
        <v>5</v>
      </c>
      <c r="F7" s="51">
        <v>11</v>
      </c>
      <c r="G7" s="51">
        <v>1</v>
      </c>
      <c r="H7" s="51">
        <v>5</v>
      </c>
      <c r="I7" s="52">
        <v>1</v>
      </c>
      <c r="J7" s="24">
        <f aca="true" t="shared" si="6" ref="J7:J58">SUM(C7:I7)</f>
        <v>31</v>
      </c>
      <c r="K7" s="51">
        <v>37</v>
      </c>
      <c r="L7" s="127">
        <v>27</v>
      </c>
      <c r="M7" s="21">
        <v>1567</v>
      </c>
      <c r="N7" s="22">
        <v>1794</v>
      </c>
      <c r="O7" s="27">
        <v>1737</v>
      </c>
      <c r="P7" s="28">
        <f t="shared" si="0"/>
        <v>0</v>
      </c>
      <c r="Q7" s="29">
        <f aca="true" t="shared" si="7" ref="Q7:Q57">D7/6</f>
        <v>1.3333333333333333</v>
      </c>
      <c r="R7" s="29">
        <f t="shared" si="1"/>
        <v>1</v>
      </c>
      <c r="S7" s="29">
        <f t="shared" si="2"/>
        <v>1</v>
      </c>
      <c r="T7" s="29">
        <f t="shared" si="3"/>
        <v>0.25</v>
      </c>
      <c r="U7" s="29">
        <f aca="true" t="shared" si="8" ref="U7:U57">H7/4</f>
        <v>1.25</v>
      </c>
      <c r="V7" s="30">
        <f t="shared" si="4"/>
        <v>0.25</v>
      </c>
      <c r="W7" s="31">
        <f t="shared" si="5"/>
        <v>0.8378378378378378</v>
      </c>
      <c r="X7" s="29">
        <v>1</v>
      </c>
      <c r="Y7" s="70">
        <v>0.7297297297297297</v>
      </c>
      <c r="Z7" s="129">
        <v>0.5</v>
      </c>
      <c r="AA7" s="130">
        <v>0.57</v>
      </c>
      <c r="AB7" s="34">
        <v>0.55</v>
      </c>
    </row>
    <row r="8" spans="1:28" s="126" customFormat="1" ht="13.5" customHeight="1">
      <c r="A8" s="520"/>
      <c r="B8" s="6" t="s">
        <v>2</v>
      </c>
      <c r="C8" s="24">
        <v>0</v>
      </c>
      <c r="D8" s="51">
        <v>3</v>
      </c>
      <c r="E8" s="51">
        <v>6</v>
      </c>
      <c r="F8" s="51">
        <v>8</v>
      </c>
      <c r="G8" s="51">
        <v>5</v>
      </c>
      <c r="H8" s="51">
        <v>4</v>
      </c>
      <c r="I8" s="52">
        <v>1</v>
      </c>
      <c r="J8" s="24">
        <f t="shared" si="6"/>
        <v>27</v>
      </c>
      <c r="K8" s="51">
        <v>29</v>
      </c>
      <c r="L8" s="127">
        <v>29</v>
      </c>
      <c r="M8" s="21">
        <v>1458</v>
      </c>
      <c r="N8" s="22">
        <v>1658</v>
      </c>
      <c r="O8" s="27">
        <v>1672</v>
      </c>
      <c r="P8" s="28">
        <f t="shared" si="0"/>
        <v>0</v>
      </c>
      <c r="Q8" s="29">
        <f t="shared" si="7"/>
        <v>0.5</v>
      </c>
      <c r="R8" s="29">
        <f t="shared" si="1"/>
        <v>1.2</v>
      </c>
      <c r="S8" s="29">
        <f t="shared" si="2"/>
        <v>0.7272727272727273</v>
      </c>
      <c r="T8" s="29">
        <f t="shared" si="3"/>
        <v>1.25</v>
      </c>
      <c r="U8" s="29">
        <f t="shared" si="8"/>
        <v>1</v>
      </c>
      <c r="V8" s="30">
        <f t="shared" si="4"/>
        <v>0.25</v>
      </c>
      <c r="W8" s="31">
        <f t="shared" si="5"/>
        <v>0.7297297297297297</v>
      </c>
      <c r="X8" s="29">
        <v>0.7837837837837838</v>
      </c>
      <c r="Y8" s="70">
        <v>0.7837837837837838</v>
      </c>
      <c r="Z8" s="129">
        <v>0.46</v>
      </c>
      <c r="AA8" s="130">
        <v>0.53</v>
      </c>
      <c r="AB8" s="34">
        <v>0.53</v>
      </c>
    </row>
    <row r="9" spans="1:28" s="126" customFormat="1" ht="13.5" customHeight="1">
      <c r="A9" s="520"/>
      <c r="B9" s="6" t="s">
        <v>3</v>
      </c>
      <c r="C9" s="24">
        <v>0</v>
      </c>
      <c r="D9" s="51">
        <v>2</v>
      </c>
      <c r="E9" s="51">
        <v>6</v>
      </c>
      <c r="F9" s="51">
        <v>8</v>
      </c>
      <c r="G9" s="51">
        <v>4</v>
      </c>
      <c r="H9" s="51">
        <v>3</v>
      </c>
      <c r="I9" s="52">
        <v>0</v>
      </c>
      <c r="J9" s="24">
        <f t="shared" si="6"/>
        <v>23</v>
      </c>
      <c r="K9" s="51">
        <v>21</v>
      </c>
      <c r="L9" s="127">
        <v>38</v>
      </c>
      <c r="M9" s="21">
        <v>1422</v>
      </c>
      <c r="N9" s="22">
        <v>1571</v>
      </c>
      <c r="O9" s="27">
        <v>1562</v>
      </c>
      <c r="P9" s="28">
        <f t="shared" si="0"/>
        <v>0</v>
      </c>
      <c r="Q9" s="29">
        <f t="shared" si="7"/>
        <v>0.3333333333333333</v>
      </c>
      <c r="R9" s="29">
        <f t="shared" si="1"/>
        <v>1.2</v>
      </c>
      <c r="S9" s="29">
        <f t="shared" si="2"/>
        <v>0.7272727272727273</v>
      </c>
      <c r="T9" s="29">
        <f t="shared" si="3"/>
        <v>1</v>
      </c>
      <c r="U9" s="29">
        <f t="shared" si="8"/>
        <v>0.75</v>
      </c>
      <c r="V9" s="30">
        <f t="shared" si="4"/>
        <v>0</v>
      </c>
      <c r="W9" s="31">
        <f t="shared" si="5"/>
        <v>0.6216216216216216</v>
      </c>
      <c r="X9" s="29">
        <v>0.5675675675675675</v>
      </c>
      <c r="Y9" s="70">
        <v>1.027027027027027</v>
      </c>
      <c r="Z9" s="129">
        <v>0.45</v>
      </c>
      <c r="AA9" s="130">
        <v>0.5</v>
      </c>
      <c r="AB9" s="34">
        <v>0.5</v>
      </c>
    </row>
    <row r="10" spans="1:28" s="126" customFormat="1" ht="13.5" customHeight="1">
      <c r="A10" s="521"/>
      <c r="B10" s="6" t="s">
        <v>4</v>
      </c>
      <c r="C10" s="24">
        <v>1</v>
      </c>
      <c r="D10" s="51">
        <v>4</v>
      </c>
      <c r="E10" s="51">
        <v>6</v>
      </c>
      <c r="F10" s="51">
        <v>7</v>
      </c>
      <c r="G10" s="51">
        <v>7</v>
      </c>
      <c r="H10" s="51">
        <v>3</v>
      </c>
      <c r="I10" s="52">
        <v>1</v>
      </c>
      <c r="J10" s="24">
        <f t="shared" si="6"/>
        <v>29</v>
      </c>
      <c r="K10" s="51">
        <v>20</v>
      </c>
      <c r="L10" s="127">
        <v>20</v>
      </c>
      <c r="M10" s="21">
        <v>1473</v>
      </c>
      <c r="N10" s="22">
        <v>1371</v>
      </c>
      <c r="O10" s="27">
        <v>1572</v>
      </c>
      <c r="P10" s="28">
        <f t="shared" si="0"/>
        <v>0.3333333333333333</v>
      </c>
      <c r="Q10" s="29">
        <f t="shared" si="7"/>
        <v>0.6666666666666666</v>
      </c>
      <c r="R10" s="29">
        <f t="shared" si="1"/>
        <v>1.2</v>
      </c>
      <c r="S10" s="29">
        <f t="shared" si="2"/>
        <v>0.6363636363636364</v>
      </c>
      <c r="T10" s="29">
        <f t="shared" si="3"/>
        <v>1.75</v>
      </c>
      <c r="U10" s="29">
        <f t="shared" si="8"/>
        <v>0.75</v>
      </c>
      <c r="V10" s="30">
        <f t="shared" si="4"/>
        <v>0.25</v>
      </c>
      <c r="W10" s="31">
        <f t="shared" si="5"/>
        <v>0.7837837837837838</v>
      </c>
      <c r="X10" s="29">
        <v>0.5405405405405406</v>
      </c>
      <c r="Y10" s="70">
        <v>0.5405405405405406</v>
      </c>
      <c r="Z10" s="129">
        <v>0.47</v>
      </c>
      <c r="AA10" s="130">
        <v>0.44</v>
      </c>
      <c r="AB10" s="34">
        <v>0.5</v>
      </c>
    </row>
    <row r="11" spans="1:28" s="134" customFormat="1" ht="13.5" customHeight="1">
      <c r="A11" s="525">
        <v>2</v>
      </c>
      <c r="B11" s="5" t="s">
        <v>5</v>
      </c>
      <c r="C11" s="57">
        <v>0</v>
      </c>
      <c r="D11" s="58">
        <v>4</v>
      </c>
      <c r="E11" s="58">
        <v>5</v>
      </c>
      <c r="F11" s="58">
        <v>5</v>
      </c>
      <c r="G11" s="58">
        <v>8</v>
      </c>
      <c r="H11" s="58">
        <v>1</v>
      </c>
      <c r="I11" s="71">
        <v>0</v>
      </c>
      <c r="J11" s="54">
        <f t="shared" si="6"/>
        <v>23</v>
      </c>
      <c r="K11" s="58">
        <v>27</v>
      </c>
      <c r="L11" s="71">
        <v>25</v>
      </c>
      <c r="M11" s="57">
        <v>1457</v>
      </c>
      <c r="N11" s="58">
        <v>1276</v>
      </c>
      <c r="O11" s="59">
        <v>1439</v>
      </c>
      <c r="P11" s="60">
        <f t="shared" si="0"/>
        <v>0</v>
      </c>
      <c r="Q11" s="61">
        <f t="shared" si="7"/>
        <v>0.6666666666666666</v>
      </c>
      <c r="R11" s="61">
        <f t="shared" si="1"/>
        <v>1</v>
      </c>
      <c r="S11" s="61">
        <f t="shared" si="2"/>
        <v>0.45454545454545453</v>
      </c>
      <c r="T11" s="61">
        <f t="shared" si="3"/>
        <v>2</v>
      </c>
      <c r="U11" s="61">
        <f t="shared" si="8"/>
        <v>0.25</v>
      </c>
      <c r="V11" s="223">
        <f t="shared" si="4"/>
        <v>0</v>
      </c>
      <c r="W11" s="63">
        <f t="shared" si="5"/>
        <v>0.6216216216216216</v>
      </c>
      <c r="X11" s="72">
        <v>0.7297297297297297</v>
      </c>
      <c r="Y11" s="73">
        <v>0.6756756756756757</v>
      </c>
      <c r="Z11" s="64">
        <v>0.46</v>
      </c>
      <c r="AA11" s="65">
        <v>0.41</v>
      </c>
      <c r="AB11" s="66">
        <v>0.46</v>
      </c>
    </row>
    <row r="12" spans="1:28" s="134" customFormat="1" ht="13.5" customHeight="1">
      <c r="A12" s="526"/>
      <c r="B12" s="6" t="s">
        <v>6</v>
      </c>
      <c r="C12" s="25">
        <v>0</v>
      </c>
      <c r="D12" s="26">
        <v>5</v>
      </c>
      <c r="E12" s="26">
        <v>7</v>
      </c>
      <c r="F12" s="26">
        <v>7</v>
      </c>
      <c r="G12" s="26">
        <v>5</v>
      </c>
      <c r="H12" s="26">
        <v>1</v>
      </c>
      <c r="I12" s="68">
        <v>1</v>
      </c>
      <c r="J12" s="24">
        <f t="shared" si="6"/>
        <v>26</v>
      </c>
      <c r="K12" s="26">
        <v>22</v>
      </c>
      <c r="L12" s="68">
        <v>26</v>
      </c>
      <c r="M12" s="25">
        <v>1303</v>
      </c>
      <c r="N12" s="26">
        <v>1429</v>
      </c>
      <c r="O12" s="27">
        <v>1540</v>
      </c>
      <c r="P12" s="28">
        <f t="shared" si="0"/>
        <v>0</v>
      </c>
      <c r="Q12" s="29">
        <f t="shared" si="7"/>
        <v>0.8333333333333334</v>
      </c>
      <c r="R12" s="29">
        <f t="shared" si="1"/>
        <v>1.4</v>
      </c>
      <c r="S12" s="29">
        <f t="shared" si="2"/>
        <v>0.6363636363636364</v>
      </c>
      <c r="T12" s="29">
        <f t="shared" si="3"/>
        <v>1.25</v>
      </c>
      <c r="U12" s="29">
        <f t="shared" si="8"/>
        <v>0.25</v>
      </c>
      <c r="V12" s="128">
        <f t="shared" si="4"/>
        <v>0.25</v>
      </c>
      <c r="W12" s="31">
        <f t="shared" si="5"/>
        <v>0.7027027027027027</v>
      </c>
      <c r="X12" s="69">
        <v>0.5945945945945946</v>
      </c>
      <c r="Y12" s="70">
        <v>0.7027027027027027</v>
      </c>
      <c r="Z12" s="32">
        <v>0.41</v>
      </c>
      <c r="AA12" s="33">
        <v>0.45</v>
      </c>
      <c r="AB12" s="34">
        <v>0.49</v>
      </c>
    </row>
    <row r="13" spans="1:28" s="134" customFormat="1" ht="13.5" customHeight="1">
      <c r="A13" s="526"/>
      <c r="B13" s="6" t="s">
        <v>7</v>
      </c>
      <c r="C13" s="25">
        <v>0</v>
      </c>
      <c r="D13" s="26">
        <v>3</v>
      </c>
      <c r="E13" s="26">
        <v>7</v>
      </c>
      <c r="F13" s="26">
        <v>17</v>
      </c>
      <c r="G13" s="26">
        <v>4</v>
      </c>
      <c r="H13" s="26">
        <v>1</v>
      </c>
      <c r="I13" s="68">
        <v>0</v>
      </c>
      <c r="J13" s="24">
        <f t="shared" si="6"/>
        <v>32</v>
      </c>
      <c r="K13" s="26">
        <v>20</v>
      </c>
      <c r="L13" s="68">
        <v>38</v>
      </c>
      <c r="M13" s="25">
        <v>1422</v>
      </c>
      <c r="N13" s="26">
        <v>1438</v>
      </c>
      <c r="O13" s="27">
        <v>1573</v>
      </c>
      <c r="P13" s="28">
        <f t="shared" si="0"/>
        <v>0</v>
      </c>
      <c r="Q13" s="29">
        <f t="shared" si="7"/>
        <v>0.5</v>
      </c>
      <c r="R13" s="29">
        <f t="shared" si="1"/>
        <v>1.4</v>
      </c>
      <c r="S13" s="29">
        <f t="shared" si="2"/>
        <v>1.5454545454545454</v>
      </c>
      <c r="T13" s="29">
        <f t="shared" si="3"/>
        <v>1</v>
      </c>
      <c r="U13" s="29">
        <f t="shared" si="8"/>
        <v>0.25</v>
      </c>
      <c r="V13" s="128">
        <f t="shared" si="4"/>
        <v>0</v>
      </c>
      <c r="W13" s="31">
        <f t="shared" si="5"/>
        <v>0.8648648648648649</v>
      </c>
      <c r="X13" s="69">
        <v>0.5405405405405406</v>
      </c>
      <c r="Y13" s="70">
        <v>1.027027027027027</v>
      </c>
      <c r="Z13" s="32">
        <v>0.45</v>
      </c>
      <c r="AA13" s="33">
        <v>0.46</v>
      </c>
      <c r="AB13" s="34">
        <v>0.5</v>
      </c>
    </row>
    <row r="14" spans="1:28" s="134" customFormat="1" ht="13.5" customHeight="1">
      <c r="A14" s="527"/>
      <c r="B14" s="135" t="s">
        <v>8</v>
      </c>
      <c r="C14" s="40">
        <v>1</v>
      </c>
      <c r="D14" s="41">
        <v>4</v>
      </c>
      <c r="E14" s="41">
        <v>9</v>
      </c>
      <c r="F14" s="41">
        <v>5</v>
      </c>
      <c r="G14" s="41">
        <v>5</v>
      </c>
      <c r="H14" s="41">
        <v>3</v>
      </c>
      <c r="I14" s="136">
        <v>2</v>
      </c>
      <c r="J14" s="39">
        <f t="shared" si="6"/>
        <v>29</v>
      </c>
      <c r="K14" s="41">
        <v>25</v>
      </c>
      <c r="L14" s="136">
        <v>24</v>
      </c>
      <c r="M14" s="40">
        <v>1477</v>
      </c>
      <c r="N14" s="41">
        <v>1428</v>
      </c>
      <c r="O14" s="42">
        <v>1553</v>
      </c>
      <c r="P14" s="43">
        <f t="shared" si="0"/>
        <v>0.3333333333333333</v>
      </c>
      <c r="Q14" s="44">
        <f t="shared" si="7"/>
        <v>0.6666666666666666</v>
      </c>
      <c r="R14" s="44">
        <f t="shared" si="1"/>
        <v>1.8</v>
      </c>
      <c r="S14" s="44">
        <f t="shared" si="2"/>
        <v>0.45454545454545453</v>
      </c>
      <c r="T14" s="44">
        <f t="shared" si="3"/>
        <v>1.25</v>
      </c>
      <c r="U14" s="44">
        <f t="shared" si="8"/>
        <v>0.75</v>
      </c>
      <c r="V14" s="131">
        <f t="shared" si="4"/>
        <v>0.5</v>
      </c>
      <c r="W14" s="46">
        <f t="shared" si="5"/>
        <v>0.7837837837837838</v>
      </c>
      <c r="X14" s="137">
        <v>0.6756756756756757</v>
      </c>
      <c r="Y14" s="138">
        <v>0.6486486486486487</v>
      </c>
      <c r="Z14" s="47">
        <v>0.47</v>
      </c>
      <c r="AA14" s="48">
        <v>0.45</v>
      </c>
      <c r="AB14" s="49">
        <v>0.49</v>
      </c>
    </row>
    <row r="15" spans="1:28" s="134" customFormat="1" ht="13.5" customHeight="1">
      <c r="A15" s="519">
        <v>3</v>
      </c>
      <c r="B15" s="6" t="s">
        <v>9</v>
      </c>
      <c r="C15" s="25">
        <v>0</v>
      </c>
      <c r="D15" s="26">
        <v>6</v>
      </c>
      <c r="E15" s="26">
        <v>4</v>
      </c>
      <c r="F15" s="26">
        <v>4</v>
      </c>
      <c r="G15" s="26">
        <v>4</v>
      </c>
      <c r="H15" s="26">
        <v>1</v>
      </c>
      <c r="I15" s="68">
        <v>0</v>
      </c>
      <c r="J15" s="24">
        <f t="shared" si="6"/>
        <v>19</v>
      </c>
      <c r="K15" s="26">
        <v>20</v>
      </c>
      <c r="L15" s="68">
        <v>32</v>
      </c>
      <c r="M15" s="25">
        <v>1518</v>
      </c>
      <c r="N15" s="26">
        <v>1453</v>
      </c>
      <c r="O15" s="27">
        <v>1454</v>
      </c>
      <c r="P15" s="28">
        <f t="shared" si="0"/>
        <v>0</v>
      </c>
      <c r="Q15" s="29">
        <f t="shared" si="7"/>
        <v>1</v>
      </c>
      <c r="R15" s="29">
        <f t="shared" si="1"/>
        <v>0.8</v>
      </c>
      <c r="S15" s="29">
        <f t="shared" si="2"/>
        <v>0.36363636363636365</v>
      </c>
      <c r="T15" s="29">
        <f t="shared" si="3"/>
        <v>1</v>
      </c>
      <c r="U15" s="29">
        <f t="shared" si="8"/>
        <v>0.25</v>
      </c>
      <c r="V15" s="30">
        <f t="shared" si="4"/>
        <v>0</v>
      </c>
      <c r="W15" s="31">
        <f t="shared" si="5"/>
        <v>0.5135135135135135</v>
      </c>
      <c r="X15" s="69">
        <v>0.5405405405405406</v>
      </c>
      <c r="Y15" s="70">
        <v>0.8648648648648649</v>
      </c>
      <c r="Z15" s="32">
        <v>0.48</v>
      </c>
      <c r="AA15" s="33">
        <v>0.46</v>
      </c>
      <c r="AB15" s="34">
        <v>0.47</v>
      </c>
    </row>
    <row r="16" spans="1:28" s="134" customFormat="1" ht="13.5" customHeight="1">
      <c r="A16" s="520"/>
      <c r="B16" s="6" t="s">
        <v>10</v>
      </c>
      <c r="C16" s="25">
        <v>1</v>
      </c>
      <c r="D16" s="26">
        <v>2</v>
      </c>
      <c r="E16" s="26">
        <v>10</v>
      </c>
      <c r="F16" s="26">
        <v>6</v>
      </c>
      <c r="G16" s="26">
        <v>1</v>
      </c>
      <c r="H16" s="26">
        <v>3</v>
      </c>
      <c r="I16" s="68">
        <v>1</v>
      </c>
      <c r="J16" s="24">
        <f t="shared" si="6"/>
        <v>24</v>
      </c>
      <c r="K16" s="26">
        <v>23</v>
      </c>
      <c r="L16" s="68">
        <v>27</v>
      </c>
      <c r="M16" s="25">
        <v>1592</v>
      </c>
      <c r="N16" s="26">
        <v>1416</v>
      </c>
      <c r="O16" s="27">
        <v>1489</v>
      </c>
      <c r="P16" s="28">
        <f t="shared" si="0"/>
        <v>0.3333333333333333</v>
      </c>
      <c r="Q16" s="29">
        <f t="shared" si="7"/>
        <v>0.3333333333333333</v>
      </c>
      <c r="R16" s="29">
        <f t="shared" si="1"/>
        <v>2</v>
      </c>
      <c r="S16" s="29">
        <f t="shared" si="2"/>
        <v>0.5454545454545454</v>
      </c>
      <c r="T16" s="29">
        <f t="shared" si="3"/>
        <v>0.25</v>
      </c>
      <c r="U16" s="29">
        <f t="shared" si="8"/>
        <v>0.75</v>
      </c>
      <c r="V16" s="30">
        <f t="shared" si="4"/>
        <v>0.25</v>
      </c>
      <c r="W16" s="31">
        <f t="shared" si="5"/>
        <v>0.6486486486486487</v>
      </c>
      <c r="X16" s="69">
        <v>0.6216216216216216</v>
      </c>
      <c r="Y16" s="70">
        <v>0.7297297297297297</v>
      </c>
      <c r="Z16" s="32">
        <v>0.51</v>
      </c>
      <c r="AA16" s="33">
        <v>0.45</v>
      </c>
      <c r="AB16" s="34">
        <v>0.48</v>
      </c>
    </row>
    <row r="17" spans="1:28" s="134" customFormat="1" ht="13.5" customHeight="1">
      <c r="A17" s="520"/>
      <c r="B17" s="6" t="s">
        <v>11</v>
      </c>
      <c r="C17" s="25">
        <v>0</v>
      </c>
      <c r="D17" s="26">
        <v>3</v>
      </c>
      <c r="E17" s="26">
        <v>6</v>
      </c>
      <c r="F17" s="26">
        <v>10</v>
      </c>
      <c r="G17" s="26">
        <v>4</v>
      </c>
      <c r="H17" s="26">
        <v>0</v>
      </c>
      <c r="I17" s="68">
        <v>1</v>
      </c>
      <c r="J17" s="24">
        <f t="shared" si="6"/>
        <v>24</v>
      </c>
      <c r="K17" s="26">
        <v>20</v>
      </c>
      <c r="L17" s="68">
        <v>22</v>
      </c>
      <c r="M17" s="25">
        <v>1538</v>
      </c>
      <c r="N17" s="26">
        <v>1455</v>
      </c>
      <c r="O17" s="27">
        <v>1407</v>
      </c>
      <c r="P17" s="28">
        <f t="shared" si="0"/>
        <v>0</v>
      </c>
      <c r="Q17" s="29">
        <f t="shared" si="7"/>
        <v>0.5</v>
      </c>
      <c r="R17" s="29">
        <f t="shared" si="1"/>
        <v>1.2</v>
      </c>
      <c r="S17" s="29">
        <f t="shared" si="2"/>
        <v>0.9090909090909091</v>
      </c>
      <c r="T17" s="29">
        <f t="shared" si="3"/>
        <v>1</v>
      </c>
      <c r="U17" s="29">
        <f t="shared" si="8"/>
        <v>0</v>
      </c>
      <c r="V17" s="30">
        <f t="shared" si="4"/>
        <v>0.25</v>
      </c>
      <c r="W17" s="31">
        <f t="shared" si="5"/>
        <v>0.6486486486486487</v>
      </c>
      <c r="X17" s="69">
        <v>0.5405405405405406</v>
      </c>
      <c r="Y17" s="70">
        <v>0.5945945945945946</v>
      </c>
      <c r="Z17" s="32">
        <v>0.49</v>
      </c>
      <c r="AA17" s="33">
        <v>0.46</v>
      </c>
      <c r="AB17" s="34">
        <v>0.45</v>
      </c>
    </row>
    <row r="18" spans="1:28" s="134" customFormat="1" ht="13.5" customHeight="1">
      <c r="A18" s="521"/>
      <c r="B18" s="135" t="s">
        <v>12</v>
      </c>
      <c r="C18" s="40">
        <v>2</v>
      </c>
      <c r="D18" s="41">
        <v>4</v>
      </c>
      <c r="E18" s="41">
        <v>10</v>
      </c>
      <c r="F18" s="41">
        <v>6</v>
      </c>
      <c r="G18" s="41">
        <v>0</v>
      </c>
      <c r="H18" s="41">
        <v>4</v>
      </c>
      <c r="I18" s="136">
        <v>2</v>
      </c>
      <c r="J18" s="39">
        <f t="shared" si="6"/>
        <v>28</v>
      </c>
      <c r="K18" s="41">
        <v>29</v>
      </c>
      <c r="L18" s="136">
        <v>27</v>
      </c>
      <c r="M18" s="40">
        <v>1609</v>
      </c>
      <c r="N18" s="41">
        <v>1577</v>
      </c>
      <c r="O18" s="42">
        <v>1678</v>
      </c>
      <c r="P18" s="43">
        <f t="shared" si="0"/>
        <v>0.6666666666666666</v>
      </c>
      <c r="Q18" s="44">
        <f t="shared" si="7"/>
        <v>0.6666666666666666</v>
      </c>
      <c r="R18" s="44">
        <f t="shared" si="1"/>
        <v>2</v>
      </c>
      <c r="S18" s="44">
        <f t="shared" si="2"/>
        <v>0.5454545454545454</v>
      </c>
      <c r="T18" s="44">
        <f t="shared" si="3"/>
        <v>0</v>
      </c>
      <c r="U18" s="44">
        <f t="shared" si="8"/>
        <v>1</v>
      </c>
      <c r="V18" s="45">
        <f t="shared" si="4"/>
        <v>0.5</v>
      </c>
      <c r="W18" s="46">
        <f t="shared" si="5"/>
        <v>0.7567567567567568</v>
      </c>
      <c r="X18" s="137">
        <v>0.7837837837837838</v>
      </c>
      <c r="Y18" s="138">
        <v>0.7297297297297297</v>
      </c>
      <c r="Z18" s="47">
        <v>0.51</v>
      </c>
      <c r="AA18" s="48">
        <v>0.5</v>
      </c>
      <c r="AB18" s="49">
        <v>0.54</v>
      </c>
    </row>
    <row r="19" spans="1:28" s="139" customFormat="1" ht="13.5" customHeight="1">
      <c r="A19" s="519">
        <v>4</v>
      </c>
      <c r="B19" s="6" t="s">
        <v>13</v>
      </c>
      <c r="C19" s="21">
        <v>0</v>
      </c>
      <c r="D19" s="22">
        <v>4</v>
      </c>
      <c r="E19" s="22">
        <v>5</v>
      </c>
      <c r="F19" s="22">
        <v>8</v>
      </c>
      <c r="G19" s="22">
        <v>3</v>
      </c>
      <c r="H19" s="22">
        <v>4</v>
      </c>
      <c r="I19" s="23">
        <v>0</v>
      </c>
      <c r="J19" s="24">
        <f t="shared" si="6"/>
        <v>24</v>
      </c>
      <c r="K19" s="22">
        <v>25</v>
      </c>
      <c r="L19" s="68">
        <v>19</v>
      </c>
      <c r="M19" s="21">
        <v>1705</v>
      </c>
      <c r="N19" s="22">
        <v>1549</v>
      </c>
      <c r="O19" s="27">
        <v>1748</v>
      </c>
      <c r="P19" s="28">
        <f t="shared" si="0"/>
        <v>0</v>
      </c>
      <c r="Q19" s="29">
        <f t="shared" si="7"/>
        <v>0.6666666666666666</v>
      </c>
      <c r="R19" s="29">
        <f t="shared" si="1"/>
        <v>1</v>
      </c>
      <c r="S19" s="29">
        <f t="shared" si="2"/>
        <v>0.7272727272727273</v>
      </c>
      <c r="T19" s="29">
        <f t="shared" si="3"/>
        <v>0.75</v>
      </c>
      <c r="U19" s="29">
        <f t="shared" si="8"/>
        <v>1</v>
      </c>
      <c r="V19" s="128">
        <f t="shared" si="4"/>
        <v>0</v>
      </c>
      <c r="W19" s="31">
        <f t="shared" si="5"/>
        <v>0.6486486486486487</v>
      </c>
      <c r="X19" s="29">
        <v>0.6756756756756757</v>
      </c>
      <c r="Y19" s="70">
        <v>0.5135135135135135</v>
      </c>
      <c r="Z19" s="129">
        <v>0.54</v>
      </c>
      <c r="AA19" s="130">
        <v>0.49</v>
      </c>
      <c r="AB19" s="34">
        <v>0.57</v>
      </c>
    </row>
    <row r="20" spans="1:28" s="139" customFormat="1" ht="13.5" customHeight="1">
      <c r="A20" s="520"/>
      <c r="B20" s="6" t="s">
        <v>14</v>
      </c>
      <c r="C20" s="21">
        <v>2</v>
      </c>
      <c r="D20" s="22">
        <v>6</v>
      </c>
      <c r="E20" s="22">
        <v>7</v>
      </c>
      <c r="F20" s="22">
        <v>7</v>
      </c>
      <c r="G20" s="22">
        <v>6</v>
      </c>
      <c r="H20" s="22">
        <v>1</v>
      </c>
      <c r="I20" s="23">
        <v>2</v>
      </c>
      <c r="J20" s="24">
        <f t="shared" si="6"/>
        <v>31</v>
      </c>
      <c r="K20" s="22">
        <v>29</v>
      </c>
      <c r="L20" s="68">
        <v>25</v>
      </c>
      <c r="M20" s="21">
        <v>1736</v>
      </c>
      <c r="N20" s="22">
        <v>1726</v>
      </c>
      <c r="O20" s="27">
        <v>1928</v>
      </c>
      <c r="P20" s="28">
        <f t="shared" si="0"/>
        <v>0.6666666666666666</v>
      </c>
      <c r="Q20" s="29">
        <f t="shared" si="7"/>
        <v>1</v>
      </c>
      <c r="R20" s="29">
        <f t="shared" si="1"/>
        <v>1.4</v>
      </c>
      <c r="S20" s="29">
        <f t="shared" si="2"/>
        <v>0.6363636363636364</v>
      </c>
      <c r="T20" s="29">
        <f t="shared" si="3"/>
        <v>1.5</v>
      </c>
      <c r="U20" s="29">
        <f t="shared" si="8"/>
        <v>0.25</v>
      </c>
      <c r="V20" s="128">
        <f t="shared" si="4"/>
        <v>0.5</v>
      </c>
      <c r="W20" s="31">
        <f t="shared" si="5"/>
        <v>0.8378378378378378</v>
      </c>
      <c r="X20" s="29">
        <v>0.7837837837837838</v>
      </c>
      <c r="Y20" s="70">
        <v>0.6756756756756757</v>
      </c>
      <c r="Z20" s="129">
        <v>0.55</v>
      </c>
      <c r="AA20" s="130">
        <v>0.55</v>
      </c>
      <c r="AB20" s="34">
        <v>0.61</v>
      </c>
    </row>
    <row r="21" spans="1:28" s="139" customFormat="1" ht="13.5" customHeight="1">
      <c r="A21" s="520"/>
      <c r="B21" s="6" t="s">
        <v>15</v>
      </c>
      <c r="C21" s="21">
        <v>2</v>
      </c>
      <c r="D21" s="22">
        <v>7</v>
      </c>
      <c r="E21" s="22">
        <v>6</v>
      </c>
      <c r="F21" s="22">
        <v>5</v>
      </c>
      <c r="G21" s="22">
        <v>7</v>
      </c>
      <c r="H21" s="22">
        <v>3</v>
      </c>
      <c r="I21" s="23">
        <v>1</v>
      </c>
      <c r="J21" s="24">
        <f t="shared" si="6"/>
        <v>31</v>
      </c>
      <c r="K21" s="22">
        <v>28</v>
      </c>
      <c r="L21" s="68">
        <v>33</v>
      </c>
      <c r="M21" s="21">
        <v>1941</v>
      </c>
      <c r="N21" s="22">
        <v>1863</v>
      </c>
      <c r="O21" s="27">
        <v>2087</v>
      </c>
      <c r="P21" s="28">
        <f t="shared" si="0"/>
        <v>0.6666666666666666</v>
      </c>
      <c r="Q21" s="29">
        <f t="shared" si="7"/>
        <v>1.1666666666666667</v>
      </c>
      <c r="R21" s="29">
        <f t="shared" si="1"/>
        <v>1.2</v>
      </c>
      <c r="S21" s="29">
        <f t="shared" si="2"/>
        <v>0.45454545454545453</v>
      </c>
      <c r="T21" s="29">
        <f t="shared" si="3"/>
        <v>1.75</v>
      </c>
      <c r="U21" s="29">
        <f t="shared" si="8"/>
        <v>0.75</v>
      </c>
      <c r="V21" s="128">
        <f t="shared" si="4"/>
        <v>0.25</v>
      </c>
      <c r="W21" s="31">
        <f t="shared" si="5"/>
        <v>0.8378378378378378</v>
      </c>
      <c r="X21" s="29">
        <v>0.7567567567567568</v>
      </c>
      <c r="Y21" s="70">
        <v>0.8918918918918919</v>
      </c>
      <c r="Z21" s="129">
        <v>0.61</v>
      </c>
      <c r="AA21" s="130">
        <v>0.59</v>
      </c>
      <c r="AB21" s="34">
        <v>0.67</v>
      </c>
    </row>
    <row r="22" spans="1:28" s="139" customFormat="1" ht="13.5" customHeight="1">
      <c r="A22" s="521"/>
      <c r="B22" s="6" t="s">
        <v>16</v>
      </c>
      <c r="C22" s="21">
        <v>1</v>
      </c>
      <c r="D22" s="22">
        <v>4</v>
      </c>
      <c r="E22" s="22">
        <v>4</v>
      </c>
      <c r="F22" s="22">
        <v>9</v>
      </c>
      <c r="G22" s="22">
        <v>3</v>
      </c>
      <c r="H22" s="22">
        <v>3</v>
      </c>
      <c r="I22" s="23">
        <v>0</v>
      </c>
      <c r="J22" s="24">
        <f t="shared" si="6"/>
        <v>24</v>
      </c>
      <c r="K22" s="22">
        <v>25</v>
      </c>
      <c r="L22" s="68">
        <v>25</v>
      </c>
      <c r="M22" s="21">
        <v>2035</v>
      </c>
      <c r="N22" s="22">
        <v>1846</v>
      </c>
      <c r="O22" s="27">
        <v>1901</v>
      </c>
      <c r="P22" s="28">
        <f t="shared" si="0"/>
        <v>0.3333333333333333</v>
      </c>
      <c r="Q22" s="29">
        <f t="shared" si="7"/>
        <v>0.6666666666666666</v>
      </c>
      <c r="R22" s="29">
        <f t="shared" si="1"/>
        <v>0.8</v>
      </c>
      <c r="S22" s="29">
        <f t="shared" si="2"/>
        <v>0.8181818181818182</v>
      </c>
      <c r="T22" s="29">
        <f t="shared" si="3"/>
        <v>0.75</v>
      </c>
      <c r="U22" s="29">
        <f t="shared" si="8"/>
        <v>0.75</v>
      </c>
      <c r="V22" s="128">
        <f t="shared" si="4"/>
        <v>0</v>
      </c>
      <c r="W22" s="31">
        <f t="shared" si="5"/>
        <v>0.6486486486486487</v>
      </c>
      <c r="X22" s="29">
        <v>0.6756756756756757</v>
      </c>
      <c r="Y22" s="70">
        <v>0.6756756756756757</v>
      </c>
      <c r="Z22" s="129">
        <v>0.65</v>
      </c>
      <c r="AA22" s="130">
        <v>0.59</v>
      </c>
      <c r="AB22" s="34">
        <v>0.61</v>
      </c>
    </row>
    <row r="23" spans="1:28" s="139" customFormat="1" ht="13.5" customHeight="1">
      <c r="A23" s="519">
        <v>5</v>
      </c>
      <c r="B23" s="5" t="s">
        <v>17</v>
      </c>
      <c r="C23" s="95">
        <v>1</v>
      </c>
      <c r="D23" s="96">
        <v>3</v>
      </c>
      <c r="E23" s="96">
        <v>2</v>
      </c>
      <c r="F23" s="96">
        <v>7</v>
      </c>
      <c r="G23" s="96">
        <v>4</v>
      </c>
      <c r="H23" s="96">
        <v>1</v>
      </c>
      <c r="I23" s="97">
        <v>2</v>
      </c>
      <c r="J23" s="54">
        <f t="shared" si="6"/>
        <v>20</v>
      </c>
      <c r="K23" s="96">
        <v>19</v>
      </c>
      <c r="L23" s="71">
        <v>25</v>
      </c>
      <c r="M23" s="95">
        <v>1251</v>
      </c>
      <c r="N23" s="96">
        <v>1066</v>
      </c>
      <c r="O23" s="59">
        <v>1384</v>
      </c>
      <c r="P23" s="60">
        <f t="shared" si="0"/>
        <v>0.3333333333333333</v>
      </c>
      <c r="Q23" s="61">
        <f t="shared" si="7"/>
        <v>0.5</v>
      </c>
      <c r="R23" s="61">
        <f t="shared" si="1"/>
        <v>0.4</v>
      </c>
      <c r="S23" s="61">
        <f t="shared" si="2"/>
        <v>0.6363636363636364</v>
      </c>
      <c r="T23" s="61">
        <f t="shared" si="3"/>
        <v>1</v>
      </c>
      <c r="U23" s="61">
        <f t="shared" si="8"/>
        <v>0.25</v>
      </c>
      <c r="V23" s="223">
        <f t="shared" si="4"/>
        <v>0.5</v>
      </c>
      <c r="W23" s="63">
        <f t="shared" si="5"/>
        <v>0.5405405405405406</v>
      </c>
      <c r="X23" s="61">
        <v>0.5135135135135135</v>
      </c>
      <c r="Y23" s="73">
        <v>0.6756756756756757</v>
      </c>
      <c r="Z23" s="132">
        <v>0.4</v>
      </c>
      <c r="AA23" s="133">
        <v>0.34</v>
      </c>
      <c r="AB23" s="66">
        <v>0.44</v>
      </c>
    </row>
    <row r="24" spans="1:28" s="139" customFormat="1" ht="13.5" customHeight="1">
      <c r="A24" s="520"/>
      <c r="B24" s="6" t="s">
        <v>18</v>
      </c>
      <c r="C24" s="21">
        <v>3</v>
      </c>
      <c r="D24" s="22">
        <v>4</v>
      </c>
      <c r="E24" s="22">
        <v>11</v>
      </c>
      <c r="F24" s="22">
        <v>7</v>
      </c>
      <c r="G24" s="22">
        <v>6</v>
      </c>
      <c r="H24" s="22">
        <v>6</v>
      </c>
      <c r="I24" s="23">
        <v>2</v>
      </c>
      <c r="J24" s="24">
        <f t="shared" si="6"/>
        <v>39</v>
      </c>
      <c r="K24" s="22">
        <v>31</v>
      </c>
      <c r="L24" s="68">
        <v>33</v>
      </c>
      <c r="M24" s="21">
        <v>1921</v>
      </c>
      <c r="N24" s="22">
        <v>1971</v>
      </c>
      <c r="O24" s="27">
        <v>1903</v>
      </c>
      <c r="P24" s="28">
        <f t="shared" si="0"/>
        <v>1</v>
      </c>
      <c r="Q24" s="29">
        <f t="shared" si="7"/>
        <v>0.6666666666666666</v>
      </c>
      <c r="R24" s="29">
        <f t="shared" si="1"/>
        <v>2.2</v>
      </c>
      <c r="S24" s="29">
        <f t="shared" si="2"/>
        <v>0.6363636363636364</v>
      </c>
      <c r="T24" s="29">
        <f t="shared" si="3"/>
        <v>1.5</v>
      </c>
      <c r="U24" s="29">
        <f t="shared" si="8"/>
        <v>1.5</v>
      </c>
      <c r="V24" s="30">
        <f t="shared" si="4"/>
        <v>0.5</v>
      </c>
      <c r="W24" s="31">
        <f t="shared" si="5"/>
        <v>1.054054054054054</v>
      </c>
      <c r="X24" s="29">
        <v>0.8378378378378378</v>
      </c>
      <c r="Y24" s="70">
        <v>0.8918918918918919</v>
      </c>
      <c r="Z24" s="129">
        <v>0.61</v>
      </c>
      <c r="AA24" s="130">
        <v>0.63</v>
      </c>
      <c r="AB24" s="34">
        <v>0.61</v>
      </c>
    </row>
    <row r="25" spans="1:28" s="139" customFormat="1" ht="13.5" customHeight="1">
      <c r="A25" s="520"/>
      <c r="B25" s="6" t="s">
        <v>19</v>
      </c>
      <c r="C25" s="21">
        <v>0</v>
      </c>
      <c r="D25" s="22">
        <v>5</v>
      </c>
      <c r="E25" s="22">
        <v>9</v>
      </c>
      <c r="F25" s="22">
        <v>6</v>
      </c>
      <c r="G25" s="22">
        <v>4</v>
      </c>
      <c r="H25" s="22">
        <v>3</v>
      </c>
      <c r="I25" s="23">
        <v>0</v>
      </c>
      <c r="J25" s="24">
        <f t="shared" si="6"/>
        <v>27</v>
      </c>
      <c r="K25" s="22">
        <v>27</v>
      </c>
      <c r="L25" s="68">
        <v>26</v>
      </c>
      <c r="M25" s="21">
        <v>2004</v>
      </c>
      <c r="N25" s="22">
        <v>1950</v>
      </c>
      <c r="O25" s="27">
        <v>1982</v>
      </c>
      <c r="P25" s="28">
        <f t="shared" si="0"/>
        <v>0</v>
      </c>
      <c r="Q25" s="29">
        <f t="shared" si="7"/>
        <v>0.8333333333333334</v>
      </c>
      <c r="R25" s="29">
        <f t="shared" si="1"/>
        <v>1.8</v>
      </c>
      <c r="S25" s="29">
        <f t="shared" si="2"/>
        <v>0.5454545454545454</v>
      </c>
      <c r="T25" s="29">
        <f t="shared" si="3"/>
        <v>1</v>
      </c>
      <c r="U25" s="29">
        <f t="shared" si="8"/>
        <v>0.75</v>
      </c>
      <c r="V25" s="30">
        <f t="shared" si="4"/>
        <v>0</v>
      </c>
      <c r="W25" s="31">
        <f t="shared" si="5"/>
        <v>0.7297297297297297</v>
      </c>
      <c r="X25" s="29">
        <v>0.7297297297297297</v>
      </c>
      <c r="Y25" s="70">
        <v>0.7027027027027027</v>
      </c>
      <c r="Z25" s="129">
        <v>0.63</v>
      </c>
      <c r="AA25" s="130">
        <v>0.62</v>
      </c>
      <c r="AB25" s="34">
        <v>0.63</v>
      </c>
    </row>
    <row r="26" spans="1:28" s="139" customFormat="1" ht="13.5" customHeight="1">
      <c r="A26" s="520"/>
      <c r="B26" s="6" t="s">
        <v>20</v>
      </c>
      <c r="C26" s="21">
        <v>1</v>
      </c>
      <c r="D26" s="22">
        <v>3</v>
      </c>
      <c r="E26" s="22">
        <v>6</v>
      </c>
      <c r="F26" s="22">
        <v>7</v>
      </c>
      <c r="G26" s="22">
        <v>2</v>
      </c>
      <c r="H26" s="22">
        <v>4</v>
      </c>
      <c r="I26" s="23">
        <v>3</v>
      </c>
      <c r="J26" s="24">
        <f t="shared" si="6"/>
        <v>26</v>
      </c>
      <c r="K26" s="22">
        <v>29</v>
      </c>
      <c r="L26" s="68">
        <v>30</v>
      </c>
      <c r="M26" s="21">
        <v>2145</v>
      </c>
      <c r="N26" s="22">
        <v>2000</v>
      </c>
      <c r="O26" s="27">
        <v>2024</v>
      </c>
      <c r="P26" s="28">
        <f t="shared" si="0"/>
        <v>0.3333333333333333</v>
      </c>
      <c r="Q26" s="29">
        <f t="shared" si="7"/>
        <v>0.5</v>
      </c>
      <c r="R26" s="29">
        <f t="shared" si="1"/>
        <v>1.2</v>
      </c>
      <c r="S26" s="29">
        <f t="shared" si="2"/>
        <v>0.6363636363636364</v>
      </c>
      <c r="T26" s="29">
        <f t="shared" si="3"/>
        <v>0.5</v>
      </c>
      <c r="U26" s="29">
        <f t="shared" si="8"/>
        <v>1</v>
      </c>
      <c r="V26" s="30">
        <f t="shared" si="4"/>
        <v>0.75</v>
      </c>
      <c r="W26" s="31">
        <f t="shared" si="5"/>
        <v>0.7027027027027027</v>
      </c>
      <c r="X26" s="29">
        <v>0.7837837837837838</v>
      </c>
      <c r="Y26" s="70">
        <v>0.8108108108108109</v>
      </c>
      <c r="Z26" s="129">
        <v>0.68</v>
      </c>
      <c r="AA26" s="130">
        <v>0.63</v>
      </c>
      <c r="AB26" s="34">
        <v>0.64</v>
      </c>
    </row>
    <row r="27" spans="1:28" s="139" customFormat="1" ht="13.5" customHeight="1">
      <c r="A27" s="521"/>
      <c r="B27" s="135" t="s">
        <v>21</v>
      </c>
      <c r="C27" s="36">
        <v>2</v>
      </c>
      <c r="D27" s="37">
        <v>11</v>
      </c>
      <c r="E27" s="37">
        <v>6</v>
      </c>
      <c r="F27" s="37">
        <v>12</v>
      </c>
      <c r="G27" s="37">
        <v>5</v>
      </c>
      <c r="H27" s="37">
        <v>3</v>
      </c>
      <c r="I27" s="38">
        <v>3</v>
      </c>
      <c r="J27" s="39">
        <f t="shared" si="6"/>
        <v>42</v>
      </c>
      <c r="K27" s="37">
        <v>24</v>
      </c>
      <c r="L27" s="136">
        <v>23</v>
      </c>
      <c r="M27" s="36">
        <v>2293</v>
      </c>
      <c r="N27" s="37">
        <v>2176</v>
      </c>
      <c r="O27" s="42">
        <v>1939</v>
      </c>
      <c r="P27" s="43">
        <f t="shared" si="0"/>
        <v>0.6666666666666666</v>
      </c>
      <c r="Q27" s="44">
        <f t="shared" si="7"/>
        <v>1.8333333333333333</v>
      </c>
      <c r="R27" s="44">
        <f t="shared" si="1"/>
        <v>1.2</v>
      </c>
      <c r="S27" s="44">
        <f t="shared" si="2"/>
        <v>1.0909090909090908</v>
      </c>
      <c r="T27" s="44">
        <f t="shared" si="3"/>
        <v>1.25</v>
      </c>
      <c r="U27" s="44">
        <f t="shared" si="8"/>
        <v>0.75</v>
      </c>
      <c r="V27" s="45">
        <f t="shared" si="4"/>
        <v>0.75</v>
      </c>
      <c r="W27" s="46">
        <f t="shared" si="5"/>
        <v>1.135135135135135</v>
      </c>
      <c r="X27" s="44">
        <v>0.6486486486486487</v>
      </c>
      <c r="Y27" s="138">
        <v>0.6216216216216216</v>
      </c>
      <c r="Z27" s="140">
        <v>0.73</v>
      </c>
      <c r="AA27" s="141">
        <v>0.69</v>
      </c>
      <c r="AB27" s="49">
        <v>0.62</v>
      </c>
    </row>
    <row r="28" spans="1:28" s="139" customFormat="1" ht="13.5" customHeight="1">
      <c r="A28" s="519">
        <v>6</v>
      </c>
      <c r="B28" s="6" t="s">
        <v>22</v>
      </c>
      <c r="C28" s="21">
        <v>2</v>
      </c>
      <c r="D28" s="22">
        <v>3</v>
      </c>
      <c r="E28" s="22">
        <v>9</v>
      </c>
      <c r="F28" s="22">
        <v>12</v>
      </c>
      <c r="G28" s="22">
        <v>1</v>
      </c>
      <c r="H28" s="22">
        <v>2</v>
      </c>
      <c r="I28" s="23">
        <v>0</v>
      </c>
      <c r="J28" s="24">
        <f t="shared" si="6"/>
        <v>29</v>
      </c>
      <c r="K28" s="22">
        <v>30</v>
      </c>
      <c r="L28" s="68">
        <v>16</v>
      </c>
      <c r="M28" s="21">
        <v>2046</v>
      </c>
      <c r="N28" s="22">
        <v>2107</v>
      </c>
      <c r="O28" s="27">
        <v>1886</v>
      </c>
      <c r="P28" s="28">
        <f t="shared" si="0"/>
        <v>0.6666666666666666</v>
      </c>
      <c r="Q28" s="29">
        <f t="shared" si="7"/>
        <v>0.5</v>
      </c>
      <c r="R28" s="29">
        <f t="shared" si="1"/>
        <v>1.8</v>
      </c>
      <c r="S28" s="29">
        <f t="shared" si="2"/>
        <v>1.0909090909090908</v>
      </c>
      <c r="T28" s="29">
        <f t="shared" si="3"/>
        <v>0.25</v>
      </c>
      <c r="U28" s="29">
        <f t="shared" si="8"/>
        <v>0.5</v>
      </c>
      <c r="V28" s="128">
        <f t="shared" si="4"/>
        <v>0</v>
      </c>
      <c r="W28" s="31">
        <f t="shared" si="5"/>
        <v>0.7837837837837838</v>
      </c>
      <c r="X28" s="29">
        <v>0.8108108108108109</v>
      </c>
      <c r="Y28" s="70">
        <v>0.43243243243243246</v>
      </c>
      <c r="Z28" s="129">
        <v>0.65</v>
      </c>
      <c r="AA28" s="130">
        <v>0.67</v>
      </c>
      <c r="AB28" s="34">
        <v>0.6</v>
      </c>
    </row>
    <row r="29" spans="1:28" s="139" customFormat="1" ht="13.5" customHeight="1">
      <c r="A29" s="520"/>
      <c r="B29" s="6" t="s">
        <v>23</v>
      </c>
      <c r="C29" s="21">
        <v>0</v>
      </c>
      <c r="D29" s="22">
        <v>2</v>
      </c>
      <c r="E29" s="22">
        <v>6</v>
      </c>
      <c r="F29" s="22">
        <v>14</v>
      </c>
      <c r="G29" s="22">
        <v>3</v>
      </c>
      <c r="H29" s="22">
        <v>1</v>
      </c>
      <c r="I29" s="23">
        <v>5</v>
      </c>
      <c r="J29" s="24">
        <f t="shared" si="6"/>
        <v>31</v>
      </c>
      <c r="K29" s="22">
        <v>38</v>
      </c>
      <c r="L29" s="68">
        <v>21</v>
      </c>
      <c r="M29" s="21">
        <v>2105</v>
      </c>
      <c r="N29" s="22">
        <v>2122</v>
      </c>
      <c r="O29" s="27">
        <v>2181</v>
      </c>
      <c r="P29" s="28">
        <f t="shared" si="0"/>
        <v>0</v>
      </c>
      <c r="Q29" s="29">
        <f t="shared" si="7"/>
        <v>0.3333333333333333</v>
      </c>
      <c r="R29" s="29">
        <f t="shared" si="1"/>
        <v>1.2</v>
      </c>
      <c r="S29" s="29">
        <f t="shared" si="2"/>
        <v>1.2727272727272727</v>
      </c>
      <c r="T29" s="29">
        <f t="shared" si="3"/>
        <v>0.75</v>
      </c>
      <c r="U29" s="29">
        <f t="shared" si="8"/>
        <v>0.25</v>
      </c>
      <c r="V29" s="128">
        <f t="shared" si="4"/>
        <v>1.25</v>
      </c>
      <c r="W29" s="31">
        <f t="shared" si="5"/>
        <v>0.8378378378378378</v>
      </c>
      <c r="X29" s="29">
        <v>1.027027027027027</v>
      </c>
      <c r="Y29" s="70">
        <v>0.5675675675675675</v>
      </c>
      <c r="Z29" s="129">
        <v>0.67</v>
      </c>
      <c r="AA29" s="130">
        <v>0.67</v>
      </c>
      <c r="AB29" s="34">
        <v>0.69</v>
      </c>
    </row>
    <row r="30" spans="1:28" s="139" customFormat="1" ht="13.5" customHeight="1">
      <c r="A30" s="520"/>
      <c r="B30" s="6" t="s">
        <v>24</v>
      </c>
      <c r="C30" s="21">
        <v>1</v>
      </c>
      <c r="D30" s="22">
        <v>1</v>
      </c>
      <c r="E30" s="22">
        <v>8</v>
      </c>
      <c r="F30" s="22">
        <v>8</v>
      </c>
      <c r="G30" s="22">
        <v>4</v>
      </c>
      <c r="H30" s="22">
        <v>1</v>
      </c>
      <c r="I30" s="23">
        <v>0</v>
      </c>
      <c r="J30" s="24">
        <f t="shared" si="6"/>
        <v>23</v>
      </c>
      <c r="K30" s="22">
        <v>24</v>
      </c>
      <c r="L30" s="68">
        <v>32</v>
      </c>
      <c r="M30" s="21">
        <v>2101</v>
      </c>
      <c r="N30" s="22">
        <v>2117</v>
      </c>
      <c r="O30" s="27">
        <v>2131</v>
      </c>
      <c r="P30" s="28">
        <f t="shared" si="0"/>
        <v>0.3333333333333333</v>
      </c>
      <c r="Q30" s="29">
        <f t="shared" si="7"/>
        <v>0.16666666666666666</v>
      </c>
      <c r="R30" s="29">
        <f t="shared" si="1"/>
        <v>1.6</v>
      </c>
      <c r="S30" s="29">
        <f t="shared" si="2"/>
        <v>0.7272727272727273</v>
      </c>
      <c r="T30" s="29">
        <f t="shared" si="3"/>
        <v>1</v>
      </c>
      <c r="U30" s="29">
        <f t="shared" si="8"/>
        <v>0.25</v>
      </c>
      <c r="V30" s="128">
        <f t="shared" si="4"/>
        <v>0</v>
      </c>
      <c r="W30" s="31">
        <f t="shared" si="5"/>
        <v>0.6216216216216216</v>
      </c>
      <c r="X30" s="29">
        <v>0.6486486486486487</v>
      </c>
      <c r="Y30" s="70">
        <v>0.8648648648648649</v>
      </c>
      <c r="Z30" s="129">
        <v>0.67</v>
      </c>
      <c r="AA30" s="130">
        <v>0.67</v>
      </c>
      <c r="AB30" s="34">
        <v>0.68</v>
      </c>
    </row>
    <row r="31" spans="1:28" s="139" customFormat="1" ht="13.5" customHeight="1">
      <c r="A31" s="521"/>
      <c r="B31" s="135">
        <v>26</v>
      </c>
      <c r="C31" s="36">
        <v>3</v>
      </c>
      <c r="D31" s="37">
        <v>2</v>
      </c>
      <c r="E31" s="37">
        <v>11</v>
      </c>
      <c r="F31" s="37">
        <v>5</v>
      </c>
      <c r="G31" s="37">
        <v>1</v>
      </c>
      <c r="H31" s="37">
        <v>0</v>
      </c>
      <c r="I31" s="38">
        <v>0</v>
      </c>
      <c r="J31" s="39">
        <f t="shared" si="6"/>
        <v>22</v>
      </c>
      <c r="K31" s="37">
        <v>30</v>
      </c>
      <c r="L31" s="136">
        <v>35</v>
      </c>
      <c r="M31" s="36">
        <v>2101</v>
      </c>
      <c r="N31" s="37">
        <v>2094</v>
      </c>
      <c r="O31" s="42">
        <v>2202</v>
      </c>
      <c r="P31" s="43">
        <f t="shared" si="0"/>
        <v>1</v>
      </c>
      <c r="Q31" s="44">
        <f t="shared" si="7"/>
        <v>0.3333333333333333</v>
      </c>
      <c r="R31" s="44">
        <f t="shared" si="1"/>
        <v>2.2</v>
      </c>
      <c r="S31" s="44">
        <f t="shared" si="2"/>
        <v>0.45454545454545453</v>
      </c>
      <c r="T31" s="44">
        <f t="shared" si="3"/>
        <v>0.25</v>
      </c>
      <c r="U31" s="44">
        <f t="shared" si="8"/>
        <v>0</v>
      </c>
      <c r="V31" s="131">
        <f t="shared" si="4"/>
        <v>0</v>
      </c>
      <c r="W31" s="46">
        <f t="shared" si="5"/>
        <v>0.5945945945945946</v>
      </c>
      <c r="X31" s="44">
        <v>0.8108108108108109</v>
      </c>
      <c r="Y31" s="138">
        <v>0.9459459459459459</v>
      </c>
      <c r="Z31" s="140">
        <v>0.67</v>
      </c>
      <c r="AA31" s="141">
        <v>0.66</v>
      </c>
      <c r="AB31" s="49">
        <v>0.7</v>
      </c>
    </row>
    <row r="32" spans="1:28" s="139" customFormat="1" ht="13.5" customHeight="1">
      <c r="A32" s="519">
        <v>7</v>
      </c>
      <c r="B32" s="6" t="s">
        <v>26</v>
      </c>
      <c r="C32" s="21">
        <v>2</v>
      </c>
      <c r="D32" s="22">
        <v>6</v>
      </c>
      <c r="E32" s="22">
        <v>7</v>
      </c>
      <c r="F32" s="22">
        <v>7</v>
      </c>
      <c r="G32" s="22">
        <v>4</v>
      </c>
      <c r="H32" s="22">
        <v>1</v>
      </c>
      <c r="I32" s="23">
        <v>0</v>
      </c>
      <c r="J32" s="24">
        <f t="shared" si="6"/>
        <v>27</v>
      </c>
      <c r="K32" s="22">
        <v>26</v>
      </c>
      <c r="L32" s="68">
        <v>30</v>
      </c>
      <c r="M32" s="21">
        <v>2067</v>
      </c>
      <c r="N32" s="22">
        <v>2094</v>
      </c>
      <c r="O32" s="27">
        <v>2305</v>
      </c>
      <c r="P32" s="28">
        <f t="shared" si="0"/>
        <v>0.6666666666666666</v>
      </c>
      <c r="Q32" s="29">
        <f t="shared" si="7"/>
        <v>1</v>
      </c>
      <c r="R32" s="29">
        <f t="shared" si="1"/>
        <v>1.4</v>
      </c>
      <c r="S32" s="29">
        <f t="shared" si="2"/>
        <v>0.6363636363636364</v>
      </c>
      <c r="T32" s="29">
        <f t="shared" si="3"/>
        <v>1</v>
      </c>
      <c r="U32" s="29">
        <f t="shared" si="8"/>
        <v>0.25</v>
      </c>
      <c r="V32" s="30">
        <f t="shared" si="4"/>
        <v>0</v>
      </c>
      <c r="W32" s="31">
        <f t="shared" si="5"/>
        <v>0.7297297297297297</v>
      </c>
      <c r="X32" s="29">
        <v>0.7027027027027027</v>
      </c>
      <c r="Y32" s="70">
        <v>0.8108108108108109</v>
      </c>
      <c r="Z32" s="129">
        <v>0.66</v>
      </c>
      <c r="AA32" s="130">
        <v>0.66</v>
      </c>
      <c r="AB32" s="34">
        <v>0.73</v>
      </c>
    </row>
    <row r="33" spans="1:28" s="139" customFormat="1" ht="13.5" customHeight="1">
      <c r="A33" s="520"/>
      <c r="B33" s="6" t="s">
        <v>27</v>
      </c>
      <c r="C33" s="21">
        <v>0</v>
      </c>
      <c r="D33" s="22">
        <v>2</v>
      </c>
      <c r="E33" s="22">
        <v>3</v>
      </c>
      <c r="F33" s="22">
        <v>13</v>
      </c>
      <c r="G33" s="22">
        <v>10</v>
      </c>
      <c r="H33" s="22">
        <v>4</v>
      </c>
      <c r="I33" s="23">
        <v>2</v>
      </c>
      <c r="J33" s="24">
        <f t="shared" si="6"/>
        <v>34</v>
      </c>
      <c r="K33" s="22">
        <v>35</v>
      </c>
      <c r="L33" s="68">
        <v>30</v>
      </c>
      <c r="M33" s="21">
        <v>1985</v>
      </c>
      <c r="N33" s="22">
        <v>2208</v>
      </c>
      <c r="O33" s="27">
        <v>2241</v>
      </c>
      <c r="P33" s="28">
        <f t="shared" si="0"/>
        <v>0</v>
      </c>
      <c r="Q33" s="29">
        <f t="shared" si="7"/>
        <v>0.3333333333333333</v>
      </c>
      <c r="R33" s="29">
        <f t="shared" si="1"/>
        <v>0.6</v>
      </c>
      <c r="S33" s="29">
        <f t="shared" si="2"/>
        <v>1.1818181818181819</v>
      </c>
      <c r="T33" s="29">
        <f t="shared" si="3"/>
        <v>2.5</v>
      </c>
      <c r="U33" s="29">
        <f t="shared" si="8"/>
        <v>1</v>
      </c>
      <c r="V33" s="30">
        <f t="shared" si="4"/>
        <v>0.5</v>
      </c>
      <c r="W33" s="31">
        <f t="shared" si="5"/>
        <v>0.918918918918919</v>
      </c>
      <c r="X33" s="29">
        <v>0.9459459459459459</v>
      </c>
      <c r="Y33" s="70">
        <v>0.8108108108108109</v>
      </c>
      <c r="Z33" s="129">
        <v>0.63</v>
      </c>
      <c r="AA33" s="130">
        <v>0.7</v>
      </c>
      <c r="AB33" s="34">
        <v>0.71</v>
      </c>
    </row>
    <row r="34" spans="1:28" s="139" customFormat="1" ht="13.5" customHeight="1">
      <c r="A34" s="520"/>
      <c r="B34" s="6" t="s">
        <v>28</v>
      </c>
      <c r="C34" s="21">
        <v>2</v>
      </c>
      <c r="D34" s="22">
        <v>5</v>
      </c>
      <c r="E34" s="22">
        <v>10</v>
      </c>
      <c r="F34" s="22">
        <v>8</v>
      </c>
      <c r="G34" s="22">
        <v>6</v>
      </c>
      <c r="H34" s="22">
        <v>0</v>
      </c>
      <c r="I34" s="23">
        <v>1</v>
      </c>
      <c r="J34" s="24">
        <f t="shared" si="6"/>
        <v>32</v>
      </c>
      <c r="K34" s="22">
        <v>27</v>
      </c>
      <c r="L34" s="68">
        <v>29</v>
      </c>
      <c r="M34" s="21">
        <v>1907</v>
      </c>
      <c r="N34" s="22">
        <v>1968</v>
      </c>
      <c r="O34" s="27">
        <v>1923</v>
      </c>
      <c r="P34" s="28">
        <f t="shared" si="0"/>
        <v>0.6666666666666666</v>
      </c>
      <c r="Q34" s="29">
        <f t="shared" si="7"/>
        <v>0.8333333333333334</v>
      </c>
      <c r="R34" s="29">
        <f t="shared" si="1"/>
        <v>2</v>
      </c>
      <c r="S34" s="29">
        <f t="shared" si="2"/>
        <v>0.7272727272727273</v>
      </c>
      <c r="T34" s="29">
        <f t="shared" si="3"/>
        <v>1.5</v>
      </c>
      <c r="U34" s="29">
        <f t="shared" si="8"/>
        <v>0</v>
      </c>
      <c r="V34" s="30">
        <f t="shared" si="4"/>
        <v>0.25</v>
      </c>
      <c r="W34" s="31">
        <f t="shared" si="5"/>
        <v>0.8648648648648649</v>
      </c>
      <c r="X34" s="29">
        <v>0.7297297297297297</v>
      </c>
      <c r="Y34" s="70">
        <v>0.7837837837837838</v>
      </c>
      <c r="Z34" s="129">
        <v>0.61</v>
      </c>
      <c r="AA34" s="130">
        <v>0.62</v>
      </c>
      <c r="AB34" s="34">
        <v>0.61</v>
      </c>
    </row>
    <row r="35" spans="1:28" s="139" customFormat="1" ht="13.5" customHeight="1">
      <c r="A35" s="521"/>
      <c r="B35" s="6" t="s">
        <v>29</v>
      </c>
      <c r="C35" s="21">
        <v>2</v>
      </c>
      <c r="D35" s="22">
        <v>4</v>
      </c>
      <c r="E35" s="22">
        <v>7</v>
      </c>
      <c r="F35" s="22">
        <v>14</v>
      </c>
      <c r="G35" s="22">
        <v>6</v>
      </c>
      <c r="H35" s="22">
        <v>3</v>
      </c>
      <c r="I35" s="23">
        <v>2</v>
      </c>
      <c r="J35" s="24">
        <f t="shared" si="6"/>
        <v>38</v>
      </c>
      <c r="K35" s="22">
        <v>34</v>
      </c>
      <c r="L35" s="68">
        <v>31</v>
      </c>
      <c r="M35" s="21">
        <v>1976</v>
      </c>
      <c r="N35" s="22">
        <v>2187</v>
      </c>
      <c r="O35" s="27">
        <v>2121</v>
      </c>
      <c r="P35" s="28">
        <f t="shared" si="0"/>
        <v>0.6666666666666666</v>
      </c>
      <c r="Q35" s="29">
        <f t="shared" si="7"/>
        <v>0.6666666666666666</v>
      </c>
      <c r="R35" s="29">
        <f t="shared" si="1"/>
        <v>1.4</v>
      </c>
      <c r="S35" s="29">
        <f t="shared" si="2"/>
        <v>1.2727272727272727</v>
      </c>
      <c r="T35" s="29">
        <f t="shared" si="3"/>
        <v>1.5</v>
      </c>
      <c r="U35" s="29">
        <f t="shared" si="8"/>
        <v>0.75</v>
      </c>
      <c r="V35" s="30">
        <f t="shared" si="4"/>
        <v>0.5</v>
      </c>
      <c r="W35" s="31">
        <f t="shared" si="5"/>
        <v>1.027027027027027</v>
      </c>
      <c r="X35" s="29">
        <v>0.918918918918919</v>
      </c>
      <c r="Y35" s="70">
        <v>0.8378378378378378</v>
      </c>
      <c r="Z35" s="129">
        <v>0.63</v>
      </c>
      <c r="AA35" s="130">
        <v>0.69</v>
      </c>
      <c r="AB35" s="34">
        <v>0.68</v>
      </c>
    </row>
    <row r="36" spans="1:28" s="139" customFormat="1" ht="13.5" customHeight="1">
      <c r="A36" s="519">
        <v>8</v>
      </c>
      <c r="B36" s="5" t="s">
        <v>30</v>
      </c>
      <c r="C36" s="95">
        <v>1</v>
      </c>
      <c r="D36" s="96">
        <v>5</v>
      </c>
      <c r="E36" s="96">
        <v>8</v>
      </c>
      <c r="F36" s="96">
        <v>5</v>
      </c>
      <c r="G36" s="96">
        <v>7</v>
      </c>
      <c r="H36" s="96">
        <v>3</v>
      </c>
      <c r="I36" s="97">
        <v>1</v>
      </c>
      <c r="J36" s="54">
        <f t="shared" si="6"/>
        <v>30</v>
      </c>
      <c r="K36" s="96">
        <v>33</v>
      </c>
      <c r="L36" s="71">
        <v>33</v>
      </c>
      <c r="M36" s="95">
        <v>2022</v>
      </c>
      <c r="N36" s="96">
        <v>2086</v>
      </c>
      <c r="O36" s="59">
        <v>2142</v>
      </c>
      <c r="P36" s="60">
        <f t="shared" si="0"/>
        <v>0.3333333333333333</v>
      </c>
      <c r="Q36" s="61">
        <f t="shared" si="7"/>
        <v>0.8333333333333334</v>
      </c>
      <c r="R36" s="61">
        <f t="shared" si="1"/>
        <v>1.6</v>
      </c>
      <c r="S36" s="61">
        <f t="shared" si="2"/>
        <v>0.45454545454545453</v>
      </c>
      <c r="T36" s="61">
        <f t="shared" si="3"/>
        <v>1.75</v>
      </c>
      <c r="U36" s="61">
        <f t="shared" si="8"/>
        <v>0.75</v>
      </c>
      <c r="V36" s="62">
        <f t="shared" si="4"/>
        <v>0.25</v>
      </c>
      <c r="W36" s="63">
        <f t="shared" si="5"/>
        <v>0.8108108108108109</v>
      </c>
      <c r="X36" s="61">
        <v>0.8918918918918919</v>
      </c>
      <c r="Y36" s="73">
        <v>0.8918918918918919</v>
      </c>
      <c r="Z36" s="132">
        <v>0.64</v>
      </c>
      <c r="AA36" s="133">
        <v>0.66</v>
      </c>
      <c r="AB36" s="66">
        <v>0.68</v>
      </c>
    </row>
    <row r="37" spans="1:28" s="139" customFormat="1" ht="13.5" customHeight="1">
      <c r="A37" s="520"/>
      <c r="B37" s="6" t="s">
        <v>31</v>
      </c>
      <c r="C37" s="21">
        <v>1</v>
      </c>
      <c r="D37" s="22">
        <v>0</v>
      </c>
      <c r="E37" s="22">
        <v>7</v>
      </c>
      <c r="F37" s="22">
        <v>6</v>
      </c>
      <c r="G37" s="22">
        <v>4</v>
      </c>
      <c r="H37" s="22">
        <v>5</v>
      </c>
      <c r="I37" s="23">
        <v>1</v>
      </c>
      <c r="J37" s="24">
        <f t="shared" si="6"/>
        <v>24</v>
      </c>
      <c r="K37" s="22">
        <v>32</v>
      </c>
      <c r="L37" s="68">
        <v>33</v>
      </c>
      <c r="M37" s="21">
        <v>1868</v>
      </c>
      <c r="N37" s="22">
        <v>1974</v>
      </c>
      <c r="O37" s="27">
        <v>1910</v>
      </c>
      <c r="P37" s="28">
        <f t="shared" si="0"/>
        <v>0.3333333333333333</v>
      </c>
      <c r="Q37" s="29">
        <f t="shared" si="7"/>
        <v>0</v>
      </c>
      <c r="R37" s="29">
        <f t="shared" si="1"/>
        <v>1.4</v>
      </c>
      <c r="S37" s="29">
        <f t="shared" si="2"/>
        <v>0.5454545454545454</v>
      </c>
      <c r="T37" s="29">
        <f t="shared" si="3"/>
        <v>1</v>
      </c>
      <c r="U37" s="29">
        <f t="shared" si="8"/>
        <v>1.25</v>
      </c>
      <c r="V37" s="128">
        <f t="shared" si="4"/>
        <v>0.25</v>
      </c>
      <c r="W37" s="31">
        <f t="shared" si="5"/>
        <v>0.6486486486486487</v>
      </c>
      <c r="X37" s="29">
        <v>0.8648648648648649</v>
      </c>
      <c r="Y37" s="70">
        <v>0.8918918918918919</v>
      </c>
      <c r="Z37" s="129">
        <v>0.6</v>
      </c>
      <c r="AA37" s="130">
        <v>0.64</v>
      </c>
      <c r="AB37" s="34">
        <v>0.62</v>
      </c>
    </row>
    <row r="38" spans="1:28" s="139" customFormat="1" ht="13.5" customHeight="1">
      <c r="A38" s="520"/>
      <c r="B38" s="6" t="s">
        <v>32</v>
      </c>
      <c r="C38" s="21">
        <v>4</v>
      </c>
      <c r="D38" s="22">
        <v>3</v>
      </c>
      <c r="E38" s="22">
        <v>9</v>
      </c>
      <c r="F38" s="22">
        <v>4</v>
      </c>
      <c r="G38" s="22">
        <v>2</v>
      </c>
      <c r="H38" s="22">
        <v>6</v>
      </c>
      <c r="I38" s="23">
        <v>1</v>
      </c>
      <c r="J38" s="24">
        <f t="shared" si="6"/>
        <v>29</v>
      </c>
      <c r="K38" s="22">
        <v>20</v>
      </c>
      <c r="L38" s="68">
        <v>29</v>
      </c>
      <c r="M38" s="21">
        <v>1326</v>
      </c>
      <c r="N38" s="22">
        <v>1382</v>
      </c>
      <c r="O38" s="27">
        <v>1752</v>
      </c>
      <c r="P38" s="28">
        <f aca="true" t="shared" si="9" ref="P38:P56">C38/3</f>
        <v>1.3333333333333333</v>
      </c>
      <c r="Q38" s="29">
        <f t="shared" si="7"/>
        <v>0.5</v>
      </c>
      <c r="R38" s="29">
        <f aca="true" t="shared" si="10" ref="R38:R57">E38/5</f>
        <v>1.8</v>
      </c>
      <c r="S38" s="29">
        <f aca="true" t="shared" si="11" ref="S38:S57">F38/11</f>
        <v>0.36363636363636365</v>
      </c>
      <c r="T38" s="29">
        <f aca="true" t="shared" si="12" ref="T38:T57">G38/4</f>
        <v>0.5</v>
      </c>
      <c r="U38" s="29">
        <f t="shared" si="8"/>
        <v>1.5</v>
      </c>
      <c r="V38" s="128">
        <f aca="true" t="shared" si="13" ref="V38:V57">I38/4</f>
        <v>0.25</v>
      </c>
      <c r="W38" s="31">
        <f aca="true" t="shared" si="14" ref="W38:W58">J38/37</f>
        <v>0.7837837837837838</v>
      </c>
      <c r="X38" s="29">
        <v>0.5405405405405406</v>
      </c>
      <c r="Y38" s="70">
        <v>0.7837837837837838</v>
      </c>
      <c r="Z38" s="129">
        <v>0.44</v>
      </c>
      <c r="AA38" s="130">
        <v>0.46</v>
      </c>
      <c r="AB38" s="34">
        <v>0.57</v>
      </c>
    </row>
    <row r="39" spans="1:28" s="139" customFormat="1" ht="13.5" customHeight="1">
      <c r="A39" s="520"/>
      <c r="B39" s="6" t="s">
        <v>33</v>
      </c>
      <c r="C39" s="21">
        <v>2</v>
      </c>
      <c r="D39" s="22">
        <v>6</v>
      </c>
      <c r="E39" s="22">
        <v>4</v>
      </c>
      <c r="F39" s="22">
        <v>11</v>
      </c>
      <c r="G39" s="22">
        <v>5</v>
      </c>
      <c r="H39" s="22">
        <v>4</v>
      </c>
      <c r="I39" s="23">
        <v>3</v>
      </c>
      <c r="J39" s="24">
        <f t="shared" si="6"/>
        <v>35</v>
      </c>
      <c r="K39" s="22">
        <v>27</v>
      </c>
      <c r="L39" s="68">
        <v>38</v>
      </c>
      <c r="M39" s="21">
        <v>1937</v>
      </c>
      <c r="N39" s="22">
        <v>2137</v>
      </c>
      <c r="O39" s="27">
        <v>2295</v>
      </c>
      <c r="P39" s="28">
        <f t="shared" si="9"/>
        <v>0.6666666666666666</v>
      </c>
      <c r="Q39" s="29">
        <f t="shared" si="7"/>
        <v>1</v>
      </c>
      <c r="R39" s="29">
        <f t="shared" si="10"/>
        <v>0.8</v>
      </c>
      <c r="S39" s="29">
        <f t="shared" si="11"/>
        <v>1</v>
      </c>
      <c r="T39" s="29">
        <f t="shared" si="12"/>
        <v>1.25</v>
      </c>
      <c r="U39" s="29">
        <f t="shared" si="8"/>
        <v>1</v>
      </c>
      <c r="V39" s="128">
        <f t="shared" si="13"/>
        <v>0.75</v>
      </c>
      <c r="W39" s="31">
        <f t="shared" si="14"/>
        <v>0.9459459459459459</v>
      </c>
      <c r="X39" s="29">
        <v>0.7297297297297297</v>
      </c>
      <c r="Y39" s="70">
        <v>1.027027027027027</v>
      </c>
      <c r="Z39" s="129">
        <v>0.62</v>
      </c>
      <c r="AA39" s="130">
        <v>0.68</v>
      </c>
      <c r="AB39" s="34">
        <v>0.74</v>
      </c>
    </row>
    <row r="40" spans="1:28" s="139" customFormat="1" ht="13.5" customHeight="1">
      <c r="A40" s="521"/>
      <c r="B40" s="135" t="s">
        <v>34</v>
      </c>
      <c r="C40" s="36">
        <v>5</v>
      </c>
      <c r="D40" s="37">
        <v>5</v>
      </c>
      <c r="E40" s="37">
        <v>4</v>
      </c>
      <c r="F40" s="37">
        <v>14</v>
      </c>
      <c r="G40" s="37">
        <v>5</v>
      </c>
      <c r="H40" s="37">
        <v>3</v>
      </c>
      <c r="I40" s="38">
        <v>3</v>
      </c>
      <c r="J40" s="39">
        <f t="shared" si="6"/>
        <v>39</v>
      </c>
      <c r="K40" s="37">
        <v>42</v>
      </c>
      <c r="L40" s="136">
        <v>41</v>
      </c>
      <c r="M40" s="36">
        <v>2111</v>
      </c>
      <c r="N40" s="37">
        <v>2366</v>
      </c>
      <c r="O40" s="42">
        <v>2259</v>
      </c>
      <c r="P40" s="43">
        <f t="shared" si="9"/>
        <v>1.6666666666666667</v>
      </c>
      <c r="Q40" s="44">
        <f t="shared" si="7"/>
        <v>0.8333333333333334</v>
      </c>
      <c r="R40" s="44">
        <f t="shared" si="10"/>
        <v>0.8</v>
      </c>
      <c r="S40" s="44">
        <f t="shared" si="11"/>
        <v>1.2727272727272727</v>
      </c>
      <c r="T40" s="44">
        <f t="shared" si="12"/>
        <v>1.25</v>
      </c>
      <c r="U40" s="44">
        <f t="shared" si="8"/>
        <v>0.75</v>
      </c>
      <c r="V40" s="131">
        <f t="shared" si="13"/>
        <v>0.75</v>
      </c>
      <c r="W40" s="46">
        <f t="shared" si="14"/>
        <v>1.054054054054054</v>
      </c>
      <c r="X40" s="44">
        <v>1.135135135135135</v>
      </c>
      <c r="Y40" s="138">
        <v>1.1081081081081081</v>
      </c>
      <c r="Z40" s="140">
        <v>0.67</v>
      </c>
      <c r="AA40" s="141">
        <v>0.75</v>
      </c>
      <c r="AB40" s="49">
        <v>0.72</v>
      </c>
    </row>
    <row r="41" spans="1:28" s="139" customFormat="1" ht="13.5" customHeight="1">
      <c r="A41" s="519">
        <v>9</v>
      </c>
      <c r="B41" s="6" t="s">
        <v>35</v>
      </c>
      <c r="C41" s="21">
        <v>0</v>
      </c>
      <c r="D41" s="22">
        <v>4</v>
      </c>
      <c r="E41" s="22">
        <v>6</v>
      </c>
      <c r="F41" s="22">
        <v>11</v>
      </c>
      <c r="G41" s="22">
        <v>3</v>
      </c>
      <c r="H41" s="22">
        <v>4</v>
      </c>
      <c r="I41" s="23">
        <v>0</v>
      </c>
      <c r="J41" s="24">
        <f t="shared" si="6"/>
        <v>28</v>
      </c>
      <c r="K41" s="22">
        <v>32</v>
      </c>
      <c r="L41" s="68">
        <v>32</v>
      </c>
      <c r="M41" s="21">
        <v>1990</v>
      </c>
      <c r="N41" s="22">
        <v>2214</v>
      </c>
      <c r="O41" s="27">
        <v>2190</v>
      </c>
      <c r="P41" s="28">
        <f t="shared" si="9"/>
        <v>0</v>
      </c>
      <c r="Q41" s="29">
        <f t="shared" si="7"/>
        <v>0.6666666666666666</v>
      </c>
      <c r="R41" s="29">
        <f t="shared" si="10"/>
        <v>1.2</v>
      </c>
      <c r="S41" s="29">
        <f t="shared" si="11"/>
        <v>1</v>
      </c>
      <c r="T41" s="29">
        <f t="shared" si="12"/>
        <v>0.75</v>
      </c>
      <c r="U41" s="29">
        <f t="shared" si="8"/>
        <v>1</v>
      </c>
      <c r="V41" s="30">
        <f t="shared" si="13"/>
        <v>0</v>
      </c>
      <c r="W41" s="31">
        <f t="shared" si="14"/>
        <v>0.7567567567567568</v>
      </c>
      <c r="X41" s="29">
        <v>0.8648648648648649</v>
      </c>
      <c r="Y41" s="70">
        <v>0.8648648648648649</v>
      </c>
      <c r="Z41" s="129">
        <v>0.63</v>
      </c>
      <c r="AA41" s="130">
        <v>0.7</v>
      </c>
      <c r="AB41" s="34">
        <v>0.7</v>
      </c>
    </row>
    <row r="42" spans="1:28" s="139" customFormat="1" ht="13.5" customHeight="1">
      <c r="A42" s="520"/>
      <c r="B42" s="6" t="s">
        <v>36</v>
      </c>
      <c r="C42" s="21">
        <v>2</v>
      </c>
      <c r="D42" s="22">
        <v>5</v>
      </c>
      <c r="E42" s="22">
        <v>4</v>
      </c>
      <c r="F42" s="22">
        <v>14</v>
      </c>
      <c r="G42" s="22">
        <v>5</v>
      </c>
      <c r="H42" s="22">
        <v>3</v>
      </c>
      <c r="I42" s="23">
        <v>1</v>
      </c>
      <c r="J42" s="24">
        <f t="shared" si="6"/>
        <v>34</v>
      </c>
      <c r="K42" s="22">
        <v>36</v>
      </c>
      <c r="L42" s="68">
        <v>36</v>
      </c>
      <c r="M42" s="21">
        <v>1911</v>
      </c>
      <c r="N42" s="22">
        <v>2229</v>
      </c>
      <c r="O42" s="27">
        <v>1997</v>
      </c>
      <c r="P42" s="28">
        <f t="shared" si="9"/>
        <v>0.6666666666666666</v>
      </c>
      <c r="Q42" s="29">
        <f t="shared" si="7"/>
        <v>0.8333333333333334</v>
      </c>
      <c r="R42" s="29">
        <f t="shared" si="10"/>
        <v>0.8</v>
      </c>
      <c r="S42" s="29">
        <f t="shared" si="11"/>
        <v>1.2727272727272727</v>
      </c>
      <c r="T42" s="29">
        <f t="shared" si="12"/>
        <v>1.25</v>
      </c>
      <c r="U42" s="29">
        <f t="shared" si="8"/>
        <v>0.75</v>
      </c>
      <c r="V42" s="30">
        <f t="shared" si="13"/>
        <v>0.25</v>
      </c>
      <c r="W42" s="31">
        <f t="shared" si="14"/>
        <v>0.918918918918919</v>
      </c>
      <c r="X42" s="29">
        <v>0.972972972972973</v>
      </c>
      <c r="Y42" s="70">
        <v>0.972972972972973</v>
      </c>
      <c r="Z42" s="129">
        <v>0.61</v>
      </c>
      <c r="AA42" s="130">
        <v>0.71</v>
      </c>
      <c r="AB42" s="34">
        <v>0.64</v>
      </c>
    </row>
    <row r="43" spans="1:28" s="139" customFormat="1" ht="13.5" customHeight="1">
      <c r="A43" s="520"/>
      <c r="B43" s="6" t="s">
        <v>37</v>
      </c>
      <c r="C43" s="21">
        <v>3</v>
      </c>
      <c r="D43" s="22">
        <v>3</v>
      </c>
      <c r="E43" s="22">
        <v>7</v>
      </c>
      <c r="F43" s="22">
        <v>7</v>
      </c>
      <c r="G43" s="22">
        <v>1</v>
      </c>
      <c r="H43" s="22">
        <v>2</v>
      </c>
      <c r="I43" s="23">
        <v>0</v>
      </c>
      <c r="J43" s="24">
        <f t="shared" si="6"/>
        <v>23</v>
      </c>
      <c r="K43" s="22">
        <v>30</v>
      </c>
      <c r="L43" s="68">
        <v>16</v>
      </c>
      <c r="M43" s="21">
        <v>1724</v>
      </c>
      <c r="N43" s="22">
        <v>1691</v>
      </c>
      <c r="O43" s="27">
        <v>1561</v>
      </c>
      <c r="P43" s="28">
        <f t="shared" si="9"/>
        <v>1</v>
      </c>
      <c r="Q43" s="29">
        <f t="shared" si="7"/>
        <v>0.5</v>
      </c>
      <c r="R43" s="29">
        <f t="shared" si="10"/>
        <v>1.4</v>
      </c>
      <c r="S43" s="29">
        <f t="shared" si="11"/>
        <v>0.6363636363636364</v>
      </c>
      <c r="T43" s="29">
        <f t="shared" si="12"/>
        <v>0.25</v>
      </c>
      <c r="U43" s="29">
        <f t="shared" si="8"/>
        <v>0.5</v>
      </c>
      <c r="V43" s="30">
        <f t="shared" si="13"/>
        <v>0</v>
      </c>
      <c r="W43" s="31">
        <f t="shared" si="14"/>
        <v>0.6216216216216216</v>
      </c>
      <c r="X43" s="29">
        <v>0.8108108108108109</v>
      </c>
      <c r="Y43" s="70">
        <v>0.43243243243243246</v>
      </c>
      <c r="Z43" s="129">
        <v>0.55</v>
      </c>
      <c r="AA43" s="130">
        <v>0.54</v>
      </c>
      <c r="AB43" s="34">
        <v>0.5</v>
      </c>
    </row>
    <row r="44" spans="1:28" s="139" customFormat="1" ht="13.5" customHeight="1">
      <c r="A44" s="521"/>
      <c r="B44" s="135" t="s">
        <v>38</v>
      </c>
      <c r="C44" s="36">
        <v>0</v>
      </c>
      <c r="D44" s="37">
        <v>4</v>
      </c>
      <c r="E44" s="37">
        <v>5</v>
      </c>
      <c r="F44" s="37">
        <v>7</v>
      </c>
      <c r="G44" s="37">
        <v>3</v>
      </c>
      <c r="H44" s="37">
        <v>2</v>
      </c>
      <c r="I44" s="38">
        <v>1</v>
      </c>
      <c r="J44" s="39">
        <f t="shared" si="6"/>
        <v>22</v>
      </c>
      <c r="K44" s="37">
        <v>26</v>
      </c>
      <c r="L44" s="136">
        <v>26</v>
      </c>
      <c r="M44" s="36">
        <v>1505</v>
      </c>
      <c r="N44" s="37">
        <v>2071</v>
      </c>
      <c r="O44" s="42">
        <v>1724</v>
      </c>
      <c r="P44" s="43">
        <f t="shared" si="9"/>
        <v>0</v>
      </c>
      <c r="Q44" s="44">
        <f t="shared" si="7"/>
        <v>0.6666666666666666</v>
      </c>
      <c r="R44" s="44">
        <f t="shared" si="10"/>
        <v>1</v>
      </c>
      <c r="S44" s="44">
        <f t="shared" si="11"/>
        <v>0.6363636363636364</v>
      </c>
      <c r="T44" s="44">
        <f t="shared" si="12"/>
        <v>0.75</v>
      </c>
      <c r="U44" s="44">
        <f t="shared" si="8"/>
        <v>0.5</v>
      </c>
      <c r="V44" s="45">
        <f t="shared" si="13"/>
        <v>0.25</v>
      </c>
      <c r="W44" s="46">
        <f t="shared" si="14"/>
        <v>0.5945945945945946</v>
      </c>
      <c r="X44" s="44">
        <v>0.7027027027027027</v>
      </c>
      <c r="Y44" s="138">
        <v>0.7027027027027027</v>
      </c>
      <c r="Z44" s="140">
        <v>0.48</v>
      </c>
      <c r="AA44" s="141">
        <v>0.66</v>
      </c>
      <c r="AB44" s="49">
        <v>0.55</v>
      </c>
    </row>
    <row r="45" spans="1:28" s="139" customFormat="1" ht="13.5" customHeight="1">
      <c r="A45" s="519">
        <v>10</v>
      </c>
      <c r="B45" s="5" t="s">
        <v>39</v>
      </c>
      <c r="C45" s="95">
        <v>1</v>
      </c>
      <c r="D45" s="96">
        <v>7</v>
      </c>
      <c r="E45" s="96">
        <v>7</v>
      </c>
      <c r="F45" s="96">
        <v>11</v>
      </c>
      <c r="G45" s="96">
        <v>10</v>
      </c>
      <c r="H45" s="96">
        <v>4</v>
      </c>
      <c r="I45" s="97">
        <v>0</v>
      </c>
      <c r="J45" s="54">
        <f t="shared" si="6"/>
        <v>40</v>
      </c>
      <c r="K45" s="96">
        <v>24</v>
      </c>
      <c r="L45" s="71">
        <v>35</v>
      </c>
      <c r="M45" s="95">
        <v>1856</v>
      </c>
      <c r="N45" s="96">
        <v>1860</v>
      </c>
      <c r="O45" s="59">
        <v>1766</v>
      </c>
      <c r="P45" s="60">
        <f t="shared" si="9"/>
        <v>0.3333333333333333</v>
      </c>
      <c r="Q45" s="61">
        <f t="shared" si="7"/>
        <v>1.1666666666666667</v>
      </c>
      <c r="R45" s="61">
        <f t="shared" si="10"/>
        <v>1.4</v>
      </c>
      <c r="S45" s="61">
        <f t="shared" si="11"/>
        <v>1</v>
      </c>
      <c r="T45" s="61">
        <f t="shared" si="12"/>
        <v>2.5</v>
      </c>
      <c r="U45" s="61">
        <f t="shared" si="8"/>
        <v>1</v>
      </c>
      <c r="V45" s="62">
        <f t="shared" si="13"/>
        <v>0</v>
      </c>
      <c r="W45" s="63">
        <f t="shared" si="14"/>
        <v>1.0810810810810811</v>
      </c>
      <c r="X45" s="61">
        <v>0.6486486486486487</v>
      </c>
      <c r="Y45" s="73">
        <v>0.9459459459459459</v>
      </c>
      <c r="Z45" s="132">
        <v>0.59</v>
      </c>
      <c r="AA45" s="133">
        <v>0.59</v>
      </c>
      <c r="AB45" s="66">
        <v>0.57</v>
      </c>
    </row>
    <row r="46" spans="1:28" s="139" customFormat="1" ht="13.5" customHeight="1">
      <c r="A46" s="520"/>
      <c r="B46" s="6" t="s">
        <v>40</v>
      </c>
      <c r="C46" s="21">
        <v>2</v>
      </c>
      <c r="D46" s="22">
        <v>4</v>
      </c>
      <c r="E46" s="22">
        <v>8</v>
      </c>
      <c r="F46" s="22">
        <v>12</v>
      </c>
      <c r="G46" s="22">
        <v>3</v>
      </c>
      <c r="H46" s="22">
        <v>3</v>
      </c>
      <c r="I46" s="23">
        <v>1</v>
      </c>
      <c r="J46" s="24">
        <f t="shared" si="6"/>
        <v>33</v>
      </c>
      <c r="K46" s="22">
        <v>23</v>
      </c>
      <c r="L46" s="68">
        <v>20</v>
      </c>
      <c r="M46" s="21">
        <v>1895</v>
      </c>
      <c r="N46" s="22">
        <v>1706</v>
      </c>
      <c r="O46" s="27">
        <v>1620</v>
      </c>
      <c r="P46" s="28">
        <f t="shared" si="9"/>
        <v>0.6666666666666666</v>
      </c>
      <c r="Q46" s="29">
        <f t="shared" si="7"/>
        <v>0.6666666666666666</v>
      </c>
      <c r="R46" s="29">
        <f t="shared" si="10"/>
        <v>1.6</v>
      </c>
      <c r="S46" s="29">
        <f t="shared" si="11"/>
        <v>1.0909090909090908</v>
      </c>
      <c r="T46" s="29">
        <f t="shared" si="12"/>
        <v>0.75</v>
      </c>
      <c r="U46" s="29">
        <f t="shared" si="8"/>
        <v>0.75</v>
      </c>
      <c r="V46" s="128">
        <f t="shared" si="13"/>
        <v>0.25</v>
      </c>
      <c r="W46" s="31">
        <f t="shared" si="14"/>
        <v>0.8918918918918919</v>
      </c>
      <c r="X46" s="29">
        <v>0.6216216216216216</v>
      </c>
      <c r="Y46" s="70">
        <v>0.5405405405405406</v>
      </c>
      <c r="Z46" s="129">
        <v>0.6</v>
      </c>
      <c r="AA46" s="130">
        <v>0.54</v>
      </c>
      <c r="AB46" s="34">
        <v>0.52</v>
      </c>
    </row>
    <row r="47" spans="1:28" s="139" customFormat="1" ht="13.5" customHeight="1">
      <c r="A47" s="520"/>
      <c r="B47" s="6" t="s">
        <v>41</v>
      </c>
      <c r="C47" s="21">
        <v>1</v>
      </c>
      <c r="D47" s="22">
        <v>5</v>
      </c>
      <c r="E47" s="22">
        <v>10</v>
      </c>
      <c r="F47" s="22">
        <v>8</v>
      </c>
      <c r="G47" s="22">
        <v>3</v>
      </c>
      <c r="H47" s="22">
        <v>3</v>
      </c>
      <c r="I47" s="23">
        <v>1</v>
      </c>
      <c r="J47" s="24">
        <f t="shared" si="6"/>
        <v>31</v>
      </c>
      <c r="K47" s="22">
        <v>33</v>
      </c>
      <c r="L47" s="68">
        <v>24</v>
      </c>
      <c r="M47" s="21">
        <v>1563</v>
      </c>
      <c r="N47" s="22">
        <v>1862</v>
      </c>
      <c r="O47" s="27">
        <v>1779</v>
      </c>
      <c r="P47" s="28">
        <f t="shared" si="9"/>
        <v>0.3333333333333333</v>
      </c>
      <c r="Q47" s="29">
        <f t="shared" si="7"/>
        <v>0.8333333333333334</v>
      </c>
      <c r="R47" s="29">
        <f t="shared" si="10"/>
        <v>2</v>
      </c>
      <c r="S47" s="29">
        <f t="shared" si="11"/>
        <v>0.7272727272727273</v>
      </c>
      <c r="T47" s="29">
        <f t="shared" si="12"/>
        <v>0.75</v>
      </c>
      <c r="U47" s="29">
        <f t="shared" si="8"/>
        <v>0.75</v>
      </c>
      <c r="V47" s="128">
        <f t="shared" si="13"/>
        <v>0.25</v>
      </c>
      <c r="W47" s="31">
        <f t="shared" si="14"/>
        <v>0.8378378378378378</v>
      </c>
      <c r="X47" s="29">
        <v>0.8918918918918919</v>
      </c>
      <c r="Y47" s="70">
        <v>0.6486486486486487</v>
      </c>
      <c r="Z47" s="129">
        <v>0.5</v>
      </c>
      <c r="AA47" s="130">
        <v>0.59</v>
      </c>
      <c r="AB47" s="34">
        <v>0.57</v>
      </c>
    </row>
    <row r="48" spans="1:28" s="139" customFormat="1" ht="13.5" customHeight="1">
      <c r="A48" s="520"/>
      <c r="B48" s="6" t="s">
        <v>42</v>
      </c>
      <c r="C48" s="21">
        <v>1</v>
      </c>
      <c r="D48" s="22">
        <v>4</v>
      </c>
      <c r="E48" s="22">
        <v>7</v>
      </c>
      <c r="F48" s="22">
        <v>10</v>
      </c>
      <c r="G48" s="22">
        <v>6</v>
      </c>
      <c r="H48" s="22">
        <v>5</v>
      </c>
      <c r="I48" s="23">
        <v>1</v>
      </c>
      <c r="J48" s="24">
        <f t="shared" si="6"/>
        <v>34</v>
      </c>
      <c r="K48" s="22">
        <v>34</v>
      </c>
      <c r="L48" s="68">
        <v>28</v>
      </c>
      <c r="M48" s="21">
        <v>1718</v>
      </c>
      <c r="N48" s="22">
        <v>1910</v>
      </c>
      <c r="O48" s="27">
        <v>1741</v>
      </c>
      <c r="P48" s="28">
        <f t="shared" si="9"/>
        <v>0.3333333333333333</v>
      </c>
      <c r="Q48" s="29">
        <f t="shared" si="7"/>
        <v>0.6666666666666666</v>
      </c>
      <c r="R48" s="29">
        <f t="shared" si="10"/>
        <v>1.4</v>
      </c>
      <c r="S48" s="29">
        <f t="shared" si="11"/>
        <v>0.9090909090909091</v>
      </c>
      <c r="T48" s="29">
        <f t="shared" si="12"/>
        <v>1.5</v>
      </c>
      <c r="U48" s="29">
        <f t="shared" si="8"/>
        <v>1.25</v>
      </c>
      <c r="V48" s="128">
        <f t="shared" si="13"/>
        <v>0.25</v>
      </c>
      <c r="W48" s="31">
        <f t="shared" si="14"/>
        <v>0.918918918918919</v>
      </c>
      <c r="X48" s="29">
        <v>0.918918918918919</v>
      </c>
      <c r="Y48" s="70">
        <v>0.7567567567567568</v>
      </c>
      <c r="Z48" s="129">
        <v>0.54</v>
      </c>
      <c r="AA48" s="130">
        <v>0.61</v>
      </c>
      <c r="AB48" s="34">
        <v>0.55</v>
      </c>
    </row>
    <row r="49" spans="1:28" s="139" customFormat="1" ht="13.5" customHeight="1">
      <c r="A49" s="521"/>
      <c r="B49" s="135" t="s">
        <v>43</v>
      </c>
      <c r="C49" s="36">
        <v>3</v>
      </c>
      <c r="D49" s="37">
        <v>0</v>
      </c>
      <c r="E49" s="37">
        <v>6</v>
      </c>
      <c r="F49" s="37">
        <v>6</v>
      </c>
      <c r="G49" s="37">
        <v>4</v>
      </c>
      <c r="H49" s="37">
        <v>0</v>
      </c>
      <c r="I49" s="38">
        <v>1</v>
      </c>
      <c r="J49" s="39">
        <f t="shared" si="6"/>
        <v>20</v>
      </c>
      <c r="K49" s="37">
        <v>32</v>
      </c>
      <c r="L49" s="136">
        <v>25</v>
      </c>
      <c r="M49" s="36">
        <v>1687</v>
      </c>
      <c r="N49" s="37">
        <v>1714</v>
      </c>
      <c r="O49" s="42">
        <v>1786</v>
      </c>
      <c r="P49" s="43">
        <f t="shared" si="9"/>
        <v>1</v>
      </c>
      <c r="Q49" s="44">
        <f t="shared" si="7"/>
        <v>0</v>
      </c>
      <c r="R49" s="44">
        <f t="shared" si="10"/>
        <v>1.2</v>
      </c>
      <c r="S49" s="44">
        <f t="shared" si="11"/>
        <v>0.5454545454545454</v>
      </c>
      <c r="T49" s="44">
        <f t="shared" si="12"/>
        <v>1</v>
      </c>
      <c r="U49" s="44">
        <f t="shared" si="8"/>
        <v>0</v>
      </c>
      <c r="V49" s="131">
        <f t="shared" si="13"/>
        <v>0.25</v>
      </c>
      <c r="W49" s="46">
        <f t="shared" si="14"/>
        <v>0.5405405405405406</v>
      </c>
      <c r="X49" s="44">
        <v>0.8648648648648649</v>
      </c>
      <c r="Y49" s="138">
        <v>0.6756756756756757</v>
      </c>
      <c r="Z49" s="140">
        <v>0.54</v>
      </c>
      <c r="AA49" s="141">
        <v>0.54</v>
      </c>
      <c r="AB49" s="49">
        <v>0.57</v>
      </c>
    </row>
    <row r="50" spans="1:28" s="139" customFormat="1" ht="13.5" customHeight="1">
      <c r="A50" s="519">
        <v>11</v>
      </c>
      <c r="B50" s="6" t="s">
        <v>44</v>
      </c>
      <c r="C50" s="21">
        <v>2</v>
      </c>
      <c r="D50" s="22">
        <v>1</v>
      </c>
      <c r="E50" s="22">
        <v>2</v>
      </c>
      <c r="F50" s="22">
        <v>4</v>
      </c>
      <c r="G50" s="22">
        <v>1</v>
      </c>
      <c r="H50" s="22">
        <v>3</v>
      </c>
      <c r="I50" s="23">
        <v>0</v>
      </c>
      <c r="J50" s="24">
        <f t="shared" si="6"/>
        <v>13</v>
      </c>
      <c r="K50" s="22">
        <v>29</v>
      </c>
      <c r="L50" s="23">
        <v>35</v>
      </c>
      <c r="M50" s="21">
        <v>1538</v>
      </c>
      <c r="N50" s="22">
        <v>1913</v>
      </c>
      <c r="O50" s="27">
        <v>1815</v>
      </c>
      <c r="P50" s="28">
        <f t="shared" si="9"/>
        <v>0.6666666666666666</v>
      </c>
      <c r="Q50" s="29">
        <f t="shared" si="7"/>
        <v>0.16666666666666666</v>
      </c>
      <c r="R50" s="29">
        <f t="shared" si="10"/>
        <v>0.4</v>
      </c>
      <c r="S50" s="29">
        <f t="shared" si="11"/>
        <v>0.36363636363636365</v>
      </c>
      <c r="T50" s="29">
        <f t="shared" si="12"/>
        <v>0.25</v>
      </c>
      <c r="U50" s="29">
        <f t="shared" si="8"/>
        <v>0.75</v>
      </c>
      <c r="V50" s="30">
        <f t="shared" si="13"/>
        <v>0</v>
      </c>
      <c r="W50" s="31">
        <f t="shared" si="14"/>
        <v>0.35135135135135137</v>
      </c>
      <c r="X50" s="29">
        <v>0.7837837837837838</v>
      </c>
      <c r="Y50" s="70">
        <v>0.9459459459459459</v>
      </c>
      <c r="Z50" s="129">
        <v>0.49</v>
      </c>
      <c r="AA50" s="130">
        <v>0.61</v>
      </c>
      <c r="AB50" s="34">
        <v>0.58</v>
      </c>
    </row>
    <row r="51" spans="1:28" s="139" customFormat="1" ht="13.5" customHeight="1">
      <c r="A51" s="520"/>
      <c r="B51" s="6" t="s">
        <v>45</v>
      </c>
      <c r="C51" s="21">
        <v>0</v>
      </c>
      <c r="D51" s="22">
        <v>3</v>
      </c>
      <c r="E51" s="22">
        <v>8</v>
      </c>
      <c r="F51" s="22">
        <v>11</v>
      </c>
      <c r="G51" s="22">
        <v>3</v>
      </c>
      <c r="H51" s="22">
        <v>2</v>
      </c>
      <c r="I51" s="23">
        <v>0</v>
      </c>
      <c r="J51" s="24">
        <f t="shared" si="6"/>
        <v>27</v>
      </c>
      <c r="K51" s="22">
        <v>29</v>
      </c>
      <c r="L51" s="23">
        <v>22</v>
      </c>
      <c r="M51" s="21">
        <v>1723</v>
      </c>
      <c r="N51" s="22">
        <v>1861</v>
      </c>
      <c r="O51" s="142">
        <v>1798</v>
      </c>
      <c r="P51" s="28">
        <f t="shared" si="9"/>
        <v>0</v>
      </c>
      <c r="Q51" s="29">
        <f t="shared" si="7"/>
        <v>0.5</v>
      </c>
      <c r="R51" s="29">
        <f t="shared" si="10"/>
        <v>1.6</v>
      </c>
      <c r="S51" s="29">
        <f t="shared" si="11"/>
        <v>1</v>
      </c>
      <c r="T51" s="29">
        <f t="shared" si="12"/>
        <v>0.75</v>
      </c>
      <c r="U51" s="29">
        <f t="shared" si="8"/>
        <v>0.5</v>
      </c>
      <c r="V51" s="30">
        <f t="shared" si="13"/>
        <v>0</v>
      </c>
      <c r="W51" s="31">
        <f t="shared" si="14"/>
        <v>0.7297297297297297</v>
      </c>
      <c r="X51" s="29">
        <v>0.7837837837837838</v>
      </c>
      <c r="Y51" s="70">
        <v>0.5945945945945946</v>
      </c>
      <c r="Z51" s="129">
        <v>0.55</v>
      </c>
      <c r="AA51" s="130">
        <v>0.59</v>
      </c>
      <c r="AB51" s="143">
        <v>0.57</v>
      </c>
    </row>
    <row r="52" spans="1:28" s="139" customFormat="1" ht="13.5" customHeight="1">
      <c r="A52" s="520"/>
      <c r="B52" s="6" t="s">
        <v>46</v>
      </c>
      <c r="C52" s="21">
        <v>1</v>
      </c>
      <c r="D52" s="22">
        <v>5</v>
      </c>
      <c r="E52" s="22">
        <v>5</v>
      </c>
      <c r="F52" s="22">
        <v>8</v>
      </c>
      <c r="G52" s="22">
        <v>4</v>
      </c>
      <c r="H52" s="22">
        <v>4</v>
      </c>
      <c r="I52" s="23">
        <v>1</v>
      </c>
      <c r="J52" s="24">
        <f t="shared" si="6"/>
        <v>28</v>
      </c>
      <c r="K52" s="22">
        <v>21</v>
      </c>
      <c r="L52" s="23">
        <v>22</v>
      </c>
      <c r="M52" s="21">
        <v>1538</v>
      </c>
      <c r="N52" s="22">
        <v>1590</v>
      </c>
      <c r="O52" s="142">
        <v>1732</v>
      </c>
      <c r="P52" s="28">
        <f t="shared" si="9"/>
        <v>0.3333333333333333</v>
      </c>
      <c r="Q52" s="29">
        <f t="shared" si="7"/>
        <v>0.8333333333333334</v>
      </c>
      <c r="R52" s="29">
        <f t="shared" si="10"/>
        <v>1</v>
      </c>
      <c r="S52" s="29">
        <f t="shared" si="11"/>
        <v>0.7272727272727273</v>
      </c>
      <c r="T52" s="29">
        <f t="shared" si="12"/>
        <v>1</v>
      </c>
      <c r="U52" s="29">
        <f t="shared" si="8"/>
        <v>1</v>
      </c>
      <c r="V52" s="30">
        <f t="shared" si="13"/>
        <v>0.25</v>
      </c>
      <c r="W52" s="31">
        <f t="shared" si="14"/>
        <v>0.7567567567567568</v>
      </c>
      <c r="X52" s="29">
        <v>0.5675675675675675</v>
      </c>
      <c r="Y52" s="30">
        <v>0.5945945945945946</v>
      </c>
      <c r="Z52" s="129">
        <v>0.49</v>
      </c>
      <c r="AA52" s="130">
        <v>0.5</v>
      </c>
      <c r="AB52" s="143">
        <v>0.55</v>
      </c>
    </row>
    <row r="53" spans="1:28" s="139" customFormat="1" ht="13.5" customHeight="1">
      <c r="A53" s="521"/>
      <c r="B53" s="135" t="s">
        <v>47</v>
      </c>
      <c r="C53" s="36">
        <v>1</v>
      </c>
      <c r="D53" s="37">
        <v>4</v>
      </c>
      <c r="E53" s="37">
        <v>6</v>
      </c>
      <c r="F53" s="37">
        <v>5</v>
      </c>
      <c r="G53" s="37">
        <v>4</v>
      </c>
      <c r="H53" s="37">
        <v>2</v>
      </c>
      <c r="I53" s="38">
        <v>1</v>
      </c>
      <c r="J53" s="39">
        <f t="shared" si="6"/>
        <v>23</v>
      </c>
      <c r="K53" s="37">
        <v>18</v>
      </c>
      <c r="L53" s="38">
        <v>26</v>
      </c>
      <c r="M53" s="36">
        <v>1757</v>
      </c>
      <c r="N53" s="37">
        <v>1723</v>
      </c>
      <c r="O53" s="253">
        <v>1839</v>
      </c>
      <c r="P53" s="43">
        <f t="shared" si="9"/>
        <v>0.3333333333333333</v>
      </c>
      <c r="Q53" s="44">
        <f t="shared" si="7"/>
        <v>0.6666666666666666</v>
      </c>
      <c r="R53" s="44">
        <f t="shared" si="10"/>
        <v>1.2</v>
      </c>
      <c r="S53" s="44">
        <f t="shared" si="11"/>
        <v>0.45454545454545453</v>
      </c>
      <c r="T53" s="44">
        <f t="shared" si="12"/>
        <v>1</v>
      </c>
      <c r="U53" s="44">
        <f t="shared" si="8"/>
        <v>0.5</v>
      </c>
      <c r="V53" s="45">
        <f t="shared" si="13"/>
        <v>0.25</v>
      </c>
      <c r="W53" s="46">
        <f t="shared" si="14"/>
        <v>0.6216216216216216</v>
      </c>
      <c r="X53" s="44">
        <v>0.4864864864864865</v>
      </c>
      <c r="Y53" s="45">
        <v>0.7027027027027027</v>
      </c>
      <c r="Z53" s="140">
        <v>0.56</v>
      </c>
      <c r="AA53" s="141">
        <v>0.55</v>
      </c>
      <c r="AB53" s="254">
        <v>0.58</v>
      </c>
    </row>
    <row r="54" spans="1:28" s="139" customFormat="1" ht="13.5" customHeight="1">
      <c r="A54" s="519">
        <v>12</v>
      </c>
      <c r="B54" s="6" t="s">
        <v>48</v>
      </c>
      <c r="C54" s="21">
        <v>3</v>
      </c>
      <c r="D54" s="22">
        <v>4</v>
      </c>
      <c r="E54" s="22">
        <v>4</v>
      </c>
      <c r="F54" s="22">
        <v>5</v>
      </c>
      <c r="G54" s="22">
        <v>4</v>
      </c>
      <c r="H54" s="22">
        <v>1</v>
      </c>
      <c r="I54" s="23">
        <v>1</v>
      </c>
      <c r="J54" s="24">
        <f t="shared" si="6"/>
        <v>22</v>
      </c>
      <c r="K54" s="22">
        <v>29</v>
      </c>
      <c r="L54" s="23">
        <v>24</v>
      </c>
      <c r="M54" s="21">
        <v>1694</v>
      </c>
      <c r="N54" s="22">
        <v>1559</v>
      </c>
      <c r="O54" s="142">
        <v>1754</v>
      </c>
      <c r="P54" s="28">
        <f t="shared" si="9"/>
        <v>1</v>
      </c>
      <c r="Q54" s="29">
        <f t="shared" si="7"/>
        <v>0.6666666666666666</v>
      </c>
      <c r="R54" s="29">
        <f t="shared" si="10"/>
        <v>0.8</v>
      </c>
      <c r="S54" s="29">
        <f t="shared" si="11"/>
        <v>0.45454545454545453</v>
      </c>
      <c r="T54" s="29">
        <f t="shared" si="12"/>
        <v>1</v>
      </c>
      <c r="U54" s="29">
        <f t="shared" si="8"/>
        <v>0.25</v>
      </c>
      <c r="V54" s="128">
        <f t="shared" si="13"/>
        <v>0.25</v>
      </c>
      <c r="W54" s="31">
        <f t="shared" si="14"/>
        <v>0.5945945945945946</v>
      </c>
      <c r="X54" s="29">
        <v>0.7837837837837838</v>
      </c>
      <c r="Y54" s="30">
        <v>0.6486486486486487</v>
      </c>
      <c r="Z54" s="129">
        <v>0.54</v>
      </c>
      <c r="AA54" s="130">
        <v>0.49</v>
      </c>
      <c r="AB54" s="143">
        <v>0.56</v>
      </c>
    </row>
    <row r="55" spans="1:28" s="139" customFormat="1" ht="13.5" customHeight="1">
      <c r="A55" s="520"/>
      <c r="B55" s="6" t="s">
        <v>49</v>
      </c>
      <c r="C55" s="21">
        <v>0</v>
      </c>
      <c r="D55" s="22">
        <v>4</v>
      </c>
      <c r="E55" s="22">
        <v>5</v>
      </c>
      <c r="F55" s="22">
        <v>13</v>
      </c>
      <c r="G55" s="22">
        <v>3</v>
      </c>
      <c r="H55" s="22">
        <v>2</v>
      </c>
      <c r="I55" s="23">
        <v>1</v>
      </c>
      <c r="J55" s="24">
        <f t="shared" si="6"/>
        <v>28</v>
      </c>
      <c r="K55" s="22">
        <v>23</v>
      </c>
      <c r="L55" s="23">
        <v>20</v>
      </c>
      <c r="M55" s="21">
        <v>1590</v>
      </c>
      <c r="N55" s="22">
        <v>1547</v>
      </c>
      <c r="O55" s="142">
        <v>1764</v>
      </c>
      <c r="P55" s="28">
        <f t="shared" si="9"/>
        <v>0</v>
      </c>
      <c r="Q55" s="29">
        <f t="shared" si="7"/>
        <v>0.6666666666666666</v>
      </c>
      <c r="R55" s="29">
        <f t="shared" si="10"/>
        <v>1</v>
      </c>
      <c r="S55" s="29">
        <f t="shared" si="11"/>
        <v>1.1818181818181819</v>
      </c>
      <c r="T55" s="29">
        <f t="shared" si="12"/>
        <v>0.75</v>
      </c>
      <c r="U55" s="29">
        <f t="shared" si="8"/>
        <v>0.5</v>
      </c>
      <c r="V55" s="30">
        <f t="shared" si="13"/>
        <v>0.25</v>
      </c>
      <c r="W55" s="31">
        <f t="shared" si="14"/>
        <v>0.7567567567567568</v>
      </c>
      <c r="X55" s="29">
        <v>0.6216216216216216</v>
      </c>
      <c r="Y55" s="30">
        <v>0.5405405405405406</v>
      </c>
      <c r="Z55" s="129">
        <v>0.5</v>
      </c>
      <c r="AA55" s="130">
        <v>0.49</v>
      </c>
      <c r="AB55" s="143">
        <v>0.56</v>
      </c>
    </row>
    <row r="56" spans="1:28" s="139" customFormat="1" ht="13.5" customHeight="1">
      <c r="A56" s="520"/>
      <c r="B56" s="6" t="s">
        <v>50</v>
      </c>
      <c r="C56" s="21">
        <v>1</v>
      </c>
      <c r="D56" s="22">
        <v>3</v>
      </c>
      <c r="E56" s="22">
        <v>4</v>
      </c>
      <c r="F56" s="22">
        <v>10</v>
      </c>
      <c r="G56" s="22">
        <v>1</v>
      </c>
      <c r="H56" s="22">
        <v>1</v>
      </c>
      <c r="I56" s="23">
        <v>3</v>
      </c>
      <c r="J56" s="24">
        <f t="shared" si="6"/>
        <v>23</v>
      </c>
      <c r="K56" s="22">
        <v>18</v>
      </c>
      <c r="L56" s="23">
        <v>31</v>
      </c>
      <c r="M56" s="21">
        <v>1499</v>
      </c>
      <c r="N56" s="22">
        <v>1488</v>
      </c>
      <c r="O56" s="142">
        <v>1646</v>
      </c>
      <c r="P56" s="28">
        <f t="shared" si="9"/>
        <v>0.3333333333333333</v>
      </c>
      <c r="Q56" s="29">
        <f t="shared" si="7"/>
        <v>0.5</v>
      </c>
      <c r="R56" s="29">
        <f t="shared" si="10"/>
        <v>0.8</v>
      </c>
      <c r="S56" s="29">
        <f t="shared" si="11"/>
        <v>0.9090909090909091</v>
      </c>
      <c r="T56" s="29">
        <f t="shared" si="12"/>
        <v>0.25</v>
      </c>
      <c r="U56" s="29">
        <f t="shared" si="8"/>
        <v>0.25</v>
      </c>
      <c r="V56" s="30">
        <f t="shared" si="13"/>
        <v>0.75</v>
      </c>
      <c r="W56" s="31">
        <f t="shared" si="14"/>
        <v>0.6216216216216216</v>
      </c>
      <c r="X56" s="29">
        <v>0.4864864864864865</v>
      </c>
      <c r="Y56" s="30">
        <v>0.8378378378378378</v>
      </c>
      <c r="Z56" s="129">
        <v>0.48</v>
      </c>
      <c r="AA56" s="130">
        <v>0.47</v>
      </c>
      <c r="AB56" s="143">
        <v>0.52</v>
      </c>
    </row>
    <row r="57" spans="1:28" s="139" customFormat="1" ht="13.5" customHeight="1">
      <c r="A57" s="520"/>
      <c r="B57" s="6" t="s">
        <v>51</v>
      </c>
      <c r="C57" s="21">
        <v>1</v>
      </c>
      <c r="D57" s="22">
        <v>5</v>
      </c>
      <c r="E57" s="22">
        <v>8</v>
      </c>
      <c r="F57" s="22">
        <v>6</v>
      </c>
      <c r="G57" s="22">
        <v>2</v>
      </c>
      <c r="H57" s="22">
        <v>1</v>
      </c>
      <c r="I57" s="23">
        <v>1</v>
      </c>
      <c r="J57" s="24">
        <f t="shared" si="6"/>
        <v>24</v>
      </c>
      <c r="K57" s="22">
        <v>23</v>
      </c>
      <c r="L57" s="23">
        <v>16</v>
      </c>
      <c r="M57" s="21">
        <v>1293</v>
      </c>
      <c r="N57" s="22">
        <v>1315</v>
      </c>
      <c r="O57" s="142">
        <v>1218</v>
      </c>
      <c r="P57" s="28">
        <f>C57/3</f>
        <v>0.3333333333333333</v>
      </c>
      <c r="Q57" s="29">
        <f t="shared" si="7"/>
        <v>0.8333333333333334</v>
      </c>
      <c r="R57" s="29">
        <f t="shared" si="10"/>
        <v>1.6</v>
      </c>
      <c r="S57" s="29">
        <f t="shared" si="11"/>
        <v>0.5454545454545454</v>
      </c>
      <c r="T57" s="29">
        <f t="shared" si="12"/>
        <v>0.5</v>
      </c>
      <c r="U57" s="29">
        <f t="shared" si="8"/>
        <v>0.25</v>
      </c>
      <c r="V57" s="30">
        <f t="shared" si="13"/>
        <v>0.25</v>
      </c>
      <c r="W57" s="31">
        <f t="shared" si="14"/>
        <v>0.6486486486486487</v>
      </c>
      <c r="X57" s="29">
        <v>0.6216216216216216</v>
      </c>
      <c r="Y57" s="30">
        <v>0.43243243243243246</v>
      </c>
      <c r="Z57" s="129">
        <v>0.41</v>
      </c>
      <c r="AA57" s="130">
        <v>0.42</v>
      </c>
      <c r="AB57" s="143">
        <v>0.39</v>
      </c>
    </row>
    <row r="58" spans="1:28" s="139" customFormat="1" ht="13.5" customHeight="1" hidden="1">
      <c r="A58" s="303"/>
      <c r="B58" s="146">
        <v>53</v>
      </c>
      <c r="C58" s="147"/>
      <c r="D58" s="148"/>
      <c r="E58" s="148"/>
      <c r="F58" s="148"/>
      <c r="G58" s="148"/>
      <c r="H58" s="148"/>
      <c r="I58" s="149"/>
      <c r="J58" s="74">
        <f t="shared" si="6"/>
        <v>0</v>
      </c>
      <c r="K58" s="148">
        <v>0</v>
      </c>
      <c r="L58" s="149">
        <v>0</v>
      </c>
      <c r="M58" s="147"/>
      <c r="N58" s="148"/>
      <c r="O58" s="291"/>
      <c r="P58" s="75">
        <f>C58/3</f>
        <v>0</v>
      </c>
      <c r="Q58" s="76">
        <f>D58/6</f>
        <v>0</v>
      </c>
      <c r="R58" s="76">
        <f>E58/5</f>
        <v>0</v>
      </c>
      <c r="S58" s="76">
        <f>F58/11</f>
        <v>0</v>
      </c>
      <c r="T58" s="76">
        <f>G58/4</f>
        <v>0</v>
      </c>
      <c r="U58" s="76">
        <f>H58/4</f>
        <v>0</v>
      </c>
      <c r="V58" s="77">
        <f>I58/4</f>
        <v>0</v>
      </c>
      <c r="W58" s="78">
        <f t="shared" si="14"/>
        <v>0</v>
      </c>
      <c r="X58" s="76">
        <v>0</v>
      </c>
      <c r="Y58" s="77">
        <v>0</v>
      </c>
      <c r="Z58" s="79"/>
      <c r="AA58" s="154"/>
      <c r="AB58" s="292"/>
    </row>
    <row r="59" spans="1:28" s="139" customFormat="1" ht="15.75" customHeight="1">
      <c r="A59" s="553" t="s">
        <v>60</v>
      </c>
      <c r="B59" s="554"/>
      <c r="C59" s="156">
        <f>SUM(C6:C58)</f>
        <v>64</v>
      </c>
      <c r="D59" s="157">
        <f aca="true" t="shared" si="15" ref="D59:I59">SUM(D6:D58)</f>
        <v>204</v>
      </c>
      <c r="E59" s="157">
        <f t="shared" si="15"/>
        <v>334</v>
      </c>
      <c r="F59" s="157">
        <f t="shared" si="15"/>
        <v>434</v>
      </c>
      <c r="G59" s="157">
        <f t="shared" si="15"/>
        <v>212</v>
      </c>
      <c r="H59" s="157">
        <f t="shared" si="15"/>
        <v>133</v>
      </c>
      <c r="I59" s="158">
        <f t="shared" si="15"/>
        <v>56</v>
      </c>
      <c r="J59" s="159">
        <f aca="true" t="shared" si="16" ref="J59:Y59">SUM(J6:J58)</f>
        <v>1437</v>
      </c>
      <c r="K59" s="157">
        <f t="shared" si="16"/>
        <v>1401</v>
      </c>
      <c r="L59" s="158">
        <f t="shared" si="16"/>
        <v>1437</v>
      </c>
      <c r="M59" s="156">
        <f t="shared" si="16"/>
        <v>89476</v>
      </c>
      <c r="N59" s="157">
        <f t="shared" si="16"/>
        <v>92227</v>
      </c>
      <c r="O59" s="160">
        <f t="shared" si="16"/>
        <v>93922</v>
      </c>
      <c r="P59" s="219">
        <f t="shared" si="16"/>
        <v>21.333333333333325</v>
      </c>
      <c r="Q59" s="162">
        <f t="shared" si="16"/>
        <v>34</v>
      </c>
      <c r="R59" s="162">
        <f t="shared" si="16"/>
        <v>66.79999999999998</v>
      </c>
      <c r="S59" s="162">
        <f t="shared" si="16"/>
        <v>39.45454545454545</v>
      </c>
      <c r="T59" s="162">
        <f t="shared" si="16"/>
        <v>53</v>
      </c>
      <c r="U59" s="162">
        <f t="shared" si="16"/>
        <v>33.25</v>
      </c>
      <c r="V59" s="164">
        <f t="shared" si="16"/>
        <v>14</v>
      </c>
      <c r="W59" s="161">
        <f t="shared" si="16"/>
        <v>38.83783783783783</v>
      </c>
      <c r="X59" s="162">
        <f t="shared" si="16"/>
        <v>37.86486486486485</v>
      </c>
      <c r="Y59" s="163">
        <f t="shared" si="16"/>
        <v>38.83783783783784</v>
      </c>
      <c r="Z59" s="161">
        <v>28.48</v>
      </c>
      <c r="AA59" s="162">
        <v>29.34</v>
      </c>
      <c r="AB59" s="164">
        <v>29.98</v>
      </c>
    </row>
    <row r="60" ht="12">
      <c r="J60" s="168"/>
    </row>
  </sheetData>
  <sheetProtection/>
  <mergeCells count="33">
    <mergeCell ref="M3:O3"/>
    <mergeCell ref="Z3:AB3"/>
    <mergeCell ref="W3:Y3"/>
    <mergeCell ref="A59:B59"/>
    <mergeCell ref="A36:A40"/>
    <mergeCell ref="A41:A44"/>
    <mergeCell ref="A54:A57"/>
    <mergeCell ref="A23:A27"/>
    <mergeCell ref="A15:A18"/>
    <mergeCell ref="A45:A49"/>
    <mergeCell ref="P2:AB2"/>
    <mergeCell ref="C2:O2"/>
    <mergeCell ref="C3:I3"/>
    <mergeCell ref="J3:L3"/>
    <mergeCell ref="P3:V3"/>
    <mergeCell ref="A11:A14"/>
    <mergeCell ref="Y4:Y5"/>
    <mergeCell ref="Z4:Z5"/>
    <mergeCell ref="AA4:AA5"/>
    <mergeCell ref="AB4:AB5"/>
    <mergeCell ref="A50:A53"/>
    <mergeCell ref="J4:J5"/>
    <mergeCell ref="K4:K5"/>
    <mergeCell ref="A6:A10"/>
    <mergeCell ref="A28:A31"/>
    <mergeCell ref="A32:A35"/>
    <mergeCell ref="A19:A22"/>
    <mergeCell ref="L4:L5"/>
    <mergeCell ref="M4:M5"/>
    <mergeCell ref="N4:N5"/>
    <mergeCell ref="O4:O5"/>
    <mergeCell ref="W4:W5"/>
    <mergeCell ref="X4:X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 K59:L59 N59:O59 X59:Y59" formulaRange="1"/>
    <ignoredError sqref="B6:B31 B32:B47 B48:B5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1"/>
  <sheetViews>
    <sheetView showGridLines="0" showZeros="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8.75390625" style="171" customWidth="1"/>
    <col min="16" max="22" width="7.75390625" style="171" customWidth="1"/>
    <col min="23" max="28" width="7.875" style="171" customWidth="1"/>
    <col min="29" max="16384" width="9.00390625" style="169" customWidth="1"/>
  </cols>
  <sheetData>
    <row r="1" spans="1:28" s="114" customFormat="1" ht="24.75" customHeight="1">
      <c r="A1" s="7" t="s">
        <v>69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43" t="s">
        <v>96</v>
      </c>
      <c r="Q3" s="544"/>
      <c r="R3" s="544"/>
      <c r="S3" s="544"/>
      <c r="T3" s="544"/>
      <c r="U3" s="544"/>
      <c r="V3" s="544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26" customFormat="1" ht="13.5" customHeight="1">
      <c r="A6" s="528">
        <v>1</v>
      </c>
      <c r="B6" s="118" t="s">
        <v>0</v>
      </c>
      <c r="C6" s="84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20">
        <v>0</v>
      </c>
      <c r="J6" s="84">
        <f>SUM(C6:I6)</f>
        <v>0</v>
      </c>
      <c r="K6" s="119">
        <v>0</v>
      </c>
      <c r="L6" s="121">
        <v>0</v>
      </c>
      <c r="M6" s="81">
        <v>10</v>
      </c>
      <c r="N6" s="82">
        <v>44</v>
      </c>
      <c r="O6" s="87">
        <v>63</v>
      </c>
      <c r="P6" s="88">
        <f aca="true" t="shared" si="0" ref="P6:P37">C6/3</f>
        <v>0</v>
      </c>
      <c r="Q6" s="89">
        <f>D6/6</f>
        <v>0</v>
      </c>
      <c r="R6" s="89">
        <f aca="true" t="shared" si="1" ref="R6:R37">E6/5</f>
        <v>0</v>
      </c>
      <c r="S6" s="89">
        <f aca="true" t="shared" si="2" ref="S6:S37">F6/11</f>
        <v>0</v>
      </c>
      <c r="T6" s="89">
        <f aca="true" t="shared" si="3" ref="T6:T37">G6/4</f>
        <v>0</v>
      </c>
      <c r="U6" s="89">
        <f>H6/4</f>
        <v>0</v>
      </c>
      <c r="V6" s="90">
        <f aca="true" t="shared" si="4" ref="V6:V37">I6/4</f>
        <v>0</v>
      </c>
      <c r="W6" s="91">
        <f aca="true" t="shared" si="5" ref="W6:W37">J6/37</f>
        <v>0</v>
      </c>
      <c r="X6" s="89">
        <v>0</v>
      </c>
      <c r="Y6" s="123">
        <v>0</v>
      </c>
      <c r="Z6" s="394">
        <f>M6/3014</f>
        <v>0.0033178500331785005</v>
      </c>
      <c r="AA6" s="125">
        <v>0.01</v>
      </c>
      <c r="AB6" s="94">
        <v>0.02</v>
      </c>
    </row>
    <row r="7" spans="1:28" s="126" customFormat="1" ht="13.5" customHeight="1">
      <c r="A7" s="520"/>
      <c r="B7" s="6" t="s">
        <v>1</v>
      </c>
      <c r="C7" s="24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2">
        <v>0</v>
      </c>
      <c r="J7" s="24">
        <f aca="true" t="shared" si="6" ref="J7:J58">SUM(C7:I7)</f>
        <v>0</v>
      </c>
      <c r="K7" s="51">
        <v>0</v>
      </c>
      <c r="L7" s="127">
        <v>0</v>
      </c>
      <c r="M7" s="21">
        <v>38</v>
      </c>
      <c r="N7" s="22">
        <v>72</v>
      </c>
      <c r="O7" s="27">
        <v>77</v>
      </c>
      <c r="P7" s="28">
        <f t="shared" si="0"/>
        <v>0</v>
      </c>
      <c r="Q7" s="29">
        <f aca="true" t="shared" si="7" ref="Q7:Q57">D7/6</f>
        <v>0</v>
      </c>
      <c r="R7" s="29">
        <f t="shared" si="1"/>
        <v>0</v>
      </c>
      <c r="S7" s="29">
        <f t="shared" si="2"/>
        <v>0</v>
      </c>
      <c r="T7" s="29">
        <f t="shared" si="3"/>
        <v>0</v>
      </c>
      <c r="U7" s="29">
        <f aca="true" t="shared" si="8" ref="U7:U57">H7/4</f>
        <v>0</v>
      </c>
      <c r="V7" s="30">
        <f t="shared" si="4"/>
        <v>0</v>
      </c>
      <c r="W7" s="31">
        <f t="shared" si="5"/>
        <v>0</v>
      </c>
      <c r="X7" s="29">
        <v>0</v>
      </c>
      <c r="Y7" s="70">
        <v>0</v>
      </c>
      <c r="Z7" s="129">
        <v>0.01</v>
      </c>
      <c r="AA7" s="130">
        <v>0.02</v>
      </c>
      <c r="AB7" s="34">
        <v>0.02</v>
      </c>
    </row>
    <row r="8" spans="1:28" s="126" customFormat="1" ht="13.5" customHeight="1">
      <c r="A8" s="520"/>
      <c r="B8" s="6" t="s">
        <v>2</v>
      </c>
      <c r="C8" s="24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2">
        <v>1</v>
      </c>
      <c r="J8" s="24">
        <f t="shared" si="6"/>
        <v>1</v>
      </c>
      <c r="K8" s="51">
        <v>1</v>
      </c>
      <c r="L8" s="127">
        <v>1</v>
      </c>
      <c r="M8" s="21">
        <v>31</v>
      </c>
      <c r="N8" s="22">
        <v>50</v>
      </c>
      <c r="O8" s="27">
        <v>82</v>
      </c>
      <c r="P8" s="28">
        <f t="shared" si="0"/>
        <v>0</v>
      </c>
      <c r="Q8" s="29">
        <f t="shared" si="7"/>
        <v>0</v>
      </c>
      <c r="R8" s="29">
        <f t="shared" si="1"/>
        <v>0</v>
      </c>
      <c r="S8" s="29">
        <f t="shared" si="2"/>
        <v>0</v>
      </c>
      <c r="T8" s="29">
        <f t="shared" si="3"/>
        <v>0</v>
      </c>
      <c r="U8" s="29">
        <f t="shared" si="8"/>
        <v>0</v>
      </c>
      <c r="V8" s="30">
        <f t="shared" si="4"/>
        <v>0.25</v>
      </c>
      <c r="W8" s="31">
        <f t="shared" si="5"/>
        <v>0.02702702702702703</v>
      </c>
      <c r="X8" s="29">
        <v>0.02702702702702703</v>
      </c>
      <c r="Y8" s="70">
        <v>0.02702702702702703</v>
      </c>
      <c r="Z8" s="129">
        <v>0.01</v>
      </c>
      <c r="AA8" s="130">
        <v>0.02</v>
      </c>
      <c r="AB8" s="34">
        <v>0.03</v>
      </c>
    </row>
    <row r="9" spans="1:28" s="126" customFormat="1" ht="13.5" customHeight="1">
      <c r="A9" s="520"/>
      <c r="B9" s="6" t="s">
        <v>3</v>
      </c>
      <c r="C9" s="24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2">
        <v>0</v>
      </c>
      <c r="J9" s="24">
        <f t="shared" si="6"/>
        <v>0</v>
      </c>
      <c r="K9" s="51">
        <v>1</v>
      </c>
      <c r="L9" s="127">
        <v>1</v>
      </c>
      <c r="M9" s="21">
        <v>30</v>
      </c>
      <c r="N9" s="22">
        <v>57</v>
      </c>
      <c r="O9" s="27">
        <v>79</v>
      </c>
      <c r="P9" s="28">
        <f t="shared" si="0"/>
        <v>0</v>
      </c>
      <c r="Q9" s="29">
        <f t="shared" si="7"/>
        <v>0</v>
      </c>
      <c r="R9" s="29">
        <f t="shared" si="1"/>
        <v>0</v>
      </c>
      <c r="S9" s="29">
        <f t="shared" si="2"/>
        <v>0</v>
      </c>
      <c r="T9" s="29">
        <f t="shared" si="3"/>
        <v>0</v>
      </c>
      <c r="U9" s="29">
        <f t="shared" si="8"/>
        <v>0</v>
      </c>
      <c r="V9" s="30">
        <f t="shared" si="4"/>
        <v>0</v>
      </c>
      <c r="W9" s="31">
        <f t="shared" si="5"/>
        <v>0</v>
      </c>
      <c r="X9" s="29">
        <v>0.02702702702702703</v>
      </c>
      <c r="Y9" s="70">
        <v>0.02702702702702703</v>
      </c>
      <c r="Z9" s="129">
        <v>0.01</v>
      </c>
      <c r="AA9" s="130">
        <v>0.02</v>
      </c>
      <c r="AB9" s="34">
        <v>0.03</v>
      </c>
    </row>
    <row r="10" spans="1:28" s="126" customFormat="1" ht="13.5" customHeight="1">
      <c r="A10" s="521"/>
      <c r="B10" s="6" t="s">
        <v>4</v>
      </c>
      <c r="C10" s="24">
        <v>0</v>
      </c>
      <c r="D10" s="51">
        <v>1</v>
      </c>
      <c r="E10" s="51">
        <v>0</v>
      </c>
      <c r="F10" s="51">
        <v>0</v>
      </c>
      <c r="G10" s="51">
        <v>0</v>
      </c>
      <c r="H10" s="51">
        <v>0</v>
      </c>
      <c r="I10" s="52">
        <v>0</v>
      </c>
      <c r="J10" s="24">
        <f t="shared" si="6"/>
        <v>1</v>
      </c>
      <c r="K10" s="51">
        <v>0</v>
      </c>
      <c r="L10" s="127">
        <v>0</v>
      </c>
      <c r="M10" s="21">
        <v>30</v>
      </c>
      <c r="N10" s="22">
        <v>43</v>
      </c>
      <c r="O10" s="27">
        <v>76</v>
      </c>
      <c r="P10" s="28">
        <f t="shared" si="0"/>
        <v>0</v>
      </c>
      <c r="Q10" s="29">
        <f t="shared" si="7"/>
        <v>0.16666666666666666</v>
      </c>
      <c r="R10" s="29">
        <f t="shared" si="1"/>
        <v>0</v>
      </c>
      <c r="S10" s="29">
        <f t="shared" si="2"/>
        <v>0</v>
      </c>
      <c r="T10" s="29">
        <f t="shared" si="3"/>
        <v>0</v>
      </c>
      <c r="U10" s="29">
        <f t="shared" si="8"/>
        <v>0</v>
      </c>
      <c r="V10" s="30">
        <f t="shared" si="4"/>
        <v>0</v>
      </c>
      <c r="W10" s="31">
        <f t="shared" si="5"/>
        <v>0.02702702702702703</v>
      </c>
      <c r="X10" s="29">
        <v>0</v>
      </c>
      <c r="Y10" s="70">
        <v>0</v>
      </c>
      <c r="Z10" s="129">
        <v>0.01</v>
      </c>
      <c r="AA10" s="130">
        <v>0.01</v>
      </c>
      <c r="AB10" s="34">
        <v>0.02</v>
      </c>
    </row>
    <row r="11" spans="1:28" s="134" customFormat="1" ht="13.5" customHeight="1">
      <c r="A11" s="525">
        <v>2</v>
      </c>
      <c r="B11" s="5" t="s">
        <v>5</v>
      </c>
      <c r="C11" s="57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71">
        <v>0</v>
      </c>
      <c r="J11" s="54">
        <f t="shared" si="6"/>
        <v>0</v>
      </c>
      <c r="K11" s="58">
        <v>0</v>
      </c>
      <c r="L11" s="71">
        <v>0</v>
      </c>
      <c r="M11" s="57">
        <v>35</v>
      </c>
      <c r="N11" s="58">
        <v>53</v>
      </c>
      <c r="O11" s="59">
        <v>61</v>
      </c>
      <c r="P11" s="60">
        <f t="shared" si="0"/>
        <v>0</v>
      </c>
      <c r="Q11" s="61">
        <f t="shared" si="7"/>
        <v>0</v>
      </c>
      <c r="R11" s="61">
        <f t="shared" si="1"/>
        <v>0</v>
      </c>
      <c r="S11" s="61">
        <f t="shared" si="2"/>
        <v>0</v>
      </c>
      <c r="T11" s="61">
        <f t="shared" si="3"/>
        <v>0</v>
      </c>
      <c r="U11" s="61">
        <f t="shared" si="8"/>
        <v>0</v>
      </c>
      <c r="V11" s="223">
        <f t="shared" si="4"/>
        <v>0</v>
      </c>
      <c r="W11" s="63">
        <f t="shared" si="5"/>
        <v>0</v>
      </c>
      <c r="X11" s="72">
        <v>0</v>
      </c>
      <c r="Y11" s="73">
        <v>0</v>
      </c>
      <c r="Z11" s="64">
        <v>0.01</v>
      </c>
      <c r="AA11" s="65">
        <v>0.02</v>
      </c>
      <c r="AB11" s="66">
        <v>0.02</v>
      </c>
    </row>
    <row r="12" spans="1:28" s="134" customFormat="1" ht="13.5" customHeight="1">
      <c r="A12" s="526"/>
      <c r="B12" s="6" t="s">
        <v>6</v>
      </c>
      <c r="C12" s="25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68">
        <v>0</v>
      </c>
      <c r="J12" s="24">
        <f t="shared" si="6"/>
        <v>0</v>
      </c>
      <c r="K12" s="26">
        <v>0</v>
      </c>
      <c r="L12" s="68">
        <v>1</v>
      </c>
      <c r="M12" s="25">
        <v>33</v>
      </c>
      <c r="N12" s="26">
        <v>57</v>
      </c>
      <c r="O12" s="27">
        <v>58</v>
      </c>
      <c r="P12" s="28">
        <f t="shared" si="0"/>
        <v>0</v>
      </c>
      <c r="Q12" s="29">
        <f t="shared" si="7"/>
        <v>0</v>
      </c>
      <c r="R12" s="29">
        <f t="shared" si="1"/>
        <v>0</v>
      </c>
      <c r="S12" s="29">
        <f t="shared" si="2"/>
        <v>0</v>
      </c>
      <c r="T12" s="29">
        <f t="shared" si="3"/>
        <v>0</v>
      </c>
      <c r="U12" s="29">
        <f t="shared" si="8"/>
        <v>0</v>
      </c>
      <c r="V12" s="128">
        <f t="shared" si="4"/>
        <v>0</v>
      </c>
      <c r="W12" s="31">
        <f t="shared" si="5"/>
        <v>0</v>
      </c>
      <c r="X12" s="69">
        <v>0</v>
      </c>
      <c r="Y12" s="70">
        <v>0.02702702702702703</v>
      </c>
      <c r="Z12" s="32">
        <v>0.01</v>
      </c>
      <c r="AA12" s="33">
        <v>0.02</v>
      </c>
      <c r="AB12" s="34">
        <v>0.02</v>
      </c>
    </row>
    <row r="13" spans="1:28" s="134" customFormat="1" ht="13.5" customHeight="1">
      <c r="A13" s="526"/>
      <c r="B13" s="6" t="s">
        <v>7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68">
        <v>0</v>
      </c>
      <c r="J13" s="24">
        <f t="shared" si="6"/>
        <v>0</v>
      </c>
      <c r="K13" s="26">
        <v>0</v>
      </c>
      <c r="L13" s="68">
        <v>0</v>
      </c>
      <c r="M13" s="25">
        <v>39</v>
      </c>
      <c r="N13" s="26">
        <v>57</v>
      </c>
      <c r="O13" s="27">
        <v>60</v>
      </c>
      <c r="P13" s="28">
        <f t="shared" si="0"/>
        <v>0</v>
      </c>
      <c r="Q13" s="29">
        <f t="shared" si="7"/>
        <v>0</v>
      </c>
      <c r="R13" s="29">
        <f t="shared" si="1"/>
        <v>0</v>
      </c>
      <c r="S13" s="29">
        <f t="shared" si="2"/>
        <v>0</v>
      </c>
      <c r="T13" s="29">
        <f t="shared" si="3"/>
        <v>0</v>
      </c>
      <c r="U13" s="29">
        <f t="shared" si="8"/>
        <v>0</v>
      </c>
      <c r="V13" s="128">
        <f t="shared" si="4"/>
        <v>0</v>
      </c>
      <c r="W13" s="31">
        <f t="shared" si="5"/>
        <v>0</v>
      </c>
      <c r="X13" s="69">
        <v>0</v>
      </c>
      <c r="Y13" s="70">
        <v>0</v>
      </c>
      <c r="Z13" s="32">
        <v>0.01</v>
      </c>
      <c r="AA13" s="33">
        <v>0.02</v>
      </c>
      <c r="AB13" s="34">
        <v>0.02</v>
      </c>
    </row>
    <row r="14" spans="1:28" s="134" customFormat="1" ht="13.5" customHeight="1">
      <c r="A14" s="527"/>
      <c r="B14" s="135" t="s">
        <v>8</v>
      </c>
      <c r="C14" s="40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136">
        <v>0</v>
      </c>
      <c r="J14" s="39">
        <f t="shared" si="6"/>
        <v>0</v>
      </c>
      <c r="K14" s="41">
        <v>1</v>
      </c>
      <c r="L14" s="136">
        <v>0</v>
      </c>
      <c r="M14" s="40">
        <v>30</v>
      </c>
      <c r="N14" s="41">
        <v>61</v>
      </c>
      <c r="O14" s="42">
        <v>52</v>
      </c>
      <c r="P14" s="43">
        <f t="shared" si="0"/>
        <v>0</v>
      </c>
      <c r="Q14" s="44">
        <f t="shared" si="7"/>
        <v>0</v>
      </c>
      <c r="R14" s="44">
        <f t="shared" si="1"/>
        <v>0</v>
      </c>
      <c r="S14" s="44">
        <f t="shared" si="2"/>
        <v>0</v>
      </c>
      <c r="T14" s="44">
        <f t="shared" si="3"/>
        <v>0</v>
      </c>
      <c r="U14" s="44">
        <f t="shared" si="8"/>
        <v>0</v>
      </c>
      <c r="V14" s="131">
        <f t="shared" si="4"/>
        <v>0</v>
      </c>
      <c r="W14" s="46">
        <f t="shared" si="5"/>
        <v>0</v>
      </c>
      <c r="X14" s="137">
        <v>0.02702702702702703</v>
      </c>
      <c r="Y14" s="138">
        <v>0</v>
      </c>
      <c r="Z14" s="47">
        <v>0.01</v>
      </c>
      <c r="AA14" s="48">
        <v>0.02</v>
      </c>
      <c r="AB14" s="49">
        <v>0.02</v>
      </c>
    </row>
    <row r="15" spans="1:28" s="134" customFormat="1" ht="13.5" customHeight="1">
      <c r="A15" s="519">
        <v>3</v>
      </c>
      <c r="B15" s="6" t="s">
        <v>9</v>
      </c>
      <c r="C15" s="25">
        <v>0</v>
      </c>
      <c r="D15" s="26">
        <v>0</v>
      </c>
      <c r="E15" s="26">
        <v>1</v>
      </c>
      <c r="F15" s="26">
        <v>0</v>
      </c>
      <c r="G15" s="26">
        <v>2</v>
      </c>
      <c r="H15" s="26">
        <v>0</v>
      </c>
      <c r="I15" s="68">
        <v>0</v>
      </c>
      <c r="J15" s="24">
        <f t="shared" si="6"/>
        <v>3</v>
      </c>
      <c r="K15" s="26">
        <v>1</v>
      </c>
      <c r="L15" s="68">
        <v>1</v>
      </c>
      <c r="M15" s="25">
        <v>36</v>
      </c>
      <c r="N15" s="26">
        <v>45</v>
      </c>
      <c r="O15" s="27">
        <v>64</v>
      </c>
      <c r="P15" s="28">
        <f t="shared" si="0"/>
        <v>0</v>
      </c>
      <c r="Q15" s="29">
        <f t="shared" si="7"/>
        <v>0</v>
      </c>
      <c r="R15" s="29">
        <f t="shared" si="1"/>
        <v>0.2</v>
      </c>
      <c r="S15" s="29">
        <f t="shared" si="2"/>
        <v>0</v>
      </c>
      <c r="T15" s="29">
        <f t="shared" si="3"/>
        <v>0.5</v>
      </c>
      <c r="U15" s="29">
        <f t="shared" si="8"/>
        <v>0</v>
      </c>
      <c r="V15" s="30">
        <f t="shared" si="4"/>
        <v>0</v>
      </c>
      <c r="W15" s="31">
        <f t="shared" si="5"/>
        <v>0.08108108108108109</v>
      </c>
      <c r="X15" s="69">
        <v>0.02702702702702703</v>
      </c>
      <c r="Y15" s="70">
        <v>0.02702702702702703</v>
      </c>
      <c r="Z15" s="32">
        <v>0.01</v>
      </c>
      <c r="AA15" s="33">
        <v>0.01</v>
      </c>
      <c r="AB15" s="34">
        <v>0.02</v>
      </c>
    </row>
    <row r="16" spans="1:28" s="134" customFormat="1" ht="13.5" customHeight="1">
      <c r="A16" s="520"/>
      <c r="B16" s="6" t="s">
        <v>10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1</v>
      </c>
      <c r="I16" s="68">
        <v>0</v>
      </c>
      <c r="J16" s="24">
        <f t="shared" si="6"/>
        <v>1</v>
      </c>
      <c r="K16" s="26">
        <v>0</v>
      </c>
      <c r="L16" s="68">
        <v>0</v>
      </c>
      <c r="M16" s="25">
        <v>24</v>
      </c>
      <c r="N16" s="26">
        <v>74</v>
      </c>
      <c r="O16" s="27">
        <v>81</v>
      </c>
      <c r="P16" s="28">
        <f t="shared" si="0"/>
        <v>0</v>
      </c>
      <c r="Q16" s="29">
        <f t="shared" si="7"/>
        <v>0</v>
      </c>
      <c r="R16" s="29">
        <f t="shared" si="1"/>
        <v>0</v>
      </c>
      <c r="S16" s="29">
        <f t="shared" si="2"/>
        <v>0</v>
      </c>
      <c r="T16" s="29">
        <f t="shared" si="3"/>
        <v>0</v>
      </c>
      <c r="U16" s="29">
        <f t="shared" si="8"/>
        <v>0.25</v>
      </c>
      <c r="V16" s="30">
        <f t="shared" si="4"/>
        <v>0</v>
      </c>
      <c r="W16" s="31">
        <f t="shared" si="5"/>
        <v>0.02702702702702703</v>
      </c>
      <c r="X16" s="69">
        <v>0</v>
      </c>
      <c r="Y16" s="70">
        <v>0</v>
      </c>
      <c r="Z16" s="32">
        <v>0.01</v>
      </c>
      <c r="AA16" s="33">
        <v>0.02</v>
      </c>
      <c r="AB16" s="34">
        <v>0.03</v>
      </c>
    </row>
    <row r="17" spans="1:28" s="134" customFormat="1" ht="13.5" customHeight="1">
      <c r="A17" s="520"/>
      <c r="B17" s="6" t="s">
        <v>11</v>
      </c>
      <c r="C17" s="25">
        <v>0</v>
      </c>
      <c r="D17" s="26">
        <v>0</v>
      </c>
      <c r="E17" s="26">
        <v>0</v>
      </c>
      <c r="F17" s="26">
        <v>0</v>
      </c>
      <c r="G17" s="26">
        <v>0</v>
      </c>
      <c r="H17" s="26">
        <v>1</v>
      </c>
      <c r="I17" s="68">
        <v>0</v>
      </c>
      <c r="J17" s="24">
        <f t="shared" si="6"/>
        <v>1</v>
      </c>
      <c r="K17" s="26">
        <v>0</v>
      </c>
      <c r="L17" s="68">
        <v>0</v>
      </c>
      <c r="M17" s="25">
        <v>36</v>
      </c>
      <c r="N17" s="26">
        <v>51</v>
      </c>
      <c r="O17" s="27">
        <v>83</v>
      </c>
      <c r="P17" s="28">
        <f t="shared" si="0"/>
        <v>0</v>
      </c>
      <c r="Q17" s="29">
        <f t="shared" si="7"/>
        <v>0</v>
      </c>
      <c r="R17" s="29">
        <f t="shared" si="1"/>
        <v>0</v>
      </c>
      <c r="S17" s="29">
        <f t="shared" si="2"/>
        <v>0</v>
      </c>
      <c r="T17" s="29">
        <f t="shared" si="3"/>
        <v>0</v>
      </c>
      <c r="U17" s="29">
        <f t="shared" si="8"/>
        <v>0.25</v>
      </c>
      <c r="V17" s="30">
        <f t="shared" si="4"/>
        <v>0</v>
      </c>
      <c r="W17" s="31">
        <f t="shared" si="5"/>
        <v>0.02702702702702703</v>
      </c>
      <c r="X17" s="69">
        <v>0</v>
      </c>
      <c r="Y17" s="70">
        <v>0</v>
      </c>
      <c r="Z17" s="32">
        <v>0.01</v>
      </c>
      <c r="AA17" s="33">
        <v>0.02</v>
      </c>
      <c r="AB17" s="34">
        <v>0.03</v>
      </c>
    </row>
    <row r="18" spans="1:28" s="134" customFormat="1" ht="13.5" customHeight="1">
      <c r="A18" s="521"/>
      <c r="B18" s="135" t="s">
        <v>12</v>
      </c>
      <c r="C18" s="40">
        <v>0</v>
      </c>
      <c r="D18" s="41">
        <v>0</v>
      </c>
      <c r="E18" s="41">
        <v>0</v>
      </c>
      <c r="F18" s="41">
        <v>0</v>
      </c>
      <c r="G18" s="41">
        <v>0</v>
      </c>
      <c r="H18" s="41">
        <v>1</v>
      </c>
      <c r="I18" s="136">
        <v>0</v>
      </c>
      <c r="J18" s="39">
        <f t="shared" si="6"/>
        <v>1</v>
      </c>
      <c r="K18" s="41">
        <v>0</v>
      </c>
      <c r="L18" s="136">
        <v>0</v>
      </c>
      <c r="M18" s="40">
        <v>35</v>
      </c>
      <c r="N18" s="41">
        <v>68</v>
      </c>
      <c r="O18" s="42">
        <v>79</v>
      </c>
      <c r="P18" s="43">
        <f t="shared" si="0"/>
        <v>0</v>
      </c>
      <c r="Q18" s="44">
        <f t="shared" si="7"/>
        <v>0</v>
      </c>
      <c r="R18" s="44">
        <f t="shared" si="1"/>
        <v>0</v>
      </c>
      <c r="S18" s="44">
        <f t="shared" si="2"/>
        <v>0</v>
      </c>
      <c r="T18" s="44">
        <f t="shared" si="3"/>
        <v>0</v>
      </c>
      <c r="U18" s="44">
        <f t="shared" si="8"/>
        <v>0.25</v>
      </c>
      <c r="V18" s="45">
        <f t="shared" si="4"/>
        <v>0</v>
      </c>
      <c r="W18" s="46">
        <f t="shared" si="5"/>
        <v>0.02702702702702703</v>
      </c>
      <c r="X18" s="137">
        <v>0</v>
      </c>
      <c r="Y18" s="138">
        <v>0</v>
      </c>
      <c r="Z18" s="47">
        <v>0.01</v>
      </c>
      <c r="AA18" s="48">
        <v>0.02</v>
      </c>
      <c r="AB18" s="49">
        <v>0.03</v>
      </c>
    </row>
    <row r="19" spans="1:28" s="139" customFormat="1" ht="13.5" customHeight="1">
      <c r="A19" s="519">
        <v>4</v>
      </c>
      <c r="B19" s="6" t="s">
        <v>13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1</v>
      </c>
      <c r="I19" s="23">
        <v>0</v>
      </c>
      <c r="J19" s="24">
        <f t="shared" si="6"/>
        <v>1</v>
      </c>
      <c r="K19" s="22">
        <v>0</v>
      </c>
      <c r="L19" s="68">
        <v>0</v>
      </c>
      <c r="M19" s="21">
        <v>29</v>
      </c>
      <c r="N19" s="22">
        <v>69</v>
      </c>
      <c r="O19" s="27">
        <v>74</v>
      </c>
      <c r="P19" s="28">
        <f t="shared" si="0"/>
        <v>0</v>
      </c>
      <c r="Q19" s="29">
        <f t="shared" si="7"/>
        <v>0</v>
      </c>
      <c r="R19" s="29">
        <f t="shared" si="1"/>
        <v>0</v>
      </c>
      <c r="S19" s="29">
        <f t="shared" si="2"/>
        <v>0</v>
      </c>
      <c r="T19" s="29">
        <f t="shared" si="3"/>
        <v>0</v>
      </c>
      <c r="U19" s="29">
        <f t="shared" si="8"/>
        <v>0.25</v>
      </c>
      <c r="V19" s="128">
        <f t="shared" si="4"/>
        <v>0</v>
      </c>
      <c r="W19" s="31">
        <f t="shared" si="5"/>
        <v>0.02702702702702703</v>
      </c>
      <c r="X19" s="29">
        <v>0</v>
      </c>
      <c r="Y19" s="70">
        <v>0</v>
      </c>
      <c r="Z19" s="129">
        <v>0.01</v>
      </c>
      <c r="AA19" s="130">
        <v>0.02</v>
      </c>
      <c r="AB19" s="34">
        <v>0.02</v>
      </c>
    </row>
    <row r="20" spans="1:28" s="139" customFormat="1" ht="13.5" customHeight="1">
      <c r="A20" s="520"/>
      <c r="B20" s="6" t="s">
        <v>14</v>
      </c>
      <c r="C20" s="21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3">
        <v>0</v>
      </c>
      <c r="J20" s="24">
        <f t="shared" si="6"/>
        <v>0</v>
      </c>
      <c r="K20" s="22">
        <v>0</v>
      </c>
      <c r="L20" s="68">
        <v>0</v>
      </c>
      <c r="M20" s="21">
        <v>33</v>
      </c>
      <c r="N20" s="22">
        <v>74</v>
      </c>
      <c r="O20" s="27">
        <v>69</v>
      </c>
      <c r="P20" s="28">
        <f t="shared" si="0"/>
        <v>0</v>
      </c>
      <c r="Q20" s="29">
        <f t="shared" si="7"/>
        <v>0</v>
      </c>
      <c r="R20" s="29">
        <f t="shared" si="1"/>
        <v>0</v>
      </c>
      <c r="S20" s="29">
        <f t="shared" si="2"/>
        <v>0</v>
      </c>
      <c r="T20" s="29">
        <f t="shared" si="3"/>
        <v>0</v>
      </c>
      <c r="U20" s="29">
        <f t="shared" si="8"/>
        <v>0</v>
      </c>
      <c r="V20" s="128">
        <f t="shared" si="4"/>
        <v>0</v>
      </c>
      <c r="W20" s="31">
        <f t="shared" si="5"/>
        <v>0</v>
      </c>
      <c r="X20" s="29">
        <v>0</v>
      </c>
      <c r="Y20" s="70">
        <v>0</v>
      </c>
      <c r="Z20" s="129">
        <v>0.01</v>
      </c>
      <c r="AA20" s="130">
        <v>0.02</v>
      </c>
      <c r="AB20" s="34">
        <v>0.02</v>
      </c>
    </row>
    <row r="21" spans="1:28" s="139" customFormat="1" ht="13.5" customHeight="1">
      <c r="A21" s="520"/>
      <c r="B21" s="6" t="s">
        <v>15</v>
      </c>
      <c r="C21" s="21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3">
        <v>0</v>
      </c>
      <c r="J21" s="24">
        <f t="shared" si="6"/>
        <v>0</v>
      </c>
      <c r="K21" s="22">
        <v>0</v>
      </c>
      <c r="L21" s="68">
        <v>0</v>
      </c>
      <c r="M21" s="21">
        <v>26</v>
      </c>
      <c r="N21" s="22">
        <v>82</v>
      </c>
      <c r="O21" s="27">
        <v>88</v>
      </c>
      <c r="P21" s="28">
        <f t="shared" si="0"/>
        <v>0</v>
      </c>
      <c r="Q21" s="29">
        <f t="shared" si="7"/>
        <v>0</v>
      </c>
      <c r="R21" s="29">
        <f t="shared" si="1"/>
        <v>0</v>
      </c>
      <c r="S21" s="29">
        <f t="shared" si="2"/>
        <v>0</v>
      </c>
      <c r="T21" s="29">
        <f t="shared" si="3"/>
        <v>0</v>
      </c>
      <c r="U21" s="29">
        <f t="shared" si="8"/>
        <v>0</v>
      </c>
      <c r="V21" s="128">
        <f t="shared" si="4"/>
        <v>0</v>
      </c>
      <c r="W21" s="31">
        <f t="shared" si="5"/>
        <v>0</v>
      </c>
      <c r="X21" s="29">
        <v>0</v>
      </c>
      <c r="Y21" s="70">
        <v>0</v>
      </c>
      <c r="Z21" s="129">
        <v>0.01</v>
      </c>
      <c r="AA21" s="130">
        <v>0.03</v>
      </c>
      <c r="AB21" s="34">
        <v>0.03</v>
      </c>
    </row>
    <row r="22" spans="1:28" s="139" customFormat="1" ht="13.5" customHeight="1">
      <c r="A22" s="521"/>
      <c r="B22" s="6" t="s">
        <v>16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3">
        <v>0</v>
      </c>
      <c r="J22" s="24">
        <f t="shared" si="6"/>
        <v>0</v>
      </c>
      <c r="K22" s="22">
        <v>1</v>
      </c>
      <c r="L22" s="68">
        <v>0</v>
      </c>
      <c r="M22" s="21">
        <v>33</v>
      </c>
      <c r="N22" s="22">
        <v>109</v>
      </c>
      <c r="O22" s="27">
        <v>75</v>
      </c>
      <c r="P22" s="28">
        <f t="shared" si="0"/>
        <v>0</v>
      </c>
      <c r="Q22" s="29">
        <f t="shared" si="7"/>
        <v>0</v>
      </c>
      <c r="R22" s="29">
        <f t="shared" si="1"/>
        <v>0</v>
      </c>
      <c r="S22" s="29">
        <f t="shared" si="2"/>
        <v>0</v>
      </c>
      <c r="T22" s="29">
        <f t="shared" si="3"/>
        <v>0</v>
      </c>
      <c r="U22" s="29">
        <f t="shared" si="8"/>
        <v>0</v>
      </c>
      <c r="V22" s="128">
        <f t="shared" si="4"/>
        <v>0</v>
      </c>
      <c r="W22" s="31">
        <f t="shared" si="5"/>
        <v>0</v>
      </c>
      <c r="X22" s="29">
        <v>0.02702702702702703</v>
      </c>
      <c r="Y22" s="70">
        <v>0</v>
      </c>
      <c r="Z22" s="129">
        <v>0.01</v>
      </c>
      <c r="AA22" s="130">
        <v>0.03</v>
      </c>
      <c r="AB22" s="34">
        <v>0.02</v>
      </c>
    </row>
    <row r="23" spans="1:28" s="139" customFormat="1" ht="13.5" customHeight="1">
      <c r="A23" s="519">
        <v>5</v>
      </c>
      <c r="B23" s="5" t="s">
        <v>17</v>
      </c>
      <c r="C23" s="95">
        <v>0</v>
      </c>
      <c r="D23" s="96">
        <v>0</v>
      </c>
      <c r="E23" s="96">
        <v>0</v>
      </c>
      <c r="F23" s="96">
        <v>0</v>
      </c>
      <c r="G23" s="96">
        <v>0</v>
      </c>
      <c r="H23" s="96">
        <v>1</v>
      </c>
      <c r="I23" s="97">
        <v>0</v>
      </c>
      <c r="J23" s="54">
        <f t="shared" si="6"/>
        <v>1</v>
      </c>
      <c r="K23" s="96">
        <v>0</v>
      </c>
      <c r="L23" s="71">
        <v>0</v>
      </c>
      <c r="M23" s="95">
        <v>23</v>
      </c>
      <c r="N23" s="96">
        <v>21</v>
      </c>
      <c r="O23" s="59">
        <v>61</v>
      </c>
      <c r="P23" s="60">
        <f t="shared" si="0"/>
        <v>0</v>
      </c>
      <c r="Q23" s="61">
        <f t="shared" si="7"/>
        <v>0</v>
      </c>
      <c r="R23" s="61">
        <f t="shared" si="1"/>
        <v>0</v>
      </c>
      <c r="S23" s="61">
        <f t="shared" si="2"/>
        <v>0</v>
      </c>
      <c r="T23" s="61">
        <f t="shared" si="3"/>
        <v>0</v>
      </c>
      <c r="U23" s="61">
        <f t="shared" si="8"/>
        <v>0.25</v>
      </c>
      <c r="V23" s="223">
        <f t="shared" si="4"/>
        <v>0</v>
      </c>
      <c r="W23" s="63">
        <f t="shared" si="5"/>
        <v>0.02702702702702703</v>
      </c>
      <c r="X23" s="61">
        <v>0</v>
      </c>
      <c r="Y23" s="73">
        <v>0</v>
      </c>
      <c r="Z23" s="132">
        <v>0.01</v>
      </c>
      <c r="AA23" s="133">
        <v>0.01</v>
      </c>
      <c r="AB23" s="66">
        <v>0.02</v>
      </c>
    </row>
    <row r="24" spans="1:28" s="139" customFormat="1" ht="13.5" customHeight="1">
      <c r="A24" s="520"/>
      <c r="B24" s="6" t="s">
        <v>18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3">
        <v>0</v>
      </c>
      <c r="J24" s="24">
        <f t="shared" si="6"/>
        <v>0</v>
      </c>
      <c r="K24" s="22">
        <v>2</v>
      </c>
      <c r="L24" s="68">
        <v>0</v>
      </c>
      <c r="M24" s="21">
        <v>27</v>
      </c>
      <c r="N24" s="22">
        <v>96</v>
      </c>
      <c r="O24" s="27">
        <v>68</v>
      </c>
      <c r="P24" s="28">
        <f t="shared" si="0"/>
        <v>0</v>
      </c>
      <c r="Q24" s="29">
        <f t="shared" si="7"/>
        <v>0</v>
      </c>
      <c r="R24" s="29">
        <f t="shared" si="1"/>
        <v>0</v>
      </c>
      <c r="S24" s="29">
        <f t="shared" si="2"/>
        <v>0</v>
      </c>
      <c r="T24" s="29">
        <f t="shared" si="3"/>
        <v>0</v>
      </c>
      <c r="U24" s="29">
        <f t="shared" si="8"/>
        <v>0</v>
      </c>
      <c r="V24" s="30">
        <f t="shared" si="4"/>
        <v>0</v>
      </c>
      <c r="W24" s="31">
        <f t="shared" si="5"/>
        <v>0</v>
      </c>
      <c r="X24" s="29">
        <v>0.05405405405405406</v>
      </c>
      <c r="Y24" s="70">
        <v>0</v>
      </c>
      <c r="Z24" s="129">
        <v>0.01</v>
      </c>
      <c r="AA24" s="130">
        <v>0.03</v>
      </c>
      <c r="AB24" s="34">
        <v>0.02</v>
      </c>
    </row>
    <row r="25" spans="1:28" s="139" customFormat="1" ht="13.5" customHeight="1">
      <c r="A25" s="520"/>
      <c r="B25" s="6" t="s">
        <v>19</v>
      </c>
      <c r="C25" s="21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3">
        <v>0</v>
      </c>
      <c r="J25" s="24">
        <f t="shared" si="6"/>
        <v>0</v>
      </c>
      <c r="K25" s="22">
        <v>1</v>
      </c>
      <c r="L25" s="68">
        <v>0</v>
      </c>
      <c r="M25" s="21">
        <v>33</v>
      </c>
      <c r="N25" s="22">
        <v>101</v>
      </c>
      <c r="O25" s="27">
        <v>80</v>
      </c>
      <c r="P25" s="28">
        <f t="shared" si="0"/>
        <v>0</v>
      </c>
      <c r="Q25" s="29">
        <f t="shared" si="7"/>
        <v>0</v>
      </c>
      <c r="R25" s="29">
        <f t="shared" si="1"/>
        <v>0</v>
      </c>
      <c r="S25" s="29">
        <f t="shared" si="2"/>
        <v>0</v>
      </c>
      <c r="T25" s="29">
        <f t="shared" si="3"/>
        <v>0</v>
      </c>
      <c r="U25" s="29">
        <f t="shared" si="8"/>
        <v>0</v>
      </c>
      <c r="V25" s="30">
        <f t="shared" si="4"/>
        <v>0</v>
      </c>
      <c r="W25" s="31">
        <f t="shared" si="5"/>
        <v>0</v>
      </c>
      <c r="X25" s="29">
        <v>0.02702702702702703</v>
      </c>
      <c r="Y25" s="70">
        <v>0</v>
      </c>
      <c r="Z25" s="129">
        <v>0.01</v>
      </c>
      <c r="AA25" s="130">
        <v>0.03</v>
      </c>
      <c r="AB25" s="34">
        <v>0.03</v>
      </c>
    </row>
    <row r="26" spans="1:28" s="139" customFormat="1" ht="13.5" customHeight="1">
      <c r="A26" s="520"/>
      <c r="B26" s="6" t="s">
        <v>20</v>
      </c>
      <c r="C26" s="21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3">
        <v>0</v>
      </c>
      <c r="J26" s="24">
        <f t="shared" si="6"/>
        <v>0</v>
      </c>
      <c r="K26" s="22">
        <v>1</v>
      </c>
      <c r="L26" s="68">
        <v>1</v>
      </c>
      <c r="M26" s="21">
        <v>30</v>
      </c>
      <c r="N26" s="22">
        <v>112</v>
      </c>
      <c r="O26" s="27">
        <v>86</v>
      </c>
      <c r="P26" s="28">
        <f t="shared" si="0"/>
        <v>0</v>
      </c>
      <c r="Q26" s="29">
        <f t="shared" si="7"/>
        <v>0</v>
      </c>
      <c r="R26" s="29">
        <f t="shared" si="1"/>
        <v>0</v>
      </c>
      <c r="S26" s="29">
        <f t="shared" si="2"/>
        <v>0</v>
      </c>
      <c r="T26" s="29">
        <f t="shared" si="3"/>
        <v>0</v>
      </c>
      <c r="U26" s="29">
        <f t="shared" si="8"/>
        <v>0</v>
      </c>
      <c r="V26" s="30">
        <f t="shared" si="4"/>
        <v>0</v>
      </c>
      <c r="W26" s="31">
        <f t="shared" si="5"/>
        <v>0</v>
      </c>
      <c r="X26" s="29">
        <v>0.02702702702702703</v>
      </c>
      <c r="Y26" s="70">
        <v>0.02702702702702703</v>
      </c>
      <c r="Z26" s="129">
        <v>0.01</v>
      </c>
      <c r="AA26" s="130">
        <v>0.04</v>
      </c>
      <c r="AB26" s="34">
        <v>0.03</v>
      </c>
    </row>
    <row r="27" spans="1:28" s="139" customFormat="1" ht="13.5" customHeight="1">
      <c r="A27" s="521"/>
      <c r="B27" s="135" t="s">
        <v>21</v>
      </c>
      <c r="C27" s="36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1</v>
      </c>
      <c r="J27" s="39">
        <f t="shared" si="6"/>
        <v>1</v>
      </c>
      <c r="K27" s="37">
        <v>1</v>
      </c>
      <c r="L27" s="136">
        <v>0</v>
      </c>
      <c r="M27" s="36">
        <v>31</v>
      </c>
      <c r="N27" s="37">
        <v>146</v>
      </c>
      <c r="O27" s="42">
        <v>108</v>
      </c>
      <c r="P27" s="43">
        <f t="shared" si="0"/>
        <v>0</v>
      </c>
      <c r="Q27" s="44">
        <f t="shared" si="7"/>
        <v>0</v>
      </c>
      <c r="R27" s="44">
        <f t="shared" si="1"/>
        <v>0</v>
      </c>
      <c r="S27" s="44">
        <f t="shared" si="2"/>
        <v>0</v>
      </c>
      <c r="T27" s="44">
        <f t="shared" si="3"/>
        <v>0</v>
      </c>
      <c r="U27" s="44">
        <f t="shared" si="8"/>
        <v>0</v>
      </c>
      <c r="V27" s="45">
        <f t="shared" si="4"/>
        <v>0.25</v>
      </c>
      <c r="W27" s="46">
        <f t="shared" si="5"/>
        <v>0.02702702702702703</v>
      </c>
      <c r="X27" s="44">
        <v>0.02702702702702703</v>
      </c>
      <c r="Y27" s="138">
        <v>0</v>
      </c>
      <c r="Z27" s="140">
        <v>0.01</v>
      </c>
      <c r="AA27" s="141">
        <v>0.05</v>
      </c>
      <c r="AB27" s="49">
        <v>0.03</v>
      </c>
    </row>
    <row r="28" spans="1:28" s="139" customFormat="1" ht="13.5" customHeight="1">
      <c r="A28" s="519">
        <v>6</v>
      </c>
      <c r="B28" s="6" t="s">
        <v>22</v>
      </c>
      <c r="C28" s="21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3">
        <v>0</v>
      </c>
      <c r="J28" s="24">
        <f t="shared" si="6"/>
        <v>0</v>
      </c>
      <c r="K28" s="22">
        <v>0</v>
      </c>
      <c r="L28" s="68">
        <v>0</v>
      </c>
      <c r="M28" s="21">
        <v>37</v>
      </c>
      <c r="N28" s="22">
        <v>131</v>
      </c>
      <c r="O28" s="27">
        <v>103</v>
      </c>
      <c r="P28" s="28">
        <f t="shared" si="0"/>
        <v>0</v>
      </c>
      <c r="Q28" s="29">
        <f t="shared" si="7"/>
        <v>0</v>
      </c>
      <c r="R28" s="29">
        <f t="shared" si="1"/>
        <v>0</v>
      </c>
      <c r="S28" s="29">
        <f t="shared" si="2"/>
        <v>0</v>
      </c>
      <c r="T28" s="29">
        <f t="shared" si="3"/>
        <v>0</v>
      </c>
      <c r="U28" s="29">
        <f t="shared" si="8"/>
        <v>0</v>
      </c>
      <c r="V28" s="128">
        <f t="shared" si="4"/>
        <v>0</v>
      </c>
      <c r="W28" s="31">
        <f t="shared" si="5"/>
        <v>0</v>
      </c>
      <c r="X28" s="29">
        <v>0</v>
      </c>
      <c r="Y28" s="70">
        <v>0</v>
      </c>
      <c r="Z28" s="129">
        <v>0.01</v>
      </c>
      <c r="AA28" s="130">
        <v>0.04</v>
      </c>
      <c r="AB28" s="34">
        <v>0.03</v>
      </c>
    </row>
    <row r="29" spans="1:28" s="139" customFormat="1" ht="13.5" customHeight="1">
      <c r="A29" s="520"/>
      <c r="B29" s="6" t="s">
        <v>23</v>
      </c>
      <c r="C29" s="21">
        <v>0</v>
      </c>
      <c r="D29" s="22">
        <v>0</v>
      </c>
      <c r="E29" s="22">
        <v>0</v>
      </c>
      <c r="F29" s="22">
        <v>0</v>
      </c>
      <c r="G29" s="22">
        <v>0</v>
      </c>
      <c r="H29" s="22">
        <v>1</v>
      </c>
      <c r="I29" s="23">
        <v>0</v>
      </c>
      <c r="J29" s="24">
        <f t="shared" si="6"/>
        <v>1</v>
      </c>
      <c r="K29" s="22">
        <v>1</v>
      </c>
      <c r="L29" s="68">
        <v>0</v>
      </c>
      <c r="M29" s="21">
        <v>35</v>
      </c>
      <c r="N29" s="22">
        <v>109</v>
      </c>
      <c r="O29" s="27">
        <v>114</v>
      </c>
      <c r="P29" s="28">
        <f t="shared" si="0"/>
        <v>0</v>
      </c>
      <c r="Q29" s="29">
        <f t="shared" si="7"/>
        <v>0</v>
      </c>
      <c r="R29" s="29">
        <f t="shared" si="1"/>
        <v>0</v>
      </c>
      <c r="S29" s="29">
        <f t="shared" si="2"/>
        <v>0</v>
      </c>
      <c r="T29" s="29">
        <f t="shared" si="3"/>
        <v>0</v>
      </c>
      <c r="U29" s="29">
        <f t="shared" si="8"/>
        <v>0.25</v>
      </c>
      <c r="V29" s="128">
        <f t="shared" si="4"/>
        <v>0</v>
      </c>
      <c r="W29" s="31">
        <f t="shared" si="5"/>
        <v>0.02702702702702703</v>
      </c>
      <c r="X29" s="29">
        <v>0.02702702702702703</v>
      </c>
      <c r="Y29" s="70">
        <v>0</v>
      </c>
      <c r="Z29" s="129">
        <v>0.01</v>
      </c>
      <c r="AA29" s="130">
        <v>0.03</v>
      </c>
      <c r="AB29" s="34">
        <v>0.04</v>
      </c>
    </row>
    <row r="30" spans="1:28" s="139" customFormat="1" ht="13.5" customHeight="1">
      <c r="A30" s="520"/>
      <c r="B30" s="6" t="s">
        <v>24</v>
      </c>
      <c r="C30" s="21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3">
        <v>0</v>
      </c>
      <c r="J30" s="24">
        <f t="shared" si="6"/>
        <v>0</v>
      </c>
      <c r="K30" s="22">
        <v>0</v>
      </c>
      <c r="L30" s="68">
        <v>0</v>
      </c>
      <c r="M30" s="21">
        <v>23</v>
      </c>
      <c r="N30" s="22">
        <v>105</v>
      </c>
      <c r="O30" s="27">
        <v>134</v>
      </c>
      <c r="P30" s="28">
        <f t="shared" si="0"/>
        <v>0</v>
      </c>
      <c r="Q30" s="29">
        <f t="shared" si="7"/>
        <v>0</v>
      </c>
      <c r="R30" s="29">
        <f t="shared" si="1"/>
        <v>0</v>
      </c>
      <c r="S30" s="29">
        <f t="shared" si="2"/>
        <v>0</v>
      </c>
      <c r="T30" s="29">
        <f t="shared" si="3"/>
        <v>0</v>
      </c>
      <c r="U30" s="29">
        <f t="shared" si="8"/>
        <v>0</v>
      </c>
      <c r="V30" s="128">
        <f t="shared" si="4"/>
        <v>0</v>
      </c>
      <c r="W30" s="31">
        <f t="shared" si="5"/>
        <v>0</v>
      </c>
      <c r="X30" s="29">
        <v>0</v>
      </c>
      <c r="Y30" s="70">
        <v>0</v>
      </c>
      <c r="Z30" s="129">
        <v>0.01</v>
      </c>
      <c r="AA30" s="130">
        <v>0.03</v>
      </c>
      <c r="AB30" s="34">
        <v>0.04</v>
      </c>
    </row>
    <row r="31" spans="1:28" s="139" customFormat="1" ht="13.5" customHeight="1">
      <c r="A31" s="521"/>
      <c r="B31" s="135">
        <v>26</v>
      </c>
      <c r="C31" s="36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9">
        <f t="shared" si="6"/>
        <v>0</v>
      </c>
      <c r="K31" s="37">
        <v>0</v>
      </c>
      <c r="L31" s="136">
        <v>0</v>
      </c>
      <c r="M31" s="36">
        <v>31</v>
      </c>
      <c r="N31" s="37">
        <v>104</v>
      </c>
      <c r="O31" s="42">
        <v>95</v>
      </c>
      <c r="P31" s="43">
        <f t="shared" si="0"/>
        <v>0</v>
      </c>
      <c r="Q31" s="44">
        <f t="shared" si="7"/>
        <v>0</v>
      </c>
      <c r="R31" s="44">
        <f t="shared" si="1"/>
        <v>0</v>
      </c>
      <c r="S31" s="44">
        <f t="shared" si="2"/>
        <v>0</v>
      </c>
      <c r="T31" s="44">
        <f t="shared" si="3"/>
        <v>0</v>
      </c>
      <c r="U31" s="44">
        <f t="shared" si="8"/>
        <v>0</v>
      </c>
      <c r="V31" s="131">
        <f t="shared" si="4"/>
        <v>0</v>
      </c>
      <c r="W31" s="46">
        <f t="shared" si="5"/>
        <v>0</v>
      </c>
      <c r="X31" s="44">
        <v>0</v>
      </c>
      <c r="Y31" s="138">
        <v>0</v>
      </c>
      <c r="Z31" s="140">
        <v>0.01</v>
      </c>
      <c r="AA31" s="141">
        <v>0.03</v>
      </c>
      <c r="AB31" s="49">
        <v>0.03</v>
      </c>
    </row>
    <row r="32" spans="1:28" s="139" customFormat="1" ht="13.5" customHeight="1">
      <c r="A32" s="519">
        <v>7</v>
      </c>
      <c r="B32" s="6" t="s">
        <v>26</v>
      </c>
      <c r="C32" s="21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3">
        <v>0</v>
      </c>
      <c r="J32" s="24">
        <f t="shared" si="6"/>
        <v>0</v>
      </c>
      <c r="K32" s="22">
        <v>1</v>
      </c>
      <c r="L32" s="68">
        <v>0</v>
      </c>
      <c r="M32" s="21">
        <v>30</v>
      </c>
      <c r="N32" s="22">
        <v>121</v>
      </c>
      <c r="O32" s="27">
        <v>94</v>
      </c>
      <c r="P32" s="28">
        <f t="shared" si="0"/>
        <v>0</v>
      </c>
      <c r="Q32" s="29">
        <f t="shared" si="7"/>
        <v>0</v>
      </c>
      <c r="R32" s="29">
        <f t="shared" si="1"/>
        <v>0</v>
      </c>
      <c r="S32" s="29">
        <f t="shared" si="2"/>
        <v>0</v>
      </c>
      <c r="T32" s="29">
        <f t="shared" si="3"/>
        <v>0</v>
      </c>
      <c r="U32" s="29">
        <f t="shared" si="8"/>
        <v>0</v>
      </c>
      <c r="V32" s="30">
        <f t="shared" si="4"/>
        <v>0</v>
      </c>
      <c r="W32" s="31">
        <f t="shared" si="5"/>
        <v>0</v>
      </c>
      <c r="X32" s="29">
        <v>0.02702702702702703</v>
      </c>
      <c r="Y32" s="70">
        <v>0</v>
      </c>
      <c r="Z32" s="129">
        <v>0.01</v>
      </c>
      <c r="AA32" s="130">
        <v>0.04</v>
      </c>
      <c r="AB32" s="34">
        <v>0.03</v>
      </c>
    </row>
    <row r="33" spans="1:28" s="139" customFormat="1" ht="13.5" customHeight="1">
      <c r="A33" s="520"/>
      <c r="B33" s="6" t="s">
        <v>27</v>
      </c>
      <c r="C33" s="21">
        <v>0</v>
      </c>
      <c r="D33" s="22">
        <v>3</v>
      </c>
      <c r="E33" s="22">
        <v>0</v>
      </c>
      <c r="F33" s="22">
        <v>0</v>
      </c>
      <c r="G33" s="22">
        <v>0</v>
      </c>
      <c r="H33" s="22">
        <v>0</v>
      </c>
      <c r="I33" s="23">
        <v>0</v>
      </c>
      <c r="J33" s="24">
        <f t="shared" si="6"/>
        <v>3</v>
      </c>
      <c r="K33" s="22">
        <v>0</v>
      </c>
      <c r="L33" s="68">
        <v>0</v>
      </c>
      <c r="M33" s="21">
        <v>71</v>
      </c>
      <c r="N33" s="22">
        <v>115</v>
      </c>
      <c r="O33" s="27">
        <v>64</v>
      </c>
      <c r="P33" s="28">
        <f t="shared" si="0"/>
        <v>0</v>
      </c>
      <c r="Q33" s="29">
        <f t="shared" si="7"/>
        <v>0.5</v>
      </c>
      <c r="R33" s="29">
        <f t="shared" si="1"/>
        <v>0</v>
      </c>
      <c r="S33" s="29">
        <f t="shared" si="2"/>
        <v>0</v>
      </c>
      <c r="T33" s="29">
        <f t="shared" si="3"/>
        <v>0</v>
      </c>
      <c r="U33" s="29">
        <f t="shared" si="8"/>
        <v>0</v>
      </c>
      <c r="V33" s="30">
        <f t="shared" si="4"/>
        <v>0</v>
      </c>
      <c r="W33" s="31">
        <f t="shared" si="5"/>
        <v>0.08108108108108109</v>
      </c>
      <c r="X33" s="29">
        <v>0</v>
      </c>
      <c r="Y33" s="70">
        <v>0</v>
      </c>
      <c r="Z33" s="129">
        <v>0.02</v>
      </c>
      <c r="AA33" s="130">
        <v>0.04</v>
      </c>
      <c r="AB33" s="34">
        <v>0.02</v>
      </c>
    </row>
    <row r="34" spans="1:28" s="139" customFormat="1" ht="13.5" customHeight="1">
      <c r="A34" s="520"/>
      <c r="B34" s="6" t="s">
        <v>28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3">
        <v>2</v>
      </c>
      <c r="J34" s="24">
        <f t="shared" si="6"/>
        <v>2</v>
      </c>
      <c r="K34" s="22">
        <v>1</v>
      </c>
      <c r="L34" s="68">
        <v>0</v>
      </c>
      <c r="M34" s="21">
        <v>34</v>
      </c>
      <c r="N34" s="22">
        <v>101</v>
      </c>
      <c r="O34" s="27">
        <v>87</v>
      </c>
      <c r="P34" s="28">
        <f t="shared" si="0"/>
        <v>0</v>
      </c>
      <c r="Q34" s="29">
        <f t="shared" si="7"/>
        <v>0</v>
      </c>
      <c r="R34" s="29">
        <f t="shared" si="1"/>
        <v>0</v>
      </c>
      <c r="S34" s="29">
        <f t="shared" si="2"/>
        <v>0</v>
      </c>
      <c r="T34" s="29">
        <f t="shared" si="3"/>
        <v>0</v>
      </c>
      <c r="U34" s="29">
        <f t="shared" si="8"/>
        <v>0</v>
      </c>
      <c r="V34" s="30">
        <f t="shared" si="4"/>
        <v>0.5</v>
      </c>
      <c r="W34" s="31">
        <f t="shared" si="5"/>
        <v>0.05405405405405406</v>
      </c>
      <c r="X34" s="29">
        <v>0.02702702702702703</v>
      </c>
      <c r="Y34" s="70">
        <v>0</v>
      </c>
      <c r="Z34" s="129">
        <v>0.01</v>
      </c>
      <c r="AA34" s="130">
        <v>0.03</v>
      </c>
      <c r="AB34" s="34">
        <v>0.03</v>
      </c>
    </row>
    <row r="35" spans="1:28" s="139" customFormat="1" ht="13.5" customHeight="1">
      <c r="A35" s="521"/>
      <c r="B35" s="6" t="s">
        <v>29</v>
      </c>
      <c r="C35" s="21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3">
        <v>0</v>
      </c>
      <c r="J35" s="24">
        <f t="shared" si="6"/>
        <v>0</v>
      </c>
      <c r="K35" s="22">
        <v>0</v>
      </c>
      <c r="L35" s="68">
        <v>0</v>
      </c>
      <c r="M35" s="21">
        <v>44</v>
      </c>
      <c r="N35" s="22">
        <v>103</v>
      </c>
      <c r="O35" s="27">
        <v>103</v>
      </c>
      <c r="P35" s="28">
        <f t="shared" si="0"/>
        <v>0</v>
      </c>
      <c r="Q35" s="29">
        <f t="shared" si="7"/>
        <v>0</v>
      </c>
      <c r="R35" s="29">
        <f t="shared" si="1"/>
        <v>0</v>
      </c>
      <c r="S35" s="29">
        <f t="shared" si="2"/>
        <v>0</v>
      </c>
      <c r="T35" s="29">
        <f t="shared" si="3"/>
        <v>0</v>
      </c>
      <c r="U35" s="29">
        <f t="shared" si="8"/>
        <v>0</v>
      </c>
      <c r="V35" s="30">
        <f t="shared" si="4"/>
        <v>0</v>
      </c>
      <c r="W35" s="31">
        <f t="shared" si="5"/>
        <v>0</v>
      </c>
      <c r="X35" s="29">
        <v>0</v>
      </c>
      <c r="Y35" s="70">
        <v>0</v>
      </c>
      <c r="Z35" s="129">
        <v>0.01</v>
      </c>
      <c r="AA35" s="130">
        <v>0.03</v>
      </c>
      <c r="AB35" s="34">
        <v>0.03</v>
      </c>
    </row>
    <row r="36" spans="1:28" s="139" customFormat="1" ht="13.5" customHeight="1">
      <c r="A36" s="519">
        <v>8</v>
      </c>
      <c r="B36" s="5" t="s">
        <v>30</v>
      </c>
      <c r="C36" s="95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7">
        <v>1</v>
      </c>
      <c r="J36" s="54">
        <f t="shared" si="6"/>
        <v>1</v>
      </c>
      <c r="K36" s="96">
        <v>0</v>
      </c>
      <c r="L36" s="71">
        <v>0</v>
      </c>
      <c r="M36" s="95">
        <v>34</v>
      </c>
      <c r="N36" s="96">
        <v>86</v>
      </c>
      <c r="O36" s="59">
        <v>101</v>
      </c>
      <c r="P36" s="60">
        <f t="shared" si="0"/>
        <v>0</v>
      </c>
      <c r="Q36" s="61">
        <f t="shared" si="7"/>
        <v>0</v>
      </c>
      <c r="R36" s="61">
        <f t="shared" si="1"/>
        <v>0</v>
      </c>
      <c r="S36" s="61">
        <f t="shared" si="2"/>
        <v>0</v>
      </c>
      <c r="T36" s="61">
        <f t="shared" si="3"/>
        <v>0</v>
      </c>
      <c r="U36" s="61">
        <f t="shared" si="8"/>
        <v>0</v>
      </c>
      <c r="V36" s="62">
        <f t="shared" si="4"/>
        <v>0.25</v>
      </c>
      <c r="W36" s="63">
        <f t="shared" si="5"/>
        <v>0.02702702702702703</v>
      </c>
      <c r="X36" s="61">
        <v>0</v>
      </c>
      <c r="Y36" s="73">
        <v>0</v>
      </c>
      <c r="Z36" s="132">
        <v>0.01</v>
      </c>
      <c r="AA36" s="133">
        <v>0.03</v>
      </c>
      <c r="AB36" s="66">
        <v>0.03</v>
      </c>
    </row>
    <row r="37" spans="1:28" s="139" customFormat="1" ht="13.5" customHeight="1">
      <c r="A37" s="520"/>
      <c r="B37" s="6" t="s">
        <v>31</v>
      </c>
      <c r="C37" s="21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v>0</v>
      </c>
      <c r="J37" s="24">
        <f t="shared" si="6"/>
        <v>0</v>
      </c>
      <c r="K37" s="22">
        <v>0</v>
      </c>
      <c r="L37" s="68">
        <v>0</v>
      </c>
      <c r="M37" s="21">
        <v>41</v>
      </c>
      <c r="N37" s="22">
        <v>97</v>
      </c>
      <c r="O37" s="27">
        <v>89</v>
      </c>
      <c r="P37" s="28">
        <f t="shared" si="0"/>
        <v>0</v>
      </c>
      <c r="Q37" s="29">
        <f t="shared" si="7"/>
        <v>0</v>
      </c>
      <c r="R37" s="29">
        <f t="shared" si="1"/>
        <v>0</v>
      </c>
      <c r="S37" s="29">
        <f t="shared" si="2"/>
        <v>0</v>
      </c>
      <c r="T37" s="29">
        <f t="shared" si="3"/>
        <v>0</v>
      </c>
      <c r="U37" s="29">
        <f t="shared" si="8"/>
        <v>0</v>
      </c>
      <c r="V37" s="128">
        <f t="shared" si="4"/>
        <v>0</v>
      </c>
      <c r="W37" s="31">
        <f t="shared" si="5"/>
        <v>0</v>
      </c>
      <c r="X37" s="29">
        <v>0</v>
      </c>
      <c r="Y37" s="70">
        <v>0</v>
      </c>
      <c r="Z37" s="129">
        <v>0.01</v>
      </c>
      <c r="AA37" s="130">
        <v>0.03</v>
      </c>
      <c r="AB37" s="34">
        <v>0.03</v>
      </c>
    </row>
    <row r="38" spans="1:28" s="139" customFormat="1" ht="13.5" customHeight="1">
      <c r="A38" s="520"/>
      <c r="B38" s="6" t="s">
        <v>32</v>
      </c>
      <c r="C38" s="21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v>0</v>
      </c>
      <c r="J38" s="24">
        <f t="shared" si="6"/>
        <v>0</v>
      </c>
      <c r="K38" s="22">
        <v>0</v>
      </c>
      <c r="L38" s="68">
        <v>0</v>
      </c>
      <c r="M38" s="21">
        <v>24</v>
      </c>
      <c r="N38" s="22">
        <v>84</v>
      </c>
      <c r="O38" s="27">
        <v>77</v>
      </c>
      <c r="P38" s="28">
        <f aca="true" t="shared" si="9" ref="P38:P57">C38/3</f>
        <v>0</v>
      </c>
      <c r="Q38" s="29">
        <f t="shared" si="7"/>
        <v>0</v>
      </c>
      <c r="R38" s="29">
        <f aca="true" t="shared" si="10" ref="R38:R57">E38/5</f>
        <v>0</v>
      </c>
      <c r="S38" s="29">
        <f aca="true" t="shared" si="11" ref="S38:S57">F38/11</f>
        <v>0</v>
      </c>
      <c r="T38" s="29">
        <f aca="true" t="shared" si="12" ref="T38:T57">G38/4</f>
        <v>0</v>
      </c>
      <c r="U38" s="29">
        <f t="shared" si="8"/>
        <v>0</v>
      </c>
      <c r="V38" s="128">
        <f aca="true" t="shared" si="13" ref="V38:V57">I38/4</f>
        <v>0</v>
      </c>
      <c r="W38" s="31">
        <f aca="true" t="shared" si="14" ref="W38:W58">J38/37</f>
        <v>0</v>
      </c>
      <c r="X38" s="29">
        <v>0</v>
      </c>
      <c r="Y38" s="70">
        <v>0</v>
      </c>
      <c r="Z38" s="129">
        <v>0.01</v>
      </c>
      <c r="AA38" s="130">
        <v>0.03</v>
      </c>
      <c r="AB38" s="34">
        <v>0.03</v>
      </c>
    </row>
    <row r="39" spans="1:28" s="139" customFormat="1" ht="13.5" customHeight="1">
      <c r="A39" s="520"/>
      <c r="B39" s="6" t="s">
        <v>33</v>
      </c>
      <c r="C39" s="21">
        <v>0</v>
      </c>
      <c r="D39" s="22">
        <v>1</v>
      </c>
      <c r="E39" s="22">
        <v>0</v>
      </c>
      <c r="F39" s="22">
        <v>0</v>
      </c>
      <c r="G39" s="22">
        <v>0</v>
      </c>
      <c r="H39" s="22">
        <v>0</v>
      </c>
      <c r="I39" s="23">
        <v>0</v>
      </c>
      <c r="J39" s="24">
        <f t="shared" si="6"/>
        <v>1</v>
      </c>
      <c r="K39" s="22">
        <v>0</v>
      </c>
      <c r="L39" s="68">
        <v>0</v>
      </c>
      <c r="M39" s="21">
        <v>38</v>
      </c>
      <c r="N39" s="22">
        <v>94</v>
      </c>
      <c r="O39" s="27">
        <v>96</v>
      </c>
      <c r="P39" s="28">
        <f t="shared" si="9"/>
        <v>0</v>
      </c>
      <c r="Q39" s="29">
        <f t="shared" si="7"/>
        <v>0.16666666666666666</v>
      </c>
      <c r="R39" s="29">
        <f t="shared" si="10"/>
        <v>0</v>
      </c>
      <c r="S39" s="29">
        <f t="shared" si="11"/>
        <v>0</v>
      </c>
      <c r="T39" s="29">
        <f t="shared" si="12"/>
        <v>0</v>
      </c>
      <c r="U39" s="29">
        <f t="shared" si="8"/>
        <v>0</v>
      </c>
      <c r="V39" s="128">
        <f t="shared" si="13"/>
        <v>0</v>
      </c>
      <c r="W39" s="31">
        <f t="shared" si="14"/>
        <v>0.02702702702702703</v>
      </c>
      <c r="X39" s="29">
        <v>0</v>
      </c>
      <c r="Y39" s="70">
        <v>0</v>
      </c>
      <c r="Z39" s="129">
        <v>0.01</v>
      </c>
      <c r="AA39" s="130">
        <v>0.03</v>
      </c>
      <c r="AB39" s="34">
        <v>0.03</v>
      </c>
    </row>
    <row r="40" spans="1:28" s="139" customFormat="1" ht="13.5" customHeight="1">
      <c r="A40" s="521"/>
      <c r="B40" s="135" t="s">
        <v>34</v>
      </c>
      <c r="C40" s="36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8">
        <v>0</v>
      </c>
      <c r="J40" s="39">
        <f t="shared" si="6"/>
        <v>0</v>
      </c>
      <c r="K40" s="37">
        <v>1</v>
      </c>
      <c r="L40" s="136">
        <v>0</v>
      </c>
      <c r="M40" s="36">
        <v>36</v>
      </c>
      <c r="N40" s="37">
        <v>90</v>
      </c>
      <c r="O40" s="42">
        <v>106</v>
      </c>
      <c r="P40" s="43">
        <f t="shared" si="9"/>
        <v>0</v>
      </c>
      <c r="Q40" s="44">
        <f t="shared" si="7"/>
        <v>0</v>
      </c>
      <c r="R40" s="44">
        <f t="shared" si="10"/>
        <v>0</v>
      </c>
      <c r="S40" s="44">
        <f t="shared" si="11"/>
        <v>0</v>
      </c>
      <c r="T40" s="44">
        <f t="shared" si="12"/>
        <v>0</v>
      </c>
      <c r="U40" s="44">
        <f t="shared" si="8"/>
        <v>0</v>
      </c>
      <c r="V40" s="131">
        <f t="shared" si="13"/>
        <v>0</v>
      </c>
      <c r="W40" s="46">
        <f t="shared" si="14"/>
        <v>0</v>
      </c>
      <c r="X40" s="44">
        <v>0.02702702702702703</v>
      </c>
      <c r="Y40" s="138">
        <v>0</v>
      </c>
      <c r="Z40" s="140">
        <v>0.01</v>
      </c>
      <c r="AA40" s="141">
        <v>0.03</v>
      </c>
      <c r="AB40" s="49">
        <v>0.03</v>
      </c>
    </row>
    <row r="41" spans="1:28" s="139" customFormat="1" ht="13.5" customHeight="1">
      <c r="A41" s="519">
        <v>9</v>
      </c>
      <c r="B41" s="6" t="s">
        <v>35</v>
      </c>
      <c r="C41" s="21">
        <v>0</v>
      </c>
      <c r="D41" s="22">
        <v>0</v>
      </c>
      <c r="E41" s="22">
        <v>0</v>
      </c>
      <c r="F41" s="22">
        <v>0</v>
      </c>
      <c r="G41" s="22">
        <v>0</v>
      </c>
      <c r="H41" s="22">
        <v>1</v>
      </c>
      <c r="I41" s="23">
        <v>0</v>
      </c>
      <c r="J41" s="24">
        <f t="shared" si="6"/>
        <v>1</v>
      </c>
      <c r="K41" s="22">
        <v>0</v>
      </c>
      <c r="L41" s="68">
        <v>2</v>
      </c>
      <c r="M41" s="21">
        <v>32</v>
      </c>
      <c r="N41" s="22">
        <v>135</v>
      </c>
      <c r="O41" s="27">
        <v>94</v>
      </c>
      <c r="P41" s="28">
        <f t="shared" si="9"/>
        <v>0</v>
      </c>
      <c r="Q41" s="29">
        <f t="shared" si="7"/>
        <v>0</v>
      </c>
      <c r="R41" s="29">
        <f t="shared" si="10"/>
        <v>0</v>
      </c>
      <c r="S41" s="29">
        <f t="shared" si="11"/>
        <v>0</v>
      </c>
      <c r="T41" s="29">
        <f t="shared" si="12"/>
        <v>0</v>
      </c>
      <c r="U41" s="29">
        <f t="shared" si="8"/>
        <v>0.25</v>
      </c>
      <c r="V41" s="30">
        <f t="shared" si="13"/>
        <v>0</v>
      </c>
      <c r="W41" s="31">
        <f t="shared" si="14"/>
        <v>0.02702702702702703</v>
      </c>
      <c r="X41" s="29">
        <v>0</v>
      </c>
      <c r="Y41" s="70">
        <v>0.05405405405405406</v>
      </c>
      <c r="Z41" s="129">
        <v>0.01</v>
      </c>
      <c r="AA41" s="130">
        <v>0.04</v>
      </c>
      <c r="AB41" s="34">
        <v>0.03</v>
      </c>
    </row>
    <row r="42" spans="1:28" s="139" customFormat="1" ht="13.5" customHeight="1">
      <c r="A42" s="520"/>
      <c r="B42" s="6" t="s">
        <v>36</v>
      </c>
      <c r="C42" s="21">
        <v>0</v>
      </c>
      <c r="D42" s="22">
        <v>1</v>
      </c>
      <c r="E42" s="22">
        <v>0</v>
      </c>
      <c r="F42" s="22">
        <v>0</v>
      </c>
      <c r="G42" s="22">
        <v>0</v>
      </c>
      <c r="H42" s="22">
        <v>0</v>
      </c>
      <c r="I42" s="23">
        <v>0</v>
      </c>
      <c r="J42" s="24">
        <f t="shared" si="6"/>
        <v>1</v>
      </c>
      <c r="K42" s="22">
        <v>0</v>
      </c>
      <c r="L42" s="68">
        <v>1</v>
      </c>
      <c r="M42" s="21">
        <v>40</v>
      </c>
      <c r="N42" s="22">
        <v>92</v>
      </c>
      <c r="O42" s="27">
        <v>88</v>
      </c>
      <c r="P42" s="28">
        <f t="shared" si="9"/>
        <v>0</v>
      </c>
      <c r="Q42" s="29">
        <f t="shared" si="7"/>
        <v>0.16666666666666666</v>
      </c>
      <c r="R42" s="29">
        <f t="shared" si="10"/>
        <v>0</v>
      </c>
      <c r="S42" s="29">
        <f t="shared" si="11"/>
        <v>0</v>
      </c>
      <c r="T42" s="29">
        <f t="shared" si="12"/>
        <v>0</v>
      </c>
      <c r="U42" s="29">
        <f t="shared" si="8"/>
        <v>0</v>
      </c>
      <c r="V42" s="30">
        <f t="shared" si="13"/>
        <v>0</v>
      </c>
      <c r="W42" s="31">
        <f t="shared" si="14"/>
        <v>0.02702702702702703</v>
      </c>
      <c r="X42" s="29">
        <v>0</v>
      </c>
      <c r="Y42" s="70">
        <v>0.02702702702702703</v>
      </c>
      <c r="Z42" s="129">
        <v>0.01</v>
      </c>
      <c r="AA42" s="130">
        <v>0.03</v>
      </c>
      <c r="AB42" s="34">
        <v>0.03</v>
      </c>
    </row>
    <row r="43" spans="1:28" s="139" customFormat="1" ht="13.5" customHeight="1">
      <c r="A43" s="520"/>
      <c r="B43" s="6" t="s">
        <v>37</v>
      </c>
      <c r="C43" s="21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v>0</v>
      </c>
      <c r="J43" s="24">
        <f t="shared" si="6"/>
        <v>0</v>
      </c>
      <c r="K43" s="22">
        <v>2</v>
      </c>
      <c r="L43" s="68">
        <v>0</v>
      </c>
      <c r="M43" s="21">
        <v>28</v>
      </c>
      <c r="N43" s="22">
        <v>61</v>
      </c>
      <c r="O43" s="27">
        <v>60</v>
      </c>
      <c r="P43" s="28">
        <f t="shared" si="9"/>
        <v>0</v>
      </c>
      <c r="Q43" s="29">
        <f t="shared" si="7"/>
        <v>0</v>
      </c>
      <c r="R43" s="29">
        <f t="shared" si="10"/>
        <v>0</v>
      </c>
      <c r="S43" s="29">
        <f t="shared" si="11"/>
        <v>0</v>
      </c>
      <c r="T43" s="29">
        <f t="shared" si="12"/>
        <v>0</v>
      </c>
      <c r="U43" s="29">
        <f t="shared" si="8"/>
        <v>0</v>
      </c>
      <c r="V43" s="30">
        <f t="shared" si="13"/>
        <v>0</v>
      </c>
      <c r="W43" s="31">
        <f t="shared" si="14"/>
        <v>0</v>
      </c>
      <c r="X43" s="29">
        <v>0.05405405405405406</v>
      </c>
      <c r="Y43" s="70">
        <v>0</v>
      </c>
      <c r="Z43" s="129">
        <v>0.01</v>
      </c>
      <c r="AA43" s="130">
        <v>0.02</v>
      </c>
      <c r="AB43" s="34">
        <v>0.02</v>
      </c>
    </row>
    <row r="44" spans="1:28" s="139" customFormat="1" ht="13.5" customHeight="1">
      <c r="A44" s="521"/>
      <c r="B44" s="135" t="s">
        <v>38</v>
      </c>
      <c r="C44" s="36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8">
        <v>0</v>
      </c>
      <c r="J44" s="39">
        <f t="shared" si="6"/>
        <v>0</v>
      </c>
      <c r="K44" s="37">
        <v>0</v>
      </c>
      <c r="L44" s="136">
        <v>1</v>
      </c>
      <c r="M44" s="36">
        <v>37</v>
      </c>
      <c r="N44" s="37">
        <v>78</v>
      </c>
      <c r="O44" s="42">
        <v>72</v>
      </c>
      <c r="P44" s="43">
        <f t="shared" si="9"/>
        <v>0</v>
      </c>
      <c r="Q44" s="44">
        <f t="shared" si="7"/>
        <v>0</v>
      </c>
      <c r="R44" s="44">
        <f t="shared" si="10"/>
        <v>0</v>
      </c>
      <c r="S44" s="44">
        <f t="shared" si="11"/>
        <v>0</v>
      </c>
      <c r="T44" s="44">
        <f t="shared" si="12"/>
        <v>0</v>
      </c>
      <c r="U44" s="44">
        <f t="shared" si="8"/>
        <v>0</v>
      </c>
      <c r="V44" s="45">
        <f t="shared" si="13"/>
        <v>0</v>
      </c>
      <c r="W44" s="46">
        <f t="shared" si="14"/>
        <v>0</v>
      </c>
      <c r="X44" s="44">
        <v>0</v>
      </c>
      <c r="Y44" s="138">
        <v>0.02702702702702703</v>
      </c>
      <c r="Z44" s="140">
        <v>0.01</v>
      </c>
      <c r="AA44" s="141">
        <v>0.02</v>
      </c>
      <c r="AB44" s="49">
        <v>0.02</v>
      </c>
    </row>
    <row r="45" spans="1:28" s="139" customFormat="1" ht="13.5" customHeight="1">
      <c r="A45" s="519">
        <v>10</v>
      </c>
      <c r="B45" s="5" t="s">
        <v>39</v>
      </c>
      <c r="C45" s="95">
        <v>0</v>
      </c>
      <c r="D45" s="96">
        <v>0</v>
      </c>
      <c r="E45" s="96">
        <v>0</v>
      </c>
      <c r="F45" s="96">
        <v>0</v>
      </c>
      <c r="G45" s="96">
        <v>0</v>
      </c>
      <c r="H45" s="96">
        <v>1</v>
      </c>
      <c r="I45" s="97">
        <v>0</v>
      </c>
      <c r="J45" s="54">
        <f t="shared" si="6"/>
        <v>1</v>
      </c>
      <c r="K45" s="96">
        <v>0</v>
      </c>
      <c r="L45" s="71">
        <v>0</v>
      </c>
      <c r="M45" s="95">
        <v>29</v>
      </c>
      <c r="N45" s="96">
        <v>66</v>
      </c>
      <c r="O45" s="59">
        <v>91</v>
      </c>
      <c r="P45" s="60">
        <f t="shared" si="9"/>
        <v>0</v>
      </c>
      <c r="Q45" s="61">
        <f t="shared" si="7"/>
        <v>0</v>
      </c>
      <c r="R45" s="61">
        <f t="shared" si="10"/>
        <v>0</v>
      </c>
      <c r="S45" s="61">
        <f t="shared" si="11"/>
        <v>0</v>
      </c>
      <c r="T45" s="61">
        <f t="shared" si="12"/>
        <v>0</v>
      </c>
      <c r="U45" s="61">
        <f t="shared" si="8"/>
        <v>0.25</v>
      </c>
      <c r="V45" s="62">
        <f t="shared" si="13"/>
        <v>0</v>
      </c>
      <c r="W45" s="63">
        <f t="shared" si="14"/>
        <v>0.02702702702702703</v>
      </c>
      <c r="X45" s="61">
        <v>0</v>
      </c>
      <c r="Y45" s="73">
        <v>0</v>
      </c>
      <c r="Z45" s="132">
        <v>0.01</v>
      </c>
      <c r="AA45" s="133">
        <v>0.02</v>
      </c>
      <c r="AB45" s="66">
        <v>0.03</v>
      </c>
    </row>
    <row r="46" spans="1:28" s="139" customFormat="1" ht="13.5" customHeight="1">
      <c r="A46" s="520"/>
      <c r="B46" s="6" t="s">
        <v>40</v>
      </c>
      <c r="C46" s="21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v>0</v>
      </c>
      <c r="J46" s="24">
        <f t="shared" si="6"/>
        <v>0</v>
      </c>
      <c r="K46" s="22">
        <v>0</v>
      </c>
      <c r="L46" s="68">
        <v>0</v>
      </c>
      <c r="M46" s="21">
        <v>27</v>
      </c>
      <c r="N46" s="22">
        <v>57</v>
      </c>
      <c r="O46" s="27">
        <v>105</v>
      </c>
      <c r="P46" s="28">
        <f t="shared" si="9"/>
        <v>0</v>
      </c>
      <c r="Q46" s="29">
        <f t="shared" si="7"/>
        <v>0</v>
      </c>
      <c r="R46" s="29">
        <f t="shared" si="10"/>
        <v>0</v>
      </c>
      <c r="S46" s="29">
        <f t="shared" si="11"/>
        <v>0</v>
      </c>
      <c r="T46" s="29">
        <f t="shared" si="12"/>
        <v>0</v>
      </c>
      <c r="U46" s="29">
        <f t="shared" si="8"/>
        <v>0</v>
      </c>
      <c r="V46" s="128">
        <f t="shared" si="13"/>
        <v>0</v>
      </c>
      <c r="W46" s="31">
        <f t="shared" si="14"/>
        <v>0</v>
      </c>
      <c r="X46" s="29">
        <v>0</v>
      </c>
      <c r="Y46" s="70">
        <v>0</v>
      </c>
      <c r="Z46" s="129">
        <v>0.01</v>
      </c>
      <c r="AA46" s="130">
        <v>0.02</v>
      </c>
      <c r="AB46" s="34">
        <v>0.03</v>
      </c>
    </row>
    <row r="47" spans="1:28" s="139" customFormat="1" ht="13.5" customHeight="1">
      <c r="A47" s="520"/>
      <c r="B47" s="6" t="s">
        <v>41</v>
      </c>
      <c r="C47" s="21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3">
        <v>0</v>
      </c>
      <c r="J47" s="24">
        <f t="shared" si="6"/>
        <v>0</v>
      </c>
      <c r="K47" s="22">
        <v>1</v>
      </c>
      <c r="L47" s="68">
        <v>1</v>
      </c>
      <c r="M47" s="21">
        <v>37</v>
      </c>
      <c r="N47" s="22">
        <v>69</v>
      </c>
      <c r="O47" s="27">
        <v>96</v>
      </c>
      <c r="P47" s="28">
        <f t="shared" si="9"/>
        <v>0</v>
      </c>
      <c r="Q47" s="29">
        <f t="shared" si="7"/>
        <v>0</v>
      </c>
      <c r="R47" s="29">
        <f t="shared" si="10"/>
        <v>0</v>
      </c>
      <c r="S47" s="29">
        <f t="shared" si="11"/>
        <v>0</v>
      </c>
      <c r="T47" s="29">
        <f t="shared" si="12"/>
        <v>0</v>
      </c>
      <c r="U47" s="29">
        <f t="shared" si="8"/>
        <v>0</v>
      </c>
      <c r="V47" s="128">
        <f t="shared" si="13"/>
        <v>0</v>
      </c>
      <c r="W47" s="31">
        <f t="shared" si="14"/>
        <v>0</v>
      </c>
      <c r="X47" s="29">
        <v>0.02702702702702703</v>
      </c>
      <c r="Y47" s="70">
        <v>0.02702702702702703</v>
      </c>
      <c r="Z47" s="129">
        <v>0.01</v>
      </c>
      <c r="AA47" s="130">
        <v>0.02</v>
      </c>
      <c r="AB47" s="34">
        <v>0.03</v>
      </c>
    </row>
    <row r="48" spans="1:28" s="139" customFormat="1" ht="13.5" customHeight="1">
      <c r="A48" s="520"/>
      <c r="B48" s="6" t="s">
        <v>42</v>
      </c>
      <c r="C48" s="21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3">
        <v>0</v>
      </c>
      <c r="J48" s="24">
        <f t="shared" si="6"/>
        <v>0</v>
      </c>
      <c r="K48" s="22">
        <v>1</v>
      </c>
      <c r="L48" s="68">
        <v>0</v>
      </c>
      <c r="M48" s="21">
        <v>29</v>
      </c>
      <c r="N48" s="22">
        <v>82</v>
      </c>
      <c r="O48" s="27">
        <v>103</v>
      </c>
      <c r="P48" s="28">
        <f t="shared" si="9"/>
        <v>0</v>
      </c>
      <c r="Q48" s="29">
        <f t="shared" si="7"/>
        <v>0</v>
      </c>
      <c r="R48" s="29">
        <f t="shared" si="10"/>
        <v>0</v>
      </c>
      <c r="S48" s="29">
        <f t="shared" si="11"/>
        <v>0</v>
      </c>
      <c r="T48" s="29">
        <f t="shared" si="12"/>
        <v>0</v>
      </c>
      <c r="U48" s="29">
        <f t="shared" si="8"/>
        <v>0</v>
      </c>
      <c r="V48" s="128">
        <f t="shared" si="13"/>
        <v>0</v>
      </c>
      <c r="W48" s="31">
        <f t="shared" si="14"/>
        <v>0</v>
      </c>
      <c r="X48" s="29">
        <v>0.02702702702702703</v>
      </c>
      <c r="Y48" s="70">
        <v>0</v>
      </c>
      <c r="Z48" s="129">
        <v>0.01</v>
      </c>
      <c r="AA48" s="130">
        <v>0.03</v>
      </c>
      <c r="AB48" s="34">
        <v>0.03</v>
      </c>
    </row>
    <row r="49" spans="1:28" s="139" customFormat="1" ht="13.5" customHeight="1">
      <c r="A49" s="521"/>
      <c r="B49" s="135" t="s">
        <v>43</v>
      </c>
      <c r="C49" s="36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8">
        <v>0</v>
      </c>
      <c r="J49" s="39">
        <f t="shared" si="6"/>
        <v>0</v>
      </c>
      <c r="K49" s="37">
        <v>0</v>
      </c>
      <c r="L49" s="136">
        <v>2</v>
      </c>
      <c r="M49" s="36">
        <v>37</v>
      </c>
      <c r="N49" s="37">
        <v>78</v>
      </c>
      <c r="O49" s="42">
        <v>84</v>
      </c>
      <c r="P49" s="43">
        <f t="shared" si="9"/>
        <v>0</v>
      </c>
      <c r="Q49" s="44">
        <f t="shared" si="7"/>
        <v>0</v>
      </c>
      <c r="R49" s="44">
        <f t="shared" si="10"/>
        <v>0</v>
      </c>
      <c r="S49" s="44">
        <f t="shared" si="11"/>
        <v>0</v>
      </c>
      <c r="T49" s="44">
        <f t="shared" si="12"/>
        <v>0</v>
      </c>
      <c r="U49" s="44">
        <f t="shared" si="8"/>
        <v>0</v>
      </c>
      <c r="V49" s="131">
        <f t="shared" si="13"/>
        <v>0</v>
      </c>
      <c r="W49" s="46">
        <f t="shared" si="14"/>
        <v>0</v>
      </c>
      <c r="X49" s="44">
        <v>0</v>
      </c>
      <c r="Y49" s="138">
        <v>0.05405405405405406</v>
      </c>
      <c r="Z49" s="140">
        <v>0.01</v>
      </c>
      <c r="AA49" s="141">
        <v>0.02</v>
      </c>
      <c r="AB49" s="49">
        <v>0.03</v>
      </c>
    </row>
    <row r="50" spans="1:28" s="139" customFormat="1" ht="13.5" customHeight="1">
      <c r="A50" s="519">
        <v>11</v>
      </c>
      <c r="B50" s="6" t="s">
        <v>44</v>
      </c>
      <c r="C50" s="21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v>0</v>
      </c>
      <c r="J50" s="24">
        <f t="shared" si="6"/>
        <v>0</v>
      </c>
      <c r="K50" s="22">
        <v>0</v>
      </c>
      <c r="L50" s="23">
        <v>1</v>
      </c>
      <c r="M50" s="21">
        <v>26</v>
      </c>
      <c r="N50" s="22">
        <v>71</v>
      </c>
      <c r="O50" s="27">
        <v>88</v>
      </c>
      <c r="P50" s="28">
        <f t="shared" si="9"/>
        <v>0</v>
      </c>
      <c r="Q50" s="29">
        <f t="shared" si="7"/>
        <v>0</v>
      </c>
      <c r="R50" s="29">
        <f t="shared" si="10"/>
        <v>0</v>
      </c>
      <c r="S50" s="29">
        <f t="shared" si="11"/>
        <v>0</v>
      </c>
      <c r="T50" s="29">
        <f t="shared" si="12"/>
        <v>0</v>
      </c>
      <c r="U50" s="29">
        <f t="shared" si="8"/>
        <v>0</v>
      </c>
      <c r="V50" s="30">
        <f t="shared" si="13"/>
        <v>0</v>
      </c>
      <c r="W50" s="31">
        <f t="shared" si="14"/>
        <v>0</v>
      </c>
      <c r="X50" s="29">
        <v>0</v>
      </c>
      <c r="Y50" s="70">
        <v>0.02702702702702703</v>
      </c>
      <c r="Z50" s="129">
        <v>0.01</v>
      </c>
      <c r="AA50" s="130">
        <v>0.02</v>
      </c>
      <c r="AB50" s="34">
        <v>0.03</v>
      </c>
    </row>
    <row r="51" spans="1:28" s="139" customFormat="1" ht="13.5" customHeight="1">
      <c r="A51" s="520"/>
      <c r="B51" s="6" t="s">
        <v>45</v>
      </c>
      <c r="C51" s="21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v>0</v>
      </c>
      <c r="J51" s="24">
        <f t="shared" si="6"/>
        <v>0</v>
      </c>
      <c r="K51" s="22">
        <v>0</v>
      </c>
      <c r="L51" s="23">
        <v>0</v>
      </c>
      <c r="M51" s="21">
        <v>35</v>
      </c>
      <c r="N51" s="22">
        <v>89</v>
      </c>
      <c r="O51" s="142">
        <v>89</v>
      </c>
      <c r="P51" s="28">
        <f t="shared" si="9"/>
        <v>0</v>
      </c>
      <c r="Q51" s="29">
        <f t="shared" si="7"/>
        <v>0</v>
      </c>
      <c r="R51" s="29">
        <f t="shared" si="10"/>
        <v>0</v>
      </c>
      <c r="S51" s="29">
        <f t="shared" si="11"/>
        <v>0</v>
      </c>
      <c r="T51" s="29">
        <f t="shared" si="12"/>
        <v>0</v>
      </c>
      <c r="U51" s="29">
        <f t="shared" si="8"/>
        <v>0</v>
      </c>
      <c r="V51" s="30">
        <f t="shared" si="13"/>
        <v>0</v>
      </c>
      <c r="W51" s="31">
        <f t="shared" si="14"/>
        <v>0</v>
      </c>
      <c r="X51" s="29">
        <v>0</v>
      </c>
      <c r="Y51" s="70">
        <v>0</v>
      </c>
      <c r="Z51" s="129">
        <v>0.01</v>
      </c>
      <c r="AA51" s="130">
        <v>0.03</v>
      </c>
      <c r="AB51" s="143">
        <v>0.03</v>
      </c>
    </row>
    <row r="52" spans="1:28" s="139" customFormat="1" ht="13.5" customHeight="1">
      <c r="A52" s="520"/>
      <c r="B52" s="6" t="s">
        <v>46</v>
      </c>
      <c r="C52" s="21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v>0</v>
      </c>
      <c r="J52" s="24">
        <f t="shared" si="6"/>
        <v>0</v>
      </c>
      <c r="K52" s="22">
        <v>0</v>
      </c>
      <c r="L52" s="23">
        <v>0</v>
      </c>
      <c r="M52" s="21">
        <v>28</v>
      </c>
      <c r="N52" s="22">
        <v>62</v>
      </c>
      <c r="O52" s="142">
        <v>84</v>
      </c>
      <c r="P52" s="28">
        <f t="shared" si="9"/>
        <v>0</v>
      </c>
      <c r="Q52" s="29">
        <f t="shared" si="7"/>
        <v>0</v>
      </c>
      <c r="R52" s="29">
        <f t="shared" si="10"/>
        <v>0</v>
      </c>
      <c r="S52" s="29">
        <f t="shared" si="11"/>
        <v>0</v>
      </c>
      <c r="T52" s="29">
        <f t="shared" si="12"/>
        <v>0</v>
      </c>
      <c r="U52" s="29">
        <f t="shared" si="8"/>
        <v>0</v>
      </c>
      <c r="V52" s="30">
        <f t="shared" si="13"/>
        <v>0</v>
      </c>
      <c r="W52" s="31">
        <f t="shared" si="14"/>
        <v>0</v>
      </c>
      <c r="X52" s="29">
        <v>0</v>
      </c>
      <c r="Y52" s="30">
        <v>0</v>
      </c>
      <c r="Z52" s="129">
        <v>0.01</v>
      </c>
      <c r="AA52" s="130">
        <v>0.02</v>
      </c>
      <c r="AB52" s="143">
        <v>0.03</v>
      </c>
    </row>
    <row r="53" spans="1:28" s="139" customFormat="1" ht="13.5" customHeight="1">
      <c r="A53" s="521"/>
      <c r="B53" s="135" t="s">
        <v>47</v>
      </c>
      <c r="C53" s="36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8">
        <v>0</v>
      </c>
      <c r="J53" s="39">
        <f t="shared" si="6"/>
        <v>0</v>
      </c>
      <c r="K53" s="37">
        <v>0</v>
      </c>
      <c r="L53" s="38">
        <v>2</v>
      </c>
      <c r="M53" s="36">
        <v>30</v>
      </c>
      <c r="N53" s="37">
        <v>60</v>
      </c>
      <c r="O53" s="253">
        <v>106</v>
      </c>
      <c r="P53" s="43">
        <f t="shared" si="9"/>
        <v>0</v>
      </c>
      <c r="Q53" s="44">
        <f t="shared" si="7"/>
        <v>0</v>
      </c>
      <c r="R53" s="44">
        <f t="shared" si="10"/>
        <v>0</v>
      </c>
      <c r="S53" s="44">
        <f t="shared" si="11"/>
        <v>0</v>
      </c>
      <c r="T53" s="44">
        <f t="shared" si="12"/>
        <v>0</v>
      </c>
      <c r="U53" s="44">
        <f t="shared" si="8"/>
        <v>0</v>
      </c>
      <c r="V53" s="45">
        <f t="shared" si="13"/>
        <v>0</v>
      </c>
      <c r="W53" s="46">
        <f t="shared" si="14"/>
        <v>0</v>
      </c>
      <c r="X53" s="44">
        <v>0</v>
      </c>
      <c r="Y53" s="45">
        <v>0.05405405405405406</v>
      </c>
      <c r="Z53" s="140">
        <v>0.01</v>
      </c>
      <c r="AA53" s="141">
        <v>0.02</v>
      </c>
      <c r="AB53" s="254">
        <v>0.03</v>
      </c>
    </row>
    <row r="54" spans="1:28" s="139" customFormat="1" ht="13.5" customHeight="1">
      <c r="A54" s="519">
        <v>12</v>
      </c>
      <c r="B54" s="6" t="s">
        <v>48</v>
      </c>
      <c r="C54" s="21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3">
        <v>0</v>
      </c>
      <c r="J54" s="24">
        <f t="shared" si="6"/>
        <v>0</v>
      </c>
      <c r="K54" s="22">
        <v>0</v>
      </c>
      <c r="L54" s="23">
        <v>0</v>
      </c>
      <c r="M54" s="21">
        <v>30</v>
      </c>
      <c r="N54" s="22">
        <v>61</v>
      </c>
      <c r="O54" s="142">
        <v>79</v>
      </c>
      <c r="P54" s="28">
        <f t="shared" si="9"/>
        <v>0</v>
      </c>
      <c r="Q54" s="29">
        <f t="shared" si="7"/>
        <v>0</v>
      </c>
      <c r="R54" s="29">
        <f t="shared" si="10"/>
        <v>0</v>
      </c>
      <c r="S54" s="29">
        <f t="shared" si="11"/>
        <v>0</v>
      </c>
      <c r="T54" s="29">
        <f t="shared" si="12"/>
        <v>0</v>
      </c>
      <c r="U54" s="29">
        <f t="shared" si="8"/>
        <v>0</v>
      </c>
      <c r="V54" s="128">
        <f t="shared" si="13"/>
        <v>0</v>
      </c>
      <c r="W54" s="31">
        <f t="shared" si="14"/>
        <v>0</v>
      </c>
      <c r="X54" s="29">
        <v>0</v>
      </c>
      <c r="Y54" s="30">
        <v>0</v>
      </c>
      <c r="Z54" s="129">
        <v>0.01</v>
      </c>
      <c r="AA54" s="130">
        <v>0.02</v>
      </c>
      <c r="AB54" s="143">
        <v>0.03</v>
      </c>
    </row>
    <row r="55" spans="1:28" s="139" customFormat="1" ht="13.5" customHeight="1">
      <c r="A55" s="520"/>
      <c r="B55" s="6" t="s">
        <v>49</v>
      </c>
      <c r="C55" s="21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v>0</v>
      </c>
      <c r="J55" s="24">
        <f t="shared" si="6"/>
        <v>0</v>
      </c>
      <c r="K55" s="22">
        <v>0</v>
      </c>
      <c r="L55" s="23">
        <v>0</v>
      </c>
      <c r="M55" s="21">
        <v>26</v>
      </c>
      <c r="N55" s="22">
        <v>42</v>
      </c>
      <c r="O55" s="142">
        <v>105</v>
      </c>
      <c r="P55" s="28">
        <f t="shared" si="9"/>
        <v>0</v>
      </c>
      <c r="Q55" s="29">
        <f t="shared" si="7"/>
        <v>0</v>
      </c>
      <c r="R55" s="29">
        <f t="shared" si="10"/>
        <v>0</v>
      </c>
      <c r="S55" s="29">
        <f t="shared" si="11"/>
        <v>0</v>
      </c>
      <c r="T55" s="29">
        <f t="shared" si="12"/>
        <v>0</v>
      </c>
      <c r="U55" s="29">
        <f t="shared" si="8"/>
        <v>0</v>
      </c>
      <c r="V55" s="30">
        <f t="shared" si="13"/>
        <v>0</v>
      </c>
      <c r="W55" s="31">
        <f t="shared" si="14"/>
        <v>0</v>
      </c>
      <c r="X55" s="29">
        <v>0</v>
      </c>
      <c r="Y55" s="30">
        <v>0</v>
      </c>
      <c r="Z55" s="129">
        <v>0.01</v>
      </c>
      <c r="AA55" s="130">
        <v>0.01</v>
      </c>
      <c r="AB55" s="143">
        <v>0.03</v>
      </c>
    </row>
    <row r="56" spans="1:28" s="139" customFormat="1" ht="13.5" customHeight="1">
      <c r="A56" s="520"/>
      <c r="B56" s="6" t="s">
        <v>50</v>
      </c>
      <c r="C56" s="21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v>0</v>
      </c>
      <c r="J56" s="24">
        <f t="shared" si="6"/>
        <v>0</v>
      </c>
      <c r="K56" s="22">
        <v>0</v>
      </c>
      <c r="L56" s="23">
        <v>0</v>
      </c>
      <c r="M56" s="21">
        <v>29</v>
      </c>
      <c r="N56" s="22">
        <v>62</v>
      </c>
      <c r="O56" s="142">
        <v>93</v>
      </c>
      <c r="P56" s="28">
        <f t="shared" si="9"/>
        <v>0</v>
      </c>
      <c r="Q56" s="29">
        <f t="shared" si="7"/>
        <v>0</v>
      </c>
      <c r="R56" s="29">
        <f t="shared" si="10"/>
        <v>0</v>
      </c>
      <c r="S56" s="29">
        <f t="shared" si="11"/>
        <v>0</v>
      </c>
      <c r="T56" s="29">
        <f t="shared" si="12"/>
        <v>0</v>
      </c>
      <c r="U56" s="29">
        <f t="shared" si="8"/>
        <v>0</v>
      </c>
      <c r="V56" s="30">
        <f t="shared" si="13"/>
        <v>0</v>
      </c>
      <c r="W56" s="31">
        <f t="shared" si="14"/>
        <v>0</v>
      </c>
      <c r="X56" s="29">
        <v>0</v>
      </c>
      <c r="Y56" s="30">
        <v>0</v>
      </c>
      <c r="Z56" s="129">
        <v>0.01</v>
      </c>
      <c r="AA56" s="130">
        <v>0.02</v>
      </c>
      <c r="AB56" s="143">
        <v>0.03</v>
      </c>
    </row>
    <row r="57" spans="1:28" s="139" customFormat="1" ht="13.5" customHeight="1">
      <c r="A57" s="520"/>
      <c r="B57" s="6" t="s">
        <v>51</v>
      </c>
      <c r="C57" s="21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v>0</v>
      </c>
      <c r="J57" s="24">
        <f t="shared" si="6"/>
        <v>0</v>
      </c>
      <c r="K57" s="22">
        <v>0</v>
      </c>
      <c r="L57" s="23">
        <v>0</v>
      </c>
      <c r="M57" s="21">
        <v>12</v>
      </c>
      <c r="N57" s="22">
        <v>40</v>
      </c>
      <c r="O57" s="142">
        <v>71</v>
      </c>
      <c r="P57" s="28">
        <f t="shared" si="9"/>
        <v>0</v>
      </c>
      <c r="Q57" s="29">
        <f t="shared" si="7"/>
        <v>0</v>
      </c>
      <c r="R57" s="29">
        <f t="shared" si="10"/>
        <v>0</v>
      </c>
      <c r="S57" s="29">
        <f t="shared" si="11"/>
        <v>0</v>
      </c>
      <c r="T57" s="29">
        <f t="shared" si="12"/>
        <v>0</v>
      </c>
      <c r="U57" s="29">
        <f t="shared" si="8"/>
        <v>0</v>
      </c>
      <c r="V57" s="30">
        <f t="shared" si="13"/>
        <v>0</v>
      </c>
      <c r="W57" s="31">
        <f t="shared" si="14"/>
        <v>0</v>
      </c>
      <c r="X57" s="29">
        <v>0</v>
      </c>
      <c r="Y57" s="30">
        <v>0</v>
      </c>
      <c r="Z57" s="32">
        <f>M57/5000</f>
        <v>0.0024</v>
      </c>
      <c r="AA57" s="130">
        <v>0.01</v>
      </c>
      <c r="AB57" s="143">
        <v>0.02</v>
      </c>
    </row>
    <row r="58" spans="1:28" s="139" customFormat="1" ht="13.5" customHeight="1" hidden="1">
      <c r="A58" s="303"/>
      <c r="B58" s="146">
        <v>53</v>
      </c>
      <c r="C58" s="147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9">
        <v>0</v>
      </c>
      <c r="J58" s="74">
        <f t="shared" si="6"/>
        <v>0</v>
      </c>
      <c r="K58" s="148">
        <v>0</v>
      </c>
      <c r="L58" s="149">
        <v>0</v>
      </c>
      <c r="M58" s="147"/>
      <c r="N58" s="148"/>
      <c r="O58" s="291"/>
      <c r="P58" s="75"/>
      <c r="Q58" s="76"/>
      <c r="R58" s="76"/>
      <c r="S58" s="76"/>
      <c r="T58" s="76"/>
      <c r="U58" s="76"/>
      <c r="V58" s="77"/>
      <c r="W58" s="78">
        <f t="shared" si="14"/>
        <v>0</v>
      </c>
      <c r="X58" s="76">
        <v>0</v>
      </c>
      <c r="Y58" s="77">
        <v>0</v>
      </c>
      <c r="Z58" s="79"/>
      <c r="AA58" s="154"/>
      <c r="AB58" s="292"/>
    </row>
    <row r="59" spans="1:28" s="139" customFormat="1" ht="15.75" customHeight="1">
      <c r="A59" s="553" t="s">
        <v>60</v>
      </c>
      <c r="B59" s="554"/>
      <c r="C59" s="156">
        <f>SUM(C6:C58)</f>
        <v>0</v>
      </c>
      <c r="D59" s="157">
        <f aca="true" t="shared" si="15" ref="D59:I59">SUM(D6:D58)</f>
        <v>6</v>
      </c>
      <c r="E59" s="157">
        <f t="shared" si="15"/>
        <v>1</v>
      </c>
      <c r="F59" s="157">
        <f t="shared" si="15"/>
        <v>0</v>
      </c>
      <c r="G59" s="157">
        <f t="shared" si="15"/>
        <v>2</v>
      </c>
      <c r="H59" s="157">
        <f t="shared" si="15"/>
        <v>8</v>
      </c>
      <c r="I59" s="158">
        <f t="shared" si="15"/>
        <v>5</v>
      </c>
      <c r="J59" s="159">
        <f aca="true" t="shared" si="16" ref="J59:Y59">SUM(J6:J58)</f>
        <v>22</v>
      </c>
      <c r="K59" s="157">
        <f t="shared" si="16"/>
        <v>18</v>
      </c>
      <c r="L59" s="158">
        <f t="shared" si="16"/>
        <v>15</v>
      </c>
      <c r="M59" s="156">
        <f t="shared" si="16"/>
        <v>1662</v>
      </c>
      <c r="N59" s="157">
        <f t="shared" si="16"/>
        <v>4087</v>
      </c>
      <c r="O59" s="160">
        <f t="shared" si="16"/>
        <v>4395</v>
      </c>
      <c r="P59" s="219">
        <f t="shared" si="16"/>
        <v>0</v>
      </c>
      <c r="Q59" s="162">
        <f t="shared" si="16"/>
        <v>0.9999999999999999</v>
      </c>
      <c r="R59" s="162">
        <f t="shared" si="16"/>
        <v>0.2</v>
      </c>
      <c r="S59" s="162">
        <f t="shared" si="16"/>
        <v>0</v>
      </c>
      <c r="T59" s="162">
        <f t="shared" si="16"/>
        <v>0.5</v>
      </c>
      <c r="U59" s="162">
        <f t="shared" si="16"/>
        <v>2</v>
      </c>
      <c r="V59" s="164">
        <f t="shared" si="16"/>
        <v>1.25</v>
      </c>
      <c r="W59" s="161">
        <f t="shared" si="16"/>
        <v>0.5945945945945945</v>
      </c>
      <c r="X59" s="162">
        <f t="shared" si="16"/>
        <v>0.4864864864864865</v>
      </c>
      <c r="Y59" s="163">
        <f t="shared" si="16"/>
        <v>0.40540540540540543</v>
      </c>
      <c r="Z59" s="245">
        <v>0.53</v>
      </c>
      <c r="AA59" s="162">
        <v>1.3</v>
      </c>
      <c r="AB59" s="164">
        <v>1.4</v>
      </c>
    </row>
    <row r="60" spans="2:27" s="167" customFormat="1" ht="13.5" customHeight="1">
      <c r="B60" s="165"/>
      <c r="C60" s="166"/>
      <c r="D60" s="166"/>
      <c r="E60" s="166"/>
      <c r="F60" s="166"/>
      <c r="G60" s="166"/>
      <c r="H60" s="166"/>
      <c r="I60" s="166"/>
      <c r="K60" s="166"/>
      <c r="M60" s="168"/>
      <c r="N60" s="166"/>
      <c r="O60" s="166"/>
      <c r="P60" s="168"/>
      <c r="R60" s="166"/>
      <c r="S60" s="166"/>
      <c r="T60" s="166"/>
      <c r="U60" s="166"/>
      <c r="V60" s="166"/>
      <c r="W60" s="166"/>
      <c r="X60" s="166"/>
      <c r="Y60" s="166"/>
      <c r="Z60" s="166"/>
      <c r="AA60" s="166"/>
    </row>
    <row r="61" ht="12">
      <c r="J61" s="168"/>
    </row>
  </sheetData>
  <sheetProtection/>
  <mergeCells count="33">
    <mergeCell ref="Z3:AB3"/>
    <mergeCell ref="A15:A18"/>
    <mergeCell ref="A45:A49"/>
    <mergeCell ref="A50:A53"/>
    <mergeCell ref="A41:A44"/>
    <mergeCell ref="P2:AB2"/>
    <mergeCell ref="C2:O2"/>
    <mergeCell ref="C3:I3"/>
    <mergeCell ref="J3:L3"/>
    <mergeCell ref="P3:V3"/>
    <mergeCell ref="W3:Y3"/>
    <mergeCell ref="A59:B59"/>
    <mergeCell ref="A23:A27"/>
    <mergeCell ref="A28:A31"/>
    <mergeCell ref="A36:A40"/>
    <mergeCell ref="A54:A57"/>
    <mergeCell ref="M3:O3"/>
    <mergeCell ref="A19:A22"/>
    <mergeCell ref="A32:A35"/>
    <mergeCell ref="A6:A10"/>
    <mergeCell ref="A11:A14"/>
    <mergeCell ref="J4:J5"/>
    <mergeCell ref="K4:K5"/>
    <mergeCell ref="L4:L5"/>
    <mergeCell ref="M4:M5"/>
    <mergeCell ref="N4:N5"/>
    <mergeCell ref="AB4:AB5"/>
    <mergeCell ref="O4:O5"/>
    <mergeCell ref="W4:W5"/>
    <mergeCell ref="X4:X5"/>
    <mergeCell ref="Y4:Y5"/>
    <mergeCell ref="Z4:Z5"/>
    <mergeCell ref="AA4:AA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 K59:L59 N59:O59 X59:Y59" formulaRange="1"/>
    <ignoredError sqref="B6:B30 B32:B51 B52:B5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1"/>
  <sheetViews>
    <sheetView showGridLines="0" showZeros="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8.75390625" style="171" customWidth="1"/>
    <col min="16" max="22" width="7.75390625" style="171" customWidth="1"/>
    <col min="23" max="28" width="7.875" style="171" customWidth="1"/>
    <col min="29" max="16384" width="9.00390625" style="169" customWidth="1"/>
  </cols>
  <sheetData>
    <row r="1" spans="1:28" s="114" customFormat="1" ht="24.75" customHeight="1">
      <c r="A1" s="7" t="s">
        <v>87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43" t="s">
        <v>96</v>
      </c>
      <c r="Q3" s="544"/>
      <c r="R3" s="544"/>
      <c r="S3" s="544"/>
      <c r="T3" s="544"/>
      <c r="U3" s="544"/>
      <c r="V3" s="544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26" customFormat="1" ht="13.5" customHeight="1">
      <c r="A6" s="528">
        <v>1</v>
      </c>
      <c r="B6" s="118" t="s">
        <v>0</v>
      </c>
      <c r="C6" s="84">
        <v>0</v>
      </c>
      <c r="D6" s="119">
        <v>0</v>
      </c>
      <c r="E6" s="119">
        <v>1</v>
      </c>
      <c r="F6" s="119">
        <v>0</v>
      </c>
      <c r="G6" s="119">
        <v>0</v>
      </c>
      <c r="H6" s="119">
        <v>0</v>
      </c>
      <c r="I6" s="120">
        <v>0</v>
      </c>
      <c r="J6" s="84">
        <f>SUM(C6:I6)</f>
        <v>1</v>
      </c>
      <c r="K6" s="119">
        <v>0</v>
      </c>
      <c r="L6" s="121">
        <v>0</v>
      </c>
      <c r="M6" s="81">
        <v>36</v>
      </c>
      <c r="N6" s="82">
        <v>53</v>
      </c>
      <c r="O6" s="87">
        <v>60</v>
      </c>
      <c r="P6" s="88">
        <f aca="true" t="shared" si="0" ref="P6:P37">C6/3</f>
        <v>0</v>
      </c>
      <c r="Q6" s="89">
        <f>D6/6</f>
        <v>0</v>
      </c>
      <c r="R6" s="89">
        <f aca="true" t="shared" si="1" ref="R6:R37">E6/5</f>
        <v>0.2</v>
      </c>
      <c r="S6" s="89">
        <f aca="true" t="shared" si="2" ref="S6:S37">F6/11</f>
        <v>0</v>
      </c>
      <c r="T6" s="89">
        <f aca="true" t="shared" si="3" ref="T6:T37">G6/4</f>
        <v>0</v>
      </c>
      <c r="U6" s="89">
        <f>H6/4</f>
        <v>0</v>
      </c>
      <c r="V6" s="90">
        <f aca="true" t="shared" si="4" ref="V6:V37">I6/4</f>
        <v>0</v>
      </c>
      <c r="W6" s="91">
        <f aca="true" t="shared" si="5" ref="W6:W37">J6/37</f>
        <v>0.02702702702702703</v>
      </c>
      <c r="X6" s="89">
        <v>0</v>
      </c>
      <c r="Y6" s="123">
        <v>0</v>
      </c>
      <c r="Z6" s="124">
        <v>0.01</v>
      </c>
      <c r="AA6" s="125">
        <v>0.02</v>
      </c>
      <c r="AB6" s="94">
        <v>0.02</v>
      </c>
    </row>
    <row r="7" spans="1:28" s="126" customFormat="1" ht="13.5" customHeight="1">
      <c r="A7" s="520"/>
      <c r="B7" s="6" t="s">
        <v>1</v>
      </c>
      <c r="C7" s="24">
        <v>2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2">
        <v>0</v>
      </c>
      <c r="J7" s="24">
        <f aca="true" t="shared" si="6" ref="J7:J58">SUM(C7:I7)</f>
        <v>2</v>
      </c>
      <c r="K7" s="51">
        <v>0</v>
      </c>
      <c r="L7" s="127">
        <v>1</v>
      </c>
      <c r="M7" s="21">
        <v>77</v>
      </c>
      <c r="N7" s="22">
        <v>56</v>
      </c>
      <c r="O7" s="27">
        <v>76</v>
      </c>
      <c r="P7" s="28">
        <f t="shared" si="0"/>
        <v>0.6666666666666666</v>
      </c>
      <c r="Q7" s="29">
        <f aca="true" t="shared" si="7" ref="Q7:Q57">D7/6</f>
        <v>0</v>
      </c>
      <c r="R7" s="29">
        <f t="shared" si="1"/>
        <v>0</v>
      </c>
      <c r="S7" s="29">
        <f t="shared" si="2"/>
        <v>0</v>
      </c>
      <c r="T7" s="29">
        <f t="shared" si="3"/>
        <v>0</v>
      </c>
      <c r="U7" s="29">
        <f aca="true" t="shared" si="8" ref="U7:U57">H7/4</f>
        <v>0</v>
      </c>
      <c r="V7" s="30">
        <f t="shared" si="4"/>
        <v>0</v>
      </c>
      <c r="W7" s="31">
        <f t="shared" si="5"/>
        <v>0.05405405405405406</v>
      </c>
      <c r="X7" s="29">
        <v>0</v>
      </c>
      <c r="Y7" s="70">
        <v>0.02702702702702703</v>
      </c>
      <c r="Z7" s="129">
        <v>0.02</v>
      </c>
      <c r="AA7" s="130">
        <v>0.02</v>
      </c>
      <c r="AB7" s="34">
        <v>0.02</v>
      </c>
    </row>
    <row r="8" spans="1:28" s="126" customFormat="1" ht="13.5" customHeight="1">
      <c r="A8" s="520"/>
      <c r="B8" s="6" t="s">
        <v>2</v>
      </c>
      <c r="C8" s="24">
        <v>0</v>
      </c>
      <c r="D8" s="51">
        <v>0</v>
      </c>
      <c r="E8" s="51">
        <v>1</v>
      </c>
      <c r="F8" s="51">
        <v>0</v>
      </c>
      <c r="G8" s="51">
        <v>0</v>
      </c>
      <c r="H8" s="51">
        <v>0</v>
      </c>
      <c r="I8" s="52">
        <v>1</v>
      </c>
      <c r="J8" s="24">
        <f t="shared" si="6"/>
        <v>2</v>
      </c>
      <c r="K8" s="51">
        <v>1</v>
      </c>
      <c r="L8" s="127">
        <v>1</v>
      </c>
      <c r="M8" s="21">
        <v>61</v>
      </c>
      <c r="N8" s="22">
        <v>63</v>
      </c>
      <c r="O8" s="27">
        <v>63</v>
      </c>
      <c r="P8" s="28">
        <f t="shared" si="0"/>
        <v>0</v>
      </c>
      <c r="Q8" s="29">
        <f t="shared" si="7"/>
        <v>0</v>
      </c>
      <c r="R8" s="29">
        <f t="shared" si="1"/>
        <v>0.2</v>
      </c>
      <c r="S8" s="29">
        <f t="shared" si="2"/>
        <v>0</v>
      </c>
      <c r="T8" s="29">
        <f t="shared" si="3"/>
        <v>0</v>
      </c>
      <c r="U8" s="29">
        <f t="shared" si="8"/>
        <v>0</v>
      </c>
      <c r="V8" s="30">
        <f t="shared" si="4"/>
        <v>0.25</v>
      </c>
      <c r="W8" s="31">
        <f t="shared" si="5"/>
        <v>0.05405405405405406</v>
      </c>
      <c r="X8" s="29">
        <v>0.02702702702702703</v>
      </c>
      <c r="Y8" s="70">
        <v>0.02702702702702703</v>
      </c>
      <c r="Z8" s="129">
        <v>0.02</v>
      </c>
      <c r="AA8" s="130">
        <v>0.02</v>
      </c>
      <c r="AB8" s="34">
        <v>0.02</v>
      </c>
    </row>
    <row r="9" spans="1:28" s="126" customFormat="1" ht="13.5" customHeight="1">
      <c r="A9" s="520"/>
      <c r="B9" s="6" t="s">
        <v>3</v>
      </c>
      <c r="C9" s="24">
        <v>1</v>
      </c>
      <c r="D9" s="51">
        <v>0</v>
      </c>
      <c r="E9" s="51">
        <v>1</v>
      </c>
      <c r="F9" s="51">
        <v>0</v>
      </c>
      <c r="G9" s="51">
        <v>0</v>
      </c>
      <c r="H9" s="51">
        <v>0</v>
      </c>
      <c r="I9" s="52">
        <v>0</v>
      </c>
      <c r="J9" s="24">
        <f t="shared" si="6"/>
        <v>2</v>
      </c>
      <c r="K9" s="51">
        <v>0</v>
      </c>
      <c r="L9" s="127">
        <v>2</v>
      </c>
      <c r="M9" s="21">
        <v>60</v>
      </c>
      <c r="N9" s="22">
        <v>53</v>
      </c>
      <c r="O9" s="27">
        <v>75</v>
      </c>
      <c r="P9" s="28">
        <f t="shared" si="0"/>
        <v>0.3333333333333333</v>
      </c>
      <c r="Q9" s="29">
        <f t="shared" si="7"/>
        <v>0</v>
      </c>
      <c r="R9" s="29">
        <f t="shared" si="1"/>
        <v>0.2</v>
      </c>
      <c r="S9" s="29">
        <f t="shared" si="2"/>
        <v>0</v>
      </c>
      <c r="T9" s="29">
        <f t="shared" si="3"/>
        <v>0</v>
      </c>
      <c r="U9" s="29">
        <f t="shared" si="8"/>
        <v>0</v>
      </c>
      <c r="V9" s="30">
        <f t="shared" si="4"/>
        <v>0</v>
      </c>
      <c r="W9" s="31">
        <f t="shared" si="5"/>
        <v>0.05405405405405406</v>
      </c>
      <c r="X9" s="29">
        <v>0</v>
      </c>
      <c r="Y9" s="70">
        <v>0.05405405405405406</v>
      </c>
      <c r="Z9" s="129">
        <v>0.02</v>
      </c>
      <c r="AA9" s="130">
        <v>0.02</v>
      </c>
      <c r="AB9" s="34">
        <v>0.02</v>
      </c>
    </row>
    <row r="10" spans="1:28" s="126" customFormat="1" ht="13.5" customHeight="1">
      <c r="A10" s="521"/>
      <c r="B10" s="6" t="s">
        <v>4</v>
      </c>
      <c r="C10" s="24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2">
        <v>0</v>
      </c>
      <c r="J10" s="24">
        <f t="shared" si="6"/>
        <v>0</v>
      </c>
      <c r="K10" s="51">
        <v>0</v>
      </c>
      <c r="L10" s="127">
        <v>0</v>
      </c>
      <c r="M10" s="21">
        <v>54</v>
      </c>
      <c r="N10" s="22">
        <v>43</v>
      </c>
      <c r="O10" s="27">
        <v>52</v>
      </c>
      <c r="P10" s="28">
        <f t="shared" si="0"/>
        <v>0</v>
      </c>
      <c r="Q10" s="29">
        <f t="shared" si="7"/>
        <v>0</v>
      </c>
      <c r="R10" s="29">
        <f t="shared" si="1"/>
        <v>0</v>
      </c>
      <c r="S10" s="29">
        <f t="shared" si="2"/>
        <v>0</v>
      </c>
      <c r="T10" s="29">
        <f t="shared" si="3"/>
        <v>0</v>
      </c>
      <c r="U10" s="29">
        <f t="shared" si="8"/>
        <v>0</v>
      </c>
      <c r="V10" s="30">
        <f t="shared" si="4"/>
        <v>0</v>
      </c>
      <c r="W10" s="31">
        <f t="shared" si="5"/>
        <v>0</v>
      </c>
      <c r="X10" s="29">
        <v>0</v>
      </c>
      <c r="Y10" s="70">
        <v>0</v>
      </c>
      <c r="Z10" s="129">
        <v>0.02</v>
      </c>
      <c r="AA10" s="130">
        <v>0.01</v>
      </c>
      <c r="AB10" s="34">
        <v>0.02</v>
      </c>
    </row>
    <row r="11" spans="1:28" s="134" customFormat="1" ht="13.5" customHeight="1">
      <c r="A11" s="525">
        <v>2</v>
      </c>
      <c r="B11" s="5" t="s">
        <v>5</v>
      </c>
      <c r="C11" s="57">
        <v>0</v>
      </c>
      <c r="D11" s="58">
        <v>0</v>
      </c>
      <c r="E11" s="58">
        <v>0</v>
      </c>
      <c r="F11" s="58">
        <v>1</v>
      </c>
      <c r="G11" s="58">
        <v>0</v>
      </c>
      <c r="H11" s="58">
        <v>0</v>
      </c>
      <c r="I11" s="71">
        <v>1</v>
      </c>
      <c r="J11" s="54">
        <f t="shared" si="6"/>
        <v>2</v>
      </c>
      <c r="K11" s="58">
        <v>0</v>
      </c>
      <c r="L11" s="71">
        <v>2</v>
      </c>
      <c r="M11" s="57">
        <v>68</v>
      </c>
      <c r="N11" s="58">
        <v>48</v>
      </c>
      <c r="O11" s="59">
        <v>44</v>
      </c>
      <c r="P11" s="60">
        <f t="shared" si="0"/>
        <v>0</v>
      </c>
      <c r="Q11" s="61">
        <f t="shared" si="7"/>
        <v>0</v>
      </c>
      <c r="R11" s="61">
        <f t="shared" si="1"/>
        <v>0</v>
      </c>
      <c r="S11" s="61">
        <f t="shared" si="2"/>
        <v>0.09090909090909091</v>
      </c>
      <c r="T11" s="61">
        <f t="shared" si="3"/>
        <v>0</v>
      </c>
      <c r="U11" s="61">
        <f t="shared" si="8"/>
        <v>0</v>
      </c>
      <c r="V11" s="223">
        <f t="shared" si="4"/>
        <v>0.25</v>
      </c>
      <c r="W11" s="63">
        <f t="shared" si="5"/>
        <v>0.05405405405405406</v>
      </c>
      <c r="X11" s="72">
        <v>0</v>
      </c>
      <c r="Y11" s="73">
        <v>0.05405405405405406</v>
      </c>
      <c r="Z11" s="64">
        <v>0.02</v>
      </c>
      <c r="AA11" s="65">
        <v>0.02</v>
      </c>
      <c r="AB11" s="66">
        <v>0.01</v>
      </c>
    </row>
    <row r="12" spans="1:28" s="134" customFormat="1" ht="13.5" customHeight="1">
      <c r="A12" s="526"/>
      <c r="B12" s="6" t="s">
        <v>6</v>
      </c>
      <c r="C12" s="25">
        <v>1</v>
      </c>
      <c r="D12" s="26">
        <v>0</v>
      </c>
      <c r="E12" s="26">
        <v>1</v>
      </c>
      <c r="F12" s="26">
        <v>0</v>
      </c>
      <c r="G12" s="26">
        <v>0</v>
      </c>
      <c r="H12" s="26">
        <v>0</v>
      </c>
      <c r="I12" s="68">
        <v>0</v>
      </c>
      <c r="J12" s="24">
        <f t="shared" si="6"/>
        <v>2</v>
      </c>
      <c r="K12" s="26">
        <v>1</v>
      </c>
      <c r="L12" s="68">
        <v>2</v>
      </c>
      <c r="M12" s="25">
        <v>48</v>
      </c>
      <c r="N12" s="26">
        <v>46</v>
      </c>
      <c r="O12" s="27">
        <v>60</v>
      </c>
      <c r="P12" s="28">
        <f t="shared" si="0"/>
        <v>0.3333333333333333</v>
      </c>
      <c r="Q12" s="29">
        <f t="shared" si="7"/>
        <v>0</v>
      </c>
      <c r="R12" s="29">
        <f t="shared" si="1"/>
        <v>0.2</v>
      </c>
      <c r="S12" s="29">
        <f t="shared" si="2"/>
        <v>0</v>
      </c>
      <c r="T12" s="29">
        <f t="shared" si="3"/>
        <v>0</v>
      </c>
      <c r="U12" s="29">
        <f t="shared" si="8"/>
        <v>0</v>
      </c>
      <c r="V12" s="128">
        <f t="shared" si="4"/>
        <v>0</v>
      </c>
      <c r="W12" s="31">
        <f t="shared" si="5"/>
        <v>0.05405405405405406</v>
      </c>
      <c r="X12" s="69">
        <v>0.02702702702702703</v>
      </c>
      <c r="Y12" s="70">
        <v>0.05405405405405406</v>
      </c>
      <c r="Z12" s="32">
        <v>0.02</v>
      </c>
      <c r="AA12" s="33">
        <v>0.01</v>
      </c>
      <c r="AB12" s="34">
        <v>0.02</v>
      </c>
    </row>
    <row r="13" spans="1:28" s="134" customFormat="1" ht="13.5" customHeight="1">
      <c r="A13" s="526"/>
      <c r="B13" s="6" t="s">
        <v>7</v>
      </c>
      <c r="C13" s="25">
        <v>0</v>
      </c>
      <c r="D13" s="26">
        <v>0</v>
      </c>
      <c r="E13" s="26">
        <v>1</v>
      </c>
      <c r="F13" s="26">
        <v>0</v>
      </c>
      <c r="G13" s="26">
        <v>0</v>
      </c>
      <c r="H13" s="26">
        <v>0</v>
      </c>
      <c r="I13" s="68">
        <v>0</v>
      </c>
      <c r="J13" s="24">
        <f t="shared" si="6"/>
        <v>1</v>
      </c>
      <c r="K13" s="26">
        <v>0</v>
      </c>
      <c r="L13" s="68">
        <v>1</v>
      </c>
      <c r="M13" s="25">
        <v>62</v>
      </c>
      <c r="N13" s="26">
        <v>43</v>
      </c>
      <c r="O13" s="27">
        <v>76</v>
      </c>
      <c r="P13" s="28">
        <f t="shared" si="0"/>
        <v>0</v>
      </c>
      <c r="Q13" s="29">
        <f t="shared" si="7"/>
        <v>0</v>
      </c>
      <c r="R13" s="29">
        <f t="shared" si="1"/>
        <v>0.2</v>
      </c>
      <c r="S13" s="29">
        <f t="shared" si="2"/>
        <v>0</v>
      </c>
      <c r="T13" s="29">
        <f t="shared" si="3"/>
        <v>0</v>
      </c>
      <c r="U13" s="29">
        <f t="shared" si="8"/>
        <v>0</v>
      </c>
      <c r="V13" s="128">
        <f t="shared" si="4"/>
        <v>0</v>
      </c>
      <c r="W13" s="31">
        <f t="shared" si="5"/>
        <v>0.02702702702702703</v>
      </c>
      <c r="X13" s="69">
        <v>0</v>
      </c>
      <c r="Y13" s="70">
        <v>0.02702702702702703</v>
      </c>
      <c r="Z13" s="32">
        <v>0.02</v>
      </c>
      <c r="AA13" s="33">
        <v>0.01</v>
      </c>
      <c r="AB13" s="34">
        <v>0.02</v>
      </c>
    </row>
    <row r="14" spans="1:28" s="134" customFormat="1" ht="13.5" customHeight="1">
      <c r="A14" s="527"/>
      <c r="B14" s="135" t="s">
        <v>8</v>
      </c>
      <c r="C14" s="40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136">
        <v>0</v>
      </c>
      <c r="J14" s="39">
        <f t="shared" si="6"/>
        <v>0</v>
      </c>
      <c r="K14" s="41">
        <v>1</v>
      </c>
      <c r="L14" s="136">
        <v>3</v>
      </c>
      <c r="M14" s="40">
        <v>73</v>
      </c>
      <c r="N14" s="41">
        <v>39</v>
      </c>
      <c r="O14" s="42">
        <v>95</v>
      </c>
      <c r="P14" s="43">
        <f t="shared" si="0"/>
        <v>0</v>
      </c>
      <c r="Q14" s="44">
        <f t="shared" si="7"/>
        <v>0</v>
      </c>
      <c r="R14" s="44">
        <f t="shared" si="1"/>
        <v>0</v>
      </c>
      <c r="S14" s="44">
        <f t="shared" si="2"/>
        <v>0</v>
      </c>
      <c r="T14" s="44">
        <f t="shared" si="3"/>
        <v>0</v>
      </c>
      <c r="U14" s="44">
        <f t="shared" si="8"/>
        <v>0</v>
      </c>
      <c r="V14" s="131">
        <f t="shared" si="4"/>
        <v>0</v>
      </c>
      <c r="W14" s="46">
        <f t="shared" si="5"/>
        <v>0</v>
      </c>
      <c r="X14" s="137">
        <v>0.02702702702702703</v>
      </c>
      <c r="Y14" s="138">
        <v>0.08108108108108109</v>
      </c>
      <c r="Z14" s="47">
        <v>0.02</v>
      </c>
      <c r="AA14" s="48">
        <v>0.01</v>
      </c>
      <c r="AB14" s="49">
        <v>0.03</v>
      </c>
    </row>
    <row r="15" spans="1:28" s="134" customFormat="1" ht="13.5" customHeight="1">
      <c r="A15" s="519">
        <v>3</v>
      </c>
      <c r="B15" s="6" t="s">
        <v>9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68">
        <v>0</v>
      </c>
      <c r="J15" s="24">
        <f t="shared" si="6"/>
        <v>0</v>
      </c>
      <c r="K15" s="26">
        <v>0</v>
      </c>
      <c r="L15" s="68">
        <v>1</v>
      </c>
      <c r="M15" s="25">
        <v>73</v>
      </c>
      <c r="N15" s="26">
        <v>50</v>
      </c>
      <c r="O15" s="27">
        <v>98</v>
      </c>
      <c r="P15" s="28">
        <f t="shared" si="0"/>
        <v>0</v>
      </c>
      <c r="Q15" s="29">
        <f t="shared" si="7"/>
        <v>0</v>
      </c>
      <c r="R15" s="29">
        <f t="shared" si="1"/>
        <v>0</v>
      </c>
      <c r="S15" s="29">
        <f t="shared" si="2"/>
        <v>0</v>
      </c>
      <c r="T15" s="29">
        <f t="shared" si="3"/>
        <v>0</v>
      </c>
      <c r="U15" s="29">
        <f t="shared" si="8"/>
        <v>0</v>
      </c>
      <c r="V15" s="30">
        <f t="shared" si="4"/>
        <v>0</v>
      </c>
      <c r="W15" s="31">
        <f t="shared" si="5"/>
        <v>0</v>
      </c>
      <c r="X15" s="69">
        <v>0</v>
      </c>
      <c r="Y15" s="70">
        <v>0.02702702702702703</v>
      </c>
      <c r="Z15" s="32">
        <v>0.02</v>
      </c>
      <c r="AA15" s="33">
        <v>0.02</v>
      </c>
      <c r="AB15" s="34">
        <v>0.03</v>
      </c>
    </row>
    <row r="16" spans="1:28" s="134" customFormat="1" ht="13.5" customHeight="1">
      <c r="A16" s="520"/>
      <c r="B16" s="6" t="s">
        <v>10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68">
        <v>0</v>
      </c>
      <c r="J16" s="24">
        <f t="shared" si="6"/>
        <v>0</v>
      </c>
      <c r="K16" s="26">
        <v>1</v>
      </c>
      <c r="L16" s="68">
        <v>1</v>
      </c>
      <c r="M16" s="25">
        <v>70</v>
      </c>
      <c r="N16" s="26">
        <v>61</v>
      </c>
      <c r="O16" s="27">
        <v>87</v>
      </c>
      <c r="P16" s="28">
        <f t="shared" si="0"/>
        <v>0</v>
      </c>
      <c r="Q16" s="29">
        <f t="shared" si="7"/>
        <v>0</v>
      </c>
      <c r="R16" s="29">
        <f t="shared" si="1"/>
        <v>0</v>
      </c>
      <c r="S16" s="29">
        <f t="shared" si="2"/>
        <v>0</v>
      </c>
      <c r="T16" s="29">
        <f t="shared" si="3"/>
        <v>0</v>
      </c>
      <c r="U16" s="29">
        <f t="shared" si="8"/>
        <v>0</v>
      </c>
      <c r="V16" s="30">
        <f t="shared" si="4"/>
        <v>0</v>
      </c>
      <c r="W16" s="31">
        <f t="shared" si="5"/>
        <v>0</v>
      </c>
      <c r="X16" s="69">
        <v>0.02702702702702703</v>
      </c>
      <c r="Y16" s="70">
        <v>0.02702702702702703</v>
      </c>
      <c r="Z16" s="32">
        <v>0.02</v>
      </c>
      <c r="AA16" s="33">
        <v>0.02</v>
      </c>
      <c r="AB16" s="34">
        <v>0.03</v>
      </c>
    </row>
    <row r="17" spans="1:28" s="134" customFormat="1" ht="13.5" customHeight="1">
      <c r="A17" s="520"/>
      <c r="B17" s="6" t="s">
        <v>11</v>
      </c>
      <c r="C17" s="25">
        <v>0</v>
      </c>
      <c r="D17" s="26">
        <v>0</v>
      </c>
      <c r="E17" s="26">
        <v>0</v>
      </c>
      <c r="F17" s="26">
        <v>1</v>
      </c>
      <c r="G17" s="26">
        <v>0</v>
      </c>
      <c r="H17" s="26">
        <v>0</v>
      </c>
      <c r="I17" s="68">
        <v>0</v>
      </c>
      <c r="J17" s="24">
        <f t="shared" si="6"/>
        <v>1</v>
      </c>
      <c r="K17" s="26">
        <v>0</v>
      </c>
      <c r="L17" s="68">
        <v>0</v>
      </c>
      <c r="M17" s="25">
        <v>74</v>
      </c>
      <c r="N17" s="26">
        <v>47</v>
      </c>
      <c r="O17" s="27">
        <v>73</v>
      </c>
      <c r="P17" s="28">
        <f t="shared" si="0"/>
        <v>0</v>
      </c>
      <c r="Q17" s="29">
        <f t="shared" si="7"/>
        <v>0</v>
      </c>
      <c r="R17" s="29">
        <f t="shared" si="1"/>
        <v>0</v>
      </c>
      <c r="S17" s="29">
        <f t="shared" si="2"/>
        <v>0.09090909090909091</v>
      </c>
      <c r="T17" s="29">
        <f t="shared" si="3"/>
        <v>0</v>
      </c>
      <c r="U17" s="29">
        <f t="shared" si="8"/>
        <v>0</v>
      </c>
      <c r="V17" s="30">
        <f t="shared" si="4"/>
        <v>0</v>
      </c>
      <c r="W17" s="31">
        <f t="shared" si="5"/>
        <v>0.02702702702702703</v>
      </c>
      <c r="X17" s="69">
        <v>0</v>
      </c>
      <c r="Y17" s="70">
        <v>0</v>
      </c>
      <c r="Z17" s="32">
        <v>0.02</v>
      </c>
      <c r="AA17" s="33">
        <v>0.01</v>
      </c>
      <c r="AB17" s="34">
        <v>0.02</v>
      </c>
    </row>
    <row r="18" spans="1:28" s="134" customFormat="1" ht="13.5" customHeight="1">
      <c r="A18" s="521"/>
      <c r="B18" s="135" t="s">
        <v>12</v>
      </c>
      <c r="C18" s="40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136">
        <v>0</v>
      </c>
      <c r="J18" s="39">
        <f t="shared" si="6"/>
        <v>0</v>
      </c>
      <c r="K18" s="41">
        <v>1</v>
      </c>
      <c r="L18" s="136">
        <v>1</v>
      </c>
      <c r="M18" s="40">
        <v>90</v>
      </c>
      <c r="N18" s="41">
        <v>75</v>
      </c>
      <c r="O18" s="42">
        <v>77</v>
      </c>
      <c r="P18" s="43">
        <f t="shared" si="0"/>
        <v>0</v>
      </c>
      <c r="Q18" s="44">
        <f t="shared" si="7"/>
        <v>0</v>
      </c>
      <c r="R18" s="44">
        <f t="shared" si="1"/>
        <v>0</v>
      </c>
      <c r="S18" s="44">
        <f t="shared" si="2"/>
        <v>0</v>
      </c>
      <c r="T18" s="44">
        <f t="shared" si="3"/>
        <v>0</v>
      </c>
      <c r="U18" s="44">
        <f t="shared" si="8"/>
        <v>0</v>
      </c>
      <c r="V18" s="45">
        <f t="shared" si="4"/>
        <v>0</v>
      </c>
      <c r="W18" s="46">
        <f t="shared" si="5"/>
        <v>0</v>
      </c>
      <c r="X18" s="137">
        <v>0.02702702702702703</v>
      </c>
      <c r="Y18" s="138">
        <v>0.02702702702702703</v>
      </c>
      <c r="Z18" s="47">
        <v>0.03</v>
      </c>
      <c r="AA18" s="48">
        <v>0.02</v>
      </c>
      <c r="AB18" s="49">
        <v>0.02</v>
      </c>
    </row>
    <row r="19" spans="1:28" s="139" customFormat="1" ht="13.5" customHeight="1">
      <c r="A19" s="519">
        <v>4</v>
      </c>
      <c r="B19" s="6" t="s">
        <v>13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3">
        <v>0</v>
      </c>
      <c r="J19" s="24">
        <f t="shared" si="6"/>
        <v>0</v>
      </c>
      <c r="K19" s="22">
        <v>1</v>
      </c>
      <c r="L19" s="68">
        <v>0</v>
      </c>
      <c r="M19" s="21">
        <v>110</v>
      </c>
      <c r="N19" s="22">
        <v>67</v>
      </c>
      <c r="O19" s="27">
        <v>82</v>
      </c>
      <c r="P19" s="28">
        <f t="shared" si="0"/>
        <v>0</v>
      </c>
      <c r="Q19" s="29">
        <f t="shared" si="7"/>
        <v>0</v>
      </c>
      <c r="R19" s="29">
        <f t="shared" si="1"/>
        <v>0</v>
      </c>
      <c r="S19" s="29">
        <f t="shared" si="2"/>
        <v>0</v>
      </c>
      <c r="T19" s="29">
        <f t="shared" si="3"/>
        <v>0</v>
      </c>
      <c r="U19" s="29">
        <f t="shared" si="8"/>
        <v>0</v>
      </c>
      <c r="V19" s="128">
        <f t="shared" si="4"/>
        <v>0</v>
      </c>
      <c r="W19" s="31">
        <f t="shared" si="5"/>
        <v>0</v>
      </c>
      <c r="X19" s="29">
        <v>0.02702702702702703</v>
      </c>
      <c r="Y19" s="70">
        <v>0</v>
      </c>
      <c r="Z19" s="129">
        <v>0.03</v>
      </c>
      <c r="AA19" s="130">
        <v>0.02</v>
      </c>
      <c r="AB19" s="34">
        <v>0.03</v>
      </c>
    </row>
    <row r="20" spans="1:28" s="139" customFormat="1" ht="13.5" customHeight="1">
      <c r="A20" s="520"/>
      <c r="B20" s="6" t="s">
        <v>14</v>
      </c>
      <c r="C20" s="21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3">
        <v>0</v>
      </c>
      <c r="J20" s="24">
        <f t="shared" si="6"/>
        <v>0</v>
      </c>
      <c r="K20" s="22">
        <v>4</v>
      </c>
      <c r="L20" s="68">
        <v>1</v>
      </c>
      <c r="M20" s="21">
        <v>152</v>
      </c>
      <c r="N20" s="22">
        <v>89</v>
      </c>
      <c r="O20" s="27">
        <v>102</v>
      </c>
      <c r="P20" s="28">
        <f t="shared" si="0"/>
        <v>0</v>
      </c>
      <c r="Q20" s="29">
        <f t="shared" si="7"/>
        <v>0</v>
      </c>
      <c r="R20" s="29">
        <f t="shared" si="1"/>
        <v>0</v>
      </c>
      <c r="S20" s="29">
        <f t="shared" si="2"/>
        <v>0</v>
      </c>
      <c r="T20" s="29">
        <f t="shared" si="3"/>
        <v>0</v>
      </c>
      <c r="U20" s="29">
        <f t="shared" si="8"/>
        <v>0</v>
      </c>
      <c r="V20" s="128">
        <f t="shared" si="4"/>
        <v>0</v>
      </c>
      <c r="W20" s="31">
        <f t="shared" si="5"/>
        <v>0</v>
      </c>
      <c r="X20" s="29">
        <v>0.10810810810810811</v>
      </c>
      <c r="Y20" s="70">
        <v>0.02702702702702703</v>
      </c>
      <c r="Z20" s="129">
        <v>0.05</v>
      </c>
      <c r="AA20" s="130">
        <v>0.03</v>
      </c>
      <c r="AB20" s="34">
        <v>0.03</v>
      </c>
    </row>
    <row r="21" spans="1:28" s="139" customFormat="1" ht="13.5" customHeight="1">
      <c r="A21" s="520"/>
      <c r="B21" s="6" t="s">
        <v>15</v>
      </c>
      <c r="C21" s="21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3">
        <v>0</v>
      </c>
      <c r="J21" s="24">
        <f t="shared" si="6"/>
        <v>0</v>
      </c>
      <c r="K21" s="22">
        <v>6</v>
      </c>
      <c r="L21" s="68">
        <v>0</v>
      </c>
      <c r="M21" s="21">
        <v>147</v>
      </c>
      <c r="N21" s="22">
        <v>136</v>
      </c>
      <c r="O21" s="27">
        <v>151</v>
      </c>
      <c r="P21" s="28">
        <f t="shared" si="0"/>
        <v>0</v>
      </c>
      <c r="Q21" s="29">
        <f t="shared" si="7"/>
        <v>0</v>
      </c>
      <c r="R21" s="29">
        <f t="shared" si="1"/>
        <v>0</v>
      </c>
      <c r="S21" s="29">
        <f t="shared" si="2"/>
        <v>0</v>
      </c>
      <c r="T21" s="29">
        <f t="shared" si="3"/>
        <v>0</v>
      </c>
      <c r="U21" s="29">
        <f t="shared" si="8"/>
        <v>0</v>
      </c>
      <c r="V21" s="128">
        <f t="shared" si="4"/>
        <v>0</v>
      </c>
      <c r="W21" s="31">
        <f t="shared" si="5"/>
        <v>0</v>
      </c>
      <c r="X21" s="29">
        <v>0.16216216216216217</v>
      </c>
      <c r="Y21" s="70">
        <v>0</v>
      </c>
      <c r="Z21" s="129">
        <v>0.05</v>
      </c>
      <c r="AA21" s="130">
        <v>0.04</v>
      </c>
      <c r="AB21" s="34">
        <v>0.05</v>
      </c>
    </row>
    <row r="22" spans="1:28" s="139" customFormat="1" ht="13.5" customHeight="1">
      <c r="A22" s="521"/>
      <c r="B22" s="6" t="s">
        <v>16</v>
      </c>
      <c r="C22" s="21">
        <v>0</v>
      </c>
      <c r="D22" s="22">
        <v>0</v>
      </c>
      <c r="E22" s="22">
        <v>0</v>
      </c>
      <c r="F22" s="22">
        <v>1</v>
      </c>
      <c r="G22" s="22">
        <v>0</v>
      </c>
      <c r="H22" s="22">
        <v>0</v>
      </c>
      <c r="I22" s="23">
        <v>0</v>
      </c>
      <c r="J22" s="24">
        <f t="shared" si="6"/>
        <v>1</v>
      </c>
      <c r="K22" s="22">
        <v>4</v>
      </c>
      <c r="L22" s="68">
        <v>0</v>
      </c>
      <c r="M22" s="21">
        <v>194</v>
      </c>
      <c r="N22" s="22">
        <v>186</v>
      </c>
      <c r="O22" s="27">
        <v>179</v>
      </c>
      <c r="P22" s="28">
        <f t="shared" si="0"/>
        <v>0</v>
      </c>
      <c r="Q22" s="29">
        <f t="shared" si="7"/>
        <v>0</v>
      </c>
      <c r="R22" s="29">
        <f t="shared" si="1"/>
        <v>0</v>
      </c>
      <c r="S22" s="29">
        <f t="shared" si="2"/>
        <v>0.09090909090909091</v>
      </c>
      <c r="T22" s="29">
        <f t="shared" si="3"/>
        <v>0</v>
      </c>
      <c r="U22" s="29">
        <f t="shared" si="8"/>
        <v>0</v>
      </c>
      <c r="V22" s="128">
        <f t="shared" si="4"/>
        <v>0</v>
      </c>
      <c r="W22" s="31">
        <f t="shared" si="5"/>
        <v>0.02702702702702703</v>
      </c>
      <c r="X22" s="29">
        <v>0.10810810810810811</v>
      </c>
      <c r="Y22" s="70">
        <v>0</v>
      </c>
      <c r="Z22" s="129">
        <v>0.06</v>
      </c>
      <c r="AA22" s="130">
        <v>0.06</v>
      </c>
      <c r="AB22" s="34">
        <v>0.06</v>
      </c>
    </row>
    <row r="23" spans="1:28" s="139" customFormat="1" ht="13.5" customHeight="1">
      <c r="A23" s="519">
        <v>5</v>
      </c>
      <c r="B23" s="5" t="s">
        <v>17</v>
      </c>
      <c r="C23" s="95">
        <v>0</v>
      </c>
      <c r="D23" s="96">
        <v>0</v>
      </c>
      <c r="E23" s="96">
        <v>1</v>
      </c>
      <c r="F23" s="96">
        <v>0</v>
      </c>
      <c r="G23" s="96">
        <v>0</v>
      </c>
      <c r="H23" s="96">
        <v>0</v>
      </c>
      <c r="I23" s="97">
        <v>0</v>
      </c>
      <c r="J23" s="54">
        <f t="shared" si="6"/>
        <v>1</v>
      </c>
      <c r="K23" s="96">
        <v>2</v>
      </c>
      <c r="L23" s="71">
        <v>4</v>
      </c>
      <c r="M23" s="95">
        <v>168</v>
      </c>
      <c r="N23" s="96">
        <v>129</v>
      </c>
      <c r="O23" s="59">
        <v>164</v>
      </c>
      <c r="P23" s="60">
        <f t="shared" si="0"/>
        <v>0</v>
      </c>
      <c r="Q23" s="61">
        <f t="shared" si="7"/>
        <v>0</v>
      </c>
      <c r="R23" s="61">
        <f t="shared" si="1"/>
        <v>0.2</v>
      </c>
      <c r="S23" s="61">
        <f t="shared" si="2"/>
        <v>0</v>
      </c>
      <c r="T23" s="61">
        <f t="shared" si="3"/>
        <v>0</v>
      </c>
      <c r="U23" s="61">
        <f t="shared" si="8"/>
        <v>0</v>
      </c>
      <c r="V23" s="223">
        <f t="shared" si="4"/>
        <v>0</v>
      </c>
      <c r="W23" s="63">
        <f t="shared" si="5"/>
        <v>0.02702702702702703</v>
      </c>
      <c r="X23" s="61">
        <v>0.05405405405405406</v>
      </c>
      <c r="Y23" s="73">
        <v>0.10810810810810811</v>
      </c>
      <c r="Z23" s="132">
        <v>0.05</v>
      </c>
      <c r="AA23" s="133">
        <v>0.04</v>
      </c>
      <c r="AB23" s="66">
        <v>0.05</v>
      </c>
    </row>
    <row r="24" spans="1:28" s="139" customFormat="1" ht="13.5" customHeight="1">
      <c r="A24" s="520"/>
      <c r="B24" s="6" t="s">
        <v>18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3">
        <v>0</v>
      </c>
      <c r="J24" s="24">
        <f t="shared" si="6"/>
        <v>0</v>
      </c>
      <c r="K24" s="22">
        <v>8</v>
      </c>
      <c r="L24" s="68">
        <v>1</v>
      </c>
      <c r="M24" s="21">
        <v>217</v>
      </c>
      <c r="N24" s="22">
        <v>282</v>
      </c>
      <c r="O24" s="27">
        <v>339</v>
      </c>
      <c r="P24" s="28">
        <f t="shared" si="0"/>
        <v>0</v>
      </c>
      <c r="Q24" s="29">
        <f t="shared" si="7"/>
        <v>0</v>
      </c>
      <c r="R24" s="29">
        <f t="shared" si="1"/>
        <v>0</v>
      </c>
      <c r="S24" s="29">
        <f t="shared" si="2"/>
        <v>0</v>
      </c>
      <c r="T24" s="29">
        <f t="shared" si="3"/>
        <v>0</v>
      </c>
      <c r="U24" s="29">
        <f t="shared" si="8"/>
        <v>0</v>
      </c>
      <c r="V24" s="30">
        <f t="shared" si="4"/>
        <v>0</v>
      </c>
      <c r="W24" s="31">
        <f t="shared" si="5"/>
        <v>0</v>
      </c>
      <c r="X24" s="29">
        <v>0.21621621621621623</v>
      </c>
      <c r="Y24" s="70">
        <v>0.02702702702702703</v>
      </c>
      <c r="Z24" s="129">
        <v>0.07</v>
      </c>
      <c r="AA24" s="130">
        <v>0.09</v>
      </c>
      <c r="AB24" s="34">
        <v>0.11</v>
      </c>
    </row>
    <row r="25" spans="1:28" s="139" customFormat="1" ht="13.5" customHeight="1">
      <c r="A25" s="520"/>
      <c r="B25" s="6" t="s">
        <v>19</v>
      </c>
      <c r="C25" s="21">
        <v>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3">
        <v>0</v>
      </c>
      <c r="J25" s="24">
        <f t="shared" si="6"/>
        <v>1</v>
      </c>
      <c r="K25" s="22">
        <v>13</v>
      </c>
      <c r="L25" s="68">
        <v>5</v>
      </c>
      <c r="M25" s="21">
        <v>353</v>
      </c>
      <c r="N25" s="22">
        <v>532</v>
      </c>
      <c r="O25" s="27">
        <v>584</v>
      </c>
      <c r="P25" s="28">
        <f t="shared" si="0"/>
        <v>0.3333333333333333</v>
      </c>
      <c r="Q25" s="29">
        <f t="shared" si="7"/>
        <v>0</v>
      </c>
      <c r="R25" s="29">
        <f t="shared" si="1"/>
        <v>0</v>
      </c>
      <c r="S25" s="29">
        <f t="shared" si="2"/>
        <v>0</v>
      </c>
      <c r="T25" s="29">
        <f t="shared" si="3"/>
        <v>0</v>
      </c>
      <c r="U25" s="29">
        <f t="shared" si="8"/>
        <v>0</v>
      </c>
      <c r="V25" s="30">
        <f t="shared" si="4"/>
        <v>0</v>
      </c>
      <c r="W25" s="31">
        <f t="shared" si="5"/>
        <v>0.02702702702702703</v>
      </c>
      <c r="X25" s="29">
        <v>0.35135135135135137</v>
      </c>
      <c r="Y25" s="70">
        <v>0.13513513513513514</v>
      </c>
      <c r="Z25" s="129">
        <v>0.11</v>
      </c>
      <c r="AA25" s="130">
        <v>0.17</v>
      </c>
      <c r="AB25" s="34">
        <v>0.19</v>
      </c>
    </row>
    <row r="26" spans="1:28" s="139" customFormat="1" ht="13.5" customHeight="1">
      <c r="A26" s="520"/>
      <c r="B26" s="6" t="s">
        <v>20</v>
      </c>
      <c r="C26" s="21">
        <v>0</v>
      </c>
      <c r="D26" s="22">
        <v>0</v>
      </c>
      <c r="E26" s="22">
        <v>0</v>
      </c>
      <c r="F26" s="22">
        <v>1</v>
      </c>
      <c r="G26" s="22">
        <v>0</v>
      </c>
      <c r="H26" s="22">
        <v>0</v>
      </c>
      <c r="I26" s="23">
        <v>0</v>
      </c>
      <c r="J26" s="24">
        <f t="shared" si="6"/>
        <v>1</v>
      </c>
      <c r="K26" s="22">
        <v>14</v>
      </c>
      <c r="L26" s="68">
        <v>9</v>
      </c>
      <c r="M26" s="21">
        <v>468</v>
      </c>
      <c r="N26" s="22">
        <v>707</v>
      </c>
      <c r="O26" s="27">
        <v>692</v>
      </c>
      <c r="P26" s="28">
        <f t="shared" si="0"/>
        <v>0</v>
      </c>
      <c r="Q26" s="29">
        <f t="shared" si="7"/>
        <v>0</v>
      </c>
      <c r="R26" s="29">
        <f t="shared" si="1"/>
        <v>0</v>
      </c>
      <c r="S26" s="29">
        <f t="shared" si="2"/>
        <v>0.09090909090909091</v>
      </c>
      <c r="T26" s="29">
        <f t="shared" si="3"/>
        <v>0</v>
      </c>
      <c r="U26" s="29">
        <f t="shared" si="8"/>
        <v>0</v>
      </c>
      <c r="V26" s="30">
        <f t="shared" si="4"/>
        <v>0</v>
      </c>
      <c r="W26" s="31">
        <f t="shared" si="5"/>
        <v>0.02702702702702703</v>
      </c>
      <c r="X26" s="29">
        <v>0.3783783783783784</v>
      </c>
      <c r="Y26" s="70">
        <v>0.24324324324324326</v>
      </c>
      <c r="Z26" s="129">
        <v>0.15</v>
      </c>
      <c r="AA26" s="130">
        <v>0.22</v>
      </c>
      <c r="AB26" s="34">
        <v>0.22</v>
      </c>
    </row>
    <row r="27" spans="1:28" s="139" customFormat="1" ht="13.5" customHeight="1">
      <c r="A27" s="521"/>
      <c r="B27" s="135" t="s">
        <v>21</v>
      </c>
      <c r="C27" s="36">
        <v>0</v>
      </c>
      <c r="D27" s="37">
        <v>0</v>
      </c>
      <c r="E27" s="37">
        <v>0</v>
      </c>
      <c r="F27" s="37">
        <v>2</v>
      </c>
      <c r="G27" s="37">
        <v>0</v>
      </c>
      <c r="H27" s="37">
        <v>1</v>
      </c>
      <c r="I27" s="38">
        <v>0</v>
      </c>
      <c r="J27" s="39">
        <f t="shared" si="6"/>
        <v>3</v>
      </c>
      <c r="K27" s="37">
        <v>17</v>
      </c>
      <c r="L27" s="136">
        <v>13</v>
      </c>
      <c r="M27" s="36">
        <v>538</v>
      </c>
      <c r="N27" s="37">
        <v>1137</v>
      </c>
      <c r="O27" s="42">
        <v>1126</v>
      </c>
      <c r="P27" s="43">
        <f t="shared" si="0"/>
        <v>0</v>
      </c>
      <c r="Q27" s="44">
        <f t="shared" si="7"/>
        <v>0</v>
      </c>
      <c r="R27" s="44">
        <f t="shared" si="1"/>
        <v>0</v>
      </c>
      <c r="S27" s="44">
        <f t="shared" si="2"/>
        <v>0.18181818181818182</v>
      </c>
      <c r="T27" s="44">
        <f t="shared" si="3"/>
        <v>0</v>
      </c>
      <c r="U27" s="44">
        <f t="shared" si="8"/>
        <v>0.25</v>
      </c>
      <c r="V27" s="45">
        <f t="shared" si="4"/>
        <v>0</v>
      </c>
      <c r="W27" s="46">
        <f t="shared" si="5"/>
        <v>0.08108108108108109</v>
      </c>
      <c r="X27" s="44">
        <v>0.4594594594594595</v>
      </c>
      <c r="Y27" s="138">
        <v>0.35135135135135137</v>
      </c>
      <c r="Z27" s="140">
        <v>0.17</v>
      </c>
      <c r="AA27" s="141">
        <v>0.36</v>
      </c>
      <c r="AB27" s="49">
        <v>0.36</v>
      </c>
    </row>
    <row r="28" spans="1:28" s="139" customFormat="1" ht="13.5" customHeight="1">
      <c r="A28" s="519">
        <v>6</v>
      </c>
      <c r="B28" s="6" t="s">
        <v>22</v>
      </c>
      <c r="C28" s="21">
        <v>0</v>
      </c>
      <c r="D28" s="22">
        <v>0</v>
      </c>
      <c r="E28" s="22">
        <v>1</v>
      </c>
      <c r="F28" s="22">
        <v>2</v>
      </c>
      <c r="G28" s="22">
        <v>0</v>
      </c>
      <c r="H28" s="22">
        <v>0</v>
      </c>
      <c r="I28" s="23">
        <v>0</v>
      </c>
      <c r="J28" s="24">
        <f t="shared" si="6"/>
        <v>3</v>
      </c>
      <c r="K28" s="22">
        <v>47</v>
      </c>
      <c r="L28" s="68">
        <v>39</v>
      </c>
      <c r="M28" s="21">
        <v>937</v>
      </c>
      <c r="N28" s="22">
        <v>1706</v>
      </c>
      <c r="O28" s="27">
        <v>1768</v>
      </c>
      <c r="P28" s="28">
        <f t="shared" si="0"/>
        <v>0</v>
      </c>
      <c r="Q28" s="29">
        <f t="shared" si="7"/>
        <v>0</v>
      </c>
      <c r="R28" s="29">
        <f t="shared" si="1"/>
        <v>0.2</v>
      </c>
      <c r="S28" s="29">
        <f t="shared" si="2"/>
        <v>0.18181818181818182</v>
      </c>
      <c r="T28" s="29">
        <f t="shared" si="3"/>
        <v>0</v>
      </c>
      <c r="U28" s="29">
        <f t="shared" si="8"/>
        <v>0</v>
      </c>
      <c r="V28" s="128">
        <f t="shared" si="4"/>
        <v>0</v>
      </c>
      <c r="W28" s="31">
        <f t="shared" si="5"/>
        <v>0.08108108108108109</v>
      </c>
      <c r="X28" s="29">
        <v>1.2702702702702702</v>
      </c>
      <c r="Y28" s="70">
        <v>1.054054054054054</v>
      </c>
      <c r="Z28" s="129">
        <v>0.3</v>
      </c>
      <c r="AA28" s="130">
        <v>0.54</v>
      </c>
      <c r="AB28" s="34">
        <v>0.56</v>
      </c>
    </row>
    <row r="29" spans="1:28" s="139" customFormat="1" ht="13.5" customHeight="1">
      <c r="A29" s="520"/>
      <c r="B29" s="6" t="s">
        <v>23</v>
      </c>
      <c r="C29" s="21">
        <v>0</v>
      </c>
      <c r="D29" s="22">
        <v>0</v>
      </c>
      <c r="E29" s="22">
        <v>1</v>
      </c>
      <c r="F29" s="22">
        <v>0</v>
      </c>
      <c r="G29" s="22">
        <v>0</v>
      </c>
      <c r="H29" s="22">
        <v>0</v>
      </c>
      <c r="I29" s="23">
        <v>0</v>
      </c>
      <c r="J29" s="24">
        <f t="shared" si="6"/>
        <v>1</v>
      </c>
      <c r="K29" s="22">
        <v>77</v>
      </c>
      <c r="L29" s="68">
        <v>63</v>
      </c>
      <c r="M29" s="21">
        <v>1292</v>
      </c>
      <c r="N29" s="22">
        <v>2769</v>
      </c>
      <c r="O29" s="27">
        <v>2707</v>
      </c>
      <c r="P29" s="28">
        <f t="shared" si="0"/>
        <v>0</v>
      </c>
      <c r="Q29" s="29">
        <f t="shared" si="7"/>
        <v>0</v>
      </c>
      <c r="R29" s="29">
        <f t="shared" si="1"/>
        <v>0.2</v>
      </c>
      <c r="S29" s="29">
        <f t="shared" si="2"/>
        <v>0</v>
      </c>
      <c r="T29" s="29">
        <f t="shared" si="3"/>
        <v>0</v>
      </c>
      <c r="U29" s="29">
        <f t="shared" si="8"/>
        <v>0</v>
      </c>
      <c r="V29" s="128">
        <f t="shared" si="4"/>
        <v>0</v>
      </c>
      <c r="W29" s="31">
        <f t="shared" si="5"/>
        <v>0.02702702702702703</v>
      </c>
      <c r="X29" s="29">
        <v>2.081081081081081</v>
      </c>
      <c r="Y29" s="70">
        <v>1.7027027027027026</v>
      </c>
      <c r="Z29" s="129">
        <v>0.41</v>
      </c>
      <c r="AA29" s="130">
        <v>0.88</v>
      </c>
      <c r="AB29" s="34">
        <v>0.86</v>
      </c>
    </row>
    <row r="30" spans="1:28" s="139" customFormat="1" ht="13.5" customHeight="1">
      <c r="A30" s="520"/>
      <c r="B30" s="6" t="s">
        <v>24</v>
      </c>
      <c r="C30" s="21">
        <v>0</v>
      </c>
      <c r="D30" s="22">
        <v>1</v>
      </c>
      <c r="E30" s="22">
        <v>6</v>
      </c>
      <c r="F30" s="22">
        <v>3</v>
      </c>
      <c r="G30" s="22">
        <v>0</v>
      </c>
      <c r="H30" s="22">
        <v>0</v>
      </c>
      <c r="I30" s="23">
        <v>0</v>
      </c>
      <c r="J30" s="24">
        <f t="shared" si="6"/>
        <v>10</v>
      </c>
      <c r="K30" s="22">
        <v>83</v>
      </c>
      <c r="L30" s="68">
        <v>145</v>
      </c>
      <c r="M30" s="21">
        <v>1984</v>
      </c>
      <c r="N30" s="22">
        <v>4517</v>
      </c>
      <c r="O30" s="27">
        <v>4379</v>
      </c>
      <c r="P30" s="28">
        <f t="shared" si="0"/>
        <v>0</v>
      </c>
      <c r="Q30" s="29">
        <f t="shared" si="7"/>
        <v>0.16666666666666666</v>
      </c>
      <c r="R30" s="29">
        <f t="shared" si="1"/>
        <v>1.2</v>
      </c>
      <c r="S30" s="29">
        <f t="shared" si="2"/>
        <v>0.2727272727272727</v>
      </c>
      <c r="T30" s="29">
        <f t="shared" si="3"/>
        <v>0</v>
      </c>
      <c r="U30" s="29">
        <f t="shared" si="8"/>
        <v>0</v>
      </c>
      <c r="V30" s="128">
        <f t="shared" si="4"/>
        <v>0</v>
      </c>
      <c r="W30" s="31">
        <f t="shared" si="5"/>
        <v>0.2702702702702703</v>
      </c>
      <c r="X30" s="29">
        <v>2.2432432432432434</v>
      </c>
      <c r="Y30" s="70">
        <v>3.918918918918919</v>
      </c>
      <c r="Z30" s="129">
        <v>0.63</v>
      </c>
      <c r="AA30" s="130">
        <v>1.43</v>
      </c>
      <c r="AB30" s="34">
        <v>1.39</v>
      </c>
    </row>
    <row r="31" spans="1:28" s="139" customFormat="1" ht="13.5" customHeight="1">
      <c r="A31" s="521"/>
      <c r="B31" s="135">
        <v>26</v>
      </c>
      <c r="C31" s="36">
        <v>0</v>
      </c>
      <c r="D31" s="37">
        <v>4</v>
      </c>
      <c r="E31" s="37">
        <v>3</v>
      </c>
      <c r="F31" s="37">
        <v>4</v>
      </c>
      <c r="G31" s="37">
        <v>0</v>
      </c>
      <c r="H31" s="37">
        <v>0</v>
      </c>
      <c r="I31" s="38">
        <v>1</v>
      </c>
      <c r="J31" s="39">
        <f t="shared" si="6"/>
        <v>12</v>
      </c>
      <c r="K31" s="37">
        <v>88</v>
      </c>
      <c r="L31" s="136">
        <v>191</v>
      </c>
      <c r="M31" s="36">
        <v>3957</v>
      </c>
      <c r="N31" s="37">
        <v>7160</v>
      </c>
      <c r="O31" s="42">
        <v>7021</v>
      </c>
      <c r="P31" s="43">
        <f t="shared" si="0"/>
        <v>0</v>
      </c>
      <c r="Q31" s="44">
        <f t="shared" si="7"/>
        <v>0.6666666666666666</v>
      </c>
      <c r="R31" s="44">
        <f t="shared" si="1"/>
        <v>0.6</v>
      </c>
      <c r="S31" s="44">
        <f t="shared" si="2"/>
        <v>0.36363636363636365</v>
      </c>
      <c r="T31" s="44">
        <f t="shared" si="3"/>
        <v>0</v>
      </c>
      <c r="U31" s="44">
        <f t="shared" si="8"/>
        <v>0</v>
      </c>
      <c r="V31" s="131">
        <f t="shared" si="4"/>
        <v>0.25</v>
      </c>
      <c r="W31" s="46">
        <f t="shared" si="5"/>
        <v>0.32432432432432434</v>
      </c>
      <c r="X31" s="44">
        <v>2.3783783783783785</v>
      </c>
      <c r="Y31" s="138">
        <v>5.162162162162162</v>
      </c>
      <c r="Z31" s="140">
        <v>1.25</v>
      </c>
      <c r="AA31" s="141">
        <v>2.27</v>
      </c>
      <c r="AB31" s="49">
        <v>2.24</v>
      </c>
    </row>
    <row r="32" spans="1:28" s="139" customFormat="1" ht="13.5" customHeight="1">
      <c r="A32" s="519">
        <v>7</v>
      </c>
      <c r="B32" s="6" t="s">
        <v>26</v>
      </c>
      <c r="C32" s="21">
        <v>2</v>
      </c>
      <c r="D32" s="22">
        <v>8</v>
      </c>
      <c r="E32" s="22">
        <v>4</v>
      </c>
      <c r="F32" s="22">
        <v>3</v>
      </c>
      <c r="G32" s="22">
        <v>0</v>
      </c>
      <c r="H32" s="22">
        <v>0</v>
      </c>
      <c r="I32" s="23">
        <v>2</v>
      </c>
      <c r="J32" s="24">
        <f t="shared" si="6"/>
        <v>19</v>
      </c>
      <c r="K32" s="22">
        <v>112</v>
      </c>
      <c r="L32" s="68">
        <v>204</v>
      </c>
      <c r="M32" s="21">
        <v>5623</v>
      </c>
      <c r="N32" s="22">
        <v>9643</v>
      </c>
      <c r="O32" s="27">
        <v>10736</v>
      </c>
      <c r="P32" s="28">
        <f t="shared" si="0"/>
        <v>0.6666666666666666</v>
      </c>
      <c r="Q32" s="29">
        <f t="shared" si="7"/>
        <v>1.3333333333333333</v>
      </c>
      <c r="R32" s="29">
        <f t="shared" si="1"/>
        <v>0.8</v>
      </c>
      <c r="S32" s="29">
        <f t="shared" si="2"/>
        <v>0.2727272727272727</v>
      </c>
      <c r="T32" s="29">
        <f t="shared" si="3"/>
        <v>0</v>
      </c>
      <c r="U32" s="29">
        <f t="shared" si="8"/>
        <v>0</v>
      </c>
      <c r="V32" s="30">
        <f t="shared" si="4"/>
        <v>0.5</v>
      </c>
      <c r="W32" s="31">
        <f t="shared" si="5"/>
        <v>0.5135135135135135</v>
      </c>
      <c r="X32" s="29">
        <v>3.027027027027027</v>
      </c>
      <c r="Y32" s="70">
        <v>5.513513513513513</v>
      </c>
      <c r="Z32" s="129">
        <v>1.79</v>
      </c>
      <c r="AA32" s="130">
        <v>3.06</v>
      </c>
      <c r="AB32" s="34">
        <v>3.41</v>
      </c>
    </row>
    <row r="33" spans="1:28" s="139" customFormat="1" ht="13.5" customHeight="1">
      <c r="A33" s="520"/>
      <c r="B33" s="6" t="s">
        <v>27</v>
      </c>
      <c r="C33" s="21">
        <v>2</v>
      </c>
      <c r="D33" s="22">
        <v>4</v>
      </c>
      <c r="E33" s="22">
        <v>12</v>
      </c>
      <c r="F33" s="22">
        <v>9</v>
      </c>
      <c r="G33" s="22">
        <v>1</v>
      </c>
      <c r="H33" s="22">
        <v>0</v>
      </c>
      <c r="I33" s="23">
        <v>0</v>
      </c>
      <c r="J33" s="24">
        <f t="shared" si="6"/>
        <v>28</v>
      </c>
      <c r="K33" s="22">
        <v>104</v>
      </c>
      <c r="L33" s="68">
        <v>157</v>
      </c>
      <c r="M33" s="21">
        <v>8672</v>
      </c>
      <c r="N33" s="22">
        <v>13900</v>
      </c>
      <c r="O33" s="27">
        <v>14827</v>
      </c>
      <c r="P33" s="28">
        <f t="shared" si="0"/>
        <v>0.6666666666666666</v>
      </c>
      <c r="Q33" s="29">
        <f t="shared" si="7"/>
        <v>0.6666666666666666</v>
      </c>
      <c r="R33" s="29">
        <f t="shared" si="1"/>
        <v>2.4</v>
      </c>
      <c r="S33" s="29">
        <f t="shared" si="2"/>
        <v>0.8181818181818182</v>
      </c>
      <c r="T33" s="29">
        <f t="shared" si="3"/>
        <v>0.25</v>
      </c>
      <c r="U33" s="29">
        <f t="shared" si="8"/>
        <v>0</v>
      </c>
      <c r="V33" s="30">
        <f t="shared" si="4"/>
        <v>0</v>
      </c>
      <c r="W33" s="31">
        <f t="shared" si="5"/>
        <v>0.7567567567567568</v>
      </c>
      <c r="X33" s="29">
        <v>2.810810810810811</v>
      </c>
      <c r="Y33" s="70">
        <v>4.243243243243243</v>
      </c>
      <c r="Z33" s="129">
        <v>2.76</v>
      </c>
      <c r="AA33" s="130">
        <v>4.43</v>
      </c>
      <c r="AB33" s="34">
        <v>4.73</v>
      </c>
    </row>
    <row r="34" spans="1:28" s="139" customFormat="1" ht="13.5" customHeight="1">
      <c r="A34" s="520"/>
      <c r="B34" s="6" t="s">
        <v>28</v>
      </c>
      <c r="C34" s="21">
        <v>2</v>
      </c>
      <c r="D34" s="22">
        <v>11</v>
      </c>
      <c r="E34" s="22">
        <v>8</v>
      </c>
      <c r="F34" s="22">
        <v>3</v>
      </c>
      <c r="G34" s="22">
        <v>0</v>
      </c>
      <c r="H34" s="22">
        <v>0</v>
      </c>
      <c r="I34" s="23">
        <v>1</v>
      </c>
      <c r="J34" s="24">
        <f t="shared" si="6"/>
        <v>25</v>
      </c>
      <c r="K34" s="22">
        <v>87</v>
      </c>
      <c r="L34" s="68">
        <v>87</v>
      </c>
      <c r="M34" s="21">
        <v>9012</v>
      </c>
      <c r="N34" s="22">
        <v>13704</v>
      </c>
      <c r="O34" s="27">
        <v>12702</v>
      </c>
      <c r="P34" s="28">
        <f t="shared" si="0"/>
        <v>0.6666666666666666</v>
      </c>
      <c r="Q34" s="29">
        <f t="shared" si="7"/>
        <v>1.8333333333333333</v>
      </c>
      <c r="R34" s="29">
        <f t="shared" si="1"/>
        <v>1.6</v>
      </c>
      <c r="S34" s="29">
        <f t="shared" si="2"/>
        <v>0.2727272727272727</v>
      </c>
      <c r="T34" s="29">
        <f t="shared" si="3"/>
        <v>0</v>
      </c>
      <c r="U34" s="29">
        <f t="shared" si="8"/>
        <v>0</v>
      </c>
      <c r="V34" s="30">
        <f t="shared" si="4"/>
        <v>0.25</v>
      </c>
      <c r="W34" s="31">
        <f t="shared" si="5"/>
        <v>0.6756756756756757</v>
      </c>
      <c r="X34" s="29">
        <v>2.3513513513513513</v>
      </c>
      <c r="Y34" s="70">
        <v>2.3513513513513513</v>
      </c>
      <c r="Z34" s="129">
        <v>2.86</v>
      </c>
      <c r="AA34" s="130">
        <v>4.35</v>
      </c>
      <c r="AB34" s="34">
        <v>4.04</v>
      </c>
    </row>
    <row r="35" spans="1:28" s="139" customFormat="1" ht="13.5" customHeight="1">
      <c r="A35" s="521"/>
      <c r="B35" s="6" t="s">
        <v>29</v>
      </c>
      <c r="C35" s="21">
        <v>0</v>
      </c>
      <c r="D35" s="22">
        <v>16</v>
      </c>
      <c r="E35" s="22">
        <v>20</v>
      </c>
      <c r="F35" s="22">
        <v>13</v>
      </c>
      <c r="G35" s="22">
        <v>3</v>
      </c>
      <c r="H35" s="22">
        <v>8</v>
      </c>
      <c r="I35" s="23">
        <v>4</v>
      </c>
      <c r="J35" s="24">
        <f t="shared" si="6"/>
        <v>64</v>
      </c>
      <c r="K35" s="22">
        <v>76</v>
      </c>
      <c r="L35" s="68">
        <v>64</v>
      </c>
      <c r="M35" s="21">
        <v>10655</v>
      </c>
      <c r="N35" s="22">
        <v>13733</v>
      </c>
      <c r="O35" s="27">
        <v>14047</v>
      </c>
      <c r="P35" s="28">
        <f t="shared" si="0"/>
        <v>0</v>
      </c>
      <c r="Q35" s="29">
        <f t="shared" si="7"/>
        <v>2.6666666666666665</v>
      </c>
      <c r="R35" s="29">
        <f t="shared" si="1"/>
        <v>4</v>
      </c>
      <c r="S35" s="29">
        <f t="shared" si="2"/>
        <v>1.1818181818181819</v>
      </c>
      <c r="T35" s="29">
        <f t="shared" si="3"/>
        <v>0.75</v>
      </c>
      <c r="U35" s="29">
        <f t="shared" si="8"/>
        <v>2</v>
      </c>
      <c r="V35" s="30">
        <f t="shared" si="4"/>
        <v>1</v>
      </c>
      <c r="W35" s="31">
        <f t="shared" si="5"/>
        <v>1.7297297297297298</v>
      </c>
      <c r="X35" s="29">
        <v>2.054054054054054</v>
      </c>
      <c r="Y35" s="70">
        <v>1.7297297297297298</v>
      </c>
      <c r="Z35" s="129">
        <v>3.38</v>
      </c>
      <c r="AA35" s="130">
        <v>4.36</v>
      </c>
      <c r="AB35" s="34">
        <v>4.47</v>
      </c>
    </row>
    <row r="36" spans="1:28" s="139" customFormat="1" ht="13.5" customHeight="1">
      <c r="A36" s="519">
        <v>8</v>
      </c>
      <c r="B36" s="5" t="s">
        <v>30</v>
      </c>
      <c r="C36" s="95">
        <v>2</v>
      </c>
      <c r="D36" s="96">
        <v>17</v>
      </c>
      <c r="E36" s="96">
        <v>14</v>
      </c>
      <c r="F36" s="96">
        <v>15</v>
      </c>
      <c r="G36" s="96">
        <v>5</v>
      </c>
      <c r="H36" s="96">
        <v>6</v>
      </c>
      <c r="I36" s="97">
        <v>5</v>
      </c>
      <c r="J36" s="54">
        <f t="shared" si="6"/>
        <v>64</v>
      </c>
      <c r="K36" s="96">
        <v>46</v>
      </c>
      <c r="L36" s="71">
        <v>62</v>
      </c>
      <c r="M36" s="95">
        <v>10310</v>
      </c>
      <c r="N36" s="96">
        <v>10963</v>
      </c>
      <c r="O36" s="59">
        <v>13029</v>
      </c>
      <c r="P36" s="60">
        <f t="shared" si="0"/>
        <v>0.6666666666666666</v>
      </c>
      <c r="Q36" s="61">
        <f t="shared" si="7"/>
        <v>2.8333333333333335</v>
      </c>
      <c r="R36" s="61">
        <f t="shared" si="1"/>
        <v>2.8</v>
      </c>
      <c r="S36" s="61">
        <f t="shared" si="2"/>
        <v>1.3636363636363635</v>
      </c>
      <c r="T36" s="61">
        <f t="shared" si="3"/>
        <v>1.25</v>
      </c>
      <c r="U36" s="61">
        <f t="shared" si="8"/>
        <v>1.5</v>
      </c>
      <c r="V36" s="62">
        <f t="shared" si="4"/>
        <v>1.25</v>
      </c>
      <c r="W36" s="63">
        <f t="shared" si="5"/>
        <v>1.7297297297297298</v>
      </c>
      <c r="X36" s="61">
        <v>1.2432432432432432</v>
      </c>
      <c r="Y36" s="73">
        <v>1.6756756756756757</v>
      </c>
      <c r="Z36" s="132">
        <v>3.28</v>
      </c>
      <c r="AA36" s="133">
        <v>3.49</v>
      </c>
      <c r="AB36" s="66">
        <v>4.16</v>
      </c>
    </row>
    <row r="37" spans="1:28" s="139" customFormat="1" ht="13.5" customHeight="1">
      <c r="A37" s="520"/>
      <c r="B37" s="6" t="s">
        <v>31</v>
      </c>
      <c r="C37" s="21">
        <v>6</v>
      </c>
      <c r="D37" s="22">
        <v>7</v>
      </c>
      <c r="E37" s="22">
        <v>10</v>
      </c>
      <c r="F37" s="22">
        <v>14</v>
      </c>
      <c r="G37" s="22">
        <v>1</v>
      </c>
      <c r="H37" s="22">
        <v>10</v>
      </c>
      <c r="I37" s="23">
        <v>8</v>
      </c>
      <c r="J37" s="24">
        <f t="shared" si="6"/>
        <v>56</v>
      </c>
      <c r="K37" s="22">
        <v>50</v>
      </c>
      <c r="L37" s="68">
        <v>35</v>
      </c>
      <c r="M37" s="21">
        <v>9274</v>
      </c>
      <c r="N37" s="22">
        <v>7734</v>
      </c>
      <c r="O37" s="27">
        <v>10294</v>
      </c>
      <c r="P37" s="28">
        <f t="shared" si="0"/>
        <v>2</v>
      </c>
      <c r="Q37" s="29">
        <f t="shared" si="7"/>
        <v>1.1666666666666667</v>
      </c>
      <c r="R37" s="29">
        <f t="shared" si="1"/>
        <v>2</v>
      </c>
      <c r="S37" s="29">
        <f t="shared" si="2"/>
        <v>1.2727272727272727</v>
      </c>
      <c r="T37" s="29">
        <f t="shared" si="3"/>
        <v>0.25</v>
      </c>
      <c r="U37" s="29">
        <f t="shared" si="8"/>
        <v>2.5</v>
      </c>
      <c r="V37" s="128">
        <f t="shared" si="4"/>
        <v>2</v>
      </c>
      <c r="W37" s="31">
        <f t="shared" si="5"/>
        <v>1.5135135135135136</v>
      </c>
      <c r="X37" s="29">
        <v>1.3513513513513513</v>
      </c>
      <c r="Y37" s="70">
        <v>0.9459459459459459</v>
      </c>
      <c r="Z37" s="129">
        <v>2.98</v>
      </c>
      <c r="AA37" s="130">
        <v>2.51</v>
      </c>
      <c r="AB37" s="34">
        <v>3.35</v>
      </c>
    </row>
    <row r="38" spans="1:28" s="139" customFormat="1" ht="13.5" customHeight="1">
      <c r="A38" s="520"/>
      <c r="B38" s="6" t="s">
        <v>32</v>
      </c>
      <c r="C38" s="21">
        <v>0</v>
      </c>
      <c r="D38" s="22">
        <v>6</v>
      </c>
      <c r="E38" s="22">
        <v>9</v>
      </c>
      <c r="F38" s="22">
        <v>17</v>
      </c>
      <c r="G38" s="22">
        <v>3</v>
      </c>
      <c r="H38" s="22">
        <v>6</v>
      </c>
      <c r="I38" s="23">
        <v>5</v>
      </c>
      <c r="J38" s="24">
        <f t="shared" si="6"/>
        <v>46</v>
      </c>
      <c r="K38" s="22">
        <v>26</v>
      </c>
      <c r="L38" s="68">
        <v>42</v>
      </c>
      <c r="M38" s="21">
        <v>5482</v>
      </c>
      <c r="N38" s="22">
        <v>3610</v>
      </c>
      <c r="O38" s="27">
        <v>6538</v>
      </c>
      <c r="P38" s="28">
        <f aca="true" t="shared" si="9" ref="P38:P57">C38/3</f>
        <v>0</v>
      </c>
      <c r="Q38" s="29">
        <f t="shared" si="7"/>
        <v>1</v>
      </c>
      <c r="R38" s="29">
        <f aca="true" t="shared" si="10" ref="R38:R57">E38/5</f>
        <v>1.8</v>
      </c>
      <c r="S38" s="29">
        <f aca="true" t="shared" si="11" ref="S38:S57">F38/11</f>
        <v>1.5454545454545454</v>
      </c>
      <c r="T38" s="29">
        <f aca="true" t="shared" si="12" ref="T38:T57">G38/4</f>
        <v>0.75</v>
      </c>
      <c r="U38" s="29">
        <f t="shared" si="8"/>
        <v>1.5</v>
      </c>
      <c r="V38" s="128">
        <f aca="true" t="shared" si="13" ref="V38:V57">I38/4</f>
        <v>1.25</v>
      </c>
      <c r="W38" s="31">
        <f aca="true" t="shared" si="14" ref="W38:W58">J38/37</f>
        <v>1.2432432432432432</v>
      </c>
      <c r="X38" s="29">
        <v>0.7027027027027027</v>
      </c>
      <c r="Y38" s="70">
        <v>1.135135135135135</v>
      </c>
      <c r="Z38" s="129">
        <v>1.83</v>
      </c>
      <c r="AA38" s="130">
        <v>1.2</v>
      </c>
      <c r="AB38" s="34">
        <v>2.14</v>
      </c>
    </row>
    <row r="39" spans="1:28" s="139" customFormat="1" ht="13.5" customHeight="1">
      <c r="A39" s="520"/>
      <c r="B39" s="6" t="s">
        <v>33</v>
      </c>
      <c r="C39" s="21">
        <v>1</v>
      </c>
      <c r="D39" s="22">
        <v>6</v>
      </c>
      <c r="E39" s="22">
        <v>13</v>
      </c>
      <c r="F39" s="22">
        <v>16</v>
      </c>
      <c r="G39" s="22">
        <v>7</v>
      </c>
      <c r="H39" s="22">
        <v>1</v>
      </c>
      <c r="I39" s="23">
        <v>11</v>
      </c>
      <c r="J39" s="24">
        <f t="shared" si="6"/>
        <v>55</v>
      </c>
      <c r="K39" s="22">
        <v>33</v>
      </c>
      <c r="L39" s="68">
        <v>52</v>
      </c>
      <c r="M39" s="21">
        <v>4664</v>
      </c>
      <c r="N39" s="22">
        <v>3772</v>
      </c>
      <c r="O39" s="27">
        <v>6788</v>
      </c>
      <c r="P39" s="28">
        <f t="shared" si="9"/>
        <v>0.3333333333333333</v>
      </c>
      <c r="Q39" s="29">
        <f t="shared" si="7"/>
        <v>1</v>
      </c>
      <c r="R39" s="29">
        <f t="shared" si="10"/>
        <v>2.6</v>
      </c>
      <c r="S39" s="29">
        <f t="shared" si="11"/>
        <v>1.4545454545454546</v>
      </c>
      <c r="T39" s="29">
        <f t="shared" si="12"/>
        <v>1.75</v>
      </c>
      <c r="U39" s="29">
        <f t="shared" si="8"/>
        <v>0.25</v>
      </c>
      <c r="V39" s="128">
        <f t="shared" si="13"/>
        <v>2.75</v>
      </c>
      <c r="W39" s="31">
        <f t="shared" si="14"/>
        <v>1.4864864864864864</v>
      </c>
      <c r="X39" s="29">
        <v>0.8918918918918919</v>
      </c>
      <c r="Y39" s="70">
        <v>1.4054054054054055</v>
      </c>
      <c r="Z39" s="129">
        <v>1.5</v>
      </c>
      <c r="AA39" s="130">
        <v>1.21</v>
      </c>
      <c r="AB39" s="34">
        <v>2.18</v>
      </c>
    </row>
    <row r="40" spans="1:28" s="139" customFormat="1" ht="13.5" customHeight="1">
      <c r="A40" s="521"/>
      <c r="B40" s="135" t="s">
        <v>34</v>
      </c>
      <c r="C40" s="36">
        <v>2</v>
      </c>
      <c r="D40" s="37">
        <v>7</v>
      </c>
      <c r="E40" s="37">
        <v>6</v>
      </c>
      <c r="F40" s="37">
        <v>8</v>
      </c>
      <c r="G40" s="37">
        <v>4</v>
      </c>
      <c r="H40" s="37">
        <v>1</v>
      </c>
      <c r="I40" s="38">
        <v>8</v>
      </c>
      <c r="J40" s="39">
        <f t="shared" si="6"/>
        <v>36</v>
      </c>
      <c r="K40" s="37">
        <v>30</v>
      </c>
      <c r="L40" s="136">
        <v>76</v>
      </c>
      <c r="M40" s="36">
        <v>4482</v>
      </c>
      <c r="N40" s="37">
        <v>3576</v>
      </c>
      <c r="O40" s="42">
        <v>7290</v>
      </c>
      <c r="P40" s="43">
        <f t="shared" si="9"/>
        <v>0.6666666666666666</v>
      </c>
      <c r="Q40" s="44">
        <f t="shared" si="7"/>
        <v>1.1666666666666667</v>
      </c>
      <c r="R40" s="44">
        <f t="shared" si="10"/>
        <v>1.2</v>
      </c>
      <c r="S40" s="44">
        <f t="shared" si="11"/>
        <v>0.7272727272727273</v>
      </c>
      <c r="T40" s="44">
        <f t="shared" si="12"/>
        <v>1</v>
      </c>
      <c r="U40" s="44">
        <f t="shared" si="8"/>
        <v>0.25</v>
      </c>
      <c r="V40" s="131">
        <f t="shared" si="13"/>
        <v>2</v>
      </c>
      <c r="W40" s="46">
        <f t="shared" si="14"/>
        <v>0.972972972972973</v>
      </c>
      <c r="X40" s="44">
        <v>0.8108108108108109</v>
      </c>
      <c r="Y40" s="138">
        <v>2.054054054054054</v>
      </c>
      <c r="Z40" s="140">
        <v>1.43</v>
      </c>
      <c r="AA40" s="141">
        <v>1.14</v>
      </c>
      <c r="AB40" s="49">
        <v>2.32</v>
      </c>
    </row>
    <row r="41" spans="1:28" s="139" customFormat="1" ht="13.5" customHeight="1">
      <c r="A41" s="519">
        <v>9</v>
      </c>
      <c r="B41" s="6" t="s">
        <v>35</v>
      </c>
      <c r="C41" s="21">
        <v>1</v>
      </c>
      <c r="D41" s="22">
        <v>0</v>
      </c>
      <c r="E41" s="22">
        <v>6</v>
      </c>
      <c r="F41" s="22">
        <v>18</v>
      </c>
      <c r="G41" s="22">
        <v>3</v>
      </c>
      <c r="H41" s="22">
        <v>1</v>
      </c>
      <c r="I41" s="23">
        <v>4</v>
      </c>
      <c r="J41" s="24">
        <f t="shared" si="6"/>
        <v>33</v>
      </c>
      <c r="K41" s="22">
        <v>29</v>
      </c>
      <c r="L41" s="68">
        <v>86</v>
      </c>
      <c r="M41" s="21">
        <v>3633</v>
      </c>
      <c r="N41" s="22">
        <v>3150</v>
      </c>
      <c r="O41" s="27">
        <v>6525</v>
      </c>
      <c r="P41" s="28">
        <f t="shared" si="9"/>
        <v>0.3333333333333333</v>
      </c>
      <c r="Q41" s="29">
        <f t="shared" si="7"/>
        <v>0</v>
      </c>
      <c r="R41" s="29">
        <f t="shared" si="10"/>
        <v>1.2</v>
      </c>
      <c r="S41" s="29">
        <f t="shared" si="11"/>
        <v>1.6363636363636365</v>
      </c>
      <c r="T41" s="29">
        <f t="shared" si="12"/>
        <v>0.75</v>
      </c>
      <c r="U41" s="29">
        <f t="shared" si="8"/>
        <v>0.25</v>
      </c>
      <c r="V41" s="30">
        <f t="shared" si="13"/>
        <v>1</v>
      </c>
      <c r="W41" s="31">
        <f t="shared" si="14"/>
        <v>0.8918918918918919</v>
      </c>
      <c r="X41" s="29">
        <v>0.7837837837837838</v>
      </c>
      <c r="Y41" s="70">
        <v>2.324324324324324</v>
      </c>
      <c r="Z41" s="129">
        <v>1.15</v>
      </c>
      <c r="AA41" s="130">
        <v>1</v>
      </c>
      <c r="AB41" s="34">
        <v>2.08</v>
      </c>
    </row>
    <row r="42" spans="1:28" s="139" customFormat="1" ht="13.5" customHeight="1">
      <c r="A42" s="520"/>
      <c r="B42" s="6" t="s">
        <v>36</v>
      </c>
      <c r="C42" s="21">
        <v>0</v>
      </c>
      <c r="D42" s="22">
        <v>3</v>
      </c>
      <c r="E42" s="22">
        <v>5</v>
      </c>
      <c r="F42" s="22">
        <v>7</v>
      </c>
      <c r="G42" s="22">
        <v>2</v>
      </c>
      <c r="H42" s="22">
        <v>0</v>
      </c>
      <c r="I42" s="23">
        <v>4</v>
      </c>
      <c r="J42" s="24">
        <f t="shared" si="6"/>
        <v>21</v>
      </c>
      <c r="K42" s="22">
        <v>30</v>
      </c>
      <c r="L42" s="68">
        <v>110</v>
      </c>
      <c r="M42" s="21">
        <v>3394</v>
      </c>
      <c r="N42" s="22">
        <v>2777</v>
      </c>
      <c r="O42" s="27">
        <v>5081</v>
      </c>
      <c r="P42" s="28">
        <f t="shared" si="9"/>
        <v>0</v>
      </c>
      <c r="Q42" s="29">
        <f t="shared" si="7"/>
        <v>0.5</v>
      </c>
      <c r="R42" s="29">
        <f t="shared" si="10"/>
        <v>1</v>
      </c>
      <c r="S42" s="29">
        <f t="shared" si="11"/>
        <v>0.6363636363636364</v>
      </c>
      <c r="T42" s="29">
        <f t="shared" si="12"/>
        <v>0.5</v>
      </c>
      <c r="U42" s="29">
        <f t="shared" si="8"/>
        <v>0</v>
      </c>
      <c r="V42" s="30">
        <f t="shared" si="13"/>
        <v>1</v>
      </c>
      <c r="W42" s="31">
        <f t="shared" si="14"/>
        <v>0.5675675675675675</v>
      </c>
      <c r="X42" s="29">
        <v>0.8108108108108109</v>
      </c>
      <c r="Y42" s="70">
        <v>2.972972972972973</v>
      </c>
      <c r="Z42" s="129">
        <v>1.08</v>
      </c>
      <c r="AA42" s="130">
        <v>0.88</v>
      </c>
      <c r="AB42" s="34">
        <v>1.62</v>
      </c>
    </row>
    <row r="43" spans="1:28" s="139" customFormat="1" ht="13.5" customHeight="1">
      <c r="A43" s="520"/>
      <c r="B43" s="6" t="s">
        <v>37</v>
      </c>
      <c r="C43" s="21">
        <v>0</v>
      </c>
      <c r="D43" s="22">
        <v>1</v>
      </c>
      <c r="E43" s="22">
        <v>11</v>
      </c>
      <c r="F43" s="22">
        <v>5</v>
      </c>
      <c r="G43" s="22">
        <v>1</v>
      </c>
      <c r="H43" s="22">
        <v>2</v>
      </c>
      <c r="I43" s="23">
        <v>0</v>
      </c>
      <c r="J43" s="24">
        <f t="shared" si="6"/>
        <v>20</v>
      </c>
      <c r="K43" s="22">
        <v>27</v>
      </c>
      <c r="L43" s="68">
        <v>95</v>
      </c>
      <c r="M43" s="21">
        <v>2073</v>
      </c>
      <c r="N43" s="22">
        <v>1791</v>
      </c>
      <c r="O43" s="27">
        <v>3111</v>
      </c>
      <c r="P43" s="28">
        <f t="shared" si="9"/>
        <v>0</v>
      </c>
      <c r="Q43" s="29">
        <f t="shared" si="7"/>
        <v>0.16666666666666666</v>
      </c>
      <c r="R43" s="29">
        <f t="shared" si="10"/>
        <v>2.2</v>
      </c>
      <c r="S43" s="29">
        <f t="shared" si="11"/>
        <v>0.45454545454545453</v>
      </c>
      <c r="T43" s="29">
        <f t="shared" si="12"/>
        <v>0.25</v>
      </c>
      <c r="U43" s="29">
        <f t="shared" si="8"/>
        <v>0.5</v>
      </c>
      <c r="V43" s="30">
        <f t="shared" si="13"/>
        <v>0</v>
      </c>
      <c r="W43" s="31">
        <f t="shared" si="14"/>
        <v>0.5405405405405406</v>
      </c>
      <c r="X43" s="29">
        <v>0.7297297297297297</v>
      </c>
      <c r="Y43" s="70">
        <v>2.5675675675675675</v>
      </c>
      <c r="Z43" s="129">
        <v>0.66</v>
      </c>
      <c r="AA43" s="130">
        <v>0.57</v>
      </c>
      <c r="AB43" s="34">
        <v>0.99</v>
      </c>
    </row>
    <row r="44" spans="1:28" s="139" customFormat="1" ht="13.5" customHeight="1">
      <c r="A44" s="521"/>
      <c r="B44" s="135" t="s">
        <v>38</v>
      </c>
      <c r="C44" s="36">
        <v>1</v>
      </c>
      <c r="D44" s="37">
        <v>1</v>
      </c>
      <c r="E44" s="37">
        <v>4</v>
      </c>
      <c r="F44" s="37">
        <v>6</v>
      </c>
      <c r="G44" s="37">
        <v>0</v>
      </c>
      <c r="H44" s="37">
        <v>0</v>
      </c>
      <c r="I44" s="38">
        <v>2</v>
      </c>
      <c r="J44" s="39">
        <f t="shared" si="6"/>
        <v>14</v>
      </c>
      <c r="K44" s="37">
        <v>26</v>
      </c>
      <c r="L44" s="136">
        <v>73</v>
      </c>
      <c r="M44" s="36">
        <v>1269</v>
      </c>
      <c r="N44" s="37">
        <v>1606</v>
      </c>
      <c r="O44" s="42">
        <v>2450</v>
      </c>
      <c r="P44" s="43">
        <f t="shared" si="9"/>
        <v>0.3333333333333333</v>
      </c>
      <c r="Q44" s="44">
        <f t="shared" si="7"/>
        <v>0.16666666666666666</v>
      </c>
      <c r="R44" s="44">
        <f t="shared" si="10"/>
        <v>0.8</v>
      </c>
      <c r="S44" s="44">
        <f t="shared" si="11"/>
        <v>0.5454545454545454</v>
      </c>
      <c r="T44" s="44">
        <f t="shared" si="12"/>
        <v>0</v>
      </c>
      <c r="U44" s="44">
        <f t="shared" si="8"/>
        <v>0</v>
      </c>
      <c r="V44" s="45">
        <f t="shared" si="13"/>
        <v>0.5</v>
      </c>
      <c r="W44" s="46">
        <f t="shared" si="14"/>
        <v>0.3783783783783784</v>
      </c>
      <c r="X44" s="44">
        <v>0.7027027027027027</v>
      </c>
      <c r="Y44" s="138">
        <v>1.972972972972973</v>
      </c>
      <c r="Z44" s="140">
        <v>0.4</v>
      </c>
      <c r="AA44" s="141">
        <v>0.51</v>
      </c>
      <c r="AB44" s="49">
        <v>0.78</v>
      </c>
    </row>
    <row r="45" spans="1:28" s="139" customFormat="1" ht="13.5" customHeight="1">
      <c r="A45" s="519">
        <v>10</v>
      </c>
      <c r="B45" s="5" t="s">
        <v>39</v>
      </c>
      <c r="C45" s="95">
        <v>2</v>
      </c>
      <c r="D45" s="96">
        <v>0</v>
      </c>
      <c r="E45" s="96">
        <v>3</v>
      </c>
      <c r="F45" s="96">
        <v>0</v>
      </c>
      <c r="G45" s="96">
        <v>3</v>
      </c>
      <c r="H45" s="96">
        <v>1</v>
      </c>
      <c r="I45" s="97">
        <v>4</v>
      </c>
      <c r="J45" s="54">
        <f t="shared" si="6"/>
        <v>13</v>
      </c>
      <c r="K45" s="96">
        <v>26</v>
      </c>
      <c r="L45" s="71">
        <v>56</v>
      </c>
      <c r="M45" s="95">
        <v>1039</v>
      </c>
      <c r="N45" s="96">
        <v>1165</v>
      </c>
      <c r="O45" s="59">
        <v>1451</v>
      </c>
      <c r="P45" s="60">
        <f t="shared" si="9"/>
        <v>0.6666666666666666</v>
      </c>
      <c r="Q45" s="61">
        <f t="shared" si="7"/>
        <v>0</v>
      </c>
      <c r="R45" s="61">
        <f t="shared" si="10"/>
        <v>0.6</v>
      </c>
      <c r="S45" s="61">
        <f t="shared" si="11"/>
        <v>0</v>
      </c>
      <c r="T45" s="61">
        <f t="shared" si="12"/>
        <v>0.75</v>
      </c>
      <c r="U45" s="61">
        <f t="shared" si="8"/>
        <v>0.25</v>
      </c>
      <c r="V45" s="62">
        <f t="shared" si="13"/>
        <v>1</v>
      </c>
      <c r="W45" s="63">
        <f t="shared" si="14"/>
        <v>0.35135135135135137</v>
      </c>
      <c r="X45" s="61">
        <v>0.7027027027027027</v>
      </c>
      <c r="Y45" s="73">
        <v>1.5135135135135136</v>
      </c>
      <c r="Z45" s="132">
        <v>0.33</v>
      </c>
      <c r="AA45" s="133">
        <v>0.37</v>
      </c>
      <c r="AB45" s="66">
        <v>0.47</v>
      </c>
    </row>
    <row r="46" spans="1:28" s="139" customFormat="1" ht="13.5" customHeight="1">
      <c r="A46" s="520"/>
      <c r="B46" s="6" t="s">
        <v>40</v>
      </c>
      <c r="C46" s="21">
        <v>0</v>
      </c>
      <c r="D46" s="22">
        <v>3</v>
      </c>
      <c r="E46" s="22">
        <v>3</v>
      </c>
      <c r="F46" s="22">
        <v>4</v>
      </c>
      <c r="G46" s="22">
        <v>1</v>
      </c>
      <c r="H46" s="22">
        <v>0</v>
      </c>
      <c r="I46" s="23">
        <v>0</v>
      </c>
      <c r="J46" s="24">
        <f t="shared" si="6"/>
        <v>11</v>
      </c>
      <c r="K46" s="22">
        <v>13</v>
      </c>
      <c r="L46" s="68">
        <v>41</v>
      </c>
      <c r="M46" s="21">
        <v>889</v>
      </c>
      <c r="N46" s="22">
        <v>709</v>
      </c>
      <c r="O46" s="27">
        <v>836</v>
      </c>
      <c r="P46" s="28">
        <f t="shared" si="9"/>
        <v>0</v>
      </c>
      <c r="Q46" s="29">
        <f t="shared" si="7"/>
        <v>0.5</v>
      </c>
      <c r="R46" s="29">
        <f t="shared" si="10"/>
        <v>0.6</v>
      </c>
      <c r="S46" s="29">
        <f t="shared" si="11"/>
        <v>0.36363636363636365</v>
      </c>
      <c r="T46" s="29">
        <f t="shared" si="12"/>
        <v>0.25</v>
      </c>
      <c r="U46" s="29">
        <f t="shared" si="8"/>
        <v>0</v>
      </c>
      <c r="V46" s="128">
        <f t="shared" si="13"/>
        <v>0</v>
      </c>
      <c r="W46" s="31">
        <f t="shared" si="14"/>
        <v>0.2972972972972973</v>
      </c>
      <c r="X46" s="29">
        <v>0.35135135135135137</v>
      </c>
      <c r="Y46" s="70">
        <v>1.1081081081081081</v>
      </c>
      <c r="Z46" s="129">
        <v>0.28</v>
      </c>
      <c r="AA46" s="130">
        <v>0.22</v>
      </c>
      <c r="AB46" s="34">
        <v>0.27</v>
      </c>
    </row>
    <row r="47" spans="1:28" s="139" customFormat="1" ht="13.5" customHeight="1">
      <c r="A47" s="520"/>
      <c r="B47" s="6" t="s">
        <v>41</v>
      </c>
      <c r="C47" s="21">
        <v>1</v>
      </c>
      <c r="D47" s="22">
        <v>0</v>
      </c>
      <c r="E47" s="22">
        <v>1</v>
      </c>
      <c r="F47" s="22">
        <v>2</v>
      </c>
      <c r="G47" s="22">
        <v>0</v>
      </c>
      <c r="H47" s="22">
        <v>0</v>
      </c>
      <c r="I47" s="23">
        <v>1</v>
      </c>
      <c r="J47" s="24">
        <f t="shared" si="6"/>
        <v>5</v>
      </c>
      <c r="K47" s="22">
        <v>17</v>
      </c>
      <c r="L47" s="68">
        <v>25</v>
      </c>
      <c r="M47" s="21">
        <v>609</v>
      </c>
      <c r="N47" s="22">
        <v>462</v>
      </c>
      <c r="O47" s="27">
        <v>673</v>
      </c>
      <c r="P47" s="28">
        <f t="shared" si="9"/>
        <v>0.3333333333333333</v>
      </c>
      <c r="Q47" s="29">
        <f t="shared" si="7"/>
        <v>0</v>
      </c>
      <c r="R47" s="29">
        <f t="shared" si="10"/>
        <v>0.2</v>
      </c>
      <c r="S47" s="29">
        <f t="shared" si="11"/>
        <v>0.18181818181818182</v>
      </c>
      <c r="T47" s="29">
        <f t="shared" si="12"/>
        <v>0</v>
      </c>
      <c r="U47" s="29">
        <f t="shared" si="8"/>
        <v>0</v>
      </c>
      <c r="V47" s="128">
        <f t="shared" si="13"/>
        <v>0.25</v>
      </c>
      <c r="W47" s="31">
        <f t="shared" si="14"/>
        <v>0.13513513513513514</v>
      </c>
      <c r="X47" s="29">
        <v>0.4594594594594595</v>
      </c>
      <c r="Y47" s="70">
        <v>0.6756756756756757</v>
      </c>
      <c r="Z47" s="129">
        <v>0.19</v>
      </c>
      <c r="AA47" s="130">
        <v>0.15</v>
      </c>
      <c r="AB47" s="34">
        <v>0.21</v>
      </c>
    </row>
    <row r="48" spans="1:28" s="139" customFormat="1" ht="13.5" customHeight="1">
      <c r="A48" s="520"/>
      <c r="B48" s="6" t="s">
        <v>42</v>
      </c>
      <c r="C48" s="21">
        <v>1</v>
      </c>
      <c r="D48" s="22">
        <v>1</v>
      </c>
      <c r="E48" s="22">
        <v>0</v>
      </c>
      <c r="F48" s="22">
        <v>2</v>
      </c>
      <c r="G48" s="22">
        <v>0</v>
      </c>
      <c r="H48" s="22">
        <v>4</v>
      </c>
      <c r="I48" s="23">
        <v>0</v>
      </c>
      <c r="J48" s="24">
        <f t="shared" si="6"/>
        <v>8</v>
      </c>
      <c r="K48" s="22">
        <v>13</v>
      </c>
      <c r="L48" s="68">
        <v>25</v>
      </c>
      <c r="M48" s="21">
        <v>458</v>
      </c>
      <c r="N48" s="22">
        <v>412</v>
      </c>
      <c r="O48" s="27">
        <v>516</v>
      </c>
      <c r="P48" s="28">
        <f t="shared" si="9"/>
        <v>0.3333333333333333</v>
      </c>
      <c r="Q48" s="29">
        <f t="shared" si="7"/>
        <v>0.16666666666666666</v>
      </c>
      <c r="R48" s="29">
        <f t="shared" si="10"/>
        <v>0</v>
      </c>
      <c r="S48" s="29">
        <f t="shared" si="11"/>
        <v>0.18181818181818182</v>
      </c>
      <c r="T48" s="29">
        <f t="shared" si="12"/>
        <v>0</v>
      </c>
      <c r="U48" s="29">
        <f t="shared" si="8"/>
        <v>1</v>
      </c>
      <c r="V48" s="128">
        <f t="shared" si="13"/>
        <v>0</v>
      </c>
      <c r="W48" s="31">
        <f t="shared" si="14"/>
        <v>0.21621621621621623</v>
      </c>
      <c r="X48" s="29">
        <v>0.35135135135135137</v>
      </c>
      <c r="Y48" s="70">
        <v>0.6756756756756757</v>
      </c>
      <c r="Z48" s="129">
        <v>0.15</v>
      </c>
      <c r="AA48" s="130">
        <v>0.13</v>
      </c>
      <c r="AB48" s="34">
        <v>0.16</v>
      </c>
    </row>
    <row r="49" spans="1:28" s="139" customFormat="1" ht="13.5" customHeight="1">
      <c r="A49" s="521"/>
      <c r="B49" s="135" t="s">
        <v>43</v>
      </c>
      <c r="C49" s="36">
        <v>3</v>
      </c>
      <c r="D49" s="37">
        <v>2</v>
      </c>
      <c r="E49" s="37">
        <v>1</v>
      </c>
      <c r="F49" s="37">
        <v>3</v>
      </c>
      <c r="G49" s="37">
        <v>0</v>
      </c>
      <c r="H49" s="37">
        <v>0</v>
      </c>
      <c r="I49" s="38">
        <v>0</v>
      </c>
      <c r="J49" s="39">
        <f t="shared" si="6"/>
        <v>9</v>
      </c>
      <c r="K49" s="37">
        <v>7</v>
      </c>
      <c r="L49" s="136">
        <v>16</v>
      </c>
      <c r="M49" s="36">
        <v>427</v>
      </c>
      <c r="N49" s="37">
        <v>320</v>
      </c>
      <c r="O49" s="42">
        <v>376</v>
      </c>
      <c r="P49" s="43">
        <f t="shared" si="9"/>
        <v>1</v>
      </c>
      <c r="Q49" s="44">
        <f t="shared" si="7"/>
        <v>0.3333333333333333</v>
      </c>
      <c r="R49" s="44">
        <f t="shared" si="10"/>
        <v>0.2</v>
      </c>
      <c r="S49" s="44">
        <f t="shared" si="11"/>
        <v>0.2727272727272727</v>
      </c>
      <c r="T49" s="44">
        <f t="shared" si="12"/>
        <v>0</v>
      </c>
      <c r="U49" s="44">
        <f t="shared" si="8"/>
        <v>0</v>
      </c>
      <c r="V49" s="131">
        <f t="shared" si="13"/>
        <v>0</v>
      </c>
      <c r="W49" s="46">
        <f t="shared" si="14"/>
        <v>0.24324324324324326</v>
      </c>
      <c r="X49" s="44">
        <v>0.1891891891891892</v>
      </c>
      <c r="Y49" s="138">
        <v>0.43243243243243246</v>
      </c>
      <c r="Z49" s="140">
        <v>0.14</v>
      </c>
      <c r="AA49" s="141">
        <v>0.1</v>
      </c>
      <c r="AB49" s="49">
        <v>0.12</v>
      </c>
    </row>
    <row r="50" spans="1:28" s="139" customFormat="1" ht="13.5" customHeight="1">
      <c r="A50" s="519">
        <v>11</v>
      </c>
      <c r="B50" s="6" t="s">
        <v>44</v>
      </c>
      <c r="C50" s="21">
        <v>1</v>
      </c>
      <c r="D50" s="22">
        <v>2</v>
      </c>
      <c r="E50" s="22">
        <v>2</v>
      </c>
      <c r="F50" s="22">
        <v>4</v>
      </c>
      <c r="G50" s="22">
        <v>1</v>
      </c>
      <c r="H50" s="22">
        <v>0</v>
      </c>
      <c r="I50" s="23">
        <v>0</v>
      </c>
      <c r="J50" s="24">
        <f t="shared" si="6"/>
        <v>10</v>
      </c>
      <c r="K50" s="22">
        <v>16</v>
      </c>
      <c r="L50" s="23">
        <v>6</v>
      </c>
      <c r="M50" s="21">
        <v>307</v>
      </c>
      <c r="N50" s="22">
        <v>266</v>
      </c>
      <c r="O50" s="27">
        <v>334</v>
      </c>
      <c r="P50" s="28">
        <f t="shared" si="9"/>
        <v>0.3333333333333333</v>
      </c>
      <c r="Q50" s="29">
        <f t="shared" si="7"/>
        <v>0.3333333333333333</v>
      </c>
      <c r="R50" s="29">
        <f t="shared" si="10"/>
        <v>0.4</v>
      </c>
      <c r="S50" s="29">
        <f t="shared" si="11"/>
        <v>0.36363636363636365</v>
      </c>
      <c r="T50" s="29">
        <f t="shared" si="12"/>
        <v>0.25</v>
      </c>
      <c r="U50" s="29">
        <f t="shared" si="8"/>
        <v>0</v>
      </c>
      <c r="V50" s="30">
        <f t="shared" si="13"/>
        <v>0</v>
      </c>
      <c r="W50" s="31">
        <f t="shared" si="14"/>
        <v>0.2702702702702703</v>
      </c>
      <c r="X50" s="29">
        <v>0.43243243243243246</v>
      </c>
      <c r="Y50" s="70">
        <v>0.16216216216216217</v>
      </c>
      <c r="Z50" s="129">
        <v>0.1</v>
      </c>
      <c r="AA50" s="130">
        <v>0.08</v>
      </c>
      <c r="AB50" s="34">
        <v>0.11</v>
      </c>
    </row>
    <row r="51" spans="1:28" s="139" customFormat="1" ht="13.5" customHeight="1">
      <c r="A51" s="520"/>
      <c r="B51" s="6" t="s">
        <v>45</v>
      </c>
      <c r="C51" s="21">
        <v>0</v>
      </c>
      <c r="D51" s="22">
        <v>1</v>
      </c>
      <c r="E51" s="22">
        <v>1</v>
      </c>
      <c r="F51" s="22">
        <v>3</v>
      </c>
      <c r="G51" s="22">
        <v>3</v>
      </c>
      <c r="H51" s="22">
        <v>0</v>
      </c>
      <c r="I51" s="23">
        <v>0</v>
      </c>
      <c r="J51" s="24">
        <f t="shared" si="6"/>
        <v>8</v>
      </c>
      <c r="K51" s="22">
        <v>4</v>
      </c>
      <c r="L51" s="23">
        <v>9</v>
      </c>
      <c r="M51" s="21">
        <v>254</v>
      </c>
      <c r="N51" s="22">
        <v>237</v>
      </c>
      <c r="O51" s="142">
        <v>304</v>
      </c>
      <c r="P51" s="28">
        <f t="shared" si="9"/>
        <v>0</v>
      </c>
      <c r="Q51" s="29">
        <f t="shared" si="7"/>
        <v>0.16666666666666666</v>
      </c>
      <c r="R51" s="29">
        <f t="shared" si="10"/>
        <v>0.2</v>
      </c>
      <c r="S51" s="29">
        <f t="shared" si="11"/>
        <v>0.2727272727272727</v>
      </c>
      <c r="T51" s="29">
        <f t="shared" si="12"/>
        <v>0.75</v>
      </c>
      <c r="U51" s="29">
        <f t="shared" si="8"/>
        <v>0</v>
      </c>
      <c r="V51" s="30">
        <f t="shared" si="13"/>
        <v>0</v>
      </c>
      <c r="W51" s="31">
        <f t="shared" si="14"/>
        <v>0.21621621621621623</v>
      </c>
      <c r="X51" s="29">
        <v>0.10810810810810811</v>
      </c>
      <c r="Y51" s="70">
        <v>0.24324324324324326</v>
      </c>
      <c r="Z51" s="129">
        <v>0.08</v>
      </c>
      <c r="AA51" s="130">
        <v>0.08</v>
      </c>
      <c r="AB51" s="143">
        <v>0.1</v>
      </c>
    </row>
    <row r="52" spans="1:28" s="139" customFormat="1" ht="13.5" customHeight="1">
      <c r="A52" s="520"/>
      <c r="B52" s="6" t="s">
        <v>46</v>
      </c>
      <c r="C52" s="21">
        <v>0</v>
      </c>
      <c r="D52" s="22">
        <v>0</v>
      </c>
      <c r="E52" s="22">
        <v>0</v>
      </c>
      <c r="F52" s="22">
        <v>2</v>
      </c>
      <c r="G52" s="22">
        <v>1</v>
      </c>
      <c r="H52" s="22">
        <v>0</v>
      </c>
      <c r="I52" s="23">
        <v>0</v>
      </c>
      <c r="J52" s="24">
        <f t="shared" si="6"/>
        <v>3</v>
      </c>
      <c r="K52" s="22">
        <v>5</v>
      </c>
      <c r="L52" s="23">
        <v>5</v>
      </c>
      <c r="M52" s="21">
        <v>208</v>
      </c>
      <c r="N52" s="22">
        <v>188</v>
      </c>
      <c r="O52" s="142">
        <v>192</v>
      </c>
      <c r="P52" s="28">
        <f t="shared" si="9"/>
        <v>0</v>
      </c>
      <c r="Q52" s="29">
        <f t="shared" si="7"/>
        <v>0</v>
      </c>
      <c r="R52" s="29">
        <f t="shared" si="10"/>
        <v>0</v>
      </c>
      <c r="S52" s="29">
        <f t="shared" si="11"/>
        <v>0.18181818181818182</v>
      </c>
      <c r="T52" s="29">
        <f t="shared" si="12"/>
        <v>0.25</v>
      </c>
      <c r="U52" s="29">
        <f t="shared" si="8"/>
        <v>0</v>
      </c>
      <c r="V52" s="30">
        <f t="shared" si="13"/>
        <v>0</v>
      </c>
      <c r="W52" s="31">
        <f t="shared" si="14"/>
        <v>0.08108108108108109</v>
      </c>
      <c r="X52" s="29">
        <v>0.13513513513513514</v>
      </c>
      <c r="Y52" s="30">
        <v>0.13513513513513514</v>
      </c>
      <c r="Z52" s="129">
        <v>0.07</v>
      </c>
      <c r="AA52" s="130">
        <v>0.06</v>
      </c>
      <c r="AB52" s="143">
        <v>0.06</v>
      </c>
    </row>
    <row r="53" spans="1:28" s="139" customFormat="1" ht="13.5" customHeight="1">
      <c r="A53" s="521"/>
      <c r="B53" s="135" t="s">
        <v>47</v>
      </c>
      <c r="C53" s="36">
        <v>1</v>
      </c>
      <c r="D53" s="37">
        <v>0</v>
      </c>
      <c r="E53" s="37">
        <v>2</v>
      </c>
      <c r="F53" s="37">
        <v>0</v>
      </c>
      <c r="G53" s="37">
        <v>0</v>
      </c>
      <c r="H53" s="37">
        <v>1</v>
      </c>
      <c r="I53" s="38">
        <v>0</v>
      </c>
      <c r="J53" s="39">
        <f t="shared" si="6"/>
        <v>4</v>
      </c>
      <c r="K53" s="37">
        <v>4</v>
      </c>
      <c r="L53" s="38">
        <v>3</v>
      </c>
      <c r="M53" s="36">
        <v>179</v>
      </c>
      <c r="N53" s="37">
        <v>175</v>
      </c>
      <c r="O53" s="253">
        <v>192</v>
      </c>
      <c r="P53" s="43">
        <f t="shared" si="9"/>
        <v>0.3333333333333333</v>
      </c>
      <c r="Q53" s="44">
        <f t="shared" si="7"/>
        <v>0</v>
      </c>
      <c r="R53" s="44">
        <f t="shared" si="10"/>
        <v>0.4</v>
      </c>
      <c r="S53" s="44">
        <f t="shared" si="11"/>
        <v>0</v>
      </c>
      <c r="T53" s="44">
        <f t="shared" si="12"/>
        <v>0</v>
      </c>
      <c r="U53" s="44">
        <f t="shared" si="8"/>
        <v>0.25</v>
      </c>
      <c r="V53" s="45">
        <f t="shared" si="13"/>
        <v>0</v>
      </c>
      <c r="W53" s="46">
        <f t="shared" si="14"/>
        <v>0.10810810810810811</v>
      </c>
      <c r="X53" s="44">
        <v>0.10810810810810811</v>
      </c>
      <c r="Y53" s="45">
        <v>0.08108108108108109</v>
      </c>
      <c r="Z53" s="140">
        <v>0.06</v>
      </c>
      <c r="AA53" s="141">
        <v>0.06</v>
      </c>
      <c r="AB53" s="254">
        <v>0.06</v>
      </c>
    </row>
    <row r="54" spans="1:28" s="139" customFormat="1" ht="13.5" customHeight="1">
      <c r="A54" s="519">
        <v>12</v>
      </c>
      <c r="B54" s="6" t="s">
        <v>48</v>
      </c>
      <c r="C54" s="21">
        <v>0</v>
      </c>
      <c r="D54" s="22">
        <v>0</v>
      </c>
      <c r="E54" s="22">
        <v>1</v>
      </c>
      <c r="F54" s="22">
        <v>2</v>
      </c>
      <c r="G54" s="22">
        <v>0</v>
      </c>
      <c r="H54" s="22">
        <v>0</v>
      </c>
      <c r="I54" s="23">
        <v>0</v>
      </c>
      <c r="J54" s="24">
        <f t="shared" si="6"/>
        <v>3</v>
      </c>
      <c r="K54" s="22">
        <v>4</v>
      </c>
      <c r="L54" s="23">
        <v>5</v>
      </c>
      <c r="M54" s="21">
        <v>152</v>
      </c>
      <c r="N54" s="22">
        <v>139</v>
      </c>
      <c r="O54" s="142">
        <v>189</v>
      </c>
      <c r="P54" s="28">
        <f t="shared" si="9"/>
        <v>0</v>
      </c>
      <c r="Q54" s="29">
        <f t="shared" si="7"/>
        <v>0</v>
      </c>
      <c r="R54" s="29">
        <f t="shared" si="10"/>
        <v>0.2</v>
      </c>
      <c r="S54" s="29">
        <f t="shared" si="11"/>
        <v>0.18181818181818182</v>
      </c>
      <c r="T54" s="29">
        <f t="shared" si="12"/>
        <v>0</v>
      </c>
      <c r="U54" s="29">
        <f t="shared" si="8"/>
        <v>0</v>
      </c>
      <c r="V54" s="128">
        <f t="shared" si="13"/>
        <v>0</v>
      </c>
      <c r="W54" s="31">
        <f t="shared" si="14"/>
        <v>0.08108108108108109</v>
      </c>
      <c r="X54" s="29">
        <v>0.10810810810810811</v>
      </c>
      <c r="Y54" s="30">
        <v>0.13513513513513514</v>
      </c>
      <c r="Z54" s="129">
        <v>0.05</v>
      </c>
      <c r="AA54" s="130">
        <v>0.04</v>
      </c>
      <c r="AB54" s="143">
        <v>0.06</v>
      </c>
    </row>
    <row r="55" spans="1:28" s="139" customFormat="1" ht="13.5" customHeight="1">
      <c r="A55" s="520"/>
      <c r="B55" s="6" t="s">
        <v>49</v>
      </c>
      <c r="C55" s="21">
        <v>0</v>
      </c>
      <c r="D55" s="22">
        <v>0</v>
      </c>
      <c r="E55" s="22">
        <v>0</v>
      </c>
      <c r="F55" s="22">
        <v>2</v>
      </c>
      <c r="G55" s="22">
        <v>0</v>
      </c>
      <c r="H55" s="22">
        <v>0</v>
      </c>
      <c r="I55" s="23">
        <v>0</v>
      </c>
      <c r="J55" s="24">
        <f t="shared" si="6"/>
        <v>2</v>
      </c>
      <c r="K55" s="22">
        <v>7</v>
      </c>
      <c r="L55" s="23">
        <v>5</v>
      </c>
      <c r="M55" s="21">
        <v>117</v>
      </c>
      <c r="N55" s="22">
        <v>121</v>
      </c>
      <c r="O55" s="142">
        <v>151</v>
      </c>
      <c r="P55" s="28">
        <f t="shared" si="9"/>
        <v>0</v>
      </c>
      <c r="Q55" s="29">
        <f t="shared" si="7"/>
        <v>0</v>
      </c>
      <c r="R55" s="29">
        <f t="shared" si="10"/>
        <v>0</v>
      </c>
      <c r="S55" s="29">
        <f t="shared" si="11"/>
        <v>0.18181818181818182</v>
      </c>
      <c r="T55" s="29">
        <f t="shared" si="12"/>
        <v>0</v>
      </c>
      <c r="U55" s="29">
        <f t="shared" si="8"/>
        <v>0</v>
      </c>
      <c r="V55" s="30">
        <f t="shared" si="13"/>
        <v>0</v>
      </c>
      <c r="W55" s="31">
        <f t="shared" si="14"/>
        <v>0.05405405405405406</v>
      </c>
      <c r="X55" s="29">
        <v>0.1891891891891892</v>
      </c>
      <c r="Y55" s="30">
        <v>0.13513513513513514</v>
      </c>
      <c r="Z55" s="129">
        <v>0.04</v>
      </c>
      <c r="AA55" s="130">
        <v>0.04</v>
      </c>
      <c r="AB55" s="143">
        <v>0.05</v>
      </c>
    </row>
    <row r="56" spans="1:28" s="139" customFormat="1" ht="13.5" customHeight="1">
      <c r="A56" s="520"/>
      <c r="B56" s="6" t="s">
        <v>50</v>
      </c>
      <c r="C56" s="21">
        <v>3</v>
      </c>
      <c r="D56" s="22">
        <v>1</v>
      </c>
      <c r="E56" s="22">
        <v>0</v>
      </c>
      <c r="F56" s="22">
        <v>3</v>
      </c>
      <c r="G56" s="22">
        <v>2</v>
      </c>
      <c r="H56" s="22">
        <v>1</v>
      </c>
      <c r="I56" s="23">
        <v>0</v>
      </c>
      <c r="J56" s="24">
        <f t="shared" si="6"/>
        <v>10</v>
      </c>
      <c r="K56" s="22">
        <v>3</v>
      </c>
      <c r="L56" s="23">
        <v>2</v>
      </c>
      <c r="M56" s="21">
        <v>105</v>
      </c>
      <c r="N56" s="22">
        <v>168</v>
      </c>
      <c r="O56" s="142">
        <v>138</v>
      </c>
      <c r="P56" s="28">
        <f t="shared" si="9"/>
        <v>1</v>
      </c>
      <c r="Q56" s="29">
        <f t="shared" si="7"/>
        <v>0.16666666666666666</v>
      </c>
      <c r="R56" s="29">
        <f t="shared" si="10"/>
        <v>0</v>
      </c>
      <c r="S56" s="29">
        <f t="shared" si="11"/>
        <v>0.2727272727272727</v>
      </c>
      <c r="T56" s="29">
        <f t="shared" si="12"/>
        <v>0.5</v>
      </c>
      <c r="U56" s="29">
        <f t="shared" si="8"/>
        <v>0.25</v>
      </c>
      <c r="V56" s="30">
        <f t="shared" si="13"/>
        <v>0</v>
      </c>
      <c r="W56" s="31">
        <f t="shared" si="14"/>
        <v>0.2702702702702703</v>
      </c>
      <c r="X56" s="29">
        <v>0.08108108108108109</v>
      </c>
      <c r="Y56" s="30">
        <v>0.05405405405405406</v>
      </c>
      <c r="Z56" s="129">
        <v>0.03</v>
      </c>
      <c r="AA56" s="130">
        <v>0.05</v>
      </c>
      <c r="AB56" s="143">
        <v>0.04</v>
      </c>
    </row>
    <row r="57" spans="1:28" s="139" customFormat="1" ht="13.5" customHeight="1">
      <c r="A57" s="520"/>
      <c r="B57" s="6" t="s">
        <v>51</v>
      </c>
      <c r="C57" s="21">
        <v>0</v>
      </c>
      <c r="D57" s="22">
        <v>0</v>
      </c>
      <c r="E57" s="22">
        <v>0</v>
      </c>
      <c r="F57" s="22">
        <v>3</v>
      </c>
      <c r="G57" s="22">
        <v>1</v>
      </c>
      <c r="H57" s="22">
        <v>0</v>
      </c>
      <c r="I57" s="23">
        <v>0</v>
      </c>
      <c r="J57" s="24">
        <f t="shared" si="6"/>
        <v>4</v>
      </c>
      <c r="K57" s="22">
        <v>4</v>
      </c>
      <c r="L57" s="23">
        <v>2</v>
      </c>
      <c r="M57" s="21">
        <v>105</v>
      </c>
      <c r="N57" s="22">
        <v>133</v>
      </c>
      <c r="O57" s="142">
        <v>78</v>
      </c>
      <c r="P57" s="28">
        <f t="shared" si="9"/>
        <v>0</v>
      </c>
      <c r="Q57" s="29">
        <f t="shared" si="7"/>
        <v>0</v>
      </c>
      <c r="R57" s="29">
        <f t="shared" si="10"/>
        <v>0</v>
      </c>
      <c r="S57" s="29">
        <f t="shared" si="11"/>
        <v>0.2727272727272727</v>
      </c>
      <c r="T57" s="29">
        <f t="shared" si="12"/>
        <v>0.25</v>
      </c>
      <c r="U57" s="29">
        <f t="shared" si="8"/>
        <v>0</v>
      </c>
      <c r="V57" s="30">
        <f t="shared" si="13"/>
        <v>0</v>
      </c>
      <c r="W57" s="31">
        <f t="shared" si="14"/>
        <v>0.10810810810810811</v>
      </c>
      <c r="X57" s="29">
        <v>0.10810810810810811</v>
      </c>
      <c r="Y57" s="30">
        <v>0.05405405405405406</v>
      </c>
      <c r="Z57" s="129">
        <v>0.03</v>
      </c>
      <c r="AA57" s="130">
        <v>0.04</v>
      </c>
      <c r="AB57" s="143">
        <v>0.03</v>
      </c>
    </row>
    <row r="58" spans="1:28" s="139" customFormat="1" ht="13.5" customHeight="1" hidden="1">
      <c r="A58" s="303"/>
      <c r="B58" s="146">
        <v>53</v>
      </c>
      <c r="C58" s="147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9">
        <v>0</v>
      </c>
      <c r="J58" s="74">
        <f t="shared" si="6"/>
        <v>0</v>
      </c>
      <c r="K58" s="148">
        <v>0</v>
      </c>
      <c r="L58" s="149">
        <v>0</v>
      </c>
      <c r="M58" s="147"/>
      <c r="N58" s="148"/>
      <c r="O58" s="291"/>
      <c r="P58" s="75"/>
      <c r="Q58" s="76"/>
      <c r="R58" s="76"/>
      <c r="S58" s="76"/>
      <c r="T58" s="76"/>
      <c r="U58" s="76"/>
      <c r="V58" s="77"/>
      <c r="W58" s="78">
        <f t="shared" si="14"/>
        <v>0</v>
      </c>
      <c r="X58" s="76">
        <v>0</v>
      </c>
      <c r="Y58" s="77">
        <v>0</v>
      </c>
      <c r="Z58" s="79"/>
      <c r="AA58" s="154"/>
      <c r="AB58" s="292"/>
    </row>
    <row r="59" spans="1:28" s="139" customFormat="1" ht="15.75" customHeight="1">
      <c r="A59" s="553" t="s">
        <v>60</v>
      </c>
      <c r="B59" s="554"/>
      <c r="C59" s="156">
        <f>SUM(C6:C58)</f>
        <v>36</v>
      </c>
      <c r="D59" s="157">
        <f aca="true" t="shared" si="15" ref="D59:L59">SUM(D6:D58)</f>
        <v>102</v>
      </c>
      <c r="E59" s="157">
        <f t="shared" si="15"/>
        <v>153</v>
      </c>
      <c r="F59" s="157">
        <f t="shared" si="15"/>
        <v>179</v>
      </c>
      <c r="G59" s="157">
        <f t="shared" si="15"/>
        <v>42</v>
      </c>
      <c r="H59" s="157">
        <f t="shared" si="15"/>
        <v>43</v>
      </c>
      <c r="I59" s="158">
        <f t="shared" si="15"/>
        <v>62</v>
      </c>
      <c r="J59" s="159">
        <f t="shared" si="15"/>
        <v>617</v>
      </c>
      <c r="K59" s="157">
        <f t="shared" si="15"/>
        <v>1168</v>
      </c>
      <c r="L59" s="158">
        <f t="shared" si="15"/>
        <v>1829</v>
      </c>
      <c r="M59" s="156">
        <f>SUM(M6:M58)</f>
        <v>94755</v>
      </c>
      <c r="N59" s="157">
        <f>SUM(N6:N58)</f>
        <v>114548</v>
      </c>
      <c r="O59" s="160">
        <f>SUM(O6:O58)</f>
        <v>139078</v>
      </c>
      <c r="P59" s="219">
        <f aca="true" t="shared" si="16" ref="P59:Y59">SUM(P6:P58)</f>
        <v>12.000000000000002</v>
      </c>
      <c r="Q59" s="162">
        <f t="shared" si="16"/>
        <v>16.999999999999996</v>
      </c>
      <c r="R59" s="162">
        <f t="shared" si="16"/>
        <v>30.599999999999998</v>
      </c>
      <c r="S59" s="162">
        <f t="shared" si="16"/>
        <v>16.272727272727273</v>
      </c>
      <c r="T59" s="162">
        <f t="shared" si="16"/>
        <v>10.5</v>
      </c>
      <c r="U59" s="162">
        <f t="shared" si="16"/>
        <v>10.75</v>
      </c>
      <c r="V59" s="164">
        <f t="shared" si="16"/>
        <v>15.5</v>
      </c>
      <c r="W59" s="161">
        <f t="shared" si="16"/>
        <v>16.675675675675677</v>
      </c>
      <c r="X59" s="162">
        <f t="shared" si="16"/>
        <v>31.56756756756756</v>
      </c>
      <c r="Y59" s="163">
        <f t="shared" si="16"/>
        <v>49.43243243243244</v>
      </c>
      <c r="Z59" s="161">
        <v>30.16</v>
      </c>
      <c r="AA59" s="162">
        <v>36.45</v>
      </c>
      <c r="AB59" s="164">
        <v>44.39</v>
      </c>
    </row>
    <row r="60" spans="2:27" s="167" customFormat="1" ht="13.5" customHeight="1">
      <c r="B60" s="165"/>
      <c r="C60" s="166"/>
      <c r="D60" s="166"/>
      <c r="E60" s="166"/>
      <c r="F60" s="166"/>
      <c r="G60" s="166"/>
      <c r="H60" s="166"/>
      <c r="I60" s="166"/>
      <c r="K60" s="166"/>
      <c r="M60" s="168"/>
      <c r="N60" s="166"/>
      <c r="O60" s="166"/>
      <c r="P60" s="168"/>
      <c r="R60" s="166"/>
      <c r="S60" s="166"/>
      <c r="T60" s="166"/>
      <c r="U60" s="166"/>
      <c r="V60" s="166"/>
      <c r="W60" s="166"/>
      <c r="X60" s="166"/>
      <c r="Y60" s="166"/>
      <c r="Z60" s="166"/>
      <c r="AA60" s="166"/>
    </row>
    <row r="61" ht="12">
      <c r="J61" s="168"/>
    </row>
  </sheetData>
  <sheetProtection/>
  <mergeCells count="33">
    <mergeCell ref="Z3:AB3"/>
    <mergeCell ref="A15:A18"/>
    <mergeCell ref="A45:A49"/>
    <mergeCell ref="A50:A53"/>
    <mergeCell ref="A41:A44"/>
    <mergeCell ref="P2:AB2"/>
    <mergeCell ref="C2:O2"/>
    <mergeCell ref="C3:I3"/>
    <mergeCell ref="J3:L3"/>
    <mergeCell ref="P3:V3"/>
    <mergeCell ref="W3:Y3"/>
    <mergeCell ref="A59:B59"/>
    <mergeCell ref="A23:A27"/>
    <mergeCell ref="A28:A31"/>
    <mergeCell ref="A36:A40"/>
    <mergeCell ref="A54:A57"/>
    <mergeCell ref="M3:O3"/>
    <mergeCell ref="A19:A22"/>
    <mergeCell ref="A32:A35"/>
    <mergeCell ref="A6:A10"/>
    <mergeCell ref="A11:A14"/>
    <mergeCell ref="J4:J5"/>
    <mergeCell ref="K4:K5"/>
    <mergeCell ref="L4:L5"/>
    <mergeCell ref="M4:M5"/>
    <mergeCell ref="N4:N5"/>
    <mergeCell ref="AB4:AB5"/>
    <mergeCell ref="O4:O5"/>
    <mergeCell ref="W4:W5"/>
    <mergeCell ref="X4:X5"/>
    <mergeCell ref="Y4:Y5"/>
    <mergeCell ref="Z4:Z5"/>
    <mergeCell ref="AA4:AA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 K59:L59 N59:O59 X59:Y59" formulaRange="1"/>
    <ignoredError sqref="B6:B31 B32:B51 B52:B5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1"/>
  <sheetViews>
    <sheetView showGridLines="0" showZeros="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8.75390625" style="171" customWidth="1"/>
    <col min="16" max="22" width="7.75390625" style="171" customWidth="1"/>
    <col min="23" max="28" width="7.875" style="171" customWidth="1"/>
    <col min="29" max="16384" width="9.00390625" style="169" customWidth="1"/>
  </cols>
  <sheetData>
    <row r="1" spans="1:28" s="114" customFormat="1" ht="24.75" customHeight="1">
      <c r="A1" s="7" t="s">
        <v>70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43" t="s">
        <v>96</v>
      </c>
      <c r="Q3" s="544"/>
      <c r="R3" s="544"/>
      <c r="S3" s="544"/>
      <c r="T3" s="544"/>
      <c r="U3" s="544"/>
      <c r="V3" s="544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26" customFormat="1" ht="13.5" customHeight="1">
      <c r="A6" s="528">
        <v>1</v>
      </c>
      <c r="B6" s="118" t="s">
        <v>0</v>
      </c>
      <c r="C6" s="84">
        <v>0</v>
      </c>
      <c r="D6" s="119">
        <v>0</v>
      </c>
      <c r="E6" s="119">
        <v>2</v>
      </c>
      <c r="F6" s="119">
        <v>4</v>
      </c>
      <c r="G6" s="119">
        <v>0</v>
      </c>
      <c r="H6" s="119">
        <v>0</v>
      </c>
      <c r="I6" s="120">
        <v>0</v>
      </c>
      <c r="J6" s="84">
        <f>SUM(C6:I6)</f>
        <v>6</v>
      </c>
      <c r="K6" s="119">
        <v>70</v>
      </c>
      <c r="L6" s="121">
        <v>49</v>
      </c>
      <c r="M6" s="81">
        <v>581</v>
      </c>
      <c r="N6" s="82">
        <v>2211</v>
      </c>
      <c r="O6" s="87">
        <v>4325</v>
      </c>
      <c r="P6" s="88">
        <f aca="true" t="shared" si="0" ref="P6:P37">C6/3</f>
        <v>0</v>
      </c>
      <c r="Q6" s="89">
        <f>D6/6</f>
        <v>0</v>
      </c>
      <c r="R6" s="89">
        <f aca="true" t="shared" si="1" ref="R6:R37">E6/5</f>
        <v>0.4</v>
      </c>
      <c r="S6" s="89">
        <f aca="true" t="shared" si="2" ref="S6:S37">F6/11</f>
        <v>0.36363636363636365</v>
      </c>
      <c r="T6" s="89">
        <f aca="true" t="shared" si="3" ref="T6:T37">G6/4</f>
        <v>0</v>
      </c>
      <c r="U6" s="89">
        <f>H6/4</f>
        <v>0</v>
      </c>
      <c r="V6" s="90">
        <f aca="true" t="shared" si="4" ref="V6:V37">I6/4</f>
        <v>0</v>
      </c>
      <c r="W6" s="91">
        <f aca="true" t="shared" si="5" ref="W6:W37">J6/37</f>
        <v>0.16216216216216217</v>
      </c>
      <c r="X6" s="89">
        <v>1.8918918918918919</v>
      </c>
      <c r="Y6" s="123">
        <v>1.3243243243243243</v>
      </c>
      <c r="Z6" s="124">
        <v>0.19</v>
      </c>
      <c r="AA6" s="125">
        <v>0.71</v>
      </c>
      <c r="AB6" s="94">
        <v>1.37</v>
      </c>
    </row>
    <row r="7" spans="1:28" s="126" customFormat="1" ht="13.5" customHeight="1">
      <c r="A7" s="520"/>
      <c r="B7" s="6" t="s">
        <v>1</v>
      </c>
      <c r="C7" s="24">
        <v>0</v>
      </c>
      <c r="D7" s="51">
        <v>0</v>
      </c>
      <c r="E7" s="51">
        <v>3</v>
      </c>
      <c r="F7" s="51">
        <v>9</v>
      </c>
      <c r="G7" s="51">
        <v>2</v>
      </c>
      <c r="H7" s="51">
        <v>0</v>
      </c>
      <c r="I7" s="52">
        <v>0</v>
      </c>
      <c r="J7" s="24">
        <f aca="true" t="shared" si="6" ref="J7:J58">SUM(C7:I7)</f>
        <v>14</v>
      </c>
      <c r="K7" s="51">
        <v>60</v>
      </c>
      <c r="L7" s="127">
        <v>40</v>
      </c>
      <c r="M7" s="21">
        <v>1072</v>
      </c>
      <c r="N7" s="22">
        <v>2163</v>
      </c>
      <c r="O7" s="27">
        <v>3623</v>
      </c>
      <c r="P7" s="28">
        <f t="shared" si="0"/>
        <v>0</v>
      </c>
      <c r="Q7" s="29">
        <f aca="true" t="shared" si="7" ref="Q7:Q57">D7/6</f>
        <v>0</v>
      </c>
      <c r="R7" s="29">
        <f t="shared" si="1"/>
        <v>0.6</v>
      </c>
      <c r="S7" s="29">
        <f t="shared" si="2"/>
        <v>0.8181818181818182</v>
      </c>
      <c r="T7" s="29">
        <f t="shared" si="3"/>
        <v>0.5</v>
      </c>
      <c r="U7" s="29">
        <f aca="true" t="shared" si="8" ref="U7:U57">H7/4</f>
        <v>0</v>
      </c>
      <c r="V7" s="30">
        <f t="shared" si="4"/>
        <v>0</v>
      </c>
      <c r="W7" s="31">
        <f t="shared" si="5"/>
        <v>0.3783783783783784</v>
      </c>
      <c r="X7" s="29">
        <v>1.6216216216216217</v>
      </c>
      <c r="Y7" s="70">
        <v>1.0810810810810811</v>
      </c>
      <c r="Z7" s="129">
        <v>0.34</v>
      </c>
      <c r="AA7" s="130">
        <v>0.69</v>
      </c>
      <c r="AB7" s="34">
        <v>1.15</v>
      </c>
    </row>
    <row r="8" spans="1:28" s="126" customFormat="1" ht="13.5" customHeight="1">
      <c r="A8" s="520"/>
      <c r="B8" s="6" t="s">
        <v>2</v>
      </c>
      <c r="C8" s="24">
        <v>0</v>
      </c>
      <c r="D8" s="51">
        <v>0</v>
      </c>
      <c r="E8" s="51">
        <v>1</v>
      </c>
      <c r="F8" s="51">
        <v>2</v>
      </c>
      <c r="G8" s="51">
        <v>0</v>
      </c>
      <c r="H8" s="51">
        <v>1</v>
      </c>
      <c r="I8" s="52">
        <v>0</v>
      </c>
      <c r="J8" s="24">
        <f t="shared" si="6"/>
        <v>4</v>
      </c>
      <c r="K8" s="51">
        <v>26</v>
      </c>
      <c r="L8" s="127">
        <v>35</v>
      </c>
      <c r="M8" s="21">
        <v>733</v>
      </c>
      <c r="N8" s="22">
        <v>1585</v>
      </c>
      <c r="O8" s="27">
        <v>2451</v>
      </c>
      <c r="P8" s="28">
        <f t="shared" si="0"/>
        <v>0</v>
      </c>
      <c r="Q8" s="29">
        <f t="shared" si="7"/>
        <v>0</v>
      </c>
      <c r="R8" s="29">
        <f t="shared" si="1"/>
        <v>0.2</v>
      </c>
      <c r="S8" s="29">
        <f t="shared" si="2"/>
        <v>0.18181818181818182</v>
      </c>
      <c r="T8" s="29">
        <f t="shared" si="3"/>
        <v>0</v>
      </c>
      <c r="U8" s="29">
        <f t="shared" si="8"/>
        <v>0.25</v>
      </c>
      <c r="V8" s="30">
        <f t="shared" si="4"/>
        <v>0</v>
      </c>
      <c r="W8" s="31">
        <f t="shared" si="5"/>
        <v>0.10810810810810811</v>
      </c>
      <c r="X8" s="29">
        <v>0.7027027027027027</v>
      </c>
      <c r="Y8" s="70">
        <v>0.9459459459459459</v>
      </c>
      <c r="Z8" s="129">
        <v>0.23</v>
      </c>
      <c r="AA8" s="130">
        <v>0.5</v>
      </c>
      <c r="AB8" s="34">
        <v>0.78</v>
      </c>
    </row>
    <row r="9" spans="1:28" s="126" customFormat="1" ht="13.5" customHeight="1">
      <c r="A9" s="520"/>
      <c r="B9" s="6" t="s">
        <v>3</v>
      </c>
      <c r="C9" s="24">
        <v>0</v>
      </c>
      <c r="D9" s="51">
        <v>0</v>
      </c>
      <c r="E9" s="51">
        <v>1</v>
      </c>
      <c r="F9" s="51">
        <v>5</v>
      </c>
      <c r="G9" s="51">
        <v>1</v>
      </c>
      <c r="H9" s="51">
        <v>0</v>
      </c>
      <c r="I9" s="52">
        <v>0</v>
      </c>
      <c r="J9" s="24">
        <f t="shared" si="6"/>
        <v>7</v>
      </c>
      <c r="K9" s="51">
        <v>44</v>
      </c>
      <c r="L9" s="127">
        <v>43</v>
      </c>
      <c r="M9" s="21">
        <v>618</v>
      </c>
      <c r="N9" s="22">
        <v>1478</v>
      </c>
      <c r="O9" s="27">
        <v>2631</v>
      </c>
      <c r="P9" s="28">
        <f t="shared" si="0"/>
        <v>0</v>
      </c>
      <c r="Q9" s="29">
        <f t="shared" si="7"/>
        <v>0</v>
      </c>
      <c r="R9" s="29">
        <f t="shared" si="1"/>
        <v>0.2</v>
      </c>
      <c r="S9" s="29">
        <f t="shared" si="2"/>
        <v>0.45454545454545453</v>
      </c>
      <c r="T9" s="29">
        <f t="shared" si="3"/>
        <v>0.25</v>
      </c>
      <c r="U9" s="29">
        <f t="shared" si="8"/>
        <v>0</v>
      </c>
      <c r="V9" s="30">
        <f t="shared" si="4"/>
        <v>0</v>
      </c>
      <c r="W9" s="31">
        <f t="shared" si="5"/>
        <v>0.1891891891891892</v>
      </c>
      <c r="X9" s="29">
        <v>1.1891891891891893</v>
      </c>
      <c r="Y9" s="70">
        <v>1.162162162162162</v>
      </c>
      <c r="Z9" s="129">
        <v>0.2</v>
      </c>
      <c r="AA9" s="130">
        <v>0.47</v>
      </c>
      <c r="AB9" s="34">
        <v>0.83</v>
      </c>
    </row>
    <row r="10" spans="1:28" s="126" customFormat="1" ht="13.5" customHeight="1">
      <c r="A10" s="521"/>
      <c r="B10" s="6" t="s">
        <v>4</v>
      </c>
      <c r="C10" s="24">
        <v>0</v>
      </c>
      <c r="D10" s="51">
        <v>0</v>
      </c>
      <c r="E10" s="51">
        <v>0</v>
      </c>
      <c r="F10" s="51">
        <v>4</v>
      </c>
      <c r="G10" s="51">
        <v>1</v>
      </c>
      <c r="H10" s="51">
        <v>0</v>
      </c>
      <c r="I10" s="52">
        <v>1</v>
      </c>
      <c r="J10" s="24">
        <f t="shared" si="6"/>
        <v>6</v>
      </c>
      <c r="K10" s="51">
        <v>36</v>
      </c>
      <c r="L10" s="127">
        <v>40</v>
      </c>
      <c r="M10" s="21">
        <v>737</v>
      </c>
      <c r="N10" s="22">
        <v>1512</v>
      </c>
      <c r="O10" s="27">
        <v>2831</v>
      </c>
      <c r="P10" s="28">
        <f t="shared" si="0"/>
        <v>0</v>
      </c>
      <c r="Q10" s="29">
        <f t="shared" si="7"/>
        <v>0</v>
      </c>
      <c r="R10" s="29">
        <f t="shared" si="1"/>
        <v>0</v>
      </c>
      <c r="S10" s="29">
        <f t="shared" si="2"/>
        <v>0.36363636363636365</v>
      </c>
      <c r="T10" s="29">
        <f t="shared" si="3"/>
        <v>0.25</v>
      </c>
      <c r="U10" s="29">
        <f t="shared" si="8"/>
        <v>0</v>
      </c>
      <c r="V10" s="30">
        <f t="shared" si="4"/>
        <v>0.25</v>
      </c>
      <c r="W10" s="31">
        <f t="shared" si="5"/>
        <v>0.16216216216216217</v>
      </c>
      <c r="X10" s="29">
        <v>0.972972972972973</v>
      </c>
      <c r="Y10" s="70">
        <v>1.0810810810810811</v>
      </c>
      <c r="Z10" s="129">
        <v>0.23</v>
      </c>
      <c r="AA10" s="130">
        <v>0.48</v>
      </c>
      <c r="AB10" s="34">
        <v>0.9</v>
      </c>
    </row>
    <row r="11" spans="1:28" s="134" customFormat="1" ht="13.5" customHeight="1">
      <c r="A11" s="525">
        <v>2</v>
      </c>
      <c r="B11" s="5" t="s">
        <v>5</v>
      </c>
      <c r="C11" s="57">
        <v>0</v>
      </c>
      <c r="D11" s="58">
        <v>0</v>
      </c>
      <c r="E11" s="58">
        <v>1</v>
      </c>
      <c r="F11" s="58">
        <v>4</v>
      </c>
      <c r="G11" s="58">
        <v>0</v>
      </c>
      <c r="H11" s="58">
        <v>0</v>
      </c>
      <c r="I11" s="71">
        <v>1</v>
      </c>
      <c r="J11" s="54">
        <f t="shared" si="6"/>
        <v>6</v>
      </c>
      <c r="K11" s="58">
        <v>26</v>
      </c>
      <c r="L11" s="71">
        <v>50</v>
      </c>
      <c r="M11" s="57">
        <v>634</v>
      </c>
      <c r="N11" s="58">
        <v>1245</v>
      </c>
      <c r="O11" s="59">
        <v>2334</v>
      </c>
      <c r="P11" s="60">
        <f t="shared" si="0"/>
        <v>0</v>
      </c>
      <c r="Q11" s="61">
        <f t="shared" si="7"/>
        <v>0</v>
      </c>
      <c r="R11" s="61">
        <f t="shared" si="1"/>
        <v>0.2</v>
      </c>
      <c r="S11" s="61">
        <f t="shared" si="2"/>
        <v>0.36363636363636365</v>
      </c>
      <c r="T11" s="61">
        <f t="shared" si="3"/>
        <v>0</v>
      </c>
      <c r="U11" s="61">
        <f t="shared" si="8"/>
        <v>0</v>
      </c>
      <c r="V11" s="223">
        <f t="shared" si="4"/>
        <v>0.25</v>
      </c>
      <c r="W11" s="63">
        <f t="shared" si="5"/>
        <v>0.16216216216216217</v>
      </c>
      <c r="X11" s="72">
        <v>0.7027027027027027</v>
      </c>
      <c r="Y11" s="73">
        <v>1.3513513513513513</v>
      </c>
      <c r="Z11" s="64">
        <v>0.2</v>
      </c>
      <c r="AA11" s="65">
        <v>0.4</v>
      </c>
      <c r="AB11" s="66">
        <v>0.74</v>
      </c>
    </row>
    <row r="12" spans="1:28" s="134" customFormat="1" ht="13.5" customHeight="1">
      <c r="A12" s="526"/>
      <c r="B12" s="6" t="s">
        <v>6</v>
      </c>
      <c r="C12" s="25">
        <v>0</v>
      </c>
      <c r="D12" s="26">
        <v>0</v>
      </c>
      <c r="E12" s="26">
        <v>0</v>
      </c>
      <c r="F12" s="26">
        <v>1</v>
      </c>
      <c r="G12" s="26">
        <v>0</v>
      </c>
      <c r="H12" s="26">
        <v>0</v>
      </c>
      <c r="I12" s="68">
        <v>0</v>
      </c>
      <c r="J12" s="24">
        <f t="shared" si="6"/>
        <v>1</v>
      </c>
      <c r="K12" s="26">
        <v>36</v>
      </c>
      <c r="L12" s="68">
        <v>50</v>
      </c>
      <c r="M12" s="25">
        <v>672</v>
      </c>
      <c r="N12" s="26">
        <v>1593</v>
      </c>
      <c r="O12" s="27">
        <v>3094</v>
      </c>
      <c r="P12" s="28">
        <f t="shared" si="0"/>
        <v>0</v>
      </c>
      <c r="Q12" s="29">
        <f t="shared" si="7"/>
        <v>0</v>
      </c>
      <c r="R12" s="29">
        <f t="shared" si="1"/>
        <v>0</v>
      </c>
      <c r="S12" s="29">
        <f t="shared" si="2"/>
        <v>0.09090909090909091</v>
      </c>
      <c r="T12" s="29">
        <f t="shared" si="3"/>
        <v>0</v>
      </c>
      <c r="U12" s="29">
        <f t="shared" si="8"/>
        <v>0</v>
      </c>
      <c r="V12" s="128">
        <f t="shared" si="4"/>
        <v>0</v>
      </c>
      <c r="W12" s="31">
        <f t="shared" si="5"/>
        <v>0.02702702702702703</v>
      </c>
      <c r="X12" s="69">
        <v>0.972972972972973</v>
      </c>
      <c r="Y12" s="70">
        <v>1.3513513513513513</v>
      </c>
      <c r="Z12" s="32">
        <v>0.21</v>
      </c>
      <c r="AA12" s="33">
        <v>0.51</v>
      </c>
      <c r="AB12" s="34">
        <v>0.98</v>
      </c>
    </row>
    <row r="13" spans="1:28" s="134" customFormat="1" ht="13.5" customHeight="1">
      <c r="A13" s="526"/>
      <c r="B13" s="6" t="s">
        <v>7</v>
      </c>
      <c r="C13" s="25">
        <v>0</v>
      </c>
      <c r="D13" s="26">
        <v>0</v>
      </c>
      <c r="E13" s="26">
        <v>3</v>
      </c>
      <c r="F13" s="26">
        <v>8</v>
      </c>
      <c r="G13" s="26">
        <v>1</v>
      </c>
      <c r="H13" s="26">
        <v>0</v>
      </c>
      <c r="I13" s="68">
        <v>0</v>
      </c>
      <c r="J13" s="24">
        <f t="shared" si="6"/>
        <v>12</v>
      </c>
      <c r="K13" s="26">
        <v>29</v>
      </c>
      <c r="L13" s="68">
        <v>52</v>
      </c>
      <c r="M13" s="25">
        <v>754</v>
      </c>
      <c r="N13" s="26">
        <v>1527</v>
      </c>
      <c r="O13" s="27">
        <v>2970</v>
      </c>
      <c r="P13" s="28">
        <f t="shared" si="0"/>
        <v>0</v>
      </c>
      <c r="Q13" s="29">
        <f t="shared" si="7"/>
        <v>0</v>
      </c>
      <c r="R13" s="29">
        <f t="shared" si="1"/>
        <v>0.6</v>
      </c>
      <c r="S13" s="29">
        <f t="shared" si="2"/>
        <v>0.7272727272727273</v>
      </c>
      <c r="T13" s="29">
        <f t="shared" si="3"/>
        <v>0.25</v>
      </c>
      <c r="U13" s="29">
        <f t="shared" si="8"/>
        <v>0</v>
      </c>
      <c r="V13" s="128">
        <f t="shared" si="4"/>
        <v>0</v>
      </c>
      <c r="W13" s="31">
        <f t="shared" si="5"/>
        <v>0.32432432432432434</v>
      </c>
      <c r="X13" s="69">
        <v>0.7837837837837838</v>
      </c>
      <c r="Y13" s="70">
        <v>1.4054054054054055</v>
      </c>
      <c r="Z13" s="32">
        <v>0.24</v>
      </c>
      <c r="AA13" s="33">
        <v>0.48</v>
      </c>
      <c r="AB13" s="34">
        <v>0.94</v>
      </c>
    </row>
    <row r="14" spans="1:28" s="134" customFormat="1" ht="13.5" customHeight="1">
      <c r="A14" s="527"/>
      <c r="B14" s="135" t="s">
        <v>8</v>
      </c>
      <c r="C14" s="40">
        <v>0</v>
      </c>
      <c r="D14" s="41">
        <v>0</v>
      </c>
      <c r="E14" s="41">
        <v>0</v>
      </c>
      <c r="F14" s="41">
        <v>7</v>
      </c>
      <c r="G14" s="41">
        <v>2</v>
      </c>
      <c r="H14" s="41">
        <v>0</v>
      </c>
      <c r="I14" s="136">
        <v>0</v>
      </c>
      <c r="J14" s="39">
        <f t="shared" si="6"/>
        <v>9</v>
      </c>
      <c r="K14" s="41">
        <v>28</v>
      </c>
      <c r="L14" s="136">
        <v>51</v>
      </c>
      <c r="M14" s="40">
        <v>741</v>
      </c>
      <c r="N14" s="41">
        <v>1418</v>
      </c>
      <c r="O14" s="42">
        <v>2863</v>
      </c>
      <c r="P14" s="43">
        <f t="shared" si="0"/>
        <v>0</v>
      </c>
      <c r="Q14" s="44">
        <f t="shared" si="7"/>
        <v>0</v>
      </c>
      <c r="R14" s="44">
        <f t="shared" si="1"/>
        <v>0</v>
      </c>
      <c r="S14" s="44">
        <f t="shared" si="2"/>
        <v>0.6363636363636364</v>
      </c>
      <c r="T14" s="44">
        <f t="shared" si="3"/>
        <v>0.5</v>
      </c>
      <c r="U14" s="44">
        <f t="shared" si="8"/>
        <v>0</v>
      </c>
      <c r="V14" s="131">
        <f t="shared" si="4"/>
        <v>0</v>
      </c>
      <c r="W14" s="46">
        <f t="shared" si="5"/>
        <v>0.24324324324324326</v>
      </c>
      <c r="X14" s="137">
        <v>0.7567567567567568</v>
      </c>
      <c r="Y14" s="138">
        <v>1.3783783783783783</v>
      </c>
      <c r="Z14" s="47">
        <v>0.23</v>
      </c>
      <c r="AA14" s="48">
        <v>0.45</v>
      </c>
      <c r="AB14" s="49">
        <v>0.91</v>
      </c>
    </row>
    <row r="15" spans="1:28" s="134" customFormat="1" ht="13.5" customHeight="1">
      <c r="A15" s="519">
        <v>3</v>
      </c>
      <c r="B15" s="6" t="s">
        <v>9</v>
      </c>
      <c r="C15" s="25">
        <v>0</v>
      </c>
      <c r="D15" s="26">
        <v>0</v>
      </c>
      <c r="E15" s="26">
        <v>1</v>
      </c>
      <c r="F15" s="26">
        <v>6</v>
      </c>
      <c r="G15" s="26">
        <v>1</v>
      </c>
      <c r="H15" s="26">
        <v>0</v>
      </c>
      <c r="I15" s="68">
        <v>1</v>
      </c>
      <c r="J15" s="24">
        <f t="shared" si="6"/>
        <v>9</v>
      </c>
      <c r="K15" s="26">
        <v>38</v>
      </c>
      <c r="L15" s="68">
        <v>57</v>
      </c>
      <c r="M15" s="25">
        <v>783</v>
      </c>
      <c r="N15" s="26">
        <v>1606</v>
      </c>
      <c r="O15" s="27">
        <v>3008</v>
      </c>
      <c r="P15" s="28">
        <f t="shared" si="0"/>
        <v>0</v>
      </c>
      <c r="Q15" s="29">
        <f t="shared" si="7"/>
        <v>0</v>
      </c>
      <c r="R15" s="29">
        <f t="shared" si="1"/>
        <v>0.2</v>
      </c>
      <c r="S15" s="29">
        <f t="shared" si="2"/>
        <v>0.5454545454545454</v>
      </c>
      <c r="T15" s="29">
        <f t="shared" si="3"/>
        <v>0.25</v>
      </c>
      <c r="U15" s="29">
        <f t="shared" si="8"/>
        <v>0</v>
      </c>
      <c r="V15" s="30">
        <f t="shared" si="4"/>
        <v>0.25</v>
      </c>
      <c r="W15" s="31">
        <f t="shared" si="5"/>
        <v>0.24324324324324326</v>
      </c>
      <c r="X15" s="69">
        <v>1.027027027027027</v>
      </c>
      <c r="Y15" s="70">
        <v>1.5405405405405406</v>
      </c>
      <c r="Z15" s="32">
        <v>0.25</v>
      </c>
      <c r="AA15" s="33">
        <v>0.51</v>
      </c>
      <c r="AB15" s="34">
        <v>0.97</v>
      </c>
    </row>
    <row r="16" spans="1:28" s="134" customFormat="1" ht="13.5" customHeight="1">
      <c r="A16" s="520"/>
      <c r="B16" s="6" t="s">
        <v>10</v>
      </c>
      <c r="C16" s="25">
        <v>0</v>
      </c>
      <c r="D16" s="26">
        <v>0</v>
      </c>
      <c r="E16" s="26">
        <v>4</v>
      </c>
      <c r="F16" s="26">
        <v>8</v>
      </c>
      <c r="G16" s="26">
        <v>2</v>
      </c>
      <c r="H16" s="26">
        <v>0</v>
      </c>
      <c r="I16" s="68">
        <v>0</v>
      </c>
      <c r="J16" s="24">
        <f t="shared" si="6"/>
        <v>14</v>
      </c>
      <c r="K16" s="26">
        <v>25</v>
      </c>
      <c r="L16" s="68">
        <v>43</v>
      </c>
      <c r="M16" s="25">
        <v>772</v>
      </c>
      <c r="N16" s="26">
        <v>1377</v>
      </c>
      <c r="O16" s="27">
        <v>2994</v>
      </c>
      <c r="P16" s="28">
        <f t="shared" si="0"/>
        <v>0</v>
      </c>
      <c r="Q16" s="29">
        <f t="shared" si="7"/>
        <v>0</v>
      </c>
      <c r="R16" s="29">
        <f t="shared" si="1"/>
        <v>0.8</v>
      </c>
      <c r="S16" s="29">
        <f t="shared" si="2"/>
        <v>0.7272727272727273</v>
      </c>
      <c r="T16" s="29">
        <f t="shared" si="3"/>
        <v>0.5</v>
      </c>
      <c r="U16" s="29">
        <f t="shared" si="8"/>
        <v>0</v>
      </c>
      <c r="V16" s="30">
        <f t="shared" si="4"/>
        <v>0</v>
      </c>
      <c r="W16" s="31">
        <f t="shared" si="5"/>
        <v>0.3783783783783784</v>
      </c>
      <c r="X16" s="69">
        <v>0.6756756756756757</v>
      </c>
      <c r="Y16" s="70">
        <v>1.162162162162162</v>
      </c>
      <c r="Z16" s="32">
        <v>0.24</v>
      </c>
      <c r="AA16" s="33">
        <v>0.44</v>
      </c>
      <c r="AB16" s="34">
        <v>0.97</v>
      </c>
    </row>
    <row r="17" spans="1:28" s="134" customFormat="1" ht="13.5" customHeight="1">
      <c r="A17" s="520"/>
      <c r="B17" s="6" t="s">
        <v>11</v>
      </c>
      <c r="C17" s="25">
        <v>0</v>
      </c>
      <c r="D17" s="26">
        <v>0</v>
      </c>
      <c r="E17" s="26">
        <v>2</v>
      </c>
      <c r="F17" s="26">
        <v>2</v>
      </c>
      <c r="G17" s="26">
        <v>0</v>
      </c>
      <c r="H17" s="26">
        <v>1</v>
      </c>
      <c r="I17" s="68">
        <v>0</v>
      </c>
      <c r="J17" s="24">
        <f t="shared" si="6"/>
        <v>5</v>
      </c>
      <c r="K17" s="26">
        <v>47</v>
      </c>
      <c r="L17" s="68">
        <v>66</v>
      </c>
      <c r="M17" s="25">
        <v>795</v>
      </c>
      <c r="N17" s="26">
        <v>1539</v>
      </c>
      <c r="O17" s="27">
        <v>2991</v>
      </c>
      <c r="P17" s="28">
        <f t="shared" si="0"/>
        <v>0</v>
      </c>
      <c r="Q17" s="29">
        <f t="shared" si="7"/>
        <v>0</v>
      </c>
      <c r="R17" s="29">
        <f t="shared" si="1"/>
        <v>0.4</v>
      </c>
      <c r="S17" s="29">
        <f t="shared" si="2"/>
        <v>0.18181818181818182</v>
      </c>
      <c r="T17" s="29">
        <f t="shared" si="3"/>
        <v>0</v>
      </c>
      <c r="U17" s="29">
        <f t="shared" si="8"/>
        <v>0.25</v>
      </c>
      <c r="V17" s="30">
        <f t="shared" si="4"/>
        <v>0</v>
      </c>
      <c r="W17" s="31">
        <f t="shared" si="5"/>
        <v>0.13513513513513514</v>
      </c>
      <c r="X17" s="69">
        <v>1.2702702702702702</v>
      </c>
      <c r="Y17" s="70">
        <v>1.7837837837837838</v>
      </c>
      <c r="Z17" s="32">
        <v>0.25</v>
      </c>
      <c r="AA17" s="33">
        <v>0.49</v>
      </c>
      <c r="AB17" s="34">
        <v>0.97</v>
      </c>
    </row>
    <row r="18" spans="1:28" s="134" customFormat="1" ht="13.5" customHeight="1">
      <c r="A18" s="521"/>
      <c r="B18" s="135" t="s">
        <v>12</v>
      </c>
      <c r="C18" s="40">
        <v>0</v>
      </c>
      <c r="D18" s="41">
        <v>0</v>
      </c>
      <c r="E18" s="41">
        <v>0</v>
      </c>
      <c r="F18" s="41">
        <v>9</v>
      </c>
      <c r="G18" s="41">
        <v>1</v>
      </c>
      <c r="H18" s="41">
        <v>1</v>
      </c>
      <c r="I18" s="136">
        <v>0</v>
      </c>
      <c r="J18" s="39">
        <f t="shared" si="6"/>
        <v>11</v>
      </c>
      <c r="K18" s="41">
        <v>44</v>
      </c>
      <c r="L18" s="136">
        <v>63</v>
      </c>
      <c r="M18" s="40">
        <v>800</v>
      </c>
      <c r="N18" s="41">
        <v>1554</v>
      </c>
      <c r="O18" s="42">
        <v>2978</v>
      </c>
      <c r="P18" s="43">
        <f t="shared" si="0"/>
        <v>0</v>
      </c>
      <c r="Q18" s="44">
        <f t="shared" si="7"/>
        <v>0</v>
      </c>
      <c r="R18" s="44">
        <f t="shared" si="1"/>
        <v>0</v>
      </c>
      <c r="S18" s="44">
        <f t="shared" si="2"/>
        <v>0.8181818181818182</v>
      </c>
      <c r="T18" s="44">
        <f t="shared" si="3"/>
        <v>0.25</v>
      </c>
      <c r="U18" s="44">
        <f t="shared" si="8"/>
        <v>0.25</v>
      </c>
      <c r="V18" s="45">
        <f t="shared" si="4"/>
        <v>0</v>
      </c>
      <c r="W18" s="46">
        <f t="shared" si="5"/>
        <v>0.2972972972972973</v>
      </c>
      <c r="X18" s="137">
        <v>1.1891891891891893</v>
      </c>
      <c r="Y18" s="138">
        <v>1.7027027027027026</v>
      </c>
      <c r="Z18" s="47">
        <v>0.25</v>
      </c>
      <c r="AA18" s="48">
        <v>0.49</v>
      </c>
      <c r="AB18" s="49">
        <v>0.96</v>
      </c>
    </row>
    <row r="19" spans="1:28" s="139" customFormat="1" ht="13.5" customHeight="1">
      <c r="A19" s="519">
        <v>4</v>
      </c>
      <c r="B19" s="6" t="s">
        <v>13</v>
      </c>
      <c r="C19" s="21">
        <v>1</v>
      </c>
      <c r="D19" s="22">
        <v>0</v>
      </c>
      <c r="E19" s="22">
        <v>0</v>
      </c>
      <c r="F19" s="22">
        <v>4</v>
      </c>
      <c r="G19" s="22">
        <v>0</v>
      </c>
      <c r="H19" s="22">
        <v>1</v>
      </c>
      <c r="I19" s="23">
        <v>0</v>
      </c>
      <c r="J19" s="24">
        <f t="shared" si="6"/>
        <v>6</v>
      </c>
      <c r="K19" s="22">
        <v>22</v>
      </c>
      <c r="L19" s="68">
        <v>41</v>
      </c>
      <c r="M19" s="21">
        <v>786</v>
      </c>
      <c r="N19" s="22">
        <v>1393</v>
      </c>
      <c r="O19" s="27">
        <v>2790</v>
      </c>
      <c r="P19" s="28">
        <f t="shared" si="0"/>
        <v>0.3333333333333333</v>
      </c>
      <c r="Q19" s="29">
        <f t="shared" si="7"/>
        <v>0</v>
      </c>
      <c r="R19" s="29">
        <f t="shared" si="1"/>
        <v>0</v>
      </c>
      <c r="S19" s="29">
        <f t="shared" si="2"/>
        <v>0.36363636363636365</v>
      </c>
      <c r="T19" s="29">
        <f t="shared" si="3"/>
        <v>0</v>
      </c>
      <c r="U19" s="29">
        <f t="shared" si="8"/>
        <v>0.25</v>
      </c>
      <c r="V19" s="128">
        <f t="shared" si="4"/>
        <v>0</v>
      </c>
      <c r="W19" s="31">
        <f t="shared" si="5"/>
        <v>0.16216216216216217</v>
      </c>
      <c r="X19" s="29">
        <v>0.5945945945945946</v>
      </c>
      <c r="Y19" s="70">
        <v>1.1081081081081081</v>
      </c>
      <c r="Z19" s="129">
        <v>0.25</v>
      </c>
      <c r="AA19" s="130">
        <v>0.44</v>
      </c>
      <c r="AB19" s="34">
        <v>0.9</v>
      </c>
    </row>
    <row r="20" spans="1:28" s="139" customFormat="1" ht="13.5" customHeight="1">
      <c r="A20" s="520"/>
      <c r="B20" s="6" t="s">
        <v>14</v>
      </c>
      <c r="C20" s="21">
        <v>1</v>
      </c>
      <c r="D20" s="22">
        <v>0</v>
      </c>
      <c r="E20" s="22">
        <v>0</v>
      </c>
      <c r="F20" s="22">
        <v>6</v>
      </c>
      <c r="G20" s="22">
        <v>0</v>
      </c>
      <c r="H20" s="22">
        <v>0</v>
      </c>
      <c r="I20" s="23">
        <v>1</v>
      </c>
      <c r="J20" s="24">
        <f t="shared" si="6"/>
        <v>8</v>
      </c>
      <c r="K20" s="22">
        <v>37</v>
      </c>
      <c r="L20" s="68">
        <v>75</v>
      </c>
      <c r="M20" s="21">
        <v>755</v>
      </c>
      <c r="N20" s="22">
        <v>1473</v>
      </c>
      <c r="O20" s="27">
        <v>2816</v>
      </c>
      <c r="P20" s="28">
        <f t="shared" si="0"/>
        <v>0.3333333333333333</v>
      </c>
      <c r="Q20" s="29">
        <f t="shared" si="7"/>
        <v>0</v>
      </c>
      <c r="R20" s="29">
        <f t="shared" si="1"/>
        <v>0</v>
      </c>
      <c r="S20" s="29">
        <f t="shared" si="2"/>
        <v>0.5454545454545454</v>
      </c>
      <c r="T20" s="29">
        <f t="shared" si="3"/>
        <v>0</v>
      </c>
      <c r="U20" s="29">
        <f t="shared" si="8"/>
        <v>0</v>
      </c>
      <c r="V20" s="128">
        <f t="shared" si="4"/>
        <v>0.25</v>
      </c>
      <c r="W20" s="31">
        <f t="shared" si="5"/>
        <v>0.21621621621621623</v>
      </c>
      <c r="X20" s="29">
        <v>1</v>
      </c>
      <c r="Y20" s="70">
        <v>2.027027027027027</v>
      </c>
      <c r="Z20" s="129">
        <v>0.24</v>
      </c>
      <c r="AA20" s="130">
        <v>0.47</v>
      </c>
      <c r="AB20" s="34">
        <v>0.9</v>
      </c>
    </row>
    <row r="21" spans="1:28" s="139" customFormat="1" ht="13.5" customHeight="1">
      <c r="A21" s="520"/>
      <c r="B21" s="6" t="s">
        <v>15</v>
      </c>
      <c r="C21" s="21">
        <v>0</v>
      </c>
      <c r="D21" s="22">
        <v>0</v>
      </c>
      <c r="E21" s="22">
        <v>1</v>
      </c>
      <c r="F21" s="22">
        <v>6</v>
      </c>
      <c r="G21" s="22">
        <v>0</v>
      </c>
      <c r="H21" s="22">
        <v>1</v>
      </c>
      <c r="I21" s="23">
        <v>0</v>
      </c>
      <c r="J21" s="24">
        <f t="shared" si="6"/>
        <v>8</v>
      </c>
      <c r="K21" s="22">
        <v>16</v>
      </c>
      <c r="L21" s="68">
        <v>44</v>
      </c>
      <c r="M21" s="21">
        <v>795</v>
      </c>
      <c r="N21" s="22">
        <v>1313</v>
      </c>
      <c r="O21" s="27">
        <v>2445</v>
      </c>
      <c r="P21" s="28">
        <f t="shared" si="0"/>
        <v>0</v>
      </c>
      <c r="Q21" s="29">
        <f t="shared" si="7"/>
        <v>0</v>
      </c>
      <c r="R21" s="29">
        <f t="shared" si="1"/>
        <v>0.2</v>
      </c>
      <c r="S21" s="29">
        <f t="shared" si="2"/>
        <v>0.5454545454545454</v>
      </c>
      <c r="T21" s="29">
        <f t="shared" si="3"/>
        <v>0</v>
      </c>
      <c r="U21" s="29">
        <f t="shared" si="8"/>
        <v>0.25</v>
      </c>
      <c r="V21" s="128">
        <f t="shared" si="4"/>
        <v>0</v>
      </c>
      <c r="W21" s="31">
        <f t="shared" si="5"/>
        <v>0.21621621621621623</v>
      </c>
      <c r="X21" s="29">
        <v>0.43243243243243246</v>
      </c>
      <c r="Y21" s="70">
        <v>1.1891891891891893</v>
      </c>
      <c r="Z21" s="129">
        <v>0.25</v>
      </c>
      <c r="AA21" s="130">
        <v>0.42</v>
      </c>
      <c r="AB21" s="34">
        <v>0.78</v>
      </c>
    </row>
    <row r="22" spans="1:28" s="139" customFormat="1" ht="13.5" customHeight="1">
      <c r="A22" s="521"/>
      <c r="B22" s="6" t="s">
        <v>16</v>
      </c>
      <c r="C22" s="21">
        <v>1</v>
      </c>
      <c r="D22" s="22">
        <v>0</v>
      </c>
      <c r="E22" s="22">
        <v>1</v>
      </c>
      <c r="F22" s="22">
        <v>8</v>
      </c>
      <c r="G22" s="22">
        <v>0</v>
      </c>
      <c r="H22" s="22">
        <v>2</v>
      </c>
      <c r="I22" s="23">
        <v>0</v>
      </c>
      <c r="J22" s="24">
        <f t="shared" si="6"/>
        <v>12</v>
      </c>
      <c r="K22" s="22">
        <v>28</v>
      </c>
      <c r="L22" s="68">
        <v>64</v>
      </c>
      <c r="M22" s="21">
        <v>744</v>
      </c>
      <c r="N22" s="22">
        <v>1393</v>
      </c>
      <c r="O22" s="27">
        <v>2525</v>
      </c>
      <c r="P22" s="28">
        <f t="shared" si="0"/>
        <v>0.3333333333333333</v>
      </c>
      <c r="Q22" s="29">
        <f t="shared" si="7"/>
        <v>0</v>
      </c>
      <c r="R22" s="29">
        <f t="shared" si="1"/>
        <v>0.2</v>
      </c>
      <c r="S22" s="29">
        <f t="shared" si="2"/>
        <v>0.7272727272727273</v>
      </c>
      <c r="T22" s="29">
        <f t="shared" si="3"/>
        <v>0</v>
      </c>
      <c r="U22" s="29">
        <f t="shared" si="8"/>
        <v>0.5</v>
      </c>
      <c r="V22" s="128">
        <f t="shared" si="4"/>
        <v>0</v>
      </c>
      <c r="W22" s="31">
        <f t="shared" si="5"/>
        <v>0.32432432432432434</v>
      </c>
      <c r="X22" s="29">
        <v>0.7567567567567568</v>
      </c>
      <c r="Y22" s="70">
        <v>1.7297297297297298</v>
      </c>
      <c r="Z22" s="129">
        <v>0.24</v>
      </c>
      <c r="AA22" s="130">
        <v>0.44</v>
      </c>
      <c r="AB22" s="34">
        <v>0.81</v>
      </c>
    </row>
    <row r="23" spans="1:28" s="139" customFormat="1" ht="13.5" customHeight="1">
      <c r="A23" s="519">
        <v>5</v>
      </c>
      <c r="B23" s="5" t="s">
        <v>17</v>
      </c>
      <c r="C23" s="95">
        <v>1</v>
      </c>
      <c r="D23" s="96">
        <v>0</v>
      </c>
      <c r="E23" s="96">
        <v>0</v>
      </c>
      <c r="F23" s="96">
        <v>3</v>
      </c>
      <c r="G23" s="96">
        <v>2</v>
      </c>
      <c r="H23" s="96">
        <v>3</v>
      </c>
      <c r="I23" s="97">
        <v>0</v>
      </c>
      <c r="J23" s="54">
        <f t="shared" si="6"/>
        <v>9</v>
      </c>
      <c r="K23" s="96">
        <v>16</v>
      </c>
      <c r="L23" s="71">
        <v>59</v>
      </c>
      <c r="M23" s="95">
        <v>584</v>
      </c>
      <c r="N23" s="96">
        <v>950</v>
      </c>
      <c r="O23" s="59">
        <v>2464</v>
      </c>
      <c r="P23" s="60">
        <f t="shared" si="0"/>
        <v>0.3333333333333333</v>
      </c>
      <c r="Q23" s="61">
        <f t="shared" si="7"/>
        <v>0</v>
      </c>
      <c r="R23" s="61">
        <f t="shared" si="1"/>
        <v>0</v>
      </c>
      <c r="S23" s="61">
        <f t="shared" si="2"/>
        <v>0.2727272727272727</v>
      </c>
      <c r="T23" s="61">
        <f t="shared" si="3"/>
        <v>0.5</v>
      </c>
      <c r="U23" s="61">
        <f t="shared" si="8"/>
        <v>0.75</v>
      </c>
      <c r="V23" s="223">
        <f t="shared" si="4"/>
        <v>0</v>
      </c>
      <c r="W23" s="63">
        <f t="shared" si="5"/>
        <v>0.24324324324324326</v>
      </c>
      <c r="X23" s="61">
        <v>0.43243243243243246</v>
      </c>
      <c r="Y23" s="73">
        <v>1.5945945945945945</v>
      </c>
      <c r="Z23" s="132">
        <v>0.19</v>
      </c>
      <c r="AA23" s="133">
        <v>0.31</v>
      </c>
      <c r="AB23" s="66">
        <v>0.79</v>
      </c>
    </row>
    <row r="24" spans="1:28" s="139" customFormat="1" ht="13.5" customHeight="1">
      <c r="A24" s="520"/>
      <c r="B24" s="6" t="s">
        <v>18</v>
      </c>
      <c r="C24" s="21">
        <v>2</v>
      </c>
      <c r="D24" s="22">
        <v>0</v>
      </c>
      <c r="E24" s="22">
        <v>0</v>
      </c>
      <c r="F24" s="22">
        <v>11</v>
      </c>
      <c r="G24" s="22">
        <v>0</v>
      </c>
      <c r="H24" s="22">
        <v>0</v>
      </c>
      <c r="I24" s="23">
        <v>0</v>
      </c>
      <c r="J24" s="24">
        <f t="shared" si="6"/>
        <v>13</v>
      </c>
      <c r="K24" s="22">
        <v>24</v>
      </c>
      <c r="L24" s="68">
        <v>69</v>
      </c>
      <c r="M24" s="21">
        <v>815</v>
      </c>
      <c r="N24" s="22">
        <v>1654</v>
      </c>
      <c r="O24" s="27">
        <v>2990</v>
      </c>
      <c r="P24" s="28">
        <f t="shared" si="0"/>
        <v>0.6666666666666666</v>
      </c>
      <c r="Q24" s="29">
        <f t="shared" si="7"/>
        <v>0</v>
      </c>
      <c r="R24" s="29">
        <f t="shared" si="1"/>
        <v>0</v>
      </c>
      <c r="S24" s="29">
        <f t="shared" si="2"/>
        <v>1</v>
      </c>
      <c r="T24" s="29">
        <f t="shared" si="3"/>
        <v>0</v>
      </c>
      <c r="U24" s="29">
        <f t="shared" si="8"/>
        <v>0</v>
      </c>
      <c r="V24" s="30">
        <f t="shared" si="4"/>
        <v>0</v>
      </c>
      <c r="W24" s="31">
        <f t="shared" si="5"/>
        <v>0.35135135135135137</v>
      </c>
      <c r="X24" s="29">
        <v>0.6486486486486487</v>
      </c>
      <c r="Y24" s="70">
        <v>1.864864864864865</v>
      </c>
      <c r="Z24" s="129">
        <v>0.26</v>
      </c>
      <c r="AA24" s="130">
        <v>0.52</v>
      </c>
      <c r="AB24" s="34">
        <v>0.95</v>
      </c>
    </row>
    <row r="25" spans="1:28" s="139" customFormat="1" ht="13.5" customHeight="1">
      <c r="A25" s="520"/>
      <c r="B25" s="6" t="s">
        <v>19</v>
      </c>
      <c r="C25" s="21">
        <v>1</v>
      </c>
      <c r="D25" s="22">
        <v>0</v>
      </c>
      <c r="E25" s="22">
        <v>0</v>
      </c>
      <c r="F25" s="22">
        <v>3</v>
      </c>
      <c r="G25" s="22">
        <v>3</v>
      </c>
      <c r="H25" s="22">
        <v>8</v>
      </c>
      <c r="I25" s="23">
        <v>2</v>
      </c>
      <c r="J25" s="24">
        <f t="shared" si="6"/>
        <v>17</v>
      </c>
      <c r="K25" s="22">
        <v>24</v>
      </c>
      <c r="L25" s="68">
        <v>60</v>
      </c>
      <c r="M25" s="21">
        <v>938</v>
      </c>
      <c r="N25" s="22">
        <v>1468</v>
      </c>
      <c r="O25" s="27">
        <v>2859</v>
      </c>
      <c r="P25" s="28">
        <f t="shared" si="0"/>
        <v>0.3333333333333333</v>
      </c>
      <c r="Q25" s="29">
        <f t="shared" si="7"/>
        <v>0</v>
      </c>
      <c r="R25" s="29">
        <f t="shared" si="1"/>
        <v>0</v>
      </c>
      <c r="S25" s="29">
        <f t="shared" si="2"/>
        <v>0.2727272727272727</v>
      </c>
      <c r="T25" s="29">
        <f t="shared" si="3"/>
        <v>0.75</v>
      </c>
      <c r="U25" s="29">
        <f t="shared" si="8"/>
        <v>2</v>
      </c>
      <c r="V25" s="30">
        <f t="shared" si="4"/>
        <v>0.5</v>
      </c>
      <c r="W25" s="31">
        <f t="shared" si="5"/>
        <v>0.4594594594594595</v>
      </c>
      <c r="X25" s="29">
        <v>0.6486486486486487</v>
      </c>
      <c r="Y25" s="70">
        <v>1.6216216216216217</v>
      </c>
      <c r="Z25" s="129">
        <v>0.3</v>
      </c>
      <c r="AA25" s="130">
        <v>0.47</v>
      </c>
      <c r="AB25" s="34">
        <v>0.91</v>
      </c>
    </row>
    <row r="26" spans="1:28" s="139" customFormat="1" ht="13.5" customHeight="1">
      <c r="A26" s="520"/>
      <c r="B26" s="6" t="s">
        <v>20</v>
      </c>
      <c r="C26" s="21">
        <v>1</v>
      </c>
      <c r="D26" s="22">
        <v>0</v>
      </c>
      <c r="E26" s="22">
        <v>0</v>
      </c>
      <c r="F26" s="22">
        <v>6</v>
      </c>
      <c r="G26" s="22">
        <v>1</v>
      </c>
      <c r="H26" s="22">
        <v>1</v>
      </c>
      <c r="I26" s="23">
        <v>0</v>
      </c>
      <c r="J26" s="24">
        <f t="shared" si="6"/>
        <v>9</v>
      </c>
      <c r="K26" s="22">
        <v>12</v>
      </c>
      <c r="L26" s="68">
        <v>78</v>
      </c>
      <c r="M26" s="21">
        <v>892</v>
      </c>
      <c r="N26" s="22">
        <v>1292</v>
      </c>
      <c r="O26" s="27">
        <v>2738</v>
      </c>
      <c r="P26" s="28">
        <f t="shared" si="0"/>
        <v>0.3333333333333333</v>
      </c>
      <c r="Q26" s="29">
        <f t="shared" si="7"/>
        <v>0</v>
      </c>
      <c r="R26" s="29">
        <f t="shared" si="1"/>
        <v>0</v>
      </c>
      <c r="S26" s="29">
        <f t="shared" si="2"/>
        <v>0.5454545454545454</v>
      </c>
      <c r="T26" s="29">
        <f t="shared" si="3"/>
        <v>0.25</v>
      </c>
      <c r="U26" s="29">
        <f t="shared" si="8"/>
        <v>0.25</v>
      </c>
      <c r="V26" s="30">
        <f t="shared" si="4"/>
        <v>0</v>
      </c>
      <c r="W26" s="31">
        <f t="shared" si="5"/>
        <v>0.24324324324324326</v>
      </c>
      <c r="X26" s="29">
        <v>0.32432432432432434</v>
      </c>
      <c r="Y26" s="70">
        <v>2.108108108108108</v>
      </c>
      <c r="Z26" s="129">
        <v>0.28</v>
      </c>
      <c r="AA26" s="130">
        <v>0.41</v>
      </c>
      <c r="AB26" s="34">
        <v>0.87</v>
      </c>
    </row>
    <row r="27" spans="1:28" s="139" customFormat="1" ht="13.5" customHeight="1">
      <c r="A27" s="521"/>
      <c r="B27" s="135" t="s">
        <v>21</v>
      </c>
      <c r="C27" s="36">
        <v>0</v>
      </c>
      <c r="D27" s="37">
        <v>0</v>
      </c>
      <c r="E27" s="37">
        <v>1</v>
      </c>
      <c r="F27" s="37">
        <v>5</v>
      </c>
      <c r="G27" s="37">
        <v>1</v>
      </c>
      <c r="H27" s="37">
        <v>0</v>
      </c>
      <c r="I27" s="38">
        <v>0</v>
      </c>
      <c r="J27" s="39">
        <f t="shared" si="6"/>
        <v>7</v>
      </c>
      <c r="K27" s="37">
        <v>24</v>
      </c>
      <c r="L27" s="136">
        <v>81</v>
      </c>
      <c r="M27" s="36">
        <v>988</v>
      </c>
      <c r="N27" s="37">
        <v>1617</v>
      </c>
      <c r="O27" s="42">
        <v>3255</v>
      </c>
      <c r="P27" s="43">
        <f t="shared" si="0"/>
        <v>0</v>
      </c>
      <c r="Q27" s="44">
        <f t="shared" si="7"/>
        <v>0</v>
      </c>
      <c r="R27" s="44">
        <f t="shared" si="1"/>
        <v>0.2</v>
      </c>
      <c r="S27" s="44">
        <f t="shared" si="2"/>
        <v>0.45454545454545453</v>
      </c>
      <c r="T27" s="44">
        <f t="shared" si="3"/>
        <v>0.25</v>
      </c>
      <c r="U27" s="44">
        <f t="shared" si="8"/>
        <v>0</v>
      </c>
      <c r="V27" s="45">
        <f t="shared" si="4"/>
        <v>0</v>
      </c>
      <c r="W27" s="46">
        <f t="shared" si="5"/>
        <v>0.1891891891891892</v>
      </c>
      <c r="X27" s="44">
        <v>0.6486486486486487</v>
      </c>
      <c r="Y27" s="138">
        <v>2.189189189189189</v>
      </c>
      <c r="Z27" s="140">
        <v>0.31</v>
      </c>
      <c r="AA27" s="141">
        <v>0.51</v>
      </c>
      <c r="AB27" s="49">
        <v>1.04</v>
      </c>
    </row>
    <row r="28" spans="1:28" s="139" customFormat="1" ht="13.5" customHeight="1">
      <c r="A28" s="519">
        <v>6</v>
      </c>
      <c r="B28" s="6" t="s">
        <v>22</v>
      </c>
      <c r="C28" s="21">
        <v>0</v>
      </c>
      <c r="D28" s="22">
        <v>1</v>
      </c>
      <c r="E28" s="22">
        <v>1</v>
      </c>
      <c r="F28" s="22">
        <v>10</v>
      </c>
      <c r="G28" s="22">
        <v>0</v>
      </c>
      <c r="H28" s="22">
        <v>1</v>
      </c>
      <c r="I28" s="23">
        <v>0</v>
      </c>
      <c r="J28" s="24">
        <f t="shared" si="6"/>
        <v>13</v>
      </c>
      <c r="K28" s="22">
        <v>26</v>
      </c>
      <c r="L28" s="68">
        <v>73</v>
      </c>
      <c r="M28" s="21">
        <v>956</v>
      </c>
      <c r="N28" s="22">
        <v>1489</v>
      </c>
      <c r="O28" s="27">
        <v>2851</v>
      </c>
      <c r="P28" s="28">
        <f t="shared" si="0"/>
        <v>0</v>
      </c>
      <c r="Q28" s="29">
        <f t="shared" si="7"/>
        <v>0.16666666666666666</v>
      </c>
      <c r="R28" s="29">
        <f t="shared" si="1"/>
        <v>0.2</v>
      </c>
      <c r="S28" s="29">
        <f t="shared" si="2"/>
        <v>0.9090909090909091</v>
      </c>
      <c r="T28" s="29">
        <f t="shared" si="3"/>
        <v>0</v>
      </c>
      <c r="U28" s="29">
        <f t="shared" si="8"/>
        <v>0.25</v>
      </c>
      <c r="V28" s="128">
        <f t="shared" si="4"/>
        <v>0</v>
      </c>
      <c r="W28" s="31">
        <f t="shared" si="5"/>
        <v>0.35135135135135137</v>
      </c>
      <c r="X28" s="29">
        <v>0.7027027027027027</v>
      </c>
      <c r="Y28" s="70">
        <v>1.972972972972973</v>
      </c>
      <c r="Z28" s="129">
        <v>0.3</v>
      </c>
      <c r="AA28" s="130">
        <v>0.47</v>
      </c>
      <c r="AB28" s="34">
        <v>0.91</v>
      </c>
    </row>
    <row r="29" spans="1:28" s="139" customFormat="1" ht="13.5" customHeight="1">
      <c r="A29" s="520"/>
      <c r="B29" s="6" t="s">
        <v>23</v>
      </c>
      <c r="C29" s="21">
        <v>0</v>
      </c>
      <c r="D29" s="22">
        <v>0</v>
      </c>
      <c r="E29" s="22">
        <v>0</v>
      </c>
      <c r="F29" s="22">
        <v>4</v>
      </c>
      <c r="G29" s="22">
        <v>1</v>
      </c>
      <c r="H29" s="22">
        <v>0</v>
      </c>
      <c r="I29" s="23">
        <v>0</v>
      </c>
      <c r="J29" s="24">
        <f t="shared" si="6"/>
        <v>5</v>
      </c>
      <c r="K29" s="22">
        <v>9</v>
      </c>
      <c r="L29" s="68">
        <v>111</v>
      </c>
      <c r="M29" s="21">
        <v>900</v>
      </c>
      <c r="N29" s="22">
        <v>1535</v>
      </c>
      <c r="O29" s="27">
        <v>3477</v>
      </c>
      <c r="P29" s="28">
        <f t="shared" si="0"/>
        <v>0</v>
      </c>
      <c r="Q29" s="29">
        <f t="shared" si="7"/>
        <v>0</v>
      </c>
      <c r="R29" s="29">
        <f t="shared" si="1"/>
        <v>0</v>
      </c>
      <c r="S29" s="29">
        <f t="shared" si="2"/>
        <v>0.36363636363636365</v>
      </c>
      <c r="T29" s="29">
        <f t="shared" si="3"/>
        <v>0.25</v>
      </c>
      <c r="U29" s="29">
        <f t="shared" si="8"/>
        <v>0</v>
      </c>
      <c r="V29" s="128">
        <f t="shared" si="4"/>
        <v>0</v>
      </c>
      <c r="W29" s="31">
        <f t="shared" si="5"/>
        <v>0.13513513513513514</v>
      </c>
      <c r="X29" s="29">
        <v>0.24324324324324326</v>
      </c>
      <c r="Y29" s="70">
        <v>3</v>
      </c>
      <c r="Z29" s="129">
        <v>0.28</v>
      </c>
      <c r="AA29" s="130">
        <v>0.49</v>
      </c>
      <c r="AB29" s="34">
        <v>1.11</v>
      </c>
    </row>
    <row r="30" spans="1:28" s="139" customFormat="1" ht="13.5" customHeight="1">
      <c r="A30" s="520"/>
      <c r="B30" s="6" t="s">
        <v>24</v>
      </c>
      <c r="C30" s="21">
        <v>0</v>
      </c>
      <c r="D30" s="22">
        <v>0</v>
      </c>
      <c r="E30" s="22">
        <v>2</v>
      </c>
      <c r="F30" s="22">
        <v>12</v>
      </c>
      <c r="G30" s="22">
        <v>0</v>
      </c>
      <c r="H30" s="22">
        <v>0</v>
      </c>
      <c r="I30" s="23">
        <v>2</v>
      </c>
      <c r="J30" s="24">
        <f t="shared" si="6"/>
        <v>16</v>
      </c>
      <c r="K30" s="22">
        <v>12</v>
      </c>
      <c r="L30" s="68">
        <v>101</v>
      </c>
      <c r="M30" s="21">
        <v>1047</v>
      </c>
      <c r="N30" s="22">
        <v>1706</v>
      </c>
      <c r="O30" s="27">
        <v>3324</v>
      </c>
      <c r="P30" s="28">
        <f t="shared" si="0"/>
        <v>0</v>
      </c>
      <c r="Q30" s="29">
        <f t="shared" si="7"/>
        <v>0</v>
      </c>
      <c r="R30" s="29">
        <f t="shared" si="1"/>
        <v>0.4</v>
      </c>
      <c r="S30" s="29">
        <f t="shared" si="2"/>
        <v>1.0909090909090908</v>
      </c>
      <c r="T30" s="29">
        <f t="shared" si="3"/>
        <v>0</v>
      </c>
      <c r="U30" s="29">
        <f t="shared" si="8"/>
        <v>0</v>
      </c>
      <c r="V30" s="128">
        <f t="shared" si="4"/>
        <v>0.5</v>
      </c>
      <c r="W30" s="31">
        <f t="shared" si="5"/>
        <v>0.43243243243243246</v>
      </c>
      <c r="X30" s="29">
        <v>0.32432432432432434</v>
      </c>
      <c r="Y30" s="70">
        <v>2.72972972972973</v>
      </c>
      <c r="Z30" s="129">
        <v>0.33</v>
      </c>
      <c r="AA30" s="130">
        <v>0.54</v>
      </c>
      <c r="AB30" s="34">
        <v>1.06</v>
      </c>
    </row>
    <row r="31" spans="1:28" s="139" customFormat="1" ht="13.5" customHeight="1">
      <c r="A31" s="521"/>
      <c r="B31" s="135">
        <v>26</v>
      </c>
      <c r="C31" s="36">
        <v>0</v>
      </c>
      <c r="D31" s="37">
        <v>4</v>
      </c>
      <c r="E31" s="37">
        <v>0</v>
      </c>
      <c r="F31" s="37">
        <v>2</v>
      </c>
      <c r="G31" s="37">
        <v>0</v>
      </c>
      <c r="H31" s="37">
        <v>0</v>
      </c>
      <c r="I31" s="38">
        <v>0</v>
      </c>
      <c r="J31" s="39">
        <f t="shared" si="6"/>
        <v>6</v>
      </c>
      <c r="K31" s="37">
        <v>26</v>
      </c>
      <c r="L31" s="136">
        <v>68</v>
      </c>
      <c r="M31" s="36">
        <v>909</v>
      </c>
      <c r="N31" s="37">
        <v>1564</v>
      </c>
      <c r="O31" s="42">
        <v>2946</v>
      </c>
      <c r="P31" s="43">
        <f t="shared" si="0"/>
        <v>0</v>
      </c>
      <c r="Q31" s="44">
        <f t="shared" si="7"/>
        <v>0.6666666666666666</v>
      </c>
      <c r="R31" s="44">
        <f t="shared" si="1"/>
        <v>0</v>
      </c>
      <c r="S31" s="44">
        <f t="shared" si="2"/>
        <v>0.18181818181818182</v>
      </c>
      <c r="T31" s="44">
        <f t="shared" si="3"/>
        <v>0</v>
      </c>
      <c r="U31" s="44">
        <f t="shared" si="8"/>
        <v>0</v>
      </c>
      <c r="V31" s="131">
        <f t="shared" si="4"/>
        <v>0</v>
      </c>
      <c r="W31" s="46">
        <f t="shared" si="5"/>
        <v>0.16216216216216217</v>
      </c>
      <c r="X31" s="44">
        <v>0.7027027027027027</v>
      </c>
      <c r="Y31" s="138">
        <v>1.837837837837838</v>
      </c>
      <c r="Z31" s="140">
        <v>0.29</v>
      </c>
      <c r="AA31" s="141">
        <v>0.5</v>
      </c>
      <c r="AB31" s="49">
        <v>0.94</v>
      </c>
    </row>
    <row r="32" spans="1:28" s="139" customFormat="1" ht="13.5" customHeight="1">
      <c r="A32" s="519">
        <v>7</v>
      </c>
      <c r="B32" s="6" t="s">
        <v>26</v>
      </c>
      <c r="C32" s="21">
        <v>0</v>
      </c>
      <c r="D32" s="22">
        <v>1</v>
      </c>
      <c r="E32" s="22">
        <v>1</v>
      </c>
      <c r="F32" s="22">
        <v>8</v>
      </c>
      <c r="G32" s="22">
        <v>0</v>
      </c>
      <c r="H32" s="22">
        <v>1</v>
      </c>
      <c r="I32" s="23">
        <v>0</v>
      </c>
      <c r="J32" s="24">
        <f t="shared" si="6"/>
        <v>11</v>
      </c>
      <c r="K32" s="22">
        <v>15</v>
      </c>
      <c r="L32" s="68">
        <v>120</v>
      </c>
      <c r="M32" s="21">
        <v>994</v>
      </c>
      <c r="N32" s="22">
        <v>1744</v>
      </c>
      <c r="O32" s="27">
        <v>3604</v>
      </c>
      <c r="P32" s="28">
        <f t="shared" si="0"/>
        <v>0</v>
      </c>
      <c r="Q32" s="29">
        <f t="shared" si="7"/>
        <v>0.16666666666666666</v>
      </c>
      <c r="R32" s="29">
        <f t="shared" si="1"/>
        <v>0.2</v>
      </c>
      <c r="S32" s="29">
        <f t="shared" si="2"/>
        <v>0.7272727272727273</v>
      </c>
      <c r="T32" s="29">
        <f t="shared" si="3"/>
        <v>0</v>
      </c>
      <c r="U32" s="29">
        <f t="shared" si="8"/>
        <v>0.25</v>
      </c>
      <c r="V32" s="30">
        <f t="shared" si="4"/>
        <v>0</v>
      </c>
      <c r="W32" s="31">
        <f t="shared" si="5"/>
        <v>0.2972972972972973</v>
      </c>
      <c r="X32" s="29">
        <v>0.40540540540540543</v>
      </c>
      <c r="Y32" s="70">
        <v>3.2432432432432434</v>
      </c>
      <c r="Z32" s="129">
        <v>0.32</v>
      </c>
      <c r="AA32" s="130">
        <v>0.55</v>
      </c>
      <c r="AB32" s="34">
        <v>1.15</v>
      </c>
    </row>
    <row r="33" spans="1:28" s="139" customFormat="1" ht="13.5" customHeight="1">
      <c r="A33" s="520"/>
      <c r="B33" s="6" t="s">
        <v>27</v>
      </c>
      <c r="C33" s="21">
        <v>0</v>
      </c>
      <c r="D33" s="22">
        <v>0</v>
      </c>
      <c r="E33" s="22">
        <v>1</v>
      </c>
      <c r="F33" s="22">
        <v>9</v>
      </c>
      <c r="G33" s="22">
        <v>0</v>
      </c>
      <c r="H33" s="22">
        <v>2</v>
      </c>
      <c r="I33" s="23">
        <v>0</v>
      </c>
      <c r="J33" s="24">
        <f t="shared" si="6"/>
        <v>12</v>
      </c>
      <c r="K33" s="22">
        <v>24</v>
      </c>
      <c r="L33" s="68">
        <v>83</v>
      </c>
      <c r="M33" s="21">
        <v>1061</v>
      </c>
      <c r="N33" s="22">
        <v>1747</v>
      </c>
      <c r="O33" s="27">
        <v>3108</v>
      </c>
      <c r="P33" s="28">
        <f t="shared" si="0"/>
        <v>0</v>
      </c>
      <c r="Q33" s="29">
        <f t="shared" si="7"/>
        <v>0</v>
      </c>
      <c r="R33" s="29">
        <f t="shared" si="1"/>
        <v>0.2</v>
      </c>
      <c r="S33" s="29">
        <f t="shared" si="2"/>
        <v>0.8181818181818182</v>
      </c>
      <c r="T33" s="29">
        <f t="shared" si="3"/>
        <v>0</v>
      </c>
      <c r="U33" s="29">
        <f t="shared" si="8"/>
        <v>0.5</v>
      </c>
      <c r="V33" s="30">
        <f t="shared" si="4"/>
        <v>0</v>
      </c>
      <c r="W33" s="31">
        <f t="shared" si="5"/>
        <v>0.32432432432432434</v>
      </c>
      <c r="X33" s="29">
        <v>0.6486486486486487</v>
      </c>
      <c r="Y33" s="70">
        <v>2.2432432432432434</v>
      </c>
      <c r="Z33" s="129">
        <v>0.34</v>
      </c>
      <c r="AA33" s="130">
        <v>0.56</v>
      </c>
      <c r="AB33" s="34">
        <v>0.99</v>
      </c>
    </row>
    <row r="34" spans="1:28" s="139" customFormat="1" ht="13.5" customHeight="1">
      <c r="A34" s="520"/>
      <c r="B34" s="6" t="s">
        <v>28</v>
      </c>
      <c r="C34" s="21">
        <v>1</v>
      </c>
      <c r="D34" s="22">
        <v>0</v>
      </c>
      <c r="E34" s="22">
        <v>0</v>
      </c>
      <c r="F34" s="22">
        <v>6</v>
      </c>
      <c r="G34" s="22">
        <v>0</v>
      </c>
      <c r="H34" s="22">
        <v>0</v>
      </c>
      <c r="I34" s="23">
        <v>0</v>
      </c>
      <c r="J34" s="24">
        <f t="shared" si="6"/>
        <v>7</v>
      </c>
      <c r="K34" s="22">
        <v>27</v>
      </c>
      <c r="L34" s="68">
        <v>89</v>
      </c>
      <c r="M34" s="21">
        <v>888</v>
      </c>
      <c r="N34" s="22">
        <v>1633</v>
      </c>
      <c r="O34" s="27">
        <v>2909</v>
      </c>
      <c r="P34" s="28">
        <f t="shared" si="0"/>
        <v>0.3333333333333333</v>
      </c>
      <c r="Q34" s="29">
        <f t="shared" si="7"/>
        <v>0</v>
      </c>
      <c r="R34" s="29">
        <f t="shared" si="1"/>
        <v>0</v>
      </c>
      <c r="S34" s="29">
        <f t="shared" si="2"/>
        <v>0.5454545454545454</v>
      </c>
      <c r="T34" s="29">
        <f t="shared" si="3"/>
        <v>0</v>
      </c>
      <c r="U34" s="29">
        <f t="shared" si="8"/>
        <v>0</v>
      </c>
      <c r="V34" s="30">
        <f t="shared" si="4"/>
        <v>0</v>
      </c>
      <c r="W34" s="31">
        <f t="shared" si="5"/>
        <v>0.1891891891891892</v>
      </c>
      <c r="X34" s="29">
        <v>0.7297297297297297</v>
      </c>
      <c r="Y34" s="70">
        <v>2.4054054054054053</v>
      </c>
      <c r="Z34" s="129">
        <v>0.28</v>
      </c>
      <c r="AA34" s="130">
        <v>0.52</v>
      </c>
      <c r="AB34" s="34">
        <v>0.93</v>
      </c>
    </row>
    <row r="35" spans="1:28" s="139" customFormat="1" ht="13.5" customHeight="1">
      <c r="A35" s="521"/>
      <c r="B35" s="6" t="s">
        <v>29</v>
      </c>
      <c r="C35" s="21">
        <v>1</v>
      </c>
      <c r="D35" s="22">
        <v>1</v>
      </c>
      <c r="E35" s="22">
        <v>0</v>
      </c>
      <c r="F35" s="22">
        <v>6</v>
      </c>
      <c r="G35" s="22">
        <v>1</v>
      </c>
      <c r="H35" s="22">
        <v>0</v>
      </c>
      <c r="I35" s="23">
        <v>3</v>
      </c>
      <c r="J35" s="24">
        <f t="shared" si="6"/>
        <v>12</v>
      </c>
      <c r="K35" s="22">
        <v>13</v>
      </c>
      <c r="L35" s="68">
        <v>93</v>
      </c>
      <c r="M35" s="21">
        <v>879</v>
      </c>
      <c r="N35" s="22">
        <v>1630</v>
      </c>
      <c r="O35" s="27">
        <v>2970</v>
      </c>
      <c r="P35" s="28">
        <f t="shared" si="0"/>
        <v>0.3333333333333333</v>
      </c>
      <c r="Q35" s="29">
        <f t="shared" si="7"/>
        <v>0.16666666666666666</v>
      </c>
      <c r="R35" s="29">
        <f t="shared" si="1"/>
        <v>0</v>
      </c>
      <c r="S35" s="29">
        <f t="shared" si="2"/>
        <v>0.5454545454545454</v>
      </c>
      <c r="T35" s="29">
        <f t="shared" si="3"/>
        <v>0.25</v>
      </c>
      <c r="U35" s="29">
        <f t="shared" si="8"/>
        <v>0</v>
      </c>
      <c r="V35" s="30">
        <f t="shared" si="4"/>
        <v>0.75</v>
      </c>
      <c r="W35" s="31">
        <f t="shared" si="5"/>
        <v>0.32432432432432434</v>
      </c>
      <c r="X35" s="29">
        <v>0.35135135135135137</v>
      </c>
      <c r="Y35" s="70">
        <v>2.5135135135135136</v>
      </c>
      <c r="Z35" s="129">
        <v>0.28</v>
      </c>
      <c r="AA35" s="130">
        <v>0.52</v>
      </c>
      <c r="AB35" s="34">
        <v>0.95</v>
      </c>
    </row>
    <row r="36" spans="1:28" s="139" customFormat="1" ht="13.5" customHeight="1">
      <c r="A36" s="519">
        <v>8</v>
      </c>
      <c r="B36" s="5" t="s">
        <v>30</v>
      </c>
      <c r="C36" s="95">
        <v>2</v>
      </c>
      <c r="D36" s="96">
        <v>0</v>
      </c>
      <c r="E36" s="96">
        <v>1</v>
      </c>
      <c r="F36" s="96">
        <v>10</v>
      </c>
      <c r="G36" s="96">
        <v>0</v>
      </c>
      <c r="H36" s="96">
        <v>0</v>
      </c>
      <c r="I36" s="97">
        <v>0</v>
      </c>
      <c r="J36" s="54">
        <f t="shared" si="6"/>
        <v>13</v>
      </c>
      <c r="K36" s="96">
        <v>24</v>
      </c>
      <c r="L36" s="71">
        <v>96</v>
      </c>
      <c r="M36" s="95">
        <v>874</v>
      </c>
      <c r="N36" s="96">
        <v>1400</v>
      </c>
      <c r="O36" s="59">
        <v>2703</v>
      </c>
      <c r="P36" s="60">
        <f t="shared" si="0"/>
        <v>0.6666666666666666</v>
      </c>
      <c r="Q36" s="61">
        <f t="shared" si="7"/>
        <v>0</v>
      </c>
      <c r="R36" s="61">
        <f t="shared" si="1"/>
        <v>0.2</v>
      </c>
      <c r="S36" s="61">
        <f t="shared" si="2"/>
        <v>0.9090909090909091</v>
      </c>
      <c r="T36" s="61">
        <f t="shared" si="3"/>
        <v>0</v>
      </c>
      <c r="U36" s="61">
        <f t="shared" si="8"/>
        <v>0</v>
      </c>
      <c r="V36" s="62">
        <f t="shared" si="4"/>
        <v>0</v>
      </c>
      <c r="W36" s="63">
        <f t="shared" si="5"/>
        <v>0.35135135135135137</v>
      </c>
      <c r="X36" s="61">
        <v>0.6486486486486487</v>
      </c>
      <c r="Y36" s="73">
        <v>2.5945945945945947</v>
      </c>
      <c r="Z36" s="132">
        <v>0.28</v>
      </c>
      <c r="AA36" s="133">
        <v>0.45</v>
      </c>
      <c r="AB36" s="66">
        <v>0.86</v>
      </c>
    </row>
    <row r="37" spans="1:28" s="139" customFormat="1" ht="13.5" customHeight="1">
      <c r="A37" s="520"/>
      <c r="B37" s="6" t="s">
        <v>31</v>
      </c>
      <c r="C37" s="21">
        <v>3</v>
      </c>
      <c r="D37" s="22">
        <v>0</v>
      </c>
      <c r="E37" s="22">
        <v>0</v>
      </c>
      <c r="F37" s="22">
        <v>2</v>
      </c>
      <c r="G37" s="22">
        <v>4</v>
      </c>
      <c r="H37" s="22">
        <v>2</v>
      </c>
      <c r="I37" s="23">
        <v>1</v>
      </c>
      <c r="J37" s="24">
        <f t="shared" si="6"/>
        <v>12</v>
      </c>
      <c r="K37" s="22">
        <v>13</v>
      </c>
      <c r="L37" s="68">
        <v>114</v>
      </c>
      <c r="M37" s="21">
        <v>716</v>
      </c>
      <c r="N37" s="22">
        <v>1466</v>
      </c>
      <c r="O37" s="27">
        <v>2456</v>
      </c>
      <c r="P37" s="28">
        <f t="shared" si="0"/>
        <v>1</v>
      </c>
      <c r="Q37" s="29">
        <f t="shared" si="7"/>
        <v>0</v>
      </c>
      <c r="R37" s="29">
        <f t="shared" si="1"/>
        <v>0</v>
      </c>
      <c r="S37" s="29">
        <f t="shared" si="2"/>
        <v>0.18181818181818182</v>
      </c>
      <c r="T37" s="29">
        <f t="shared" si="3"/>
        <v>1</v>
      </c>
      <c r="U37" s="29">
        <f t="shared" si="8"/>
        <v>0.5</v>
      </c>
      <c r="V37" s="128">
        <f t="shared" si="4"/>
        <v>0.25</v>
      </c>
      <c r="W37" s="31">
        <f t="shared" si="5"/>
        <v>0.32432432432432434</v>
      </c>
      <c r="X37" s="29">
        <v>0.35135135135135137</v>
      </c>
      <c r="Y37" s="70">
        <v>3.081081081081081</v>
      </c>
      <c r="Z37" s="129">
        <v>0.23</v>
      </c>
      <c r="AA37" s="130">
        <v>0.48</v>
      </c>
      <c r="AB37" s="34">
        <v>0.8</v>
      </c>
    </row>
    <row r="38" spans="1:28" s="139" customFormat="1" ht="13.5" customHeight="1">
      <c r="A38" s="520"/>
      <c r="B38" s="6" t="s">
        <v>32</v>
      </c>
      <c r="C38" s="21">
        <v>1</v>
      </c>
      <c r="D38" s="22">
        <v>0</v>
      </c>
      <c r="E38" s="22">
        <v>1</v>
      </c>
      <c r="F38" s="22">
        <v>4</v>
      </c>
      <c r="G38" s="22">
        <v>2</v>
      </c>
      <c r="H38" s="22">
        <v>0</v>
      </c>
      <c r="I38" s="23">
        <v>1</v>
      </c>
      <c r="J38" s="24">
        <f t="shared" si="6"/>
        <v>9</v>
      </c>
      <c r="K38" s="22">
        <v>13</v>
      </c>
      <c r="L38" s="68">
        <v>95</v>
      </c>
      <c r="M38" s="21">
        <v>654</v>
      </c>
      <c r="N38" s="22">
        <v>1095</v>
      </c>
      <c r="O38" s="27">
        <v>2293</v>
      </c>
      <c r="P38" s="28">
        <f aca="true" t="shared" si="9" ref="P38:P57">C38/3</f>
        <v>0.3333333333333333</v>
      </c>
      <c r="Q38" s="29">
        <f t="shared" si="7"/>
        <v>0</v>
      </c>
      <c r="R38" s="29">
        <f aca="true" t="shared" si="10" ref="R38:R57">E38/5</f>
        <v>0.2</v>
      </c>
      <c r="S38" s="29">
        <f aca="true" t="shared" si="11" ref="S38:S57">F38/11</f>
        <v>0.36363636363636365</v>
      </c>
      <c r="T38" s="29">
        <f aca="true" t="shared" si="12" ref="T38:T57">G38/4</f>
        <v>0.5</v>
      </c>
      <c r="U38" s="29">
        <f t="shared" si="8"/>
        <v>0</v>
      </c>
      <c r="V38" s="128">
        <f aca="true" t="shared" si="13" ref="V38:V57">I38/4</f>
        <v>0.25</v>
      </c>
      <c r="W38" s="31">
        <f aca="true" t="shared" si="14" ref="W38:W58">J38/37</f>
        <v>0.24324324324324326</v>
      </c>
      <c r="X38" s="29">
        <v>0.35135135135135137</v>
      </c>
      <c r="Y38" s="70">
        <v>2.5675675675675675</v>
      </c>
      <c r="Z38" s="129">
        <v>0.22</v>
      </c>
      <c r="AA38" s="130">
        <v>0.36</v>
      </c>
      <c r="AB38" s="34">
        <v>0.75</v>
      </c>
    </row>
    <row r="39" spans="1:28" s="139" customFormat="1" ht="13.5" customHeight="1">
      <c r="A39" s="520"/>
      <c r="B39" s="6" t="s">
        <v>33</v>
      </c>
      <c r="C39" s="21">
        <v>4</v>
      </c>
      <c r="D39" s="22">
        <v>0</v>
      </c>
      <c r="E39" s="22">
        <v>2</v>
      </c>
      <c r="F39" s="22">
        <v>4</v>
      </c>
      <c r="G39" s="22">
        <v>0</v>
      </c>
      <c r="H39" s="22">
        <v>0</v>
      </c>
      <c r="I39" s="23">
        <v>1</v>
      </c>
      <c r="J39" s="24">
        <f t="shared" si="6"/>
        <v>11</v>
      </c>
      <c r="K39" s="22">
        <v>18</v>
      </c>
      <c r="L39" s="68">
        <v>82</v>
      </c>
      <c r="M39" s="21">
        <v>683</v>
      </c>
      <c r="N39" s="22">
        <v>1205</v>
      </c>
      <c r="O39" s="27">
        <v>2244</v>
      </c>
      <c r="P39" s="28">
        <f t="shared" si="9"/>
        <v>1.3333333333333333</v>
      </c>
      <c r="Q39" s="29">
        <f t="shared" si="7"/>
        <v>0</v>
      </c>
      <c r="R39" s="29">
        <f t="shared" si="10"/>
        <v>0.4</v>
      </c>
      <c r="S39" s="29">
        <f t="shared" si="11"/>
        <v>0.36363636363636365</v>
      </c>
      <c r="T39" s="29">
        <f t="shared" si="12"/>
        <v>0</v>
      </c>
      <c r="U39" s="29">
        <f t="shared" si="8"/>
        <v>0</v>
      </c>
      <c r="V39" s="128">
        <f t="shared" si="13"/>
        <v>0.25</v>
      </c>
      <c r="W39" s="31">
        <f t="shared" si="14"/>
        <v>0.2972972972972973</v>
      </c>
      <c r="X39" s="29">
        <v>0.4864864864864865</v>
      </c>
      <c r="Y39" s="70">
        <v>2.2162162162162162</v>
      </c>
      <c r="Z39" s="129">
        <v>0.22</v>
      </c>
      <c r="AA39" s="130">
        <v>0.39</v>
      </c>
      <c r="AB39" s="34">
        <v>0.72</v>
      </c>
    </row>
    <row r="40" spans="1:28" s="139" customFormat="1" ht="13.5" customHeight="1">
      <c r="A40" s="521"/>
      <c r="B40" s="135" t="s">
        <v>34</v>
      </c>
      <c r="C40" s="36">
        <v>4</v>
      </c>
      <c r="D40" s="37">
        <v>0</v>
      </c>
      <c r="E40" s="37">
        <v>0</v>
      </c>
      <c r="F40" s="37">
        <v>4</v>
      </c>
      <c r="G40" s="37">
        <v>0</v>
      </c>
      <c r="H40" s="37">
        <v>0</v>
      </c>
      <c r="I40" s="38">
        <v>0</v>
      </c>
      <c r="J40" s="39">
        <f t="shared" si="6"/>
        <v>8</v>
      </c>
      <c r="K40" s="37">
        <v>12</v>
      </c>
      <c r="L40" s="136">
        <v>77</v>
      </c>
      <c r="M40" s="36">
        <v>722</v>
      </c>
      <c r="N40" s="37">
        <v>1186</v>
      </c>
      <c r="O40" s="42">
        <v>1912</v>
      </c>
      <c r="P40" s="43">
        <f t="shared" si="9"/>
        <v>1.3333333333333333</v>
      </c>
      <c r="Q40" s="44">
        <f t="shared" si="7"/>
        <v>0</v>
      </c>
      <c r="R40" s="44">
        <f t="shared" si="10"/>
        <v>0</v>
      </c>
      <c r="S40" s="44">
        <f t="shared" si="11"/>
        <v>0.36363636363636365</v>
      </c>
      <c r="T40" s="44">
        <f t="shared" si="12"/>
        <v>0</v>
      </c>
      <c r="U40" s="44">
        <f t="shared" si="8"/>
        <v>0</v>
      </c>
      <c r="V40" s="131">
        <f t="shared" si="13"/>
        <v>0</v>
      </c>
      <c r="W40" s="46">
        <f t="shared" si="14"/>
        <v>0.21621621621621623</v>
      </c>
      <c r="X40" s="44">
        <v>0.32432432432432434</v>
      </c>
      <c r="Y40" s="138">
        <v>2.081081081081081</v>
      </c>
      <c r="Z40" s="140">
        <v>0.23</v>
      </c>
      <c r="AA40" s="141">
        <v>0.38</v>
      </c>
      <c r="AB40" s="49">
        <v>0.61</v>
      </c>
    </row>
    <row r="41" spans="1:28" s="139" customFormat="1" ht="13.5" customHeight="1">
      <c r="A41" s="519">
        <v>9</v>
      </c>
      <c r="B41" s="6" t="s">
        <v>35</v>
      </c>
      <c r="C41" s="21">
        <v>5</v>
      </c>
      <c r="D41" s="22">
        <v>1</v>
      </c>
      <c r="E41" s="22">
        <v>0</v>
      </c>
      <c r="F41" s="22">
        <v>5</v>
      </c>
      <c r="G41" s="22">
        <v>0</v>
      </c>
      <c r="H41" s="22">
        <v>0</v>
      </c>
      <c r="I41" s="23">
        <v>0</v>
      </c>
      <c r="J41" s="24">
        <f t="shared" si="6"/>
        <v>11</v>
      </c>
      <c r="K41" s="22">
        <v>8</v>
      </c>
      <c r="L41" s="68">
        <v>100</v>
      </c>
      <c r="M41" s="21">
        <v>660</v>
      </c>
      <c r="N41" s="22">
        <v>1073</v>
      </c>
      <c r="O41" s="27">
        <v>2054</v>
      </c>
      <c r="P41" s="28">
        <f t="shared" si="9"/>
        <v>1.6666666666666667</v>
      </c>
      <c r="Q41" s="29">
        <f t="shared" si="7"/>
        <v>0.16666666666666666</v>
      </c>
      <c r="R41" s="29">
        <f t="shared" si="10"/>
        <v>0</v>
      </c>
      <c r="S41" s="29">
        <f t="shared" si="11"/>
        <v>0.45454545454545453</v>
      </c>
      <c r="T41" s="29">
        <f t="shared" si="12"/>
        <v>0</v>
      </c>
      <c r="U41" s="29">
        <f t="shared" si="8"/>
        <v>0</v>
      </c>
      <c r="V41" s="30">
        <f t="shared" si="13"/>
        <v>0</v>
      </c>
      <c r="W41" s="31">
        <f t="shared" si="14"/>
        <v>0.2972972972972973</v>
      </c>
      <c r="X41" s="29">
        <v>0.21621621621621623</v>
      </c>
      <c r="Y41" s="70">
        <v>2.7027027027027026</v>
      </c>
      <c r="Z41" s="129">
        <v>0.21</v>
      </c>
      <c r="AA41" s="130">
        <v>0.34</v>
      </c>
      <c r="AB41" s="34">
        <v>0.65</v>
      </c>
    </row>
    <row r="42" spans="1:28" s="139" customFormat="1" ht="13.5" customHeight="1">
      <c r="A42" s="520"/>
      <c r="B42" s="6" t="s">
        <v>36</v>
      </c>
      <c r="C42" s="21">
        <v>1</v>
      </c>
      <c r="D42" s="22">
        <v>0</v>
      </c>
      <c r="E42" s="22">
        <v>1</v>
      </c>
      <c r="F42" s="22">
        <v>5</v>
      </c>
      <c r="G42" s="22">
        <v>1</v>
      </c>
      <c r="H42" s="22">
        <v>0</v>
      </c>
      <c r="I42" s="23">
        <v>0</v>
      </c>
      <c r="J42" s="24">
        <f t="shared" si="6"/>
        <v>8</v>
      </c>
      <c r="K42" s="22">
        <v>14</v>
      </c>
      <c r="L42" s="68">
        <v>103</v>
      </c>
      <c r="M42" s="21">
        <v>729</v>
      </c>
      <c r="N42" s="22">
        <v>1268</v>
      </c>
      <c r="O42" s="27">
        <v>2177</v>
      </c>
      <c r="P42" s="28">
        <f t="shared" si="9"/>
        <v>0.3333333333333333</v>
      </c>
      <c r="Q42" s="29">
        <f t="shared" si="7"/>
        <v>0</v>
      </c>
      <c r="R42" s="29">
        <f t="shared" si="10"/>
        <v>0.2</v>
      </c>
      <c r="S42" s="29">
        <f t="shared" si="11"/>
        <v>0.45454545454545453</v>
      </c>
      <c r="T42" s="29">
        <f t="shared" si="12"/>
        <v>0.25</v>
      </c>
      <c r="U42" s="29">
        <f t="shared" si="8"/>
        <v>0</v>
      </c>
      <c r="V42" s="30">
        <f t="shared" si="13"/>
        <v>0</v>
      </c>
      <c r="W42" s="31">
        <f t="shared" si="14"/>
        <v>0.21621621621621623</v>
      </c>
      <c r="X42" s="29">
        <v>0.3783783783783784</v>
      </c>
      <c r="Y42" s="70">
        <v>2.7837837837837838</v>
      </c>
      <c r="Z42" s="129">
        <v>0.23</v>
      </c>
      <c r="AA42" s="130">
        <v>0.4</v>
      </c>
      <c r="AB42" s="34">
        <v>0.7</v>
      </c>
    </row>
    <row r="43" spans="1:28" s="139" customFormat="1" ht="13.5" customHeight="1">
      <c r="A43" s="520"/>
      <c r="B43" s="6" t="s">
        <v>37</v>
      </c>
      <c r="C43" s="21">
        <v>2</v>
      </c>
      <c r="D43" s="22">
        <v>0</v>
      </c>
      <c r="E43" s="22">
        <v>0</v>
      </c>
      <c r="F43" s="22">
        <v>4</v>
      </c>
      <c r="G43" s="22">
        <v>0</v>
      </c>
      <c r="H43" s="22">
        <v>0</v>
      </c>
      <c r="I43" s="23">
        <v>0</v>
      </c>
      <c r="J43" s="24">
        <f t="shared" si="6"/>
        <v>6</v>
      </c>
      <c r="K43" s="22">
        <v>11</v>
      </c>
      <c r="L43" s="68">
        <v>90</v>
      </c>
      <c r="M43" s="21">
        <v>719</v>
      </c>
      <c r="N43" s="22">
        <v>1001</v>
      </c>
      <c r="O43" s="27">
        <v>1757</v>
      </c>
      <c r="P43" s="28">
        <f t="shared" si="9"/>
        <v>0.6666666666666666</v>
      </c>
      <c r="Q43" s="29">
        <f t="shared" si="7"/>
        <v>0</v>
      </c>
      <c r="R43" s="29">
        <f t="shared" si="10"/>
        <v>0</v>
      </c>
      <c r="S43" s="29">
        <f t="shared" si="11"/>
        <v>0.36363636363636365</v>
      </c>
      <c r="T43" s="29">
        <f t="shared" si="12"/>
        <v>0</v>
      </c>
      <c r="U43" s="29">
        <f t="shared" si="8"/>
        <v>0</v>
      </c>
      <c r="V43" s="30">
        <f t="shared" si="13"/>
        <v>0</v>
      </c>
      <c r="W43" s="31">
        <f t="shared" si="14"/>
        <v>0.16216216216216217</v>
      </c>
      <c r="X43" s="29">
        <v>0.2972972972972973</v>
      </c>
      <c r="Y43" s="70">
        <v>2.4324324324324325</v>
      </c>
      <c r="Z43" s="129">
        <v>0.23</v>
      </c>
      <c r="AA43" s="130">
        <v>0.32</v>
      </c>
      <c r="AB43" s="34">
        <v>0.56</v>
      </c>
    </row>
    <row r="44" spans="1:28" s="139" customFormat="1" ht="13.5" customHeight="1">
      <c r="A44" s="521"/>
      <c r="B44" s="135" t="s">
        <v>38</v>
      </c>
      <c r="C44" s="36">
        <v>2</v>
      </c>
      <c r="D44" s="37">
        <v>0</v>
      </c>
      <c r="E44" s="37">
        <v>0</v>
      </c>
      <c r="F44" s="37">
        <v>1</v>
      </c>
      <c r="G44" s="37">
        <v>0</v>
      </c>
      <c r="H44" s="37">
        <v>1</v>
      </c>
      <c r="I44" s="38">
        <v>1</v>
      </c>
      <c r="J44" s="39">
        <f t="shared" si="6"/>
        <v>5</v>
      </c>
      <c r="K44" s="37">
        <v>22</v>
      </c>
      <c r="L44" s="136">
        <v>86</v>
      </c>
      <c r="M44" s="36">
        <v>714</v>
      </c>
      <c r="N44" s="37">
        <v>1206</v>
      </c>
      <c r="O44" s="42">
        <v>2206</v>
      </c>
      <c r="P44" s="43">
        <f t="shared" si="9"/>
        <v>0.6666666666666666</v>
      </c>
      <c r="Q44" s="44">
        <f t="shared" si="7"/>
        <v>0</v>
      </c>
      <c r="R44" s="44">
        <f t="shared" si="10"/>
        <v>0</v>
      </c>
      <c r="S44" s="44">
        <f t="shared" si="11"/>
        <v>0.09090909090909091</v>
      </c>
      <c r="T44" s="44">
        <f t="shared" si="12"/>
        <v>0</v>
      </c>
      <c r="U44" s="44">
        <f t="shared" si="8"/>
        <v>0.25</v>
      </c>
      <c r="V44" s="45">
        <f t="shared" si="13"/>
        <v>0.25</v>
      </c>
      <c r="W44" s="46">
        <f t="shared" si="14"/>
        <v>0.13513513513513514</v>
      </c>
      <c r="X44" s="44">
        <v>0.5945945945945946</v>
      </c>
      <c r="Y44" s="138">
        <v>2.324324324324324</v>
      </c>
      <c r="Z44" s="140">
        <v>0.23</v>
      </c>
      <c r="AA44" s="141">
        <v>0.38</v>
      </c>
      <c r="AB44" s="49">
        <v>0.7</v>
      </c>
    </row>
    <row r="45" spans="1:28" s="139" customFormat="1" ht="13.5" customHeight="1">
      <c r="A45" s="519">
        <v>10</v>
      </c>
      <c r="B45" s="5" t="s">
        <v>39</v>
      </c>
      <c r="C45" s="95">
        <v>0</v>
      </c>
      <c r="D45" s="96">
        <v>1</v>
      </c>
      <c r="E45" s="96">
        <v>1</v>
      </c>
      <c r="F45" s="96">
        <v>6</v>
      </c>
      <c r="G45" s="96">
        <v>1</v>
      </c>
      <c r="H45" s="96">
        <v>0</v>
      </c>
      <c r="I45" s="97">
        <v>0</v>
      </c>
      <c r="J45" s="54">
        <f t="shared" si="6"/>
        <v>9</v>
      </c>
      <c r="K45" s="96">
        <v>9</v>
      </c>
      <c r="L45" s="71">
        <v>97</v>
      </c>
      <c r="M45" s="95">
        <v>718</v>
      </c>
      <c r="N45" s="96">
        <v>1193</v>
      </c>
      <c r="O45" s="59">
        <v>2095</v>
      </c>
      <c r="P45" s="60">
        <f t="shared" si="9"/>
        <v>0</v>
      </c>
      <c r="Q45" s="61">
        <f t="shared" si="7"/>
        <v>0.16666666666666666</v>
      </c>
      <c r="R45" s="61">
        <f t="shared" si="10"/>
        <v>0.2</v>
      </c>
      <c r="S45" s="61">
        <f t="shared" si="11"/>
        <v>0.5454545454545454</v>
      </c>
      <c r="T45" s="61">
        <f t="shared" si="12"/>
        <v>0.25</v>
      </c>
      <c r="U45" s="61">
        <f t="shared" si="8"/>
        <v>0</v>
      </c>
      <c r="V45" s="62">
        <f t="shared" si="13"/>
        <v>0</v>
      </c>
      <c r="W45" s="63">
        <f t="shared" si="14"/>
        <v>0.24324324324324326</v>
      </c>
      <c r="X45" s="61">
        <v>0.24324324324324326</v>
      </c>
      <c r="Y45" s="73">
        <v>2.6216216216216215</v>
      </c>
      <c r="Z45" s="132">
        <v>0.23</v>
      </c>
      <c r="AA45" s="133">
        <v>0.38</v>
      </c>
      <c r="AB45" s="66">
        <v>0.67</v>
      </c>
    </row>
    <row r="46" spans="1:28" s="139" customFormat="1" ht="13.5" customHeight="1">
      <c r="A46" s="520"/>
      <c r="B46" s="6" t="s">
        <v>40</v>
      </c>
      <c r="C46" s="21">
        <v>3</v>
      </c>
      <c r="D46" s="22">
        <v>0</v>
      </c>
      <c r="E46" s="22">
        <v>1</v>
      </c>
      <c r="F46" s="22">
        <v>3</v>
      </c>
      <c r="G46" s="22">
        <v>1</v>
      </c>
      <c r="H46" s="22">
        <v>0</v>
      </c>
      <c r="I46" s="23">
        <v>0</v>
      </c>
      <c r="J46" s="24">
        <f t="shared" si="6"/>
        <v>8</v>
      </c>
      <c r="K46" s="22">
        <v>10</v>
      </c>
      <c r="L46" s="68">
        <v>79</v>
      </c>
      <c r="M46" s="21">
        <v>746</v>
      </c>
      <c r="N46" s="22">
        <v>1036</v>
      </c>
      <c r="O46" s="27">
        <v>1888</v>
      </c>
      <c r="P46" s="28">
        <f t="shared" si="9"/>
        <v>1</v>
      </c>
      <c r="Q46" s="29">
        <f t="shared" si="7"/>
        <v>0</v>
      </c>
      <c r="R46" s="29">
        <f t="shared" si="10"/>
        <v>0.2</v>
      </c>
      <c r="S46" s="29">
        <f t="shared" si="11"/>
        <v>0.2727272727272727</v>
      </c>
      <c r="T46" s="29">
        <f t="shared" si="12"/>
        <v>0.25</v>
      </c>
      <c r="U46" s="29">
        <f t="shared" si="8"/>
        <v>0</v>
      </c>
      <c r="V46" s="128">
        <f t="shared" si="13"/>
        <v>0</v>
      </c>
      <c r="W46" s="31">
        <f t="shared" si="14"/>
        <v>0.21621621621621623</v>
      </c>
      <c r="X46" s="29">
        <v>0.2702702702702703</v>
      </c>
      <c r="Y46" s="70">
        <v>2.135135135135135</v>
      </c>
      <c r="Z46" s="129">
        <v>0.24</v>
      </c>
      <c r="AA46" s="130">
        <v>0.33</v>
      </c>
      <c r="AB46" s="34">
        <v>0.6</v>
      </c>
    </row>
    <row r="47" spans="1:28" s="139" customFormat="1" ht="13.5" customHeight="1">
      <c r="A47" s="520"/>
      <c r="B47" s="6" t="s">
        <v>41</v>
      </c>
      <c r="C47" s="21">
        <v>2</v>
      </c>
      <c r="D47" s="22">
        <v>1</v>
      </c>
      <c r="E47" s="22">
        <v>0</v>
      </c>
      <c r="F47" s="22">
        <v>2</v>
      </c>
      <c r="G47" s="22">
        <v>0</v>
      </c>
      <c r="H47" s="22">
        <v>0</v>
      </c>
      <c r="I47" s="23">
        <v>0</v>
      </c>
      <c r="J47" s="24">
        <f t="shared" si="6"/>
        <v>5</v>
      </c>
      <c r="K47" s="22">
        <v>17</v>
      </c>
      <c r="L47" s="68">
        <v>78</v>
      </c>
      <c r="M47" s="21">
        <v>682</v>
      </c>
      <c r="N47" s="22">
        <v>1261</v>
      </c>
      <c r="O47" s="27">
        <v>2440</v>
      </c>
      <c r="P47" s="28">
        <f t="shared" si="9"/>
        <v>0.6666666666666666</v>
      </c>
      <c r="Q47" s="29">
        <f t="shared" si="7"/>
        <v>0.16666666666666666</v>
      </c>
      <c r="R47" s="29">
        <f t="shared" si="10"/>
        <v>0</v>
      </c>
      <c r="S47" s="29">
        <f t="shared" si="11"/>
        <v>0.18181818181818182</v>
      </c>
      <c r="T47" s="29">
        <f t="shared" si="12"/>
        <v>0</v>
      </c>
      <c r="U47" s="29">
        <f t="shared" si="8"/>
        <v>0</v>
      </c>
      <c r="V47" s="128">
        <f t="shared" si="13"/>
        <v>0</v>
      </c>
      <c r="W47" s="31">
        <f t="shared" si="14"/>
        <v>0.13513513513513514</v>
      </c>
      <c r="X47" s="29">
        <v>0.4594594594594595</v>
      </c>
      <c r="Y47" s="70">
        <v>2.108108108108108</v>
      </c>
      <c r="Z47" s="129">
        <v>0.22</v>
      </c>
      <c r="AA47" s="130">
        <v>0.4</v>
      </c>
      <c r="AB47" s="34">
        <v>0.78</v>
      </c>
    </row>
    <row r="48" spans="1:28" s="139" customFormat="1" ht="13.5" customHeight="1">
      <c r="A48" s="520"/>
      <c r="B48" s="6" t="s">
        <v>42</v>
      </c>
      <c r="C48" s="21">
        <v>2</v>
      </c>
      <c r="D48" s="22">
        <v>0</v>
      </c>
      <c r="E48" s="22">
        <v>2</v>
      </c>
      <c r="F48" s="22">
        <v>4</v>
      </c>
      <c r="G48" s="22">
        <v>1</v>
      </c>
      <c r="H48" s="22">
        <v>0</v>
      </c>
      <c r="I48" s="23">
        <v>0</v>
      </c>
      <c r="J48" s="24">
        <f t="shared" si="6"/>
        <v>9</v>
      </c>
      <c r="K48" s="22">
        <v>14</v>
      </c>
      <c r="L48" s="68">
        <v>95</v>
      </c>
      <c r="M48" s="21">
        <v>706</v>
      </c>
      <c r="N48" s="22">
        <v>1010</v>
      </c>
      <c r="O48" s="27">
        <v>2056</v>
      </c>
      <c r="P48" s="28">
        <f t="shared" si="9"/>
        <v>0.6666666666666666</v>
      </c>
      <c r="Q48" s="29">
        <f t="shared" si="7"/>
        <v>0</v>
      </c>
      <c r="R48" s="29">
        <f t="shared" si="10"/>
        <v>0.4</v>
      </c>
      <c r="S48" s="29">
        <f t="shared" si="11"/>
        <v>0.36363636363636365</v>
      </c>
      <c r="T48" s="29">
        <f t="shared" si="12"/>
        <v>0.25</v>
      </c>
      <c r="U48" s="29">
        <f t="shared" si="8"/>
        <v>0</v>
      </c>
      <c r="V48" s="128">
        <f t="shared" si="13"/>
        <v>0</v>
      </c>
      <c r="W48" s="31">
        <f t="shared" si="14"/>
        <v>0.24324324324324326</v>
      </c>
      <c r="X48" s="29">
        <v>0.3783783783783784</v>
      </c>
      <c r="Y48" s="70">
        <v>2.5675675675675675</v>
      </c>
      <c r="Z48" s="129">
        <v>0.22</v>
      </c>
      <c r="AA48" s="130">
        <v>0.32</v>
      </c>
      <c r="AB48" s="34">
        <v>0.65</v>
      </c>
    </row>
    <row r="49" spans="1:28" s="139" customFormat="1" ht="13.5" customHeight="1">
      <c r="A49" s="521"/>
      <c r="B49" s="135" t="s">
        <v>43</v>
      </c>
      <c r="C49" s="36">
        <v>0</v>
      </c>
      <c r="D49" s="37">
        <v>0</v>
      </c>
      <c r="E49" s="37">
        <v>0</v>
      </c>
      <c r="F49" s="37">
        <v>4</v>
      </c>
      <c r="G49" s="37">
        <v>0</v>
      </c>
      <c r="H49" s="37">
        <v>0</v>
      </c>
      <c r="I49" s="38">
        <v>2</v>
      </c>
      <c r="J49" s="39">
        <f t="shared" si="6"/>
        <v>6</v>
      </c>
      <c r="K49" s="37">
        <v>11</v>
      </c>
      <c r="L49" s="136">
        <v>66</v>
      </c>
      <c r="M49" s="36">
        <v>663</v>
      </c>
      <c r="N49" s="37">
        <v>1061</v>
      </c>
      <c r="O49" s="42">
        <v>2108</v>
      </c>
      <c r="P49" s="43">
        <f t="shared" si="9"/>
        <v>0</v>
      </c>
      <c r="Q49" s="44">
        <f t="shared" si="7"/>
        <v>0</v>
      </c>
      <c r="R49" s="44">
        <f t="shared" si="10"/>
        <v>0</v>
      </c>
      <c r="S49" s="44">
        <f t="shared" si="11"/>
        <v>0.36363636363636365</v>
      </c>
      <c r="T49" s="44">
        <f t="shared" si="12"/>
        <v>0</v>
      </c>
      <c r="U49" s="44">
        <f t="shared" si="8"/>
        <v>0</v>
      </c>
      <c r="V49" s="131">
        <f t="shared" si="13"/>
        <v>0.5</v>
      </c>
      <c r="W49" s="46">
        <f t="shared" si="14"/>
        <v>0.16216216216216217</v>
      </c>
      <c r="X49" s="44">
        <v>0.2972972972972973</v>
      </c>
      <c r="Y49" s="138">
        <v>1.7837837837837838</v>
      </c>
      <c r="Z49" s="140">
        <v>0.21</v>
      </c>
      <c r="AA49" s="141">
        <v>0.34</v>
      </c>
      <c r="AB49" s="49">
        <v>0.67</v>
      </c>
    </row>
    <row r="50" spans="1:28" s="139" customFormat="1" ht="13.5" customHeight="1">
      <c r="A50" s="519">
        <v>11</v>
      </c>
      <c r="B50" s="6" t="s">
        <v>44</v>
      </c>
      <c r="C50" s="21">
        <v>2</v>
      </c>
      <c r="D50" s="22">
        <v>0</v>
      </c>
      <c r="E50" s="22">
        <v>0</v>
      </c>
      <c r="F50" s="22">
        <v>2</v>
      </c>
      <c r="G50" s="22">
        <v>1</v>
      </c>
      <c r="H50" s="22">
        <v>0</v>
      </c>
      <c r="I50" s="23">
        <v>0</v>
      </c>
      <c r="J50" s="24">
        <f t="shared" si="6"/>
        <v>5</v>
      </c>
      <c r="K50" s="22">
        <v>18</v>
      </c>
      <c r="L50" s="23">
        <v>70</v>
      </c>
      <c r="M50" s="21">
        <v>677</v>
      </c>
      <c r="N50" s="22">
        <v>1256</v>
      </c>
      <c r="O50" s="27">
        <v>2322</v>
      </c>
      <c r="P50" s="28">
        <f t="shared" si="9"/>
        <v>0.6666666666666666</v>
      </c>
      <c r="Q50" s="29">
        <f t="shared" si="7"/>
        <v>0</v>
      </c>
      <c r="R50" s="29">
        <f t="shared" si="10"/>
        <v>0</v>
      </c>
      <c r="S50" s="29">
        <f t="shared" si="11"/>
        <v>0.18181818181818182</v>
      </c>
      <c r="T50" s="29">
        <f t="shared" si="12"/>
        <v>0.25</v>
      </c>
      <c r="U50" s="29">
        <f t="shared" si="8"/>
        <v>0</v>
      </c>
      <c r="V50" s="30">
        <f t="shared" si="13"/>
        <v>0</v>
      </c>
      <c r="W50" s="31">
        <f t="shared" si="14"/>
        <v>0.13513513513513514</v>
      </c>
      <c r="X50" s="29">
        <v>0.4864864864864865</v>
      </c>
      <c r="Y50" s="70">
        <v>1.8918918918918919</v>
      </c>
      <c r="Z50" s="129">
        <v>0.21</v>
      </c>
      <c r="AA50" s="130">
        <v>0.4</v>
      </c>
      <c r="AB50" s="34">
        <v>0.74</v>
      </c>
    </row>
    <row r="51" spans="1:28" s="139" customFormat="1" ht="13.5" customHeight="1">
      <c r="A51" s="520"/>
      <c r="B51" s="6" t="s">
        <v>45</v>
      </c>
      <c r="C51" s="21">
        <v>0</v>
      </c>
      <c r="D51" s="22">
        <v>0</v>
      </c>
      <c r="E51" s="22">
        <v>0</v>
      </c>
      <c r="F51" s="22">
        <v>6</v>
      </c>
      <c r="G51" s="22">
        <v>0</v>
      </c>
      <c r="H51" s="22">
        <v>0</v>
      </c>
      <c r="I51" s="23">
        <v>0</v>
      </c>
      <c r="J51" s="24">
        <f t="shared" si="6"/>
        <v>6</v>
      </c>
      <c r="K51" s="22">
        <v>15</v>
      </c>
      <c r="L51" s="23">
        <v>46</v>
      </c>
      <c r="M51" s="21">
        <v>790</v>
      </c>
      <c r="N51" s="22">
        <v>1051</v>
      </c>
      <c r="O51" s="142">
        <v>2094</v>
      </c>
      <c r="P51" s="28">
        <f t="shared" si="9"/>
        <v>0</v>
      </c>
      <c r="Q51" s="29">
        <f t="shared" si="7"/>
        <v>0</v>
      </c>
      <c r="R51" s="29">
        <f t="shared" si="10"/>
        <v>0</v>
      </c>
      <c r="S51" s="29">
        <f t="shared" si="11"/>
        <v>0.5454545454545454</v>
      </c>
      <c r="T51" s="29">
        <f t="shared" si="12"/>
        <v>0</v>
      </c>
      <c r="U51" s="29">
        <f t="shared" si="8"/>
        <v>0</v>
      </c>
      <c r="V51" s="30">
        <f t="shared" si="13"/>
        <v>0</v>
      </c>
      <c r="W51" s="31">
        <f t="shared" si="14"/>
        <v>0.16216216216216217</v>
      </c>
      <c r="X51" s="29">
        <v>0.40540540540540543</v>
      </c>
      <c r="Y51" s="70">
        <v>1.2432432432432432</v>
      </c>
      <c r="Z51" s="129">
        <v>0.25</v>
      </c>
      <c r="AA51" s="130">
        <v>0.33</v>
      </c>
      <c r="AB51" s="143">
        <v>0.67</v>
      </c>
    </row>
    <row r="52" spans="1:28" s="139" customFormat="1" ht="13.5" customHeight="1">
      <c r="A52" s="520"/>
      <c r="B52" s="6" t="s">
        <v>46</v>
      </c>
      <c r="C52" s="21">
        <v>1</v>
      </c>
      <c r="D52" s="22">
        <v>0</v>
      </c>
      <c r="E52" s="22">
        <v>1</v>
      </c>
      <c r="F52" s="22">
        <v>0</v>
      </c>
      <c r="G52" s="22">
        <v>0</v>
      </c>
      <c r="H52" s="22">
        <v>0</v>
      </c>
      <c r="I52" s="23">
        <v>0</v>
      </c>
      <c r="J52" s="24">
        <f t="shared" si="6"/>
        <v>2</v>
      </c>
      <c r="K52" s="22">
        <v>17</v>
      </c>
      <c r="L52" s="23">
        <v>76</v>
      </c>
      <c r="M52" s="21">
        <v>681</v>
      </c>
      <c r="N52" s="22">
        <v>999</v>
      </c>
      <c r="O52" s="142">
        <v>2072</v>
      </c>
      <c r="P52" s="28">
        <f t="shared" si="9"/>
        <v>0.3333333333333333</v>
      </c>
      <c r="Q52" s="29">
        <f t="shared" si="7"/>
        <v>0</v>
      </c>
      <c r="R52" s="29">
        <f t="shared" si="10"/>
        <v>0.2</v>
      </c>
      <c r="S52" s="29">
        <f t="shared" si="11"/>
        <v>0</v>
      </c>
      <c r="T52" s="29">
        <f t="shared" si="12"/>
        <v>0</v>
      </c>
      <c r="U52" s="29">
        <f t="shared" si="8"/>
        <v>0</v>
      </c>
      <c r="V52" s="30">
        <f t="shared" si="13"/>
        <v>0</v>
      </c>
      <c r="W52" s="31">
        <f t="shared" si="14"/>
        <v>0.05405405405405406</v>
      </c>
      <c r="X52" s="29">
        <v>0.4594594594594595</v>
      </c>
      <c r="Y52" s="30">
        <v>2.054054054054054</v>
      </c>
      <c r="Z52" s="129">
        <v>0.22</v>
      </c>
      <c r="AA52" s="130">
        <v>0.32</v>
      </c>
      <c r="AB52" s="143">
        <v>0.66</v>
      </c>
    </row>
    <row r="53" spans="1:28" s="139" customFormat="1" ht="13.5" customHeight="1">
      <c r="A53" s="521"/>
      <c r="B53" s="135" t="s">
        <v>47</v>
      </c>
      <c r="C53" s="36">
        <v>0</v>
      </c>
      <c r="D53" s="37">
        <v>0</v>
      </c>
      <c r="E53" s="37">
        <v>1</v>
      </c>
      <c r="F53" s="37">
        <v>4</v>
      </c>
      <c r="G53" s="37">
        <v>0</v>
      </c>
      <c r="H53" s="37">
        <v>0</v>
      </c>
      <c r="I53" s="38">
        <v>0</v>
      </c>
      <c r="J53" s="39">
        <f t="shared" si="6"/>
        <v>5</v>
      </c>
      <c r="K53" s="37">
        <v>13</v>
      </c>
      <c r="L53" s="38">
        <v>68</v>
      </c>
      <c r="M53" s="36">
        <v>883</v>
      </c>
      <c r="N53" s="37">
        <v>1190</v>
      </c>
      <c r="O53" s="253">
        <v>2382</v>
      </c>
      <c r="P53" s="43">
        <f t="shared" si="9"/>
        <v>0</v>
      </c>
      <c r="Q53" s="44">
        <f t="shared" si="7"/>
        <v>0</v>
      </c>
      <c r="R53" s="44">
        <f t="shared" si="10"/>
        <v>0.2</v>
      </c>
      <c r="S53" s="44">
        <f t="shared" si="11"/>
        <v>0.36363636363636365</v>
      </c>
      <c r="T53" s="44">
        <f t="shared" si="12"/>
        <v>0</v>
      </c>
      <c r="U53" s="44">
        <f t="shared" si="8"/>
        <v>0</v>
      </c>
      <c r="V53" s="45">
        <f t="shared" si="13"/>
        <v>0</v>
      </c>
      <c r="W53" s="46">
        <f t="shared" si="14"/>
        <v>0.13513513513513514</v>
      </c>
      <c r="X53" s="44">
        <v>0.35135135135135137</v>
      </c>
      <c r="Y53" s="45">
        <v>1.837837837837838</v>
      </c>
      <c r="Z53" s="140">
        <v>0.28</v>
      </c>
      <c r="AA53" s="141">
        <v>0.38</v>
      </c>
      <c r="AB53" s="254">
        <v>0.76</v>
      </c>
    </row>
    <row r="54" spans="1:28" s="139" customFormat="1" ht="13.5" customHeight="1">
      <c r="A54" s="519">
        <v>12</v>
      </c>
      <c r="B54" s="6" t="s">
        <v>48</v>
      </c>
      <c r="C54" s="21">
        <v>1</v>
      </c>
      <c r="D54" s="22">
        <v>0</v>
      </c>
      <c r="E54" s="22">
        <v>0</v>
      </c>
      <c r="F54" s="22">
        <v>5</v>
      </c>
      <c r="G54" s="22">
        <v>0</v>
      </c>
      <c r="H54" s="22">
        <v>0</v>
      </c>
      <c r="I54" s="23">
        <v>0</v>
      </c>
      <c r="J54" s="24">
        <f t="shared" si="6"/>
        <v>6</v>
      </c>
      <c r="K54" s="22">
        <v>17</v>
      </c>
      <c r="L54" s="23">
        <v>63</v>
      </c>
      <c r="M54" s="21">
        <v>910</v>
      </c>
      <c r="N54" s="22">
        <v>1093</v>
      </c>
      <c r="O54" s="142">
        <v>2189</v>
      </c>
      <c r="P54" s="28">
        <f t="shared" si="9"/>
        <v>0.3333333333333333</v>
      </c>
      <c r="Q54" s="29">
        <f t="shared" si="7"/>
        <v>0</v>
      </c>
      <c r="R54" s="29">
        <f t="shared" si="10"/>
        <v>0</v>
      </c>
      <c r="S54" s="29">
        <f t="shared" si="11"/>
        <v>0.45454545454545453</v>
      </c>
      <c r="T54" s="29">
        <f t="shared" si="12"/>
        <v>0</v>
      </c>
      <c r="U54" s="29">
        <f t="shared" si="8"/>
        <v>0</v>
      </c>
      <c r="V54" s="128">
        <f t="shared" si="13"/>
        <v>0</v>
      </c>
      <c r="W54" s="31">
        <f t="shared" si="14"/>
        <v>0.16216216216216217</v>
      </c>
      <c r="X54" s="29">
        <v>0.4594594594594595</v>
      </c>
      <c r="Y54" s="30">
        <v>1.7027027027027026</v>
      </c>
      <c r="Z54" s="129">
        <v>0.29</v>
      </c>
      <c r="AA54" s="130">
        <v>0.35</v>
      </c>
      <c r="AB54" s="143">
        <v>0.7</v>
      </c>
    </row>
    <row r="55" spans="1:28" s="139" customFormat="1" ht="13.5" customHeight="1">
      <c r="A55" s="520"/>
      <c r="B55" s="6" t="s">
        <v>49</v>
      </c>
      <c r="C55" s="21">
        <v>0</v>
      </c>
      <c r="D55" s="22">
        <v>0</v>
      </c>
      <c r="E55" s="22">
        <v>1</v>
      </c>
      <c r="F55" s="22">
        <v>7</v>
      </c>
      <c r="G55" s="22">
        <v>0</v>
      </c>
      <c r="H55" s="22">
        <v>0</v>
      </c>
      <c r="I55" s="23">
        <v>0</v>
      </c>
      <c r="J55" s="24">
        <f t="shared" si="6"/>
        <v>8</v>
      </c>
      <c r="K55" s="22">
        <v>12</v>
      </c>
      <c r="L55" s="23">
        <v>76</v>
      </c>
      <c r="M55" s="21">
        <v>834</v>
      </c>
      <c r="N55" s="22">
        <v>1060</v>
      </c>
      <c r="O55" s="142">
        <v>2460</v>
      </c>
      <c r="P55" s="28">
        <f t="shared" si="9"/>
        <v>0</v>
      </c>
      <c r="Q55" s="29">
        <f t="shared" si="7"/>
        <v>0</v>
      </c>
      <c r="R55" s="29">
        <f t="shared" si="10"/>
        <v>0.2</v>
      </c>
      <c r="S55" s="29">
        <f t="shared" si="11"/>
        <v>0.6363636363636364</v>
      </c>
      <c r="T55" s="29">
        <f t="shared" si="12"/>
        <v>0</v>
      </c>
      <c r="U55" s="29">
        <f t="shared" si="8"/>
        <v>0</v>
      </c>
      <c r="V55" s="30">
        <f t="shared" si="13"/>
        <v>0</v>
      </c>
      <c r="W55" s="31">
        <f t="shared" si="14"/>
        <v>0.21621621621621623</v>
      </c>
      <c r="X55" s="29">
        <v>0.32432432432432434</v>
      </c>
      <c r="Y55" s="30">
        <v>2.054054054054054</v>
      </c>
      <c r="Z55" s="129">
        <v>0.26</v>
      </c>
      <c r="AA55" s="130">
        <v>0.34</v>
      </c>
      <c r="AB55" s="143">
        <v>0.78</v>
      </c>
    </row>
    <row r="56" spans="1:28" s="139" customFormat="1" ht="13.5" customHeight="1">
      <c r="A56" s="520"/>
      <c r="B56" s="6" t="s">
        <v>50</v>
      </c>
      <c r="C56" s="21">
        <v>0</v>
      </c>
      <c r="D56" s="22">
        <v>0</v>
      </c>
      <c r="E56" s="22">
        <v>1</v>
      </c>
      <c r="F56" s="22">
        <v>5</v>
      </c>
      <c r="G56" s="22">
        <v>0</v>
      </c>
      <c r="H56" s="22">
        <v>0</v>
      </c>
      <c r="I56" s="23">
        <v>0</v>
      </c>
      <c r="J56" s="24">
        <f t="shared" si="6"/>
        <v>6</v>
      </c>
      <c r="K56" s="22">
        <v>15</v>
      </c>
      <c r="L56" s="23">
        <v>73</v>
      </c>
      <c r="M56" s="21">
        <v>921</v>
      </c>
      <c r="N56" s="22">
        <v>1151</v>
      </c>
      <c r="O56" s="142">
        <v>2240</v>
      </c>
      <c r="P56" s="28">
        <f t="shared" si="9"/>
        <v>0</v>
      </c>
      <c r="Q56" s="29">
        <f t="shared" si="7"/>
        <v>0</v>
      </c>
      <c r="R56" s="29">
        <f t="shared" si="10"/>
        <v>0.2</v>
      </c>
      <c r="S56" s="29">
        <f t="shared" si="11"/>
        <v>0.45454545454545453</v>
      </c>
      <c r="T56" s="29">
        <f t="shared" si="12"/>
        <v>0</v>
      </c>
      <c r="U56" s="29">
        <f t="shared" si="8"/>
        <v>0</v>
      </c>
      <c r="V56" s="30">
        <f t="shared" si="13"/>
        <v>0</v>
      </c>
      <c r="W56" s="31">
        <f t="shared" si="14"/>
        <v>0.16216216216216217</v>
      </c>
      <c r="X56" s="29">
        <v>0.40540540540540543</v>
      </c>
      <c r="Y56" s="30">
        <v>1.972972972972973</v>
      </c>
      <c r="Z56" s="129">
        <v>0.29</v>
      </c>
      <c r="AA56" s="130">
        <v>0.37</v>
      </c>
      <c r="AB56" s="143">
        <v>0.71</v>
      </c>
    </row>
    <row r="57" spans="1:28" s="139" customFormat="1" ht="13.5" customHeight="1">
      <c r="A57" s="520"/>
      <c r="B57" s="6" t="s">
        <v>51</v>
      </c>
      <c r="C57" s="21">
        <v>0</v>
      </c>
      <c r="D57" s="22">
        <v>0</v>
      </c>
      <c r="E57" s="22">
        <v>0</v>
      </c>
      <c r="F57" s="22">
        <v>2</v>
      </c>
      <c r="G57" s="22">
        <v>1</v>
      </c>
      <c r="H57" s="22">
        <v>0</v>
      </c>
      <c r="I57" s="23">
        <v>0</v>
      </c>
      <c r="J57" s="24">
        <f t="shared" si="6"/>
        <v>3</v>
      </c>
      <c r="K57" s="22">
        <v>11</v>
      </c>
      <c r="L57" s="23">
        <v>47</v>
      </c>
      <c r="M57" s="21">
        <v>711</v>
      </c>
      <c r="N57" s="22">
        <v>877</v>
      </c>
      <c r="O57" s="142">
        <v>1798</v>
      </c>
      <c r="P57" s="28">
        <f t="shared" si="9"/>
        <v>0</v>
      </c>
      <c r="Q57" s="29">
        <f t="shared" si="7"/>
        <v>0</v>
      </c>
      <c r="R57" s="29">
        <f t="shared" si="10"/>
        <v>0</v>
      </c>
      <c r="S57" s="29">
        <f t="shared" si="11"/>
        <v>0.18181818181818182</v>
      </c>
      <c r="T57" s="29">
        <f t="shared" si="12"/>
        <v>0.25</v>
      </c>
      <c r="U57" s="29">
        <f t="shared" si="8"/>
        <v>0</v>
      </c>
      <c r="V57" s="30">
        <f t="shared" si="13"/>
        <v>0</v>
      </c>
      <c r="W57" s="31">
        <f t="shared" si="14"/>
        <v>0.08108108108108109</v>
      </c>
      <c r="X57" s="29">
        <v>0.2972972972972973</v>
      </c>
      <c r="Y57" s="30">
        <v>1.2702702702702702</v>
      </c>
      <c r="Z57" s="129">
        <v>0.23</v>
      </c>
      <c r="AA57" s="191">
        <v>0.28</v>
      </c>
      <c r="AB57" s="143">
        <v>0.58</v>
      </c>
    </row>
    <row r="58" spans="1:28" s="139" customFormat="1" ht="13.5" customHeight="1" hidden="1">
      <c r="A58" s="303"/>
      <c r="B58" s="146">
        <v>53</v>
      </c>
      <c r="C58" s="147"/>
      <c r="D58" s="148"/>
      <c r="E58" s="148"/>
      <c r="F58" s="148"/>
      <c r="G58" s="148"/>
      <c r="H58" s="148"/>
      <c r="I58" s="149"/>
      <c r="J58" s="74">
        <f t="shared" si="6"/>
        <v>0</v>
      </c>
      <c r="K58" s="148">
        <v>0</v>
      </c>
      <c r="L58" s="149">
        <v>0</v>
      </c>
      <c r="M58" s="147"/>
      <c r="N58" s="148"/>
      <c r="O58" s="291"/>
      <c r="P58" s="75">
        <f>C58/3</f>
        <v>0</v>
      </c>
      <c r="Q58" s="76">
        <f>D58/6</f>
        <v>0</v>
      </c>
      <c r="R58" s="76">
        <f>E58/5</f>
        <v>0</v>
      </c>
      <c r="S58" s="76">
        <f>F58/11</f>
        <v>0</v>
      </c>
      <c r="T58" s="76">
        <f>G58/4</f>
        <v>0</v>
      </c>
      <c r="U58" s="76">
        <f>H58/4</f>
        <v>0</v>
      </c>
      <c r="V58" s="77">
        <f>I58/4</f>
        <v>0</v>
      </c>
      <c r="W58" s="78">
        <f t="shared" si="14"/>
        <v>0</v>
      </c>
      <c r="X58" s="76">
        <v>0</v>
      </c>
      <c r="Y58" s="77">
        <v>0</v>
      </c>
      <c r="Z58" s="79"/>
      <c r="AA58" s="154"/>
      <c r="AB58" s="292"/>
    </row>
    <row r="59" spans="1:28" s="139" customFormat="1" ht="15.75" customHeight="1">
      <c r="A59" s="553" t="s">
        <v>60</v>
      </c>
      <c r="B59" s="554"/>
      <c r="C59" s="156">
        <f>SUM(C6:C58)</f>
        <v>45</v>
      </c>
      <c r="D59" s="157">
        <f aca="true" t="shared" si="15" ref="D59:Y59">SUM(D6:D58)</f>
        <v>10</v>
      </c>
      <c r="E59" s="157">
        <f t="shared" si="15"/>
        <v>39</v>
      </c>
      <c r="F59" s="157">
        <f t="shared" si="15"/>
        <v>267</v>
      </c>
      <c r="G59" s="157">
        <f t="shared" si="15"/>
        <v>32</v>
      </c>
      <c r="H59" s="157">
        <f t="shared" si="15"/>
        <v>26</v>
      </c>
      <c r="I59" s="158">
        <f t="shared" si="15"/>
        <v>17</v>
      </c>
      <c r="J59" s="159">
        <f t="shared" si="15"/>
        <v>436</v>
      </c>
      <c r="K59" s="157">
        <f t="shared" si="15"/>
        <v>1178</v>
      </c>
      <c r="L59" s="158">
        <f t="shared" si="15"/>
        <v>3725</v>
      </c>
      <c r="M59" s="156">
        <f>SUM(M6:M58)</f>
        <v>41016</v>
      </c>
      <c r="N59" s="157">
        <f t="shared" si="15"/>
        <v>71547</v>
      </c>
      <c r="O59" s="160">
        <f t="shared" si="15"/>
        <v>137110</v>
      </c>
      <c r="P59" s="219">
        <f t="shared" si="15"/>
        <v>14.999999999999998</v>
      </c>
      <c r="Q59" s="162">
        <f t="shared" si="15"/>
        <v>1.6666666666666667</v>
      </c>
      <c r="R59" s="162">
        <f t="shared" si="15"/>
        <v>7.800000000000003</v>
      </c>
      <c r="S59" s="162">
        <f t="shared" si="15"/>
        <v>24.272727272727273</v>
      </c>
      <c r="T59" s="162">
        <f t="shared" si="15"/>
        <v>8</v>
      </c>
      <c r="U59" s="162">
        <f t="shared" si="15"/>
        <v>6.5</v>
      </c>
      <c r="V59" s="164">
        <f t="shared" si="15"/>
        <v>4.25</v>
      </c>
      <c r="W59" s="161">
        <f t="shared" si="15"/>
        <v>11.78378378378378</v>
      </c>
      <c r="X59" s="162">
        <f t="shared" si="15"/>
        <v>31.83783783783784</v>
      </c>
      <c r="Y59" s="163">
        <f t="shared" si="15"/>
        <v>100.67567567567569</v>
      </c>
      <c r="Z59" s="161">
        <v>13.05</v>
      </c>
      <c r="AA59" s="162">
        <v>22.76</v>
      </c>
      <c r="AB59" s="164">
        <v>43.76</v>
      </c>
    </row>
    <row r="60" spans="2:27" s="167" customFormat="1" ht="13.5" customHeight="1">
      <c r="B60" s="165"/>
      <c r="C60" s="166"/>
      <c r="D60" s="166"/>
      <c r="E60" s="166"/>
      <c r="F60" s="166"/>
      <c r="G60" s="166"/>
      <c r="H60" s="166"/>
      <c r="I60" s="166"/>
      <c r="K60" s="166"/>
      <c r="M60" s="168"/>
      <c r="N60" s="166"/>
      <c r="O60" s="166"/>
      <c r="P60" s="168"/>
      <c r="R60" s="166"/>
      <c r="S60" s="166"/>
      <c r="T60" s="166"/>
      <c r="U60" s="166"/>
      <c r="V60" s="166"/>
      <c r="W60" s="166"/>
      <c r="X60" s="166"/>
      <c r="Y60" s="166"/>
      <c r="Z60" s="166"/>
      <c r="AA60" s="166"/>
    </row>
    <row r="61" ht="12">
      <c r="J61" s="168"/>
    </row>
  </sheetData>
  <sheetProtection/>
  <mergeCells count="33">
    <mergeCell ref="P2:AB2"/>
    <mergeCell ref="C2:O2"/>
    <mergeCell ref="C3:I3"/>
    <mergeCell ref="J3:L3"/>
    <mergeCell ref="P3:V3"/>
    <mergeCell ref="Z3:AB3"/>
    <mergeCell ref="A15:A18"/>
    <mergeCell ref="A45:A49"/>
    <mergeCell ref="A50:A53"/>
    <mergeCell ref="M3:O3"/>
    <mergeCell ref="A54:A57"/>
    <mergeCell ref="A28:A31"/>
    <mergeCell ref="A6:A10"/>
    <mergeCell ref="A11:A14"/>
    <mergeCell ref="M4:M5"/>
    <mergeCell ref="N4:N5"/>
    <mergeCell ref="A59:B59"/>
    <mergeCell ref="A36:A40"/>
    <mergeCell ref="A41:A44"/>
    <mergeCell ref="A23:A27"/>
    <mergeCell ref="A32:A35"/>
    <mergeCell ref="W3:Y3"/>
    <mergeCell ref="A19:A22"/>
    <mergeCell ref="J4:J5"/>
    <mergeCell ref="K4:K5"/>
    <mergeCell ref="L4:L5"/>
    <mergeCell ref="AB4:AB5"/>
    <mergeCell ref="O4:O5"/>
    <mergeCell ref="W4:W5"/>
    <mergeCell ref="X4:X5"/>
    <mergeCell ref="Y4:Y5"/>
    <mergeCell ref="Z4:Z5"/>
    <mergeCell ref="AA4:AA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 K59:L59 N59:O59 X59:Y59" formulaRange="1"/>
    <ignoredError sqref="B6:B31 B32:B51 B52:B5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Z59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329" customWidth="1"/>
    <col min="2" max="2" width="4.625" style="325" customWidth="1"/>
    <col min="3" max="8" width="7.625" style="221" customWidth="1"/>
    <col min="9" max="11" width="8.50390625" style="221" customWidth="1"/>
    <col min="12" max="14" width="9.125" style="221" customWidth="1"/>
    <col min="15" max="20" width="7.625" style="221" customWidth="1"/>
    <col min="21" max="23" width="8.50390625" style="221" customWidth="1"/>
    <col min="24" max="26" width="9.125" style="221" customWidth="1"/>
    <col min="27" max="16384" width="9.00390625" style="329" customWidth="1"/>
  </cols>
  <sheetData>
    <row r="1" spans="1:25" s="323" customFormat="1" ht="24.75" customHeight="1">
      <c r="A1" s="257" t="s">
        <v>71</v>
      </c>
      <c r="B1" s="37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6" s="333" customFormat="1" ht="18" customHeight="1">
      <c r="A2" s="372"/>
      <c r="B2" s="392"/>
      <c r="C2" s="567" t="s">
        <v>90</v>
      </c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8"/>
      <c r="O2" s="601" t="s">
        <v>89</v>
      </c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6"/>
    </row>
    <row r="3" spans="1:26" s="333" customFormat="1" ht="18" customHeight="1">
      <c r="A3" s="374"/>
      <c r="B3" s="393"/>
      <c r="C3" s="569" t="s">
        <v>98</v>
      </c>
      <c r="D3" s="570"/>
      <c r="E3" s="570"/>
      <c r="F3" s="570"/>
      <c r="G3" s="570"/>
      <c r="H3" s="570"/>
      <c r="I3" s="550" t="s">
        <v>53</v>
      </c>
      <c r="J3" s="551"/>
      <c r="K3" s="551"/>
      <c r="L3" s="550" t="s">
        <v>59</v>
      </c>
      <c r="M3" s="551"/>
      <c r="N3" s="552"/>
      <c r="O3" s="569" t="s">
        <v>98</v>
      </c>
      <c r="P3" s="570"/>
      <c r="Q3" s="570"/>
      <c r="R3" s="570"/>
      <c r="S3" s="570"/>
      <c r="T3" s="570"/>
      <c r="U3" s="572" t="s">
        <v>57</v>
      </c>
      <c r="V3" s="573"/>
      <c r="W3" s="573"/>
      <c r="X3" s="547" t="s">
        <v>58</v>
      </c>
      <c r="Y3" s="548"/>
      <c r="Z3" s="549"/>
    </row>
    <row r="4" spans="1:26" s="333" customFormat="1" ht="6.75" customHeight="1">
      <c r="A4" s="374"/>
      <c r="B4" s="375"/>
      <c r="C4" s="484"/>
      <c r="D4" s="485"/>
      <c r="E4" s="485"/>
      <c r="F4" s="485"/>
      <c r="G4" s="485"/>
      <c r="H4" s="484"/>
      <c r="I4" s="593">
        <v>2013</v>
      </c>
      <c r="J4" s="595">
        <v>2012</v>
      </c>
      <c r="K4" s="597">
        <v>2011</v>
      </c>
      <c r="L4" s="593">
        <v>2013</v>
      </c>
      <c r="M4" s="595">
        <v>2012</v>
      </c>
      <c r="N4" s="599">
        <v>2011</v>
      </c>
      <c r="O4" s="484"/>
      <c r="P4" s="485"/>
      <c r="Q4" s="485"/>
      <c r="R4" s="485"/>
      <c r="S4" s="485"/>
      <c r="T4" s="484"/>
      <c r="U4" s="593">
        <v>2013</v>
      </c>
      <c r="V4" s="595">
        <v>2012</v>
      </c>
      <c r="W4" s="597">
        <v>2011</v>
      </c>
      <c r="X4" s="593">
        <v>2013</v>
      </c>
      <c r="Y4" s="595">
        <v>2012</v>
      </c>
      <c r="Z4" s="597">
        <v>2011</v>
      </c>
    </row>
    <row r="5" spans="1:26" s="334" customFormat="1" ht="64.5" customHeight="1">
      <c r="A5" s="376" t="s">
        <v>54</v>
      </c>
      <c r="B5" s="377" t="s">
        <v>55</v>
      </c>
      <c r="C5" s="331" t="s">
        <v>83</v>
      </c>
      <c r="D5" s="327" t="s">
        <v>84</v>
      </c>
      <c r="E5" s="327" t="s">
        <v>52</v>
      </c>
      <c r="F5" s="327" t="s">
        <v>94</v>
      </c>
      <c r="G5" s="327" t="s">
        <v>85</v>
      </c>
      <c r="H5" s="328" t="s">
        <v>86</v>
      </c>
      <c r="I5" s="594"/>
      <c r="J5" s="596"/>
      <c r="K5" s="598"/>
      <c r="L5" s="594"/>
      <c r="M5" s="596"/>
      <c r="N5" s="600"/>
      <c r="O5" s="327" t="s">
        <v>83</v>
      </c>
      <c r="P5" s="327" t="s">
        <v>84</v>
      </c>
      <c r="Q5" s="327" t="s">
        <v>52</v>
      </c>
      <c r="R5" s="327" t="s">
        <v>94</v>
      </c>
      <c r="S5" s="328" t="s">
        <v>85</v>
      </c>
      <c r="T5" s="328" t="s">
        <v>86</v>
      </c>
      <c r="U5" s="594"/>
      <c r="V5" s="596"/>
      <c r="W5" s="598"/>
      <c r="X5" s="594"/>
      <c r="Y5" s="596"/>
      <c r="Z5" s="598"/>
    </row>
    <row r="6" spans="1:26" s="304" customFormat="1" ht="13.5" customHeight="1">
      <c r="A6" s="571">
        <v>1</v>
      </c>
      <c r="B6" s="378" t="s">
        <v>0</v>
      </c>
      <c r="C6" s="336">
        <v>0</v>
      </c>
      <c r="D6" s="175">
        <v>0</v>
      </c>
      <c r="E6" s="175">
        <v>0</v>
      </c>
      <c r="F6" s="175">
        <v>0</v>
      </c>
      <c r="G6" s="121">
        <v>0</v>
      </c>
      <c r="H6" s="121">
        <v>0</v>
      </c>
      <c r="I6" s="336">
        <f>SUM(C6:H6)</f>
        <v>0</v>
      </c>
      <c r="J6" s="175">
        <v>0</v>
      </c>
      <c r="K6" s="121">
        <v>0</v>
      </c>
      <c r="L6" s="85">
        <v>7</v>
      </c>
      <c r="M6" s="86">
        <v>8</v>
      </c>
      <c r="N6" s="87">
        <v>11</v>
      </c>
      <c r="O6" s="383">
        <f>C6</f>
        <v>0</v>
      </c>
      <c r="P6" s="383">
        <f aca="true" t="shared" si="0" ref="P6:P37">D6</f>
        <v>0</v>
      </c>
      <c r="Q6" s="383">
        <f>E6/3</f>
        <v>0</v>
      </c>
      <c r="R6" s="383">
        <f aca="true" t="shared" si="1" ref="R6:R37">F6</f>
        <v>0</v>
      </c>
      <c r="S6" s="123">
        <f>G6/1</f>
        <v>0</v>
      </c>
      <c r="T6" s="123">
        <f>H6</f>
        <v>0</v>
      </c>
      <c r="U6" s="369">
        <f aca="true" t="shared" si="2" ref="U6:U37">I6/8</f>
        <v>0</v>
      </c>
      <c r="V6" s="383">
        <v>0</v>
      </c>
      <c r="W6" s="123">
        <v>0</v>
      </c>
      <c r="X6" s="92">
        <v>0.01</v>
      </c>
      <c r="Y6" s="93">
        <v>0.01</v>
      </c>
      <c r="Z6" s="94">
        <v>0.02</v>
      </c>
    </row>
    <row r="7" spans="1:26" s="304" customFormat="1" ht="13.5" customHeight="1">
      <c r="A7" s="562"/>
      <c r="B7" s="379" t="s">
        <v>1</v>
      </c>
      <c r="C7" s="384"/>
      <c r="D7" s="186"/>
      <c r="E7" s="186">
        <v>1</v>
      </c>
      <c r="F7" s="186"/>
      <c r="G7" s="127"/>
      <c r="H7" s="127"/>
      <c r="I7" s="384">
        <f aca="true" t="shared" si="3" ref="I7:I57">SUM(C7:H7)</f>
        <v>1</v>
      </c>
      <c r="J7" s="186">
        <v>0</v>
      </c>
      <c r="K7" s="127">
        <v>1</v>
      </c>
      <c r="L7" s="25">
        <v>20</v>
      </c>
      <c r="M7" s="26">
        <v>9</v>
      </c>
      <c r="N7" s="27">
        <v>11</v>
      </c>
      <c r="O7" s="69">
        <f aca="true" t="shared" si="4" ref="O7:O37">C7</f>
        <v>0</v>
      </c>
      <c r="P7" s="69">
        <f t="shared" si="0"/>
        <v>0</v>
      </c>
      <c r="Q7" s="69">
        <f aca="true" t="shared" si="5" ref="Q7:Q37">E7/3</f>
        <v>0.3333333333333333</v>
      </c>
      <c r="R7" s="69">
        <f t="shared" si="1"/>
        <v>0</v>
      </c>
      <c r="S7" s="70">
        <f aca="true" t="shared" si="6" ref="S7:S57">G7/1</f>
        <v>0</v>
      </c>
      <c r="T7" s="70">
        <f aca="true" t="shared" si="7" ref="T7:T37">H7</f>
        <v>0</v>
      </c>
      <c r="U7" s="250">
        <f t="shared" si="2"/>
        <v>0.125</v>
      </c>
      <c r="V7" s="69">
        <v>0</v>
      </c>
      <c r="W7" s="70">
        <v>0.125</v>
      </c>
      <c r="X7" s="32">
        <v>0.03</v>
      </c>
      <c r="Y7" s="33">
        <v>0.01</v>
      </c>
      <c r="Z7" s="34">
        <v>0.02</v>
      </c>
    </row>
    <row r="8" spans="1:26" s="304" customFormat="1" ht="13.5" customHeight="1">
      <c r="A8" s="562"/>
      <c r="B8" s="379" t="s">
        <v>2</v>
      </c>
      <c r="C8" s="384"/>
      <c r="D8" s="186"/>
      <c r="E8" s="186"/>
      <c r="F8" s="186"/>
      <c r="G8" s="127"/>
      <c r="H8" s="127"/>
      <c r="I8" s="384">
        <f t="shared" si="3"/>
        <v>0</v>
      </c>
      <c r="J8" s="186">
        <v>1</v>
      </c>
      <c r="K8" s="127">
        <v>0</v>
      </c>
      <c r="L8" s="25">
        <v>14</v>
      </c>
      <c r="M8" s="26">
        <v>9</v>
      </c>
      <c r="N8" s="27">
        <v>7</v>
      </c>
      <c r="O8" s="69">
        <f t="shared" si="4"/>
        <v>0</v>
      </c>
      <c r="P8" s="69">
        <f t="shared" si="0"/>
        <v>0</v>
      </c>
      <c r="Q8" s="69">
        <f t="shared" si="5"/>
        <v>0</v>
      </c>
      <c r="R8" s="69">
        <f t="shared" si="1"/>
        <v>0</v>
      </c>
      <c r="S8" s="70">
        <f t="shared" si="6"/>
        <v>0</v>
      </c>
      <c r="T8" s="70">
        <f t="shared" si="7"/>
        <v>0</v>
      </c>
      <c r="U8" s="250">
        <f t="shared" si="2"/>
        <v>0</v>
      </c>
      <c r="V8" s="69">
        <v>0.125</v>
      </c>
      <c r="W8" s="70">
        <v>0</v>
      </c>
      <c r="X8" s="32">
        <v>0.02</v>
      </c>
      <c r="Y8" s="33">
        <v>0.01</v>
      </c>
      <c r="Z8" s="34">
        <v>0.01</v>
      </c>
    </row>
    <row r="9" spans="1:26" s="304" customFormat="1" ht="13.5" customHeight="1">
      <c r="A9" s="562"/>
      <c r="B9" s="379" t="s">
        <v>3</v>
      </c>
      <c r="C9" s="384"/>
      <c r="D9" s="186"/>
      <c r="E9" s="186"/>
      <c r="F9" s="186"/>
      <c r="G9" s="127"/>
      <c r="H9" s="127"/>
      <c r="I9" s="384">
        <f t="shared" si="3"/>
        <v>0</v>
      </c>
      <c r="J9" s="186">
        <v>0</v>
      </c>
      <c r="K9" s="127">
        <v>0</v>
      </c>
      <c r="L9" s="25">
        <v>17</v>
      </c>
      <c r="M9" s="26">
        <v>3</v>
      </c>
      <c r="N9" s="27">
        <v>16</v>
      </c>
      <c r="O9" s="69">
        <f>C9</f>
        <v>0</v>
      </c>
      <c r="P9" s="69">
        <f t="shared" si="0"/>
        <v>0</v>
      </c>
      <c r="Q9" s="69">
        <f t="shared" si="5"/>
        <v>0</v>
      </c>
      <c r="R9" s="69">
        <f t="shared" si="1"/>
        <v>0</v>
      </c>
      <c r="S9" s="70">
        <f t="shared" si="6"/>
        <v>0</v>
      </c>
      <c r="T9" s="70">
        <f t="shared" si="7"/>
        <v>0</v>
      </c>
      <c r="U9" s="250">
        <f t="shared" si="2"/>
        <v>0</v>
      </c>
      <c r="V9" s="69">
        <v>0</v>
      </c>
      <c r="W9" s="70">
        <v>0</v>
      </c>
      <c r="X9" s="32">
        <v>0.02</v>
      </c>
      <c r="Y9" s="33">
        <f>M9/686</f>
        <v>0.004373177842565598</v>
      </c>
      <c r="Z9" s="34">
        <v>0.02</v>
      </c>
    </row>
    <row r="10" spans="1:26" s="304" customFormat="1" ht="13.5" customHeight="1">
      <c r="A10" s="563"/>
      <c r="B10" s="379" t="s">
        <v>4</v>
      </c>
      <c r="C10" s="384"/>
      <c r="D10" s="186"/>
      <c r="E10" s="186"/>
      <c r="F10" s="186"/>
      <c r="G10" s="127"/>
      <c r="H10" s="127"/>
      <c r="I10" s="384">
        <f t="shared" si="3"/>
        <v>0</v>
      </c>
      <c r="J10" s="186">
        <v>0</v>
      </c>
      <c r="K10" s="127">
        <v>0</v>
      </c>
      <c r="L10" s="25">
        <v>23</v>
      </c>
      <c r="M10" s="26">
        <v>7</v>
      </c>
      <c r="N10" s="27">
        <v>6</v>
      </c>
      <c r="O10" s="69">
        <f t="shared" si="4"/>
        <v>0</v>
      </c>
      <c r="P10" s="69">
        <f t="shared" si="0"/>
        <v>0</v>
      </c>
      <c r="Q10" s="69">
        <f t="shared" si="5"/>
        <v>0</v>
      </c>
      <c r="R10" s="69">
        <f t="shared" si="1"/>
        <v>0</v>
      </c>
      <c r="S10" s="70">
        <f t="shared" si="6"/>
        <v>0</v>
      </c>
      <c r="T10" s="70">
        <f t="shared" si="7"/>
        <v>0</v>
      </c>
      <c r="U10" s="250">
        <f t="shared" si="2"/>
        <v>0</v>
      </c>
      <c r="V10" s="69">
        <v>0</v>
      </c>
      <c r="W10" s="70">
        <v>0</v>
      </c>
      <c r="X10" s="32">
        <v>0.03</v>
      </c>
      <c r="Y10" s="33">
        <v>0.01</v>
      </c>
      <c r="Z10" s="34">
        <v>0.01</v>
      </c>
    </row>
    <row r="11" spans="1:26" s="134" customFormat="1" ht="13.5" customHeight="1">
      <c r="A11" s="575">
        <v>2</v>
      </c>
      <c r="B11" s="380" t="s">
        <v>5</v>
      </c>
      <c r="C11" s="57"/>
      <c r="D11" s="58"/>
      <c r="E11" s="58"/>
      <c r="F11" s="58"/>
      <c r="G11" s="71"/>
      <c r="H11" s="71"/>
      <c r="I11" s="57">
        <f t="shared" si="3"/>
        <v>0</v>
      </c>
      <c r="J11" s="58">
        <v>0</v>
      </c>
      <c r="K11" s="71">
        <v>0</v>
      </c>
      <c r="L11" s="57">
        <v>14</v>
      </c>
      <c r="M11" s="58">
        <v>13</v>
      </c>
      <c r="N11" s="59">
        <v>13</v>
      </c>
      <c r="O11" s="72">
        <f t="shared" si="4"/>
        <v>0</v>
      </c>
      <c r="P11" s="72">
        <f t="shared" si="0"/>
        <v>0</v>
      </c>
      <c r="Q11" s="72">
        <f t="shared" si="5"/>
        <v>0</v>
      </c>
      <c r="R11" s="72">
        <f t="shared" si="1"/>
        <v>0</v>
      </c>
      <c r="S11" s="73">
        <f t="shared" si="6"/>
        <v>0</v>
      </c>
      <c r="T11" s="73">
        <f t="shared" si="7"/>
        <v>0</v>
      </c>
      <c r="U11" s="251">
        <f t="shared" si="2"/>
        <v>0</v>
      </c>
      <c r="V11" s="72">
        <v>0</v>
      </c>
      <c r="W11" s="73">
        <v>0</v>
      </c>
      <c r="X11" s="64">
        <v>0.02</v>
      </c>
      <c r="Y11" s="65">
        <v>0.02</v>
      </c>
      <c r="Z11" s="66">
        <v>0.02</v>
      </c>
    </row>
    <row r="12" spans="1:26" s="134" customFormat="1" ht="13.5" customHeight="1">
      <c r="A12" s="576"/>
      <c r="B12" s="379" t="s">
        <v>6</v>
      </c>
      <c r="C12" s="25"/>
      <c r="D12" s="26"/>
      <c r="E12" s="26"/>
      <c r="F12" s="26"/>
      <c r="G12" s="68"/>
      <c r="H12" s="68"/>
      <c r="I12" s="25">
        <f t="shared" si="3"/>
        <v>0</v>
      </c>
      <c r="J12" s="26">
        <v>0</v>
      </c>
      <c r="K12" s="68">
        <v>0</v>
      </c>
      <c r="L12" s="25">
        <v>11</v>
      </c>
      <c r="M12" s="26">
        <v>16</v>
      </c>
      <c r="N12" s="27">
        <v>12</v>
      </c>
      <c r="O12" s="69">
        <f t="shared" si="4"/>
        <v>0</v>
      </c>
      <c r="P12" s="69">
        <f t="shared" si="0"/>
        <v>0</v>
      </c>
      <c r="Q12" s="69">
        <f t="shared" si="5"/>
        <v>0</v>
      </c>
      <c r="R12" s="69">
        <f t="shared" si="1"/>
        <v>0</v>
      </c>
      <c r="S12" s="70">
        <f t="shared" si="6"/>
        <v>0</v>
      </c>
      <c r="T12" s="70">
        <f t="shared" si="7"/>
        <v>0</v>
      </c>
      <c r="U12" s="250">
        <f t="shared" si="2"/>
        <v>0</v>
      </c>
      <c r="V12" s="69">
        <v>0</v>
      </c>
      <c r="W12" s="70">
        <v>0</v>
      </c>
      <c r="X12" s="32">
        <v>0.02</v>
      </c>
      <c r="Y12" s="33">
        <v>0.02</v>
      </c>
      <c r="Z12" s="34">
        <v>0.02</v>
      </c>
    </row>
    <row r="13" spans="1:26" s="134" customFormat="1" ht="13.5" customHeight="1">
      <c r="A13" s="576"/>
      <c r="B13" s="379" t="s">
        <v>7</v>
      </c>
      <c r="C13" s="25"/>
      <c r="D13" s="26"/>
      <c r="E13" s="26"/>
      <c r="F13" s="26"/>
      <c r="G13" s="68"/>
      <c r="H13" s="68"/>
      <c r="I13" s="25">
        <f t="shared" si="3"/>
        <v>0</v>
      </c>
      <c r="J13" s="26">
        <v>0</v>
      </c>
      <c r="K13" s="68">
        <v>0</v>
      </c>
      <c r="L13" s="25">
        <v>18</v>
      </c>
      <c r="M13" s="26">
        <v>13</v>
      </c>
      <c r="N13" s="27">
        <v>11</v>
      </c>
      <c r="O13" s="69">
        <f t="shared" si="4"/>
        <v>0</v>
      </c>
      <c r="P13" s="69">
        <f t="shared" si="0"/>
        <v>0</v>
      </c>
      <c r="Q13" s="69">
        <f t="shared" si="5"/>
        <v>0</v>
      </c>
      <c r="R13" s="69">
        <f t="shared" si="1"/>
        <v>0</v>
      </c>
      <c r="S13" s="70">
        <f t="shared" si="6"/>
        <v>0</v>
      </c>
      <c r="T13" s="70">
        <f t="shared" si="7"/>
        <v>0</v>
      </c>
      <c r="U13" s="250">
        <f t="shared" si="2"/>
        <v>0</v>
      </c>
      <c r="V13" s="69">
        <v>0</v>
      </c>
      <c r="W13" s="70">
        <v>0</v>
      </c>
      <c r="X13" s="32">
        <v>0.03</v>
      </c>
      <c r="Y13" s="33">
        <v>0.02</v>
      </c>
      <c r="Z13" s="34">
        <v>0.02</v>
      </c>
    </row>
    <row r="14" spans="1:26" s="134" customFormat="1" ht="13.5" customHeight="1">
      <c r="A14" s="577"/>
      <c r="B14" s="381" t="s">
        <v>8</v>
      </c>
      <c r="C14" s="40"/>
      <c r="D14" s="41"/>
      <c r="E14" s="41"/>
      <c r="F14" s="41"/>
      <c r="G14" s="136"/>
      <c r="H14" s="136"/>
      <c r="I14" s="40">
        <f t="shared" si="3"/>
        <v>0</v>
      </c>
      <c r="J14" s="41">
        <v>0</v>
      </c>
      <c r="K14" s="136">
        <v>0</v>
      </c>
      <c r="L14" s="40">
        <v>16</v>
      </c>
      <c r="M14" s="41">
        <v>12</v>
      </c>
      <c r="N14" s="42">
        <v>7</v>
      </c>
      <c r="O14" s="137">
        <f t="shared" si="4"/>
        <v>0</v>
      </c>
      <c r="P14" s="137">
        <f t="shared" si="0"/>
        <v>0</v>
      </c>
      <c r="Q14" s="137">
        <f t="shared" si="5"/>
        <v>0</v>
      </c>
      <c r="R14" s="137">
        <f t="shared" si="1"/>
        <v>0</v>
      </c>
      <c r="S14" s="138">
        <f t="shared" si="6"/>
        <v>0</v>
      </c>
      <c r="T14" s="138">
        <f t="shared" si="7"/>
        <v>0</v>
      </c>
      <c r="U14" s="252">
        <f t="shared" si="2"/>
        <v>0</v>
      </c>
      <c r="V14" s="137">
        <v>0</v>
      </c>
      <c r="W14" s="138">
        <v>0</v>
      </c>
      <c r="X14" s="47">
        <v>0.02</v>
      </c>
      <c r="Y14" s="48">
        <v>0.02</v>
      </c>
      <c r="Z14" s="49">
        <v>0.01</v>
      </c>
    </row>
    <row r="15" spans="1:26" s="134" customFormat="1" ht="13.5" customHeight="1">
      <c r="A15" s="561">
        <v>3</v>
      </c>
      <c r="B15" s="379" t="s">
        <v>9</v>
      </c>
      <c r="C15" s="25"/>
      <c r="D15" s="26"/>
      <c r="E15" s="26"/>
      <c r="F15" s="26"/>
      <c r="G15" s="68"/>
      <c r="H15" s="68"/>
      <c r="I15" s="25">
        <f t="shared" si="3"/>
        <v>0</v>
      </c>
      <c r="J15" s="26">
        <v>0</v>
      </c>
      <c r="K15" s="68">
        <v>0</v>
      </c>
      <c r="L15" s="25">
        <v>19</v>
      </c>
      <c r="M15" s="26">
        <v>16</v>
      </c>
      <c r="N15" s="27">
        <v>6</v>
      </c>
      <c r="O15" s="69">
        <f t="shared" si="4"/>
        <v>0</v>
      </c>
      <c r="P15" s="69">
        <f>D15</f>
        <v>0</v>
      </c>
      <c r="Q15" s="69">
        <f>E15/3</f>
        <v>0</v>
      </c>
      <c r="R15" s="69">
        <f t="shared" si="1"/>
        <v>0</v>
      </c>
      <c r="S15" s="70">
        <f>G15/1</f>
        <v>0</v>
      </c>
      <c r="T15" s="70">
        <f>H15</f>
        <v>0</v>
      </c>
      <c r="U15" s="250">
        <f t="shared" si="2"/>
        <v>0</v>
      </c>
      <c r="V15" s="69">
        <v>0</v>
      </c>
      <c r="W15" s="70">
        <v>0</v>
      </c>
      <c r="X15" s="32">
        <v>0.03</v>
      </c>
      <c r="Y15" s="33">
        <v>0.02</v>
      </c>
      <c r="Z15" s="34">
        <v>0.01</v>
      </c>
    </row>
    <row r="16" spans="1:26" s="134" customFormat="1" ht="13.5" customHeight="1">
      <c r="A16" s="562"/>
      <c r="B16" s="379" t="s">
        <v>10</v>
      </c>
      <c r="C16" s="25"/>
      <c r="D16" s="26"/>
      <c r="E16" s="26"/>
      <c r="F16" s="26"/>
      <c r="G16" s="68"/>
      <c r="H16" s="68"/>
      <c r="I16" s="25">
        <f t="shared" si="3"/>
        <v>0</v>
      </c>
      <c r="J16" s="26">
        <v>0</v>
      </c>
      <c r="K16" s="68">
        <v>0</v>
      </c>
      <c r="L16" s="25">
        <v>17</v>
      </c>
      <c r="M16" s="26">
        <v>6</v>
      </c>
      <c r="N16" s="27">
        <v>13</v>
      </c>
      <c r="O16" s="69">
        <f t="shared" si="4"/>
        <v>0</v>
      </c>
      <c r="P16" s="69">
        <f t="shared" si="0"/>
        <v>0</v>
      </c>
      <c r="Q16" s="69">
        <f t="shared" si="5"/>
        <v>0</v>
      </c>
      <c r="R16" s="69">
        <f t="shared" si="1"/>
        <v>0</v>
      </c>
      <c r="S16" s="70">
        <f t="shared" si="6"/>
        <v>0</v>
      </c>
      <c r="T16" s="70">
        <f t="shared" si="7"/>
        <v>0</v>
      </c>
      <c r="U16" s="250">
        <f t="shared" si="2"/>
        <v>0</v>
      </c>
      <c r="V16" s="69">
        <v>0</v>
      </c>
      <c r="W16" s="70">
        <v>0</v>
      </c>
      <c r="X16" s="32">
        <v>0.02</v>
      </c>
      <c r="Y16" s="33">
        <v>0.01</v>
      </c>
      <c r="Z16" s="34">
        <v>0.02</v>
      </c>
    </row>
    <row r="17" spans="1:26" s="134" customFormat="1" ht="13.5" customHeight="1">
      <c r="A17" s="562"/>
      <c r="B17" s="379" t="s">
        <v>11</v>
      </c>
      <c r="C17" s="25"/>
      <c r="D17" s="26"/>
      <c r="E17" s="26"/>
      <c r="F17" s="26"/>
      <c r="G17" s="68"/>
      <c r="H17" s="68"/>
      <c r="I17" s="25">
        <f t="shared" si="3"/>
        <v>0</v>
      </c>
      <c r="J17" s="26">
        <v>0</v>
      </c>
      <c r="K17" s="68">
        <v>0</v>
      </c>
      <c r="L17" s="25">
        <v>25</v>
      </c>
      <c r="M17" s="26">
        <v>16</v>
      </c>
      <c r="N17" s="27">
        <v>9</v>
      </c>
      <c r="O17" s="69">
        <f t="shared" si="4"/>
        <v>0</v>
      </c>
      <c r="P17" s="69">
        <f t="shared" si="0"/>
        <v>0</v>
      </c>
      <c r="Q17" s="69">
        <f t="shared" si="5"/>
        <v>0</v>
      </c>
      <c r="R17" s="69">
        <f t="shared" si="1"/>
        <v>0</v>
      </c>
      <c r="S17" s="70">
        <f t="shared" si="6"/>
        <v>0</v>
      </c>
      <c r="T17" s="70">
        <f t="shared" si="7"/>
        <v>0</v>
      </c>
      <c r="U17" s="250">
        <f t="shared" si="2"/>
        <v>0</v>
      </c>
      <c r="V17" s="69">
        <v>0</v>
      </c>
      <c r="W17" s="70">
        <v>0</v>
      </c>
      <c r="X17" s="32">
        <v>0.04</v>
      </c>
      <c r="Y17" s="33">
        <v>0.02</v>
      </c>
      <c r="Z17" s="34">
        <v>0.01</v>
      </c>
    </row>
    <row r="18" spans="1:26" s="134" customFormat="1" ht="13.5" customHeight="1">
      <c r="A18" s="563"/>
      <c r="B18" s="381" t="s">
        <v>12</v>
      </c>
      <c r="C18" s="40"/>
      <c r="D18" s="41"/>
      <c r="E18" s="41">
        <v>1</v>
      </c>
      <c r="F18" s="41"/>
      <c r="G18" s="136"/>
      <c r="H18" s="136"/>
      <c r="I18" s="40">
        <f t="shared" si="3"/>
        <v>1</v>
      </c>
      <c r="J18" s="41">
        <v>0</v>
      </c>
      <c r="K18" s="136">
        <v>0</v>
      </c>
      <c r="L18" s="40">
        <v>14</v>
      </c>
      <c r="M18" s="41">
        <v>7</v>
      </c>
      <c r="N18" s="42">
        <v>15</v>
      </c>
      <c r="O18" s="137">
        <f t="shared" si="4"/>
        <v>0</v>
      </c>
      <c r="P18" s="137">
        <f t="shared" si="0"/>
        <v>0</v>
      </c>
      <c r="Q18" s="137">
        <f t="shared" si="5"/>
        <v>0.3333333333333333</v>
      </c>
      <c r="R18" s="137">
        <f t="shared" si="1"/>
        <v>0</v>
      </c>
      <c r="S18" s="138">
        <f t="shared" si="6"/>
        <v>0</v>
      </c>
      <c r="T18" s="138">
        <f t="shared" si="7"/>
        <v>0</v>
      </c>
      <c r="U18" s="252">
        <f t="shared" si="2"/>
        <v>0.125</v>
      </c>
      <c r="V18" s="137">
        <v>0</v>
      </c>
      <c r="W18" s="138">
        <v>0</v>
      </c>
      <c r="X18" s="47">
        <v>0.02</v>
      </c>
      <c r="Y18" s="48">
        <v>0.01</v>
      </c>
      <c r="Z18" s="49">
        <v>0.02</v>
      </c>
    </row>
    <row r="19" spans="1:26" s="134" customFormat="1" ht="13.5" customHeight="1">
      <c r="A19" s="561">
        <v>4</v>
      </c>
      <c r="B19" s="379" t="s">
        <v>13</v>
      </c>
      <c r="C19" s="25"/>
      <c r="D19" s="26"/>
      <c r="E19" s="26"/>
      <c r="F19" s="26"/>
      <c r="G19" s="68"/>
      <c r="H19" s="68"/>
      <c r="I19" s="25">
        <f t="shared" si="3"/>
        <v>0</v>
      </c>
      <c r="J19" s="26">
        <v>1</v>
      </c>
      <c r="K19" s="68">
        <v>3</v>
      </c>
      <c r="L19" s="25">
        <v>13</v>
      </c>
      <c r="M19" s="26">
        <v>13</v>
      </c>
      <c r="N19" s="27">
        <v>19</v>
      </c>
      <c r="O19" s="69">
        <f t="shared" si="4"/>
        <v>0</v>
      </c>
      <c r="P19" s="69">
        <f t="shared" si="0"/>
        <v>0</v>
      </c>
      <c r="Q19" s="69">
        <f t="shared" si="5"/>
        <v>0</v>
      </c>
      <c r="R19" s="69">
        <f t="shared" si="1"/>
        <v>0</v>
      </c>
      <c r="S19" s="70">
        <f t="shared" si="6"/>
        <v>0</v>
      </c>
      <c r="T19" s="70">
        <f t="shared" si="7"/>
        <v>0</v>
      </c>
      <c r="U19" s="250">
        <f t="shared" si="2"/>
        <v>0</v>
      </c>
      <c r="V19" s="69">
        <v>0.125</v>
      </c>
      <c r="W19" s="70">
        <v>0.375</v>
      </c>
      <c r="X19" s="32">
        <v>0.02</v>
      </c>
      <c r="Y19" s="33">
        <v>0.02</v>
      </c>
      <c r="Z19" s="34">
        <v>0.03</v>
      </c>
    </row>
    <row r="20" spans="1:26" s="134" customFormat="1" ht="13.5" customHeight="1">
      <c r="A20" s="562"/>
      <c r="B20" s="379" t="s">
        <v>14</v>
      </c>
      <c r="C20" s="25"/>
      <c r="D20" s="26"/>
      <c r="E20" s="26"/>
      <c r="F20" s="26"/>
      <c r="G20" s="68"/>
      <c r="H20" s="68"/>
      <c r="I20" s="25">
        <f t="shared" si="3"/>
        <v>0</v>
      </c>
      <c r="J20" s="26">
        <v>1</v>
      </c>
      <c r="K20" s="68">
        <v>0</v>
      </c>
      <c r="L20" s="25">
        <v>13</v>
      </c>
      <c r="M20" s="26">
        <v>18</v>
      </c>
      <c r="N20" s="27">
        <v>10</v>
      </c>
      <c r="O20" s="69">
        <f t="shared" si="4"/>
        <v>0</v>
      </c>
      <c r="P20" s="69">
        <f t="shared" si="0"/>
        <v>0</v>
      </c>
      <c r="Q20" s="69">
        <f t="shared" si="5"/>
        <v>0</v>
      </c>
      <c r="R20" s="69">
        <f t="shared" si="1"/>
        <v>0</v>
      </c>
      <c r="S20" s="70">
        <f t="shared" si="6"/>
        <v>0</v>
      </c>
      <c r="T20" s="70">
        <f t="shared" si="7"/>
        <v>0</v>
      </c>
      <c r="U20" s="250">
        <f t="shared" si="2"/>
        <v>0</v>
      </c>
      <c r="V20" s="69">
        <v>0.125</v>
      </c>
      <c r="W20" s="70">
        <v>0</v>
      </c>
      <c r="X20" s="32">
        <v>0.02</v>
      </c>
      <c r="Y20" s="33">
        <v>0.03</v>
      </c>
      <c r="Z20" s="34">
        <v>0.01</v>
      </c>
    </row>
    <row r="21" spans="1:26" s="134" customFormat="1" ht="13.5" customHeight="1">
      <c r="A21" s="562"/>
      <c r="B21" s="379" t="s">
        <v>15</v>
      </c>
      <c r="C21" s="25"/>
      <c r="D21" s="26"/>
      <c r="E21" s="26"/>
      <c r="F21" s="26"/>
      <c r="G21" s="68"/>
      <c r="H21" s="68"/>
      <c r="I21" s="25">
        <f t="shared" si="3"/>
        <v>0</v>
      </c>
      <c r="J21" s="26">
        <v>1</v>
      </c>
      <c r="K21" s="68">
        <v>0</v>
      </c>
      <c r="L21" s="25">
        <v>8</v>
      </c>
      <c r="M21" s="26">
        <v>12</v>
      </c>
      <c r="N21" s="27">
        <v>11</v>
      </c>
      <c r="O21" s="69">
        <f t="shared" si="4"/>
        <v>0</v>
      </c>
      <c r="P21" s="69">
        <f t="shared" si="0"/>
        <v>0</v>
      </c>
      <c r="Q21" s="69">
        <f t="shared" si="5"/>
        <v>0</v>
      </c>
      <c r="R21" s="69">
        <f t="shared" si="1"/>
        <v>0</v>
      </c>
      <c r="S21" s="70">
        <f t="shared" si="6"/>
        <v>0</v>
      </c>
      <c r="T21" s="70">
        <f t="shared" si="7"/>
        <v>0</v>
      </c>
      <c r="U21" s="250">
        <f t="shared" si="2"/>
        <v>0</v>
      </c>
      <c r="V21" s="69">
        <v>0.125</v>
      </c>
      <c r="W21" s="70">
        <v>0</v>
      </c>
      <c r="X21" s="32">
        <v>0.01</v>
      </c>
      <c r="Y21" s="33">
        <v>0.02</v>
      </c>
      <c r="Z21" s="34">
        <v>0.02</v>
      </c>
    </row>
    <row r="22" spans="1:26" s="134" customFormat="1" ht="13.5" customHeight="1">
      <c r="A22" s="563"/>
      <c r="B22" s="379" t="s">
        <v>16</v>
      </c>
      <c r="C22" s="40"/>
      <c r="D22" s="41"/>
      <c r="E22" s="41"/>
      <c r="F22" s="41"/>
      <c r="G22" s="136"/>
      <c r="H22" s="136"/>
      <c r="I22" s="40">
        <f t="shared" si="3"/>
        <v>0</v>
      </c>
      <c r="J22" s="41">
        <v>0</v>
      </c>
      <c r="K22" s="136">
        <v>0</v>
      </c>
      <c r="L22" s="40">
        <v>15</v>
      </c>
      <c r="M22" s="41">
        <v>6</v>
      </c>
      <c r="N22" s="42">
        <v>13</v>
      </c>
      <c r="O22" s="137">
        <f t="shared" si="4"/>
        <v>0</v>
      </c>
      <c r="P22" s="137">
        <f t="shared" si="0"/>
        <v>0</v>
      </c>
      <c r="Q22" s="137">
        <f t="shared" si="5"/>
        <v>0</v>
      </c>
      <c r="R22" s="137">
        <f t="shared" si="1"/>
        <v>0</v>
      </c>
      <c r="S22" s="138">
        <f t="shared" si="6"/>
        <v>0</v>
      </c>
      <c r="T22" s="138">
        <f t="shared" si="7"/>
        <v>0</v>
      </c>
      <c r="U22" s="252">
        <f t="shared" si="2"/>
        <v>0</v>
      </c>
      <c r="V22" s="137">
        <v>0</v>
      </c>
      <c r="W22" s="138">
        <v>0</v>
      </c>
      <c r="X22" s="47">
        <v>0.02</v>
      </c>
      <c r="Y22" s="48">
        <v>0.01</v>
      </c>
      <c r="Z22" s="49">
        <v>0.02</v>
      </c>
    </row>
    <row r="23" spans="1:26" s="134" customFormat="1" ht="13.5" customHeight="1">
      <c r="A23" s="561">
        <v>5</v>
      </c>
      <c r="B23" s="380" t="s">
        <v>17</v>
      </c>
      <c r="C23" s="57"/>
      <c r="D23" s="58"/>
      <c r="E23" s="58"/>
      <c r="F23" s="58"/>
      <c r="G23" s="71"/>
      <c r="H23" s="71"/>
      <c r="I23" s="57">
        <f t="shared" si="3"/>
        <v>0</v>
      </c>
      <c r="J23" s="58">
        <v>0</v>
      </c>
      <c r="K23" s="71">
        <v>0</v>
      </c>
      <c r="L23" s="57">
        <v>14</v>
      </c>
      <c r="M23" s="58">
        <v>6</v>
      </c>
      <c r="N23" s="59">
        <v>8</v>
      </c>
      <c r="O23" s="72">
        <f t="shared" si="4"/>
        <v>0</v>
      </c>
      <c r="P23" s="72">
        <f t="shared" si="0"/>
        <v>0</v>
      </c>
      <c r="Q23" s="72">
        <f t="shared" si="5"/>
        <v>0</v>
      </c>
      <c r="R23" s="72">
        <f t="shared" si="1"/>
        <v>0</v>
      </c>
      <c r="S23" s="73">
        <f t="shared" si="6"/>
        <v>0</v>
      </c>
      <c r="T23" s="73">
        <f t="shared" si="7"/>
        <v>0</v>
      </c>
      <c r="U23" s="251">
        <f t="shared" si="2"/>
        <v>0</v>
      </c>
      <c r="V23" s="72">
        <v>0</v>
      </c>
      <c r="W23" s="73">
        <v>0</v>
      </c>
      <c r="X23" s="64">
        <v>0.02</v>
      </c>
      <c r="Y23" s="65">
        <v>0.01</v>
      </c>
      <c r="Z23" s="66">
        <v>0.01</v>
      </c>
    </row>
    <row r="24" spans="1:26" s="134" customFormat="1" ht="13.5" customHeight="1">
      <c r="A24" s="562"/>
      <c r="B24" s="379" t="s">
        <v>18</v>
      </c>
      <c r="C24" s="25"/>
      <c r="D24" s="26"/>
      <c r="E24" s="26"/>
      <c r="F24" s="26"/>
      <c r="G24" s="68"/>
      <c r="H24" s="68"/>
      <c r="I24" s="25">
        <f t="shared" si="3"/>
        <v>0</v>
      </c>
      <c r="J24" s="26">
        <v>0</v>
      </c>
      <c r="K24" s="68">
        <v>0</v>
      </c>
      <c r="L24" s="25">
        <v>21</v>
      </c>
      <c r="M24" s="26">
        <v>11</v>
      </c>
      <c r="N24" s="27">
        <v>11</v>
      </c>
      <c r="O24" s="69">
        <f t="shared" si="4"/>
        <v>0</v>
      </c>
      <c r="P24" s="69">
        <f t="shared" si="0"/>
        <v>0</v>
      </c>
      <c r="Q24" s="69">
        <f t="shared" si="5"/>
        <v>0</v>
      </c>
      <c r="R24" s="69">
        <f t="shared" si="1"/>
        <v>0</v>
      </c>
      <c r="S24" s="70">
        <f t="shared" si="6"/>
        <v>0</v>
      </c>
      <c r="T24" s="70">
        <f t="shared" si="7"/>
        <v>0</v>
      </c>
      <c r="U24" s="250">
        <f t="shared" si="2"/>
        <v>0</v>
      </c>
      <c r="V24" s="69">
        <v>0</v>
      </c>
      <c r="W24" s="70">
        <v>0</v>
      </c>
      <c r="X24" s="32">
        <v>0.03</v>
      </c>
      <c r="Y24" s="33">
        <v>0.02</v>
      </c>
      <c r="Z24" s="34">
        <v>0.02</v>
      </c>
    </row>
    <row r="25" spans="1:26" s="134" customFormat="1" ht="13.5" customHeight="1">
      <c r="A25" s="562"/>
      <c r="B25" s="379" t="s">
        <v>19</v>
      </c>
      <c r="C25" s="25"/>
      <c r="D25" s="26"/>
      <c r="E25" s="26"/>
      <c r="F25" s="26"/>
      <c r="G25" s="68"/>
      <c r="H25" s="68"/>
      <c r="I25" s="25">
        <f t="shared" si="3"/>
        <v>0</v>
      </c>
      <c r="J25" s="26">
        <v>0</v>
      </c>
      <c r="K25" s="68">
        <v>1</v>
      </c>
      <c r="L25" s="25">
        <v>22</v>
      </c>
      <c r="M25" s="26">
        <v>13</v>
      </c>
      <c r="N25" s="27">
        <v>6</v>
      </c>
      <c r="O25" s="69">
        <f t="shared" si="4"/>
        <v>0</v>
      </c>
      <c r="P25" s="69">
        <f t="shared" si="0"/>
        <v>0</v>
      </c>
      <c r="Q25" s="69">
        <f t="shared" si="5"/>
        <v>0</v>
      </c>
      <c r="R25" s="69">
        <f t="shared" si="1"/>
        <v>0</v>
      </c>
      <c r="S25" s="70">
        <f t="shared" si="6"/>
        <v>0</v>
      </c>
      <c r="T25" s="70">
        <f t="shared" si="7"/>
        <v>0</v>
      </c>
      <c r="U25" s="250">
        <f t="shared" si="2"/>
        <v>0</v>
      </c>
      <c r="V25" s="69">
        <v>0</v>
      </c>
      <c r="W25" s="70">
        <v>0.125</v>
      </c>
      <c r="X25" s="32">
        <v>0.03</v>
      </c>
      <c r="Y25" s="33">
        <v>0.02</v>
      </c>
      <c r="Z25" s="34">
        <v>0.01</v>
      </c>
    </row>
    <row r="26" spans="1:26" s="134" customFormat="1" ht="13.5" customHeight="1">
      <c r="A26" s="562"/>
      <c r="B26" s="379" t="s">
        <v>20</v>
      </c>
      <c r="C26" s="25"/>
      <c r="D26" s="26"/>
      <c r="E26" s="26"/>
      <c r="F26" s="26"/>
      <c r="G26" s="68"/>
      <c r="H26" s="68"/>
      <c r="I26" s="25">
        <f t="shared" si="3"/>
        <v>0</v>
      </c>
      <c r="J26" s="26">
        <v>0</v>
      </c>
      <c r="K26" s="68">
        <v>0</v>
      </c>
      <c r="L26" s="25">
        <v>19</v>
      </c>
      <c r="M26" s="26">
        <v>12</v>
      </c>
      <c r="N26" s="27">
        <v>24</v>
      </c>
      <c r="O26" s="69">
        <f t="shared" si="4"/>
        <v>0</v>
      </c>
      <c r="P26" s="69">
        <f t="shared" si="0"/>
        <v>0</v>
      </c>
      <c r="Q26" s="69">
        <f t="shared" si="5"/>
        <v>0</v>
      </c>
      <c r="R26" s="69">
        <f t="shared" si="1"/>
        <v>0</v>
      </c>
      <c r="S26" s="70">
        <f t="shared" si="6"/>
        <v>0</v>
      </c>
      <c r="T26" s="70">
        <f t="shared" si="7"/>
        <v>0</v>
      </c>
      <c r="U26" s="250">
        <f t="shared" si="2"/>
        <v>0</v>
      </c>
      <c r="V26" s="69">
        <v>0</v>
      </c>
      <c r="W26" s="70">
        <v>0</v>
      </c>
      <c r="X26" s="32">
        <v>0.03</v>
      </c>
      <c r="Y26" s="33">
        <v>0.02</v>
      </c>
      <c r="Z26" s="34">
        <v>0.04</v>
      </c>
    </row>
    <row r="27" spans="1:26" s="134" customFormat="1" ht="13.5" customHeight="1">
      <c r="A27" s="563"/>
      <c r="B27" s="381" t="s">
        <v>21</v>
      </c>
      <c r="C27" s="40"/>
      <c r="D27" s="41"/>
      <c r="E27" s="41"/>
      <c r="F27" s="41"/>
      <c r="G27" s="136"/>
      <c r="H27" s="136"/>
      <c r="I27" s="40">
        <f t="shared" si="3"/>
        <v>0</v>
      </c>
      <c r="J27" s="41">
        <v>0</v>
      </c>
      <c r="K27" s="136">
        <v>0</v>
      </c>
      <c r="L27" s="40">
        <v>25</v>
      </c>
      <c r="M27" s="41">
        <v>14</v>
      </c>
      <c r="N27" s="42">
        <v>45</v>
      </c>
      <c r="O27" s="137">
        <f t="shared" si="4"/>
        <v>0</v>
      </c>
      <c r="P27" s="137">
        <f t="shared" si="0"/>
        <v>0</v>
      </c>
      <c r="Q27" s="137">
        <f t="shared" si="5"/>
        <v>0</v>
      </c>
      <c r="R27" s="137">
        <f t="shared" si="1"/>
        <v>0</v>
      </c>
      <c r="S27" s="138">
        <f t="shared" si="6"/>
        <v>0</v>
      </c>
      <c r="T27" s="138">
        <f t="shared" si="7"/>
        <v>0</v>
      </c>
      <c r="U27" s="252">
        <f t="shared" si="2"/>
        <v>0</v>
      </c>
      <c r="V27" s="137">
        <v>0</v>
      </c>
      <c r="W27" s="138">
        <v>0</v>
      </c>
      <c r="X27" s="47">
        <v>0.04</v>
      </c>
      <c r="Y27" s="48">
        <v>0.02</v>
      </c>
      <c r="Z27" s="49">
        <v>0.07</v>
      </c>
    </row>
    <row r="28" spans="1:26" s="134" customFormat="1" ht="13.5" customHeight="1">
      <c r="A28" s="561">
        <v>6</v>
      </c>
      <c r="B28" s="379" t="s">
        <v>22</v>
      </c>
      <c r="C28" s="25"/>
      <c r="D28" s="26"/>
      <c r="E28" s="26"/>
      <c r="F28" s="26"/>
      <c r="G28" s="68"/>
      <c r="H28" s="68"/>
      <c r="I28" s="25">
        <f t="shared" si="3"/>
        <v>0</v>
      </c>
      <c r="J28" s="26">
        <v>0</v>
      </c>
      <c r="K28" s="68">
        <v>0</v>
      </c>
      <c r="L28" s="25">
        <v>18</v>
      </c>
      <c r="M28" s="26">
        <v>10</v>
      </c>
      <c r="N28" s="27">
        <v>34</v>
      </c>
      <c r="O28" s="69">
        <f t="shared" si="4"/>
        <v>0</v>
      </c>
      <c r="P28" s="69">
        <f t="shared" si="0"/>
        <v>0</v>
      </c>
      <c r="Q28" s="69">
        <f t="shared" si="5"/>
        <v>0</v>
      </c>
      <c r="R28" s="69">
        <f t="shared" si="1"/>
        <v>0</v>
      </c>
      <c r="S28" s="70">
        <f t="shared" si="6"/>
        <v>0</v>
      </c>
      <c r="T28" s="70">
        <f t="shared" si="7"/>
        <v>0</v>
      </c>
      <c r="U28" s="250">
        <f t="shared" si="2"/>
        <v>0</v>
      </c>
      <c r="V28" s="69">
        <v>0</v>
      </c>
      <c r="W28" s="70">
        <v>0</v>
      </c>
      <c r="X28" s="32">
        <v>0.03</v>
      </c>
      <c r="Y28" s="33">
        <v>0.01</v>
      </c>
      <c r="Z28" s="34">
        <v>0.05</v>
      </c>
    </row>
    <row r="29" spans="1:26" s="134" customFormat="1" ht="13.5" customHeight="1">
      <c r="A29" s="562"/>
      <c r="B29" s="379" t="s">
        <v>23</v>
      </c>
      <c r="C29" s="25"/>
      <c r="D29" s="26"/>
      <c r="E29" s="26"/>
      <c r="F29" s="26"/>
      <c r="G29" s="68"/>
      <c r="H29" s="68">
        <v>1</v>
      </c>
      <c r="I29" s="25">
        <f t="shared" si="3"/>
        <v>1</v>
      </c>
      <c r="J29" s="26">
        <v>0</v>
      </c>
      <c r="K29" s="68">
        <v>0</v>
      </c>
      <c r="L29" s="25">
        <v>19</v>
      </c>
      <c r="M29" s="26">
        <v>9</v>
      </c>
      <c r="N29" s="27">
        <v>129</v>
      </c>
      <c r="O29" s="69">
        <f t="shared" si="4"/>
        <v>0</v>
      </c>
      <c r="P29" s="69">
        <f t="shared" si="0"/>
        <v>0</v>
      </c>
      <c r="Q29" s="69">
        <f t="shared" si="5"/>
        <v>0</v>
      </c>
      <c r="R29" s="69">
        <f t="shared" si="1"/>
        <v>0</v>
      </c>
      <c r="S29" s="70">
        <f t="shared" si="6"/>
        <v>0</v>
      </c>
      <c r="T29" s="70">
        <f t="shared" si="7"/>
        <v>1</v>
      </c>
      <c r="U29" s="250">
        <f t="shared" si="2"/>
        <v>0.125</v>
      </c>
      <c r="V29" s="69">
        <v>0</v>
      </c>
      <c r="W29" s="70">
        <v>0</v>
      </c>
      <c r="X29" s="32">
        <v>0.03</v>
      </c>
      <c r="Y29" s="33">
        <v>0.01</v>
      </c>
      <c r="Z29" s="34">
        <v>0.19</v>
      </c>
    </row>
    <row r="30" spans="1:26" s="134" customFormat="1" ht="13.5" customHeight="1">
      <c r="A30" s="562"/>
      <c r="B30" s="379" t="s">
        <v>24</v>
      </c>
      <c r="C30" s="25"/>
      <c r="D30" s="26"/>
      <c r="E30" s="26"/>
      <c r="F30" s="26"/>
      <c r="G30" s="68"/>
      <c r="H30" s="68"/>
      <c r="I30" s="25">
        <f t="shared" si="3"/>
        <v>0</v>
      </c>
      <c r="J30" s="26">
        <v>0</v>
      </c>
      <c r="K30" s="68">
        <v>0</v>
      </c>
      <c r="L30" s="25">
        <v>11</v>
      </c>
      <c r="M30" s="26">
        <v>14</v>
      </c>
      <c r="N30" s="27">
        <v>172</v>
      </c>
      <c r="O30" s="69">
        <f t="shared" si="4"/>
        <v>0</v>
      </c>
      <c r="P30" s="69">
        <f t="shared" si="0"/>
        <v>0</v>
      </c>
      <c r="Q30" s="69">
        <f t="shared" si="5"/>
        <v>0</v>
      </c>
      <c r="R30" s="69">
        <f t="shared" si="1"/>
        <v>0</v>
      </c>
      <c r="S30" s="70">
        <f t="shared" si="6"/>
        <v>0</v>
      </c>
      <c r="T30" s="70">
        <f t="shared" si="7"/>
        <v>0</v>
      </c>
      <c r="U30" s="250">
        <f t="shared" si="2"/>
        <v>0</v>
      </c>
      <c r="V30" s="69">
        <v>0</v>
      </c>
      <c r="W30" s="70">
        <v>0</v>
      </c>
      <c r="X30" s="32">
        <v>0.02</v>
      </c>
      <c r="Y30" s="33">
        <v>0.02</v>
      </c>
      <c r="Z30" s="34">
        <v>0.25</v>
      </c>
    </row>
    <row r="31" spans="1:26" s="134" customFormat="1" ht="13.5" customHeight="1">
      <c r="A31" s="563"/>
      <c r="B31" s="381">
        <v>26</v>
      </c>
      <c r="C31" s="40"/>
      <c r="D31" s="41"/>
      <c r="E31" s="41"/>
      <c r="F31" s="41"/>
      <c r="G31" s="136"/>
      <c r="H31" s="136"/>
      <c r="I31" s="40">
        <f t="shared" si="3"/>
        <v>0</v>
      </c>
      <c r="J31" s="41">
        <v>0</v>
      </c>
      <c r="K31" s="136">
        <v>0</v>
      </c>
      <c r="L31" s="40">
        <v>19</v>
      </c>
      <c r="M31" s="41">
        <v>10</v>
      </c>
      <c r="N31" s="42">
        <v>246</v>
      </c>
      <c r="O31" s="137">
        <f t="shared" si="4"/>
        <v>0</v>
      </c>
      <c r="P31" s="137">
        <f t="shared" si="0"/>
        <v>0</v>
      </c>
      <c r="Q31" s="137">
        <f t="shared" si="5"/>
        <v>0</v>
      </c>
      <c r="R31" s="137">
        <f t="shared" si="1"/>
        <v>0</v>
      </c>
      <c r="S31" s="138">
        <f t="shared" si="6"/>
        <v>0</v>
      </c>
      <c r="T31" s="138">
        <f t="shared" si="7"/>
        <v>0</v>
      </c>
      <c r="U31" s="252">
        <f t="shared" si="2"/>
        <v>0</v>
      </c>
      <c r="V31" s="137">
        <v>0</v>
      </c>
      <c r="W31" s="138">
        <v>0</v>
      </c>
      <c r="X31" s="47">
        <v>0.03</v>
      </c>
      <c r="Y31" s="48">
        <v>0.01</v>
      </c>
      <c r="Z31" s="49">
        <v>0.36</v>
      </c>
    </row>
    <row r="32" spans="1:26" s="134" customFormat="1" ht="13.5" customHeight="1">
      <c r="A32" s="561">
        <v>7</v>
      </c>
      <c r="B32" s="379" t="s">
        <v>26</v>
      </c>
      <c r="C32" s="25"/>
      <c r="D32" s="26"/>
      <c r="E32" s="26">
        <v>1</v>
      </c>
      <c r="F32" s="26"/>
      <c r="G32" s="68"/>
      <c r="H32" s="68"/>
      <c r="I32" s="25">
        <f t="shared" si="3"/>
        <v>1</v>
      </c>
      <c r="J32" s="26">
        <v>0</v>
      </c>
      <c r="K32" s="68">
        <v>0</v>
      </c>
      <c r="L32" s="25">
        <v>18</v>
      </c>
      <c r="M32" s="26">
        <v>12</v>
      </c>
      <c r="N32" s="27">
        <v>518</v>
      </c>
      <c r="O32" s="69">
        <f t="shared" si="4"/>
        <v>0</v>
      </c>
      <c r="P32" s="69">
        <f t="shared" si="0"/>
        <v>0</v>
      </c>
      <c r="Q32" s="69">
        <f t="shared" si="5"/>
        <v>0.3333333333333333</v>
      </c>
      <c r="R32" s="69">
        <f t="shared" si="1"/>
        <v>0</v>
      </c>
      <c r="S32" s="70">
        <f t="shared" si="6"/>
        <v>0</v>
      </c>
      <c r="T32" s="70">
        <f t="shared" si="7"/>
        <v>0</v>
      </c>
      <c r="U32" s="250">
        <f t="shared" si="2"/>
        <v>0.125</v>
      </c>
      <c r="V32" s="69">
        <v>0</v>
      </c>
      <c r="W32" s="70">
        <v>0</v>
      </c>
      <c r="X32" s="32">
        <v>0.03</v>
      </c>
      <c r="Y32" s="33">
        <v>0.02</v>
      </c>
      <c r="Z32" s="34">
        <v>0.76</v>
      </c>
    </row>
    <row r="33" spans="1:26" s="134" customFormat="1" ht="13.5" customHeight="1">
      <c r="A33" s="562"/>
      <c r="B33" s="379" t="s">
        <v>27</v>
      </c>
      <c r="C33" s="25"/>
      <c r="D33" s="26"/>
      <c r="E33" s="26"/>
      <c r="F33" s="26"/>
      <c r="G33" s="68"/>
      <c r="H33" s="68"/>
      <c r="I33" s="25">
        <f t="shared" si="3"/>
        <v>0</v>
      </c>
      <c r="J33" s="26">
        <v>0</v>
      </c>
      <c r="K33" s="68">
        <v>0</v>
      </c>
      <c r="L33" s="25">
        <v>11</v>
      </c>
      <c r="M33" s="26">
        <v>10</v>
      </c>
      <c r="N33" s="27">
        <v>470</v>
      </c>
      <c r="O33" s="69">
        <f t="shared" si="4"/>
        <v>0</v>
      </c>
      <c r="P33" s="69">
        <f t="shared" si="0"/>
        <v>0</v>
      </c>
      <c r="Q33" s="69">
        <f t="shared" si="5"/>
        <v>0</v>
      </c>
      <c r="R33" s="69">
        <f t="shared" si="1"/>
        <v>0</v>
      </c>
      <c r="S33" s="70">
        <f t="shared" si="6"/>
        <v>0</v>
      </c>
      <c r="T33" s="70">
        <f t="shared" si="7"/>
        <v>0</v>
      </c>
      <c r="U33" s="250">
        <f t="shared" si="2"/>
        <v>0</v>
      </c>
      <c r="V33" s="69">
        <v>0</v>
      </c>
      <c r="W33" s="70">
        <v>0</v>
      </c>
      <c r="X33" s="32">
        <v>0.02</v>
      </c>
      <c r="Y33" s="33">
        <v>0.01</v>
      </c>
      <c r="Z33" s="34">
        <v>0.69</v>
      </c>
    </row>
    <row r="34" spans="1:26" s="134" customFormat="1" ht="13.5" customHeight="1">
      <c r="A34" s="562"/>
      <c r="B34" s="379" t="s">
        <v>28</v>
      </c>
      <c r="C34" s="25"/>
      <c r="D34" s="26"/>
      <c r="E34" s="26"/>
      <c r="F34" s="26"/>
      <c r="G34" s="68"/>
      <c r="H34" s="68"/>
      <c r="I34" s="25">
        <f t="shared" si="3"/>
        <v>0</v>
      </c>
      <c r="J34" s="26">
        <v>0</v>
      </c>
      <c r="K34" s="68">
        <v>0</v>
      </c>
      <c r="L34" s="25">
        <v>7</v>
      </c>
      <c r="M34" s="26">
        <v>10</v>
      </c>
      <c r="N34" s="27">
        <v>337</v>
      </c>
      <c r="O34" s="69">
        <f t="shared" si="4"/>
        <v>0</v>
      </c>
      <c r="P34" s="69">
        <f t="shared" si="0"/>
        <v>0</v>
      </c>
      <c r="Q34" s="69">
        <f t="shared" si="5"/>
        <v>0</v>
      </c>
      <c r="R34" s="69">
        <f t="shared" si="1"/>
        <v>0</v>
      </c>
      <c r="S34" s="70">
        <f t="shared" si="6"/>
        <v>0</v>
      </c>
      <c r="T34" s="70">
        <f t="shared" si="7"/>
        <v>0</v>
      </c>
      <c r="U34" s="250">
        <f t="shared" si="2"/>
        <v>0</v>
      </c>
      <c r="V34" s="69">
        <v>0</v>
      </c>
      <c r="W34" s="70">
        <v>0</v>
      </c>
      <c r="X34" s="32">
        <v>0.01</v>
      </c>
      <c r="Y34" s="33">
        <v>0.01</v>
      </c>
      <c r="Z34" s="34">
        <v>0.49</v>
      </c>
    </row>
    <row r="35" spans="1:26" s="134" customFormat="1" ht="13.5" customHeight="1">
      <c r="A35" s="563"/>
      <c r="B35" s="379" t="s">
        <v>29</v>
      </c>
      <c r="C35" s="25"/>
      <c r="D35" s="26"/>
      <c r="E35" s="26"/>
      <c r="F35" s="26"/>
      <c r="G35" s="68"/>
      <c r="H35" s="68"/>
      <c r="I35" s="25">
        <f t="shared" si="3"/>
        <v>0</v>
      </c>
      <c r="J35" s="26">
        <v>0</v>
      </c>
      <c r="K35" s="68">
        <v>0</v>
      </c>
      <c r="L35" s="25">
        <v>10</v>
      </c>
      <c r="M35" s="26">
        <v>8</v>
      </c>
      <c r="N35" s="27">
        <v>276</v>
      </c>
      <c r="O35" s="69">
        <f t="shared" si="4"/>
        <v>0</v>
      </c>
      <c r="P35" s="69">
        <f t="shared" si="0"/>
        <v>0</v>
      </c>
      <c r="Q35" s="69">
        <f t="shared" si="5"/>
        <v>0</v>
      </c>
      <c r="R35" s="69">
        <f t="shared" si="1"/>
        <v>0</v>
      </c>
      <c r="S35" s="70">
        <f t="shared" si="6"/>
        <v>0</v>
      </c>
      <c r="T35" s="70">
        <f t="shared" si="7"/>
        <v>0</v>
      </c>
      <c r="U35" s="250">
        <f t="shared" si="2"/>
        <v>0</v>
      </c>
      <c r="V35" s="69">
        <v>0</v>
      </c>
      <c r="W35" s="70">
        <v>0</v>
      </c>
      <c r="X35" s="32">
        <v>0.01</v>
      </c>
      <c r="Y35" s="33">
        <v>0.01</v>
      </c>
      <c r="Z35" s="34">
        <v>0.41</v>
      </c>
    </row>
    <row r="36" spans="1:26" s="134" customFormat="1" ht="13.5" customHeight="1">
      <c r="A36" s="561">
        <v>8</v>
      </c>
      <c r="B36" s="380" t="s">
        <v>30</v>
      </c>
      <c r="C36" s="57"/>
      <c r="D36" s="58"/>
      <c r="E36" s="58"/>
      <c r="F36" s="58"/>
      <c r="G36" s="71"/>
      <c r="H36" s="71"/>
      <c r="I36" s="57">
        <f t="shared" si="3"/>
        <v>0</v>
      </c>
      <c r="J36" s="58">
        <v>0</v>
      </c>
      <c r="K36" s="71">
        <v>0</v>
      </c>
      <c r="L36" s="57">
        <v>10</v>
      </c>
      <c r="M36" s="58">
        <v>12</v>
      </c>
      <c r="N36" s="59">
        <v>185</v>
      </c>
      <c r="O36" s="72">
        <f t="shared" si="4"/>
        <v>0</v>
      </c>
      <c r="P36" s="72">
        <f t="shared" si="0"/>
        <v>0</v>
      </c>
      <c r="Q36" s="72">
        <f t="shared" si="5"/>
        <v>0</v>
      </c>
      <c r="R36" s="72">
        <f t="shared" si="1"/>
        <v>0</v>
      </c>
      <c r="S36" s="73">
        <f t="shared" si="6"/>
        <v>0</v>
      </c>
      <c r="T36" s="73">
        <f t="shared" si="7"/>
        <v>0</v>
      </c>
      <c r="U36" s="251">
        <f t="shared" si="2"/>
        <v>0</v>
      </c>
      <c r="V36" s="72">
        <v>0</v>
      </c>
      <c r="W36" s="73">
        <v>0</v>
      </c>
      <c r="X36" s="64">
        <v>0.01</v>
      </c>
      <c r="Y36" s="65">
        <v>0.02</v>
      </c>
      <c r="Z36" s="66">
        <v>0.27</v>
      </c>
    </row>
    <row r="37" spans="1:26" s="134" customFormat="1" ht="13.5" customHeight="1">
      <c r="A37" s="562"/>
      <c r="B37" s="379" t="s">
        <v>31</v>
      </c>
      <c r="C37" s="25"/>
      <c r="D37" s="26"/>
      <c r="E37" s="26"/>
      <c r="F37" s="26"/>
      <c r="G37" s="68"/>
      <c r="H37" s="68"/>
      <c r="I37" s="25">
        <f t="shared" si="3"/>
        <v>0</v>
      </c>
      <c r="J37" s="26">
        <v>0</v>
      </c>
      <c r="K37" s="68">
        <v>0</v>
      </c>
      <c r="L37" s="25">
        <v>6</v>
      </c>
      <c r="M37" s="26">
        <v>9</v>
      </c>
      <c r="N37" s="27">
        <v>173</v>
      </c>
      <c r="O37" s="69">
        <f t="shared" si="4"/>
        <v>0</v>
      </c>
      <c r="P37" s="69">
        <f t="shared" si="0"/>
        <v>0</v>
      </c>
      <c r="Q37" s="69">
        <f t="shared" si="5"/>
        <v>0</v>
      </c>
      <c r="R37" s="69">
        <f t="shared" si="1"/>
        <v>0</v>
      </c>
      <c r="S37" s="70">
        <f t="shared" si="6"/>
        <v>0</v>
      </c>
      <c r="T37" s="70">
        <f t="shared" si="7"/>
        <v>0</v>
      </c>
      <c r="U37" s="250">
        <f t="shared" si="2"/>
        <v>0</v>
      </c>
      <c r="V37" s="69">
        <v>0</v>
      </c>
      <c r="W37" s="70">
        <v>0</v>
      </c>
      <c r="X37" s="32">
        <v>0.01</v>
      </c>
      <c r="Y37" s="33">
        <v>0.01</v>
      </c>
      <c r="Z37" s="34">
        <v>0.26</v>
      </c>
    </row>
    <row r="38" spans="1:26" s="134" customFormat="1" ht="13.5" customHeight="1">
      <c r="A38" s="562"/>
      <c r="B38" s="379" t="s">
        <v>32</v>
      </c>
      <c r="C38" s="25"/>
      <c r="D38" s="26"/>
      <c r="E38" s="26"/>
      <c r="F38" s="26"/>
      <c r="G38" s="68"/>
      <c r="H38" s="68"/>
      <c r="I38" s="25">
        <f t="shared" si="3"/>
        <v>0</v>
      </c>
      <c r="J38" s="26">
        <v>0</v>
      </c>
      <c r="K38" s="68">
        <v>1</v>
      </c>
      <c r="L38" s="25">
        <v>8</v>
      </c>
      <c r="M38" s="26">
        <v>5</v>
      </c>
      <c r="N38" s="27">
        <v>146</v>
      </c>
      <c r="O38" s="69">
        <f aca="true" t="shared" si="8" ref="O38:O57">C38</f>
        <v>0</v>
      </c>
      <c r="P38" s="69">
        <f aca="true" t="shared" si="9" ref="P38:P57">D38</f>
        <v>0</v>
      </c>
      <c r="Q38" s="69">
        <f aca="true" t="shared" si="10" ref="Q38:Q57">E38/3</f>
        <v>0</v>
      </c>
      <c r="R38" s="69">
        <f aca="true" t="shared" si="11" ref="R38:R57">F38</f>
        <v>0</v>
      </c>
      <c r="S38" s="70">
        <f t="shared" si="6"/>
        <v>0</v>
      </c>
      <c r="T38" s="70">
        <f aca="true" t="shared" si="12" ref="T38:T57">H38</f>
        <v>0</v>
      </c>
      <c r="U38" s="250">
        <f aca="true" t="shared" si="13" ref="U38:U58">I38/8</f>
        <v>0</v>
      </c>
      <c r="V38" s="69">
        <v>0</v>
      </c>
      <c r="W38" s="70">
        <v>0.125</v>
      </c>
      <c r="X38" s="32">
        <v>0.01</v>
      </c>
      <c r="Y38" s="33">
        <v>0.01</v>
      </c>
      <c r="Z38" s="34">
        <v>0.22</v>
      </c>
    </row>
    <row r="39" spans="1:26" s="134" customFormat="1" ht="13.5" customHeight="1">
      <c r="A39" s="562"/>
      <c r="B39" s="379" t="s">
        <v>33</v>
      </c>
      <c r="C39" s="25"/>
      <c r="D39" s="26"/>
      <c r="E39" s="26"/>
      <c r="F39" s="26"/>
      <c r="G39" s="68"/>
      <c r="H39" s="68"/>
      <c r="I39" s="25">
        <f t="shared" si="3"/>
        <v>0</v>
      </c>
      <c r="J39" s="26">
        <v>0</v>
      </c>
      <c r="K39" s="68">
        <v>0</v>
      </c>
      <c r="L39" s="25">
        <v>17</v>
      </c>
      <c r="M39" s="26">
        <v>7</v>
      </c>
      <c r="N39" s="27">
        <v>157</v>
      </c>
      <c r="O39" s="69">
        <f t="shared" si="8"/>
        <v>0</v>
      </c>
      <c r="P39" s="69">
        <f t="shared" si="9"/>
        <v>0</v>
      </c>
      <c r="Q39" s="69">
        <f t="shared" si="10"/>
        <v>0</v>
      </c>
      <c r="R39" s="69">
        <f t="shared" si="11"/>
        <v>0</v>
      </c>
      <c r="S39" s="70">
        <f t="shared" si="6"/>
        <v>0</v>
      </c>
      <c r="T39" s="70">
        <f t="shared" si="12"/>
        <v>0</v>
      </c>
      <c r="U39" s="250">
        <f t="shared" si="13"/>
        <v>0</v>
      </c>
      <c r="V39" s="69">
        <v>0</v>
      </c>
      <c r="W39" s="70">
        <v>0</v>
      </c>
      <c r="X39" s="32">
        <v>0.02</v>
      </c>
      <c r="Y39" s="33">
        <v>0.01</v>
      </c>
      <c r="Z39" s="34">
        <v>0.23</v>
      </c>
    </row>
    <row r="40" spans="1:26" s="134" customFormat="1" ht="13.5" customHeight="1">
      <c r="A40" s="563"/>
      <c r="B40" s="381" t="s">
        <v>34</v>
      </c>
      <c r="C40" s="40"/>
      <c r="D40" s="41"/>
      <c r="E40" s="41"/>
      <c r="F40" s="41"/>
      <c r="G40" s="136"/>
      <c r="H40" s="136"/>
      <c r="I40" s="40">
        <f t="shared" si="3"/>
        <v>0</v>
      </c>
      <c r="J40" s="41">
        <v>0</v>
      </c>
      <c r="K40" s="136">
        <v>0</v>
      </c>
      <c r="L40" s="40">
        <v>11</v>
      </c>
      <c r="M40" s="41">
        <v>10</v>
      </c>
      <c r="N40" s="42">
        <v>165</v>
      </c>
      <c r="O40" s="137">
        <f t="shared" si="8"/>
        <v>0</v>
      </c>
      <c r="P40" s="137">
        <f t="shared" si="9"/>
        <v>0</v>
      </c>
      <c r="Q40" s="137">
        <f t="shared" si="10"/>
        <v>0</v>
      </c>
      <c r="R40" s="137">
        <f t="shared" si="11"/>
        <v>0</v>
      </c>
      <c r="S40" s="138">
        <f t="shared" si="6"/>
        <v>0</v>
      </c>
      <c r="T40" s="138">
        <f t="shared" si="12"/>
        <v>0</v>
      </c>
      <c r="U40" s="252">
        <f t="shared" si="13"/>
        <v>0</v>
      </c>
      <c r="V40" s="137">
        <v>0</v>
      </c>
      <c r="W40" s="138">
        <v>0</v>
      </c>
      <c r="X40" s="47">
        <v>0.02</v>
      </c>
      <c r="Y40" s="48">
        <v>0.01</v>
      </c>
      <c r="Z40" s="49">
        <v>0.24</v>
      </c>
    </row>
    <row r="41" spans="1:26" s="134" customFormat="1" ht="13.5" customHeight="1">
      <c r="A41" s="561">
        <v>9</v>
      </c>
      <c r="B41" s="379" t="s">
        <v>35</v>
      </c>
      <c r="C41" s="25"/>
      <c r="D41" s="26"/>
      <c r="E41" s="26"/>
      <c r="F41" s="26"/>
      <c r="G41" s="68"/>
      <c r="H41" s="68"/>
      <c r="I41" s="25">
        <f t="shared" si="3"/>
        <v>0</v>
      </c>
      <c r="J41" s="26">
        <v>0</v>
      </c>
      <c r="K41" s="68">
        <v>0</v>
      </c>
      <c r="L41" s="25">
        <v>8</v>
      </c>
      <c r="M41" s="26">
        <v>9</v>
      </c>
      <c r="N41" s="27">
        <v>120</v>
      </c>
      <c r="O41" s="69">
        <f t="shared" si="8"/>
        <v>0</v>
      </c>
      <c r="P41" s="69">
        <f t="shared" si="9"/>
        <v>0</v>
      </c>
      <c r="Q41" s="69">
        <f t="shared" si="10"/>
        <v>0</v>
      </c>
      <c r="R41" s="69">
        <f t="shared" si="11"/>
        <v>0</v>
      </c>
      <c r="S41" s="70">
        <f t="shared" si="6"/>
        <v>0</v>
      </c>
      <c r="T41" s="70">
        <f t="shared" si="12"/>
        <v>0</v>
      </c>
      <c r="U41" s="250">
        <f t="shared" si="13"/>
        <v>0</v>
      </c>
      <c r="V41" s="69">
        <v>0</v>
      </c>
      <c r="W41" s="70">
        <v>0</v>
      </c>
      <c r="X41" s="32">
        <v>0.01</v>
      </c>
      <c r="Y41" s="33">
        <v>0.01</v>
      </c>
      <c r="Z41" s="34">
        <v>0.18</v>
      </c>
    </row>
    <row r="42" spans="1:26" s="134" customFormat="1" ht="13.5" customHeight="1">
      <c r="A42" s="562"/>
      <c r="B42" s="379" t="s">
        <v>36</v>
      </c>
      <c r="C42" s="25"/>
      <c r="D42" s="26"/>
      <c r="E42" s="26"/>
      <c r="F42" s="26"/>
      <c r="G42" s="68"/>
      <c r="H42" s="68"/>
      <c r="I42" s="25">
        <f t="shared" si="3"/>
        <v>0</v>
      </c>
      <c r="J42" s="26">
        <v>0</v>
      </c>
      <c r="K42" s="68">
        <v>0</v>
      </c>
      <c r="L42" s="25">
        <v>8</v>
      </c>
      <c r="M42" s="26">
        <v>3</v>
      </c>
      <c r="N42" s="27">
        <v>91</v>
      </c>
      <c r="O42" s="69">
        <f t="shared" si="8"/>
        <v>0</v>
      </c>
      <c r="P42" s="69">
        <f t="shared" si="9"/>
        <v>0</v>
      </c>
      <c r="Q42" s="69">
        <f t="shared" si="10"/>
        <v>0</v>
      </c>
      <c r="R42" s="69">
        <f t="shared" si="11"/>
        <v>0</v>
      </c>
      <c r="S42" s="70">
        <f t="shared" si="6"/>
        <v>0</v>
      </c>
      <c r="T42" s="70">
        <f t="shared" si="12"/>
        <v>0</v>
      </c>
      <c r="U42" s="250">
        <f t="shared" si="13"/>
        <v>0</v>
      </c>
      <c r="V42" s="69">
        <v>0</v>
      </c>
      <c r="W42" s="70">
        <v>0</v>
      </c>
      <c r="X42" s="32">
        <v>0.01</v>
      </c>
      <c r="Y42" s="33">
        <f>M42/683</f>
        <v>0.004392386530014641</v>
      </c>
      <c r="Z42" s="34">
        <v>0.13</v>
      </c>
    </row>
    <row r="43" spans="1:26" s="134" customFormat="1" ht="13.5" customHeight="1">
      <c r="A43" s="562"/>
      <c r="B43" s="379" t="s">
        <v>37</v>
      </c>
      <c r="C43" s="25"/>
      <c r="D43" s="26"/>
      <c r="E43" s="26"/>
      <c r="F43" s="26"/>
      <c r="G43" s="68"/>
      <c r="H43" s="68"/>
      <c r="I43" s="25">
        <f t="shared" si="3"/>
        <v>0</v>
      </c>
      <c r="J43" s="26">
        <v>0</v>
      </c>
      <c r="K43" s="68">
        <v>0</v>
      </c>
      <c r="L43" s="25">
        <v>10</v>
      </c>
      <c r="M43" s="26">
        <v>2</v>
      </c>
      <c r="N43" s="27">
        <v>85</v>
      </c>
      <c r="O43" s="69">
        <f t="shared" si="8"/>
        <v>0</v>
      </c>
      <c r="P43" s="69">
        <f t="shared" si="9"/>
        <v>0</v>
      </c>
      <c r="Q43" s="69">
        <f t="shared" si="10"/>
        <v>0</v>
      </c>
      <c r="R43" s="69">
        <f t="shared" si="11"/>
        <v>0</v>
      </c>
      <c r="S43" s="70">
        <f t="shared" si="6"/>
        <v>0</v>
      </c>
      <c r="T43" s="70">
        <f t="shared" si="12"/>
        <v>0</v>
      </c>
      <c r="U43" s="250">
        <f t="shared" si="13"/>
        <v>0</v>
      </c>
      <c r="V43" s="69">
        <v>0</v>
      </c>
      <c r="W43" s="70">
        <v>0</v>
      </c>
      <c r="X43" s="32">
        <v>0.01</v>
      </c>
      <c r="Y43" s="33">
        <f>M43/679</f>
        <v>0.0029455081001472753</v>
      </c>
      <c r="Z43" s="34">
        <v>0.12</v>
      </c>
    </row>
    <row r="44" spans="1:26" s="134" customFormat="1" ht="13.5" customHeight="1">
      <c r="A44" s="563"/>
      <c r="B44" s="381" t="s">
        <v>38</v>
      </c>
      <c r="C44" s="40"/>
      <c r="D44" s="41"/>
      <c r="E44" s="41"/>
      <c r="F44" s="41"/>
      <c r="G44" s="136"/>
      <c r="H44" s="136"/>
      <c r="I44" s="40">
        <f t="shared" si="3"/>
        <v>0</v>
      </c>
      <c r="J44" s="41">
        <v>0</v>
      </c>
      <c r="K44" s="136">
        <v>0</v>
      </c>
      <c r="L44" s="40">
        <v>8</v>
      </c>
      <c r="M44" s="41">
        <v>6</v>
      </c>
      <c r="N44" s="42">
        <v>82</v>
      </c>
      <c r="O44" s="137">
        <f t="shared" si="8"/>
        <v>0</v>
      </c>
      <c r="P44" s="137">
        <f t="shared" si="9"/>
        <v>0</v>
      </c>
      <c r="Q44" s="137">
        <f t="shared" si="10"/>
        <v>0</v>
      </c>
      <c r="R44" s="137">
        <f t="shared" si="11"/>
        <v>0</v>
      </c>
      <c r="S44" s="138">
        <f t="shared" si="6"/>
        <v>0</v>
      </c>
      <c r="T44" s="138">
        <f t="shared" si="12"/>
        <v>0</v>
      </c>
      <c r="U44" s="252">
        <f t="shared" si="13"/>
        <v>0</v>
      </c>
      <c r="V44" s="137">
        <v>0</v>
      </c>
      <c r="W44" s="138">
        <v>0</v>
      </c>
      <c r="X44" s="47">
        <v>0.01</v>
      </c>
      <c r="Y44" s="48">
        <v>0.01</v>
      </c>
      <c r="Z44" s="49">
        <v>0.12</v>
      </c>
    </row>
    <row r="45" spans="1:26" s="134" customFormat="1" ht="13.5" customHeight="1">
      <c r="A45" s="561">
        <v>10</v>
      </c>
      <c r="B45" s="380" t="s">
        <v>39</v>
      </c>
      <c r="C45" s="57"/>
      <c r="D45" s="58"/>
      <c r="E45" s="58"/>
      <c r="F45" s="58"/>
      <c r="G45" s="71"/>
      <c r="H45" s="71"/>
      <c r="I45" s="57">
        <f t="shared" si="3"/>
        <v>0</v>
      </c>
      <c r="J45" s="58">
        <v>0</v>
      </c>
      <c r="K45" s="71">
        <v>0</v>
      </c>
      <c r="L45" s="57">
        <v>6</v>
      </c>
      <c r="M45" s="58">
        <v>6</v>
      </c>
      <c r="N45" s="59">
        <v>131</v>
      </c>
      <c r="O45" s="72">
        <f t="shared" si="8"/>
        <v>0</v>
      </c>
      <c r="P45" s="72">
        <f t="shared" si="9"/>
        <v>0</v>
      </c>
      <c r="Q45" s="72">
        <f t="shared" si="10"/>
        <v>0</v>
      </c>
      <c r="R45" s="72">
        <f t="shared" si="11"/>
        <v>0</v>
      </c>
      <c r="S45" s="73">
        <f t="shared" si="6"/>
        <v>0</v>
      </c>
      <c r="T45" s="73">
        <f t="shared" si="12"/>
        <v>0</v>
      </c>
      <c r="U45" s="251">
        <f t="shared" si="13"/>
        <v>0</v>
      </c>
      <c r="V45" s="72">
        <v>0</v>
      </c>
      <c r="W45" s="73">
        <v>0</v>
      </c>
      <c r="X45" s="64">
        <v>0.01</v>
      </c>
      <c r="Y45" s="65">
        <v>0.01</v>
      </c>
      <c r="Z45" s="66">
        <v>0.19</v>
      </c>
    </row>
    <row r="46" spans="1:26" s="134" customFormat="1" ht="13.5" customHeight="1">
      <c r="A46" s="562"/>
      <c r="B46" s="379" t="s">
        <v>40</v>
      </c>
      <c r="C46" s="25"/>
      <c r="D46" s="26"/>
      <c r="E46" s="26"/>
      <c r="F46" s="26"/>
      <c r="G46" s="68"/>
      <c r="H46" s="68"/>
      <c r="I46" s="25">
        <f t="shared" si="3"/>
        <v>0</v>
      </c>
      <c r="J46" s="26">
        <v>0</v>
      </c>
      <c r="K46" s="68">
        <v>0</v>
      </c>
      <c r="L46" s="25">
        <v>4</v>
      </c>
      <c r="M46" s="26">
        <v>4</v>
      </c>
      <c r="N46" s="27">
        <v>83</v>
      </c>
      <c r="O46" s="69">
        <f t="shared" si="8"/>
        <v>0</v>
      </c>
      <c r="P46" s="69">
        <f t="shared" si="9"/>
        <v>0</v>
      </c>
      <c r="Q46" s="69">
        <f t="shared" si="10"/>
        <v>0</v>
      </c>
      <c r="R46" s="69">
        <f t="shared" si="11"/>
        <v>0</v>
      </c>
      <c r="S46" s="70">
        <f t="shared" si="6"/>
        <v>0</v>
      </c>
      <c r="T46" s="70">
        <f t="shared" si="12"/>
        <v>0</v>
      </c>
      <c r="U46" s="250">
        <f t="shared" si="13"/>
        <v>0</v>
      </c>
      <c r="V46" s="69">
        <v>0</v>
      </c>
      <c r="W46" s="70">
        <v>0</v>
      </c>
      <c r="X46" s="32">
        <v>0.01</v>
      </c>
      <c r="Y46" s="33">
        <v>0.01</v>
      </c>
      <c r="Z46" s="34">
        <v>0.12</v>
      </c>
    </row>
    <row r="47" spans="1:26" s="134" customFormat="1" ht="13.5" customHeight="1">
      <c r="A47" s="562"/>
      <c r="B47" s="379" t="s">
        <v>41</v>
      </c>
      <c r="C47" s="25"/>
      <c r="D47" s="26"/>
      <c r="E47" s="26"/>
      <c r="F47" s="26"/>
      <c r="G47" s="68"/>
      <c r="H47" s="68"/>
      <c r="I47" s="25">
        <f t="shared" si="3"/>
        <v>0</v>
      </c>
      <c r="J47" s="26">
        <v>0</v>
      </c>
      <c r="K47" s="68">
        <v>0</v>
      </c>
      <c r="L47" s="25">
        <v>6</v>
      </c>
      <c r="M47" s="26">
        <v>10</v>
      </c>
      <c r="N47" s="27">
        <v>108</v>
      </c>
      <c r="O47" s="69">
        <f t="shared" si="8"/>
        <v>0</v>
      </c>
      <c r="P47" s="69">
        <f t="shared" si="9"/>
        <v>0</v>
      </c>
      <c r="Q47" s="69">
        <f t="shared" si="10"/>
        <v>0</v>
      </c>
      <c r="R47" s="69">
        <f t="shared" si="11"/>
        <v>0</v>
      </c>
      <c r="S47" s="70">
        <f t="shared" si="6"/>
        <v>0</v>
      </c>
      <c r="T47" s="70">
        <f t="shared" si="12"/>
        <v>0</v>
      </c>
      <c r="U47" s="250">
        <f t="shared" si="13"/>
        <v>0</v>
      </c>
      <c r="V47" s="69">
        <v>0</v>
      </c>
      <c r="W47" s="70">
        <v>0</v>
      </c>
      <c r="X47" s="32">
        <v>0.01</v>
      </c>
      <c r="Y47" s="33">
        <v>0.01</v>
      </c>
      <c r="Z47" s="34">
        <v>0.16</v>
      </c>
    </row>
    <row r="48" spans="1:26" s="134" customFormat="1" ht="13.5" customHeight="1">
      <c r="A48" s="562"/>
      <c r="B48" s="379" t="s">
        <v>42</v>
      </c>
      <c r="C48" s="25"/>
      <c r="D48" s="26"/>
      <c r="E48" s="26"/>
      <c r="F48" s="26"/>
      <c r="G48" s="68"/>
      <c r="H48" s="68"/>
      <c r="I48" s="25">
        <f t="shared" si="3"/>
        <v>0</v>
      </c>
      <c r="J48" s="26">
        <v>0</v>
      </c>
      <c r="K48" s="68">
        <v>0</v>
      </c>
      <c r="L48" s="25">
        <v>8</v>
      </c>
      <c r="M48" s="26">
        <v>8</v>
      </c>
      <c r="N48" s="27">
        <v>59</v>
      </c>
      <c r="O48" s="69">
        <f t="shared" si="8"/>
        <v>0</v>
      </c>
      <c r="P48" s="69">
        <f t="shared" si="9"/>
        <v>0</v>
      </c>
      <c r="Q48" s="69">
        <f t="shared" si="10"/>
        <v>0</v>
      </c>
      <c r="R48" s="69">
        <f t="shared" si="11"/>
        <v>0</v>
      </c>
      <c r="S48" s="70">
        <f t="shared" si="6"/>
        <v>0</v>
      </c>
      <c r="T48" s="70">
        <f t="shared" si="12"/>
        <v>0</v>
      </c>
      <c r="U48" s="250">
        <f t="shared" si="13"/>
        <v>0</v>
      </c>
      <c r="V48" s="69">
        <v>0</v>
      </c>
      <c r="W48" s="70">
        <v>0</v>
      </c>
      <c r="X48" s="32">
        <v>0.01</v>
      </c>
      <c r="Y48" s="33">
        <v>0.01</v>
      </c>
      <c r="Z48" s="34">
        <v>0.09</v>
      </c>
    </row>
    <row r="49" spans="1:26" s="134" customFormat="1" ht="13.5" customHeight="1">
      <c r="A49" s="563"/>
      <c r="B49" s="381" t="s">
        <v>43</v>
      </c>
      <c r="C49" s="40"/>
      <c r="D49" s="41"/>
      <c r="E49" s="41">
        <v>1</v>
      </c>
      <c r="F49" s="41"/>
      <c r="G49" s="136"/>
      <c r="H49" s="136"/>
      <c r="I49" s="40">
        <f t="shared" si="3"/>
        <v>1</v>
      </c>
      <c r="J49" s="41">
        <v>0</v>
      </c>
      <c r="K49" s="136">
        <v>0</v>
      </c>
      <c r="L49" s="40">
        <v>7</v>
      </c>
      <c r="M49" s="41">
        <v>3</v>
      </c>
      <c r="N49" s="42">
        <v>57</v>
      </c>
      <c r="O49" s="137">
        <f>C49</f>
        <v>0</v>
      </c>
      <c r="P49" s="137">
        <f t="shared" si="9"/>
        <v>0</v>
      </c>
      <c r="Q49" s="137">
        <f t="shared" si="10"/>
        <v>0.3333333333333333</v>
      </c>
      <c r="R49" s="137">
        <f t="shared" si="11"/>
        <v>0</v>
      </c>
      <c r="S49" s="138">
        <f t="shared" si="6"/>
        <v>0</v>
      </c>
      <c r="T49" s="138">
        <f t="shared" si="12"/>
        <v>0</v>
      </c>
      <c r="U49" s="252">
        <f t="shared" si="13"/>
        <v>0.125</v>
      </c>
      <c r="V49" s="137">
        <v>0</v>
      </c>
      <c r="W49" s="138">
        <v>0</v>
      </c>
      <c r="X49" s="47">
        <v>0.01</v>
      </c>
      <c r="Y49" s="48">
        <f>M49/682</f>
        <v>0.004398826979472141</v>
      </c>
      <c r="Z49" s="49">
        <v>0.08</v>
      </c>
    </row>
    <row r="50" spans="1:26" s="134" customFormat="1" ht="13.5" customHeight="1">
      <c r="A50" s="561">
        <v>11</v>
      </c>
      <c r="B50" s="379" t="s">
        <v>44</v>
      </c>
      <c r="C50" s="25"/>
      <c r="D50" s="26"/>
      <c r="E50" s="26"/>
      <c r="F50" s="26"/>
      <c r="G50" s="68"/>
      <c r="H50" s="68"/>
      <c r="I50" s="25">
        <f t="shared" si="3"/>
        <v>0</v>
      </c>
      <c r="J50" s="26">
        <v>0</v>
      </c>
      <c r="K50" s="68">
        <v>0</v>
      </c>
      <c r="L50" s="25">
        <v>8</v>
      </c>
      <c r="M50" s="26">
        <v>5</v>
      </c>
      <c r="N50" s="27">
        <v>81</v>
      </c>
      <c r="O50" s="69">
        <f t="shared" si="8"/>
        <v>0</v>
      </c>
      <c r="P50" s="69">
        <f t="shared" si="9"/>
        <v>0</v>
      </c>
      <c r="Q50" s="69">
        <f t="shared" si="10"/>
        <v>0</v>
      </c>
      <c r="R50" s="69">
        <f t="shared" si="11"/>
        <v>0</v>
      </c>
      <c r="S50" s="70">
        <f t="shared" si="6"/>
        <v>0</v>
      </c>
      <c r="T50" s="70">
        <f t="shared" si="12"/>
        <v>0</v>
      </c>
      <c r="U50" s="250">
        <f t="shared" si="13"/>
        <v>0</v>
      </c>
      <c r="V50" s="69">
        <v>0</v>
      </c>
      <c r="W50" s="70">
        <v>0</v>
      </c>
      <c r="X50" s="32">
        <v>0.01</v>
      </c>
      <c r="Y50" s="33">
        <v>0.01</v>
      </c>
      <c r="Z50" s="34">
        <v>0.12</v>
      </c>
    </row>
    <row r="51" spans="1:26" s="134" customFormat="1" ht="13.5" customHeight="1">
      <c r="A51" s="562"/>
      <c r="B51" s="379" t="s">
        <v>45</v>
      </c>
      <c r="C51" s="25"/>
      <c r="D51" s="26"/>
      <c r="E51" s="26"/>
      <c r="F51" s="26"/>
      <c r="G51" s="68"/>
      <c r="H51" s="68"/>
      <c r="I51" s="25">
        <f t="shared" si="3"/>
        <v>0</v>
      </c>
      <c r="J51" s="26">
        <v>0</v>
      </c>
      <c r="K51" s="68">
        <v>0</v>
      </c>
      <c r="L51" s="25">
        <v>15</v>
      </c>
      <c r="M51" s="26">
        <v>10</v>
      </c>
      <c r="N51" s="27">
        <v>171</v>
      </c>
      <c r="O51" s="69">
        <f t="shared" si="8"/>
        <v>0</v>
      </c>
      <c r="P51" s="69">
        <f t="shared" si="9"/>
        <v>0</v>
      </c>
      <c r="Q51" s="69">
        <f t="shared" si="10"/>
        <v>0</v>
      </c>
      <c r="R51" s="69">
        <f t="shared" si="11"/>
        <v>0</v>
      </c>
      <c r="S51" s="70">
        <f t="shared" si="6"/>
        <v>0</v>
      </c>
      <c r="T51" s="70">
        <f t="shared" si="12"/>
        <v>0</v>
      </c>
      <c r="U51" s="250">
        <f t="shared" si="13"/>
        <v>0</v>
      </c>
      <c r="V51" s="69">
        <v>0</v>
      </c>
      <c r="W51" s="70">
        <v>0</v>
      </c>
      <c r="X51" s="32">
        <v>0.02</v>
      </c>
      <c r="Y51" s="33">
        <v>0.01</v>
      </c>
      <c r="Z51" s="34">
        <v>0.25</v>
      </c>
    </row>
    <row r="52" spans="1:26" s="134" customFormat="1" ht="13.5" customHeight="1">
      <c r="A52" s="562"/>
      <c r="B52" s="379" t="s">
        <v>46</v>
      </c>
      <c r="C52" s="25"/>
      <c r="D52" s="26"/>
      <c r="E52" s="26"/>
      <c r="F52" s="26"/>
      <c r="G52" s="68"/>
      <c r="H52" s="68"/>
      <c r="I52" s="25">
        <f t="shared" si="3"/>
        <v>0</v>
      </c>
      <c r="J52" s="26">
        <v>1</v>
      </c>
      <c r="K52" s="68">
        <v>0</v>
      </c>
      <c r="L52" s="25">
        <v>8</v>
      </c>
      <c r="M52" s="26">
        <v>6</v>
      </c>
      <c r="N52" s="27">
        <v>180</v>
      </c>
      <c r="O52" s="69">
        <f t="shared" si="8"/>
        <v>0</v>
      </c>
      <c r="P52" s="69">
        <f t="shared" si="9"/>
        <v>0</v>
      </c>
      <c r="Q52" s="69">
        <f t="shared" si="10"/>
        <v>0</v>
      </c>
      <c r="R52" s="69">
        <f t="shared" si="11"/>
        <v>0</v>
      </c>
      <c r="S52" s="70">
        <f t="shared" si="6"/>
        <v>0</v>
      </c>
      <c r="T52" s="70">
        <f t="shared" si="12"/>
        <v>0</v>
      </c>
      <c r="U52" s="250">
        <f t="shared" si="13"/>
        <v>0</v>
      </c>
      <c r="V52" s="69">
        <v>0.125</v>
      </c>
      <c r="W52" s="70">
        <v>0</v>
      </c>
      <c r="X52" s="32">
        <v>0.01</v>
      </c>
      <c r="Y52" s="33">
        <v>0.01</v>
      </c>
      <c r="Z52" s="34">
        <v>0.27</v>
      </c>
    </row>
    <row r="53" spans="1:26" s="134" customFormat="1" ht="13.5" customHeight="1">
      <c r="A53" s="563"/>
      <c r="B53" s="381" t="s">
        <v>47</v>
      </c>
      <c r="C53" s="40"/>
      <c r="D53" s="41"/>
      <c r="E53" s="41"/>
      <c r="F53" s="41"/>
      <c r="G53" s="136"/>
      <c r="H53" s="136"/>
      <c r="I53" s="40">
        <f t="shared" si="3"/>
        <v>0</v>
      </c>
      <c r="J53" s="41">
        <v>0</v>
      </c>
      <c r="K53" s="136">
        <v>0</v>
      </c>
      <c r="L53" s="40">
        <v>8</v>
      </c>
      <c r="M53" s="41">
        <v>5</v>
      </c>
      <c r="N53" s="42">
        <v>29</v>
      </c>
      <c r="O53" s="137">
        <f t="shared" si="8"/>
        <v>0</v>
      </c>
      <c r="P53" s="137">
        <f t="shared" si="9"/>
        <v>0</v>
      </c>
      <c r="Q53" s="137">
        <f t="shared" si="10"/>
        <v>0</v>
      </c>
      <c r="R53" s="137">
        <f t="shared" si="11"/>
        <v>0</v>
      </c>
      <c r="S53" s="138">
        <f t="shared" si="6"/>
        <v>0</v>
      </c>
      <c r="T53" s="138">
        <f t="shared" si="12"/>
        <v>0</v>
      </c>
      <c r="U53" s="252">
        <f t="shared" si="13"/>
        <v>0</v>
      </c>
      <c r="V53" s="137">
        <v>0</v>
      </c>
      <c r="W53" s="138">
        <v>0</v>
      </c>
      <c r="X53" s="47">
        <v>0.01</v>
      </c>
      <c r="Y53" s="48">
        <v>0.01</v>
      </c>
      <c r="Z53" s="49">
        <v>0.04</v>
      </c>
    </row>
    <row r="54" spans="1:26" s="134" customFormat="1" ht="13.5" customHeight="1">
      <c r="A54" s="561">
        <v>12</v>
      </c>
      <c r="B54" s="379" t="s">
        <v>48</v>
      </c>
      <c r="C54" s="25"/>
      <c r="D54" s="26"/>
      <c r="E54" s="26"/>
      <c r="F54" s="26"/>
      <c r="G54" s="68"/>
      <c r="H54" s="68"/>
      <c r="I54" s="25">
        <f t="shared" si="3"/>
        <v>0</v>
      </c>
      <c r="J54" s="26">
        <v>1</v>
      </c>
      <c r="K54" s="68">
        <v>0</v>
      </c>
      <c r="L54" s="25">
        <v>14</v>
      </c>
      <c r="M54" s="26">
        <v>10</v>
      </c>
      <c r="N54" s="27">
        <v>17</v>
      </c>
      <c r="O54" s="69">
        <f t="shared" si="8"/>
        <v>0</v>
      </c>
      <c r="P54" s="69">
        <f t="shared" si="9"/>
        <v>0</v>
      </c>
      <c r="Q54" s="69">
        <f t="shared" si="10"/>
        <v>0</v>
      </c>
      <c r="R54" s="69">
        <f t="shared" si="11"/>
        <v>0</v>
      </c>
      <c r="S54" s="70">
        <f t="shared" si="6"/>
        <v>0</v>
      </c>
      <c r="T54" s="70">
        <f t="shared" si="12"/>
        <v>0</v>
      </c>
      <c r="U54" s="250">
        <f t="shared" si="13"/>
        <v>0</v>
      </c>
      <c r="V54" s="69">
        <v>0.125</v>
      </c>
      <c r="W54" s="70">
        <v>0</v>
      </c>
      <c r="X54" s="32">
        <v>0.02</v>
      </c>
      <c r="Y54" s="33">
        <v>0.01</v>
      </c>
      <c r="Z54" s="34">
        <v>0.02</v>
      </c>
    </row>
    <row r="55" spans="1:26" s="134" customFormat="1" ht="13.5" customHeight="1">
      <c r="A55" s="562"/>
      <c r="B55" s="379" t="s">
        <v>49</v>
      </c>
      <c r="C55" s="25"/>
      <c r="D55" s="26"/>
      <c r="E55" s="26"/>
      <c r="F55" s="26"/>
      <c r="G55" s="68"/>
      <c r="H55" s="68"/>
      <c r="I55" s="25">
        <f t="shared" si="3"/>
        <v>0</v>
      </c>
      <c r="J55" s="26">
        <v>0</v>
      </c>
      <c r="K55" s="68">
        <v>0</v>
      </c>
      <c r="L55" s="25">
        <v>13</v>
      </c>
      <c r="M55" s="26">
        <v>5</v>
      </c>
      <c r="N55" s="27">
        <v>20</v>
      </c>
      <c r="O55" s="69">
        <f t="shared" si="8"/>
        <v>0</v>
      </c>
      <c r="P55" s="69">
        <f t="shared" si="9"/>
        <v>0</v>
      </c>
      <c r="Q55" s="69">
        <f t="shared" si="10"/>
        <v>0</v>
      </c>
      <c r="R55" s="69">
        <f t="shared" si="11"/>
        <v>0</v>
      </c>
      <c r="S55" s="70">
        <f t="shared" si="6"/>
        <v>0</v>
      </c>
      <c r="T55" s="70">
        <f t="shared" si="12"/>
        <v>0</v>
      </c>
      <c r="U55" s="250">
        <f t="shared" si="13"/>
        <v>0</v>
      </c>
      <c r="V55" s="69">
        <v>0</v>
      </c>
      <c r="W55" s="70">
        <v>0</v>
      </c>
      <c r="X55" s="32">
        <v>0.02</v>
      </c>
      <c r="Y55" s="33">
        <v>0.01</v>
      </c>
      <c r="Z55" s="34">
        <v>0.03</v>
      </c>
    </row>
    <row r="56" spans="1:26" s="134" customFormat="1" ht="13.5" customHeight="1">
      <c r="A56" s="562"/>
      <c r="B56" s="379" t="s">
        <v>50</v>
      </c>
      <c r="C56" s="25"/>
      <c r="D56" s="26"/>
      <c r="E56" s="26"/>
      <c r="F56" s="26"/>
      <c r="G56" s="68"/>
      <c r="H56" s="68"/>
      <c r="I56" s="25">
        <f t="shared" si="3"/>
        <v>0</v>
      </c>
      <c r="J56" s="26">
        <v>0</v>
      </c>
      <c r="K56" s="68">
        <v>0</v>
      </c>
      <c r="L56" s="25">
        <v>10</v>
      </c>
      <c r="M56" s="26">
        <v>10</v>
      </c>
      <c r="N56" s="27">
        <v>17</v>
      </c>
      <c r="O56" s="69">
        <f t="shared" si="8"/>
        <v>0</v>
      </c>
      <c r="P56" s="69">
        <f t="shared" si="9"/>
        <v>0</v>
      </c>
      <c r="Q56" s="69">
        <f t="shared" si="10"/>
        <v>0</v>
      </c>
      <c r="R56" s="69">
        <f t="shared" si="11"/>
        <v>0</v>
      </c>
      <c r="S56" s="70">
        <f t="shared" si="6"/>
        <v>0</v>
      </c>
      <c r="T56" s="70">
        <f t="shared" si="12"/>
        <v>0</v>
      </c>
      <c r="U56" s="250">
        <f t="shared" si="13"/>
        <v>0</v>
      </c>
      <c r="V56" s="69">
        <v>0</v>
      </c>
      <c r="W56" s="70">
        <v>0</v>
      </c>
      <c r="X56" s="32">
        <v>0.01</v>
      </c>
      <c r="Y56" s="33">
        <v>0.01</v>
      </c>
      <c r="Z56" s="34">
        <v>0.02</v>
      </c>
    </row>
    <row r="57" spans="1:26" s="134" customFormat="1" ht="13.5" customHeight="1">
      <c r="A57" s="562"/>
      <c r="B57" s="379" t="s">
        <v>51</v>
      </c>
      <c r="C57" s="25"/>
      <c r="D57" s="26"/>
      <c r="E57" s="26"/>
      <c r="F57" s="26"/>
      <c r="G57" s="68"/>
      <c r="H57" s="68"/>
      <c r="I57" s="25">
        <f t="shared" si="3"/>
        <v>0</v>
      </c>
      <c r="J57" s="26">
        <v>0</v>
      </c>
      <c r="K57" s="68">
        <v>0</v>
      </c>
      <c r="L57" s="25">
        <v>5</v>
      </c>
      <c r="M57" s="26">
        <v>8</v>
      </c>
      <c r="N57" s="27">
        <v>6</v>
      </c>
      <c r="O57" s="69">
        <f t="shared" si="8"/>
        <v>0</v>
      </c>
      <c r="P57" s="69">
        <f t="shared" si="9"/>
        <v>0</v>
      </c>
      <c r="Q57" s="69">
        <f t="shared" si="10"/>
        <v>0</v>
      </c>
      <c r="R57" s="69">
        <f t="shared" si="11"/>
        <v>0</v>
      </c>
      <c r="S57" s="70">
        <f t="shared" si="6"/>
        <v>0</v>
      </c>
      <c r="T57" s="70">
        <f t="shared" si="12"/>
        <v>0</v>
      </c>
      <c r="U57" s="250">
        <f t="shared" si="13"/>
        <v>0</v>
      </c>
      <c r="V57" s="69">
        <v>0</v>
      </c>
      <c r="W57" s="70">
        <v>0</v>
      </c>
      <c r="X57" s="32">
        <v>0.01</v>
      </c>
      <c r="Y57" s="33">
        <v>0.01</v>
      </c>
      <c r="Z57" s="34">
        <v>0.01</v>
      </c>
    </row>
    <row r="58" spans="1:26" s="134" customFormat="1" ht="13.5" customHeight="1" hidden="1">
      <c r="A58" s="382"/>
      <c r="B58" s="301">
        <v>53</v>
      </c>
      <c r="C58" s="25">
        <v>0</v>
      </c>
      <c r="D58" s="26">
        <v>0</v>
      </c>
      <c r="E58" s="26">
        <v>0</v>
      </c>
      <c r="F58" s="26">
        <v>0</v>
      </c>
      <c r="G58" s="68">
        <v>0</v>
      </c>
      <c r="H58" s="68">
        <v>0</v>
      </c>
      <c r="I58" s="25">
        <v>0</v>
      </c>
      <c r="J58" s="26">
        <v>0</v>
      </c>
      <c r="K58" s="68">
        <v>0</v>
      </c>
      <c r="L58" s="25"/>
      <c r="M58" s="68"/>
      <c r="N58" s="27"/>
      <c r="O58" s="244"/>
      <c r="P58" s="69"/>
      <c r="Q58" s="69"/>
      <c r="R58" s="69"/>
      <c r="S58" s="70"/>
      <c r="T58" s="70"/>
      <c r="U58" s="250">
        <f t="shared" si="13"/>
        <v>0</v>
      </c>
      <c r="V58" s="69">
        <v>0</v>
      </c>
      <c r="W58" s="70">
        <v>0</v>
      </c>
      <c r="X58" s="32"/>
      <c r="Y58" s="33"/>
      <c r="Z58" s="34"/>
    </row>
    <row r="59" spans="1:26" s="134" customFormat="1" ht="15.75" customHeight="1">
      <c r="A59" s="602" t="s">
        <v>60</v>
      </c>
      <c r="B59" s="603"/>
      <c r="C59" s="238">
        <f aca="true" t="shared" si="14" ref="C59:H59">SUM(C6:C58)</f>
        <v>0</v>
      </c>
      <c r="D59" s="239">
        <f t="shared" si="14"/>
        <v>0</v>
      </c>
      <c r="E59" s="239">
        <f t="shared" si="14"/>
        <v>4</v>
      </c>
      <c r="F59" s="239">
        <f t="shared" si="14"/>
        <v>0</v>
      </c>
      <c r="G59" s="311">
        <f t="shared" si="14"/>
        <v>0</v>
      </c>
      <c r="H59" s="311">
        <f t="shared" si="14"/>
        <v>1</v>
      </c>
      <c r="I59" s="238">
        <f aca="true" t="shared" si="15" ref="I59:W59">SUM(I6:I57)</f>
        <v>5</v>
      </c>
      <c r="J59" s="239">
        <f t="shared" si="15"/>
        <v>6</v>
      </c>
      <c r="K59" s="311">
        <f t="shared" si="15"/>
        <v>6</v>
      </c>
      <c r="L59" s="238">
        <f>SUM(L6:L57)</f>
        <v>676</v>
      </c>
      <c r="M59" s="311">
        <f t="shared" si="15"/>
        <v>476</v>
      </c>
      <c r="N59" s="240">
        <f t="shared" si="15"/>
        <v>4629</v>
      </c>
      <c r="O59" s="386">
        <f t="shared" si="15"/>
        <v>0</v>
      </c>
      <c r="P59" s="242">
        <f t="shared" si="15"/>
        <v>0</v>
      </c>
      <c r="Q59" s="242">
        <f t="shared" si="15"/>
        <v>1.3333333333333333</v>
      </c>
      <c r="R59" s="242">
        <f t="shared" si="15"/>
        <v>0</v>
      </c>
      <c r="S59" s="308">
        <f t="shared" si="15"/>
        <v>0</v>
      </c>
      <c r="T59" s="308">
        <f t="shared" si="15"/>
        <v>1</v>
      </c>
      <c r="U59" s="241">
        <f t="shared" si="15"/>
        <v>0.625</v>
      </c>
      <c r="V59" s="242">
        <f t="shared" si="15"/>
        <v>0.75</v>
      </c>
      <c r="W59" s="308">
        <f t="shared" si="15"/>
        <v>0.75</v>
      </c>
      <c r="X59" s="241">
        <v>0.99</v>
      </c>
      <c r="Y59" s="242">
        <v>0.7</v>
      </c>
      <c r="Z59" s="243">
        <v>6.85</v>
      </c>
    </row>
  </sheetData>
  <sheetProtection/>
  <mergeCells count="33">
    <mergeCell ref="A45:A49"/>
    <mergeCell ref="A50:A53"/>
    <mergeCell ref="A36:A40"/>
    <mergeCell ref="A19:A22"/>
    <mergeCell ref="A59:B59"/>
    <mergeCell ref="A54:A57"/>
    <mergeCell ref="A6:A10"/>
    <mergeCell ref="A11:A14"/>
    <mergeCell ref="A23:A27"/>
    <mergeCell ref="A41:A44"/>
    <mergeCell ref="A28:A31"/>
    <mergeCell ref="A32:A35"/>
    <mergeCell ref="A15:A18"/>
    <mergeCell ref="O2:Z2"/>
    <mergeCell ref="C2:N2"/>
    <mergeCell ref="C3:H3"/>
    <mergeCell ref="I3:K3"/>
    <mergeCell ref="O3:T3"/>
    <mergeCell ref="X3:Z3"/>
    <mergeCell ref="U3:W3"/>
    <mergeCell ref="L3:N3"/>
    <mergeCell ref="I4:I5"/>
    <mergeCell ref="J4:J5"/>
    <mergeCell ref="K4:K5"/>
    <mergeCell ref="L4:L5"/>
    <mergeCell ref="M4:M5"/>
    <mergeCell ref="N4:N5"/>
    <mergeCell ref="U4:U5"/>
    <mergeCell ref="V4:V5"/>
    <mergeCell ref="W4:W5"/>
    <mergeCell ref="X4:X5"/>
    <mergeCell ref="Y4:Y5"/>
    <mergeCell ref="Z4:Z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Q6:S57" formula="1"/>
    <ignoredError sqref="I31 J59:K59 V59:W59 M59:N59" formulaRange="1"/>
    <ignoredError sqref="B6:B27 B28:B45 B46:B5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Z61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8" width="7.625" style="171" customWidth="1"/>
    <col min="9" max="11" width="8.50390625" style="171" customWidth="1"/>
    <col min="12" max="14" width="9.125" style="171" customWidth="1"/>
    <col min="15" max="20" width="7.625" style="171" customWidth="1"/>
    <col min="21" max="23" width="8.50390625" style="171" customWidth="1"/>
    <col min="24" max="26" width="9.125" style="171" customWidth="1"/>
    <col min="27" max="16384" width="9.00390625" style="169" customWidth="1"/>
  </cols>
  <sheetData>
    <row r="1" spans="1:25" s="114" customFormat="1" ht="24.75" customHeight="1">
      <c r="A1" s="7" t="s">
        <v>72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6" s="115" customFormat="1" ht="18" customHeight="1">
      <c r="A2" s="13"/>
      <c r="B2" s="246"/>
      <c r="C2" s="541" t="s">
        <v>90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42"/>
      <c r="O2" s="586" t="s">
        <v>89</v>
      </c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40"/>
    </row>
    <row r="3" spans="1:26" s="115" customFormat="1" ht="18" customHeight="1">
      <c r="A3" s="15"/>
      <c r="B3" s="247"/>
      <c r="C3" s="543" t="s">
        <v>98</v>
      </c>
      <c r="D3" s="544"/>
      <c r="E3" s="544"/>
      <c r="F3" s="544"/>
      <c r="G3" s="544"/>
      <c r="H3" s="544"/>
      <c r="I3" s="545" t="s">
        <v>53</v>
      </c>
      <c r="J3" s="546"/>
      <c r="K3" s="546"/>
      <c r="L3" s="550" t="s">
        <v>59</v>
      </c>
      <c r="M3" s="551"/>
      <c r="N3" s="552"/>
      <c r="O3" s="543" t="s">
        <v>98</v>
      </c>
      <c r="P3" s="544"/>
      <c r="Q3" s="544"/>
      <c r="R3" s="544"/>
      <c r="S3" s="544"/>
      <c r="T3" s="544"/>
      <c r="U3" s="529" t="s">
        <v>57</v>
      </c>
      <c r="V3" s="530"/>
      <c r="W3" s="530"/>
      <c r="X3" s="547" t="s">
        <v>58</v>
      </c>
      <c r="Y3" s="548"/>
      <c r="Z3" s="549"/>
    </row>
    <row r="4" spans="1:26" s="333" customFormat="1" ht="6.75" customHeight="1">
      <c r="A4" s="374"/>
      <c r="B4" s="375"/>
      <c r="C4" s="484"/>
      <c r="D4" s="485"/>
      <c r="E4" s="485"/>
      <c r="F4" s="485"/>
      <c r="G4" s="485"/>
      <c r="H4" s="484"/>
      <c r="I4" s="593">
        <v>2013</v>
      </c>
      <c r="J4" s="595">
        <v>2012</v>
      </c>
      <c r="K4" s="597">
        <v>2011</v>
      </c>
      <c r="L4" s="593">
        <v>2013</v>
      </c>
      <c r="M4" s="595">
        <v>2012</v>
      </c>
      <c r="N4" s="599">
        <v>2011</v>
      </c>
      <c r="O4" s="484"/>
      <c r="P4" s="485"/>
      <c r="Q4" s="485"/>
      <c r="R4" s="485"/>
      <c r="S4" s="485"/>
      <c r="T4" s="484"/>
      <c r="U4" s="593">
        <v>2013</v>
      </c>
      <c r="V4" s="595">
        <v>2012</v>
      </c>
      <c r="W4" s="597">
        <v>2011</v>
      </c>
      <c r="X4" s="593">
        <v>2013</v>
      </c>
      <c r="Y4" s="595">
        <v>2012</v>
      </c>
      <c r="Z4" s="597">
        <v>2011</v>
      </c>
    </row>
    <row r="5" spans="1:26" s="334" customFormat="1" ht="64.5" customHeight="1">
      <c r="A5" s="376" t="s">
        <v>54</v>
      </c>
      <c r="B5" s="377" t="s">
        <v>55</v>
      </c>
      <c r="C5" s="331" t="s">
        <v>83</v>
      </c>
      <c r="D5" s="327" t="s">
        <v>84</v>
      </c>
      <c r="E5" s="327" t="s">
        <v>52</v>
      </c>
      <c r="F5" s="327" t="s">
        <v>94</v>
      </c>
      <c r="G5" s="327" t="s">
        <v>85</v>
      </c>
      <c r="H5" s="328" t="s">
        <v>86</v>
      </c>
      <c r="I5" s="594"/>
      <c r="J5" s="596"/>
      <c r="K5" s="598"/>
      <c r="L5" s="594"/>
      <c r="M5" s="596"/>
      <c r="N5" s="600"/>
      <c r="O5" s="327" t="s">
        <v>83</v>
      </c>
      <c r="P5" s="327" t="s">
        <v>84</v>
      </c>
      <c r="Q5" s="327" t="s">
        <v>52</v>
      </c>
      <c r="R5" s="327" t="s">
        <v>94</v>
      </c>
      <c r="S5" s="328" t="s">
        <v>85</v>
      </c>
      <c r="T5" s="328" t="s">
        <v>86</v>
      </c>
      <c r="U5" s="594"/>
      <c r="V5" s="596"/>
      <c r="W5" s="598"/>
      <c r="X5" s="594"/>
      <c r="Y5" s="596"/>
      <c r="Z5" s="598"/>
    </row>
    <row r="6" spans="1:26" s="126" customFormat="1" ht="13.5" customHeight="1">
      <c r="A6" s="528">
        <v>1</v>
      </c>
      <c r="B6" s="118" t="s">
        <v>0</v>
      </c>
      <c r="C6" s="84">
        <v>1</v>
      </c>
      <c r="D6" s="119">
        <v>5</v>
      </c>
      <c r="E6" s="119">
        <v>3</v>
      </c>
      <c r="F6" s="119"/>
      <c r="G6" s="121">
        <v>2</v>
      </c>
      <c r="H6" s="120"/>
      <c r="I6" s="84">
        <f>SUM(C6:H6)</f>
        <v>11</v>
      </c>
      <c r="J6" s="119">
        <v>13</v>
      </c>
      <c r="K6" s="120">
        <v>11</v>
      </c>
      <c r="L6" s="81">
        <v>233</v>
      </c>
      <c r="M6" s="82">
        <v>408</v>
      </c>
      <c r="N6" s="248">
        <v>492</v>
      </c>
      <c r="O6" s="89">
        <f aca="true" t="shared" si="0" ref="O6:O37">C6</f>
        <v>1</v>
      </c>
      <c r="P6" s="89">
        <f aca="true" t="shared" si="1" ref="P6:P37">D6</f>
        <v>5</v>
      </c>
      <c r="Q6" s="89">
        <f aca="true" t="shared" si="2" ref="Q6:Q37">E6/3</f>
        <v>1</v>
      </c>
      <c r="R6" s="89">
        <f aca="true" t="shared" si="3" ref="R6:R37">F6</f>
        <v>0</v>
      </c>
      <c r="S6" s="123">
        <f>G6</f>
        <v>2</v>
      </c>
      <c r="T6" s="90">
        <f aca="true" t="shared" si="4" ref="T6:T37">H6</f>
        <v>0</v>
      </c>
      <c r="U6" s="91">
        <f aca="true" t="shared" si="5" ref="U6:U37">I6/8</f>
        <v>1.375</v>
      </c>
      <c r="V6" s="89">
        <v>1.625</v>
      </c>
      <c r="W6" s="90">
        <v>1.375</v>
      </c>
      <c r="X6" s="124">
        <v>0.35</v>
      </c>
      <c r="Y6" s="125">
        <v>0.61</v>
      </c>
      <c r="Z6" s="249">
        <v>0.73</v>
      </c>
    </row>
    <row r="7" spans="1:26" s="126" customFormat="1" ht="13.5" customHeight="1">
      <c r="A7" s="520"/>
      <c r="B7" s="6" t="s">
        <v>1</v>
      </c>
      <c r="C7" s="24"/>
      <c r="D7" s="51">
        <v>4</v>
      </c>
      <c r="E7" s="51">
        <v>2</v>
      </c>
      <c r="F7" s="51"/>
      <c r="G7" s="127">
        <v>4</v>
      </c>
      <c r="H7" s="52"/>
      <c r="I7" s="24">
        <f aca="true" t="shared" si="6" ref="I7:I57">SUM(C7:H7)</f>
        <v>10</v>
      </c>
      <c r="J7" s="51">
        <v>9</v>
      </c>
      <c r="K7" s="52">
        <v>8</v>
      </c>
      <c r="L7" s="21">
        <v>470</v>
      </c>
      <c r="M7" s="22">
        <v>406</v>
      </c>
      <c r="N7" s="142">
        <v>396</v>
      </c>
      <c r="O7" s="29">
        <f t="shared" si="0"/>
        <v>0</v>
      </c>
      <c r="P7" s="29">
        <f t="shared" si="1"/>
        <v>4</v>
      </c>
      <c r="Q7" s="29">
        <f t="shared" si="2"/>
        <v>0.6666666666666666</v>
      </c>
      <c r="R7" s="29">
        <f t="shared" si="3"/>
        <v>0</v>
      </c>
      <c r="S7" s="70">
        <f>G7</f>
        <v>4</v>
      </c>
      <c r="T7" s="30">
        <f t="shared" si="4"/>
        <v>0</v>
      </c>
      <c r="U7" s="31">
        <f t="shared" si="5"/>
        <v>1.25</v>
      </c>
      <c r="V7" s="29">
        <v>1.125</v>
      </c>
      <c r="W7" s="30">
        <v>1</v>
      </c>
      <c r="X7" s="129">
        <v>0.69</v>
      </c>
      <c r="Y7" s="130">
        <v>0.6</v>
      </c>
      <c r="Z7" s="143">
        <v>0.58</v>
      </c>
    </row>
    <row r="8" spans="1:26" s="126" customFormat="1" ht="13.5" customHeight="1">
      <c r="A8" s="520"/>
      <c r="B8" s="6" t="s">
        <v>2</v>
      </c>
      <c r="C8" s="24"/>
      <c r="D8" s="51">
        <v>3</v>
      </c>
      <c r="E8" s="51">
        <v>2</v>
      </c>
      <c r="F8" s="51"/>
      <c r="G8" s="127">
        <v>2</v>
      </c>
      <c r="H8" s="52"/>
      <c r="I8" s="24">
        <f t="shared" si="6"/>
        <v>7</v>
      </c>
      <c r="J8" s="51">
        <v>20</v>
      </c>
      <c r="K8" s="52">
        <v>9</v>
      </c>
      <c r="L8" s="21">
        <v>313</v>
      </c>
      <c r="M8" s="22">
        <v>355</v>
      </c>
      <c r="N8" s="142">
        <v>377</v>
      </c>
      <c r="O8" s="29">
        <f t="shared" si="0"/>
        <v>0</v>
      </c>
      <c r="P8" s="29">
        <f t="shared" si="1"/>
        <v>3</v>
      </c>
      <c r="Q8" s="29">
        <f t="shared" si="2"/>
        <v>0.6666666666666666</v>
      </c>
      <c r="R8" s="29">
        <f t="shared" si="3"/>
        <v>0</v>
      </c>
      <c r="S8" s="70">
        <f>G8</f>
        <v>2</v>
      </c>
      <c r="T8" s="30">
        <f t="shared" si="4"/>
        <v>0</v>
      </c>
      <c r="U8" s="31">
        <f t="shared" si="5"/>
        <v>0.875</v>
      </c>
      <c r="V8" s="29">
        <v>2.5</v>
      </c>
      <c r="W8" s="30">
        <v>1.125</v>
      </c>
      <c r="X8" s="129">
        <v>0.45</v>
      </c>
      <c r="Y8" s="130">
        <v>0.53</v>
      </c>
      <c r="Z8" s="143">
        <v>0.56</v>
      </c>
    </row>
    <row r="9" spans="1:26" s="126" customFormat="1" ht="13.5" customHeight="1">
      <c r="A9" s="520"/>
      <c r="B9" s="6" t="s">
        <v>3</v>
      </c>
      <c r="C9" s="24">
        <v>4</v>
      </c>
      <c r="D9" s="51">
        <v>1</v>
      </c>
      <c r="E9" s="51">
        <v>1</v>
      </c>
      <c r="F9" s="51"/>
      <c r="G9" s="127">
        <v>3</v>
      </c>
      <c r="H9" s="52"/>
      <c r="I9" s="24">
        <f t="shared" si="6"/>
        <v>9</v>
      </c>
      <c r="J9" s="51">
        <v>23</v>
      </c>
      <c r="K9" s="52">
        <v>14</v>
      </c>
      <c r="L9" s="21">
        <v>339</v>
      </c>
      <c r="M9" s="22">
        <v>371</v>
      </c>
      <c r="N9" s="142">
        <v>380</v>
      </c>
      <c r="O9" s="29">
        <f t="shared" si="0"/>
        <v>4</v>
      </c>
      <c r="P9" s="29">
        <f t="shared" si="1"/>
        <v>1</v>
      </c>
      <c r="Q9" s="29">
        <f t="shared" si="2"/>
        <v>0.3333333333333333</v>
      </c>
      <c r="R9" s="29">
        <f t="shared" si="3"/>
        <v>0</v>
      </c>
      <c r="S9" s="70">
        <f aca="true" t="shared" si="7" ref="S9:S18">G9</f>
        <v>3</v>
      </c>
      <c r="T9" s="30">
        <f t="shared" si="4"/>
        <v>0</v>
      </c>
      <c r="U9" s="31">
        <f t="shared" si="5"/>
        <v>1.125</v>
      </c>
      <c r="V9" s="29">
        <v>2.875</v>
      </c>
      <c r="W9" s="30">
        <v>1.75</v>
      </c>
      <c r="X9" s="129">
        <v>0.49</v>
      </c>
      <c r="Y9" s="130">
        <v>0.55</v>
      </c>
      <c r="Z9" s="143">
        <v>0.56</v>
      </c>
    </row>
    <row r="10" spans="1:26" s="126" customFormat="1" ht="13.5" customHeight="1">
      <c r="A10" s="521"/>
      <c r="B10" s="6" t="s">
        <v>4</v>
      </c>
      <c r="C10" s="24"/>
      <c r="D10" s="51">
        <v>4</v>
      </c>
      <c r="E10" s="51">
        <v>3</v>
      </c>
      <c r="F10" s="51">
        <v>1</v>
      </c>
      <c r="G10" s="127">
        <v>3</v>
      </c>
      <c r="H10" s="52"/>
      <c r="I10" s="24">
        <f t="shared" si="6"/>
        <v>11</v>
      </c>
      <c r="J10" s="51">
        <v>29</v>
      </c>
      <c r="K10" s="52">
        <v>7</v>
      </c>
      <c r="L10" s="21">
        <v>346</v>
      </c>
      <c r="M10" s="22">
        <v>400</v>
      </c>
      <c r="N10" s="142">
        <v>392</v>
      </c>
      <c r="O10" s="29">
        <f t="shared" si="0"/>
        <v>0</v>
      </c>
      <c r="P10" s="29">
        <f t="shared" si="1"/>
        <v>4</v>
      </c>
      <c r="Q10" s="29">
        <f t="shared" si="2"/>
        <v>1</v>
      </c>
      <c r="R10" s="29">
        <f t="shared" si="3"/>
        <v>1</v>
      </c>
      <c r="S10" s="70">
        <f t="shared" si="7"/>
        <v>3</v>
      </c>
      <c r="T10" s="30">
        <f t="shared" si="4"/>
        <v>0</v>
      </c>
      <c r="U10" s="31">
        <f t="shared" si="5"/>
        <v>1.375</v>
      </c>
      <c r="V10" s="29">
        <v>3.625</v>
      </c>
      <c r="W10" s="30">
        <v>0.875</v>
      </c>
      <c r="X10" s="129">
        <v>0.5</v>
      </c>
      <c r="Y10" s="130">
        <v>0.59</v>
      </c>
      <c r="Z10" s="143">
        <v>0.57</v>
      </c>
    </row>
    <row r="11" spans="1:26" s="134" customFormat="1" ht="13.5" customHeight="1">
      <c r="A11" s="525">
        <v>2</v>
      </c>
      <c r="B11" s="5" t="s">
        <v>5</v>
      </c>
      <c r="C11" s="57">
        <v>1</v>
      </c>
      <c r="D11" s="58">
        <v>2</v>
      </c>
      <c r="E11" s="58">
        <v>2</v>
      </c>
      <c r="F11" s="58"/>
      <c r="G11" s="71"/>
      <c r="H11" s="71"/>
      <c r="I11" s="57">
        <f t="shared" si="6"/>
        <v>5</v>
      </c>
      <c r="J11" s="58">
        <v>23</v>
      </c>
      <c r="K11" s="71">
        <v>10</v>
      </c>
      <c r="L11" s="57">
        <v>322</v>
      </c>
      <c r="M11" s="58">
        <v>384</v>
      </c>
      <c r="N11" s="59">
        <v>345</v>
      </c>
      <c r="O11" s="72">
        <f t="shared" si="0"/>
        <v>1</v>
      </c>
      <c r="P11" s="72">
        <f t="shared" si="1"/>
        <v>2</v>
      </c>
      <c r="Q11" s="72">
        <f t="shared" si="2"/>
        <v>0.6666666666666666</v>
      </c>
      <c r="R11" s="72">
        <f t="shared" si="3"/>
        <v>0</v>
      </c>
      <c r="S11" s="73">
        <f t="shared" si="7"/>
        <v>0</v>
      </c>
      <c r="T11" s="73">
        <f t="shared" si="4"/>
        <v>0</v>
      </c>
      <c r="U11" s="251">
        <f t="shared" si="5"/>
        <v>0.625</v>
      </c>
      <c r="V11" s="72">
        <v>2.875</v>
      </c>
      <c r="W11" s="73">
        <v>1.25</v>
      </c>
      <c r="X11" s="64">
        <v>0.47</v>
      </c>
      <c r="Y11" s="65">
        <v>0.57</v>
      </c>
      <c r="Z11" s="66">
        <v>0.51</v>
      </c>
    </row>
    <row r="12" spans="1:26" s="134" customFormat="1" ht="13.5" customHeight="1">
      <c r="A12" s="526"/>
      <c r="B12" s="6" t="s">
        <v>6</v>
      </c>
      <c r="C12" s="25">
        <v>1</v>
      </c>
      <c r="D12" s="26">
        <v>2</v>
      </c>
      <c r="E12" s="26">
        <v>3</v>
      </c>
      <c r="F12" s="26"/>
      <c r="G12" s="68">
        <v>1</v>
      </c>
      <c r="H12" s="68"/>
      <c r="I12" s="25">
        <f t="shared" si="6"/>
        <v>7</v>
      </c>
      <c r="J12" s="26">
        <v>27</v>
      </c>
      <c r="K12" s="68">
        <v>11</v>
      </c>
      <c r="L12" s="25">
        <v>271</v>
      </c>
      <c r="M12" s="26">
        <v>417</v>
      </c>
      <c r="N12" s="27">
        <v>365</v>
      </c>
      <c r="O12" s="69">
        <f t="shared" si="0"/>
        <v>1</v>
      </c>
      <c r="P12" s="69">
        <f t="shared" si="1"/>
        <v>2</v>
      </c>
      <c r="Q12" s="69">
        <f t="shared" si="2"/>
        <v>1</v>
      </c>
      <c r="R12" s="69">
        <f t="shared" si="3"/>
        <v>0</v>
      </c>
      <c r="S12" s="70">
        <f t="shared" si="7"/>
        <v>1</v>
      </c>
      <c r="T12" s="70">
        <f t="shared" si="4"/>
        <v>0</v>
      </c>
      <c r="U12" s="250">
        <f t="shared" si="5"/>
        <v>0.875</v>
      </c>
      <c r="V12" s="69">
        <v>3.375</v>
      </c>
      <c r="W12" s="70">
        <v>1.375</v>
      </c>
      <c r="X12" s="32">
        <v>0.39</v>
      </c>
      <c r="Y12" s="33">
        <v>0.61</v>
      </c>
      <c r="Z12" s="34">
        <v>0.54</v>
      </c>
    </row>
    <row r="13" spans="1:26" s="134" customFormat="1" ht="13.5" customHeight="1">
      <c r="A13" s="526"/>
      <c r="B13" s="6" t="s">
        <v>7</v>
      </c>
      <c r="C13" s="25"/>
      <c r="D13" s="26">
        <v>2</v>
      </c>
      <c r="E13" s="26">
        <v>2</v>
      </c>
      <c r="F13" s="26"/>
      <c r="G13" s="68">
        <v>2</v>
      </c>
      <c r="H13" s="68"/>
      <c r="I13" s="25">
        <f t="shared" si="6"/>
        <v>6</v>
      </c>
      <c r="J13" s="26">
        <v>31</v>
      </c>
      <c r="K13" s="68">
        <v>9</v>
      </c>
      <c r="L13" s="25">
        <v>293</v>
      </c>
      <c r="M13" s="26">
        <v>396</v>
      </c>
      <c r="N13" s="27">
        <v>350</v>
      </c>
      <c r="O13" s="69">
        <f t="shared" si="0"/>
        <v>0</v>
      </c>
      <c r="P13" s="69">
        <f t="shared" si="1"/>
        <v>2</v>
      </c>
      <c r="Q13" s="69">
        <f t="shared" si="2"/>
        <v>0.6666666666666666</v>
      </c>
      <c r="R13" s="69">
        <f t="shared" si="3"/>
        <v>0</v>
      </c>
      <c r="S13" s="70">
        <f t="shared" si="7"/>
        <v>2</v>
      </c>
      <c r="T13" s="70">
        <f t="shared" si="4"/>
        <v>0</v>
      </c>
      <c r="U13" s="250">
        <f t="shared" si="5"/>
        <v>0.75</v>
      </c>
      <c r="V13" s="69">
        <v>3.875</v>
      </c>
      <c r="W13" s="70">
        <v>1.125</v>
      </c>
      <c r="X13" s="32">
        <v>0.43</v>
      </c>
      <c r="Y13" s="33">
        <v>0.58</v>
      </c>
      <c r="Z13" s="34">
        <v>0.52</v>
      </c>
    </row>
    <row r="14" spans="1:26" s="134" customFormat="1" ht="13.5" customHeight="1">
      <c r="A14" s="527"/>
      <c r="B14" s="135" t="s">
        <v>8</v>
      </c>
      <c r="C14" s="40"/>
      <c r="D14" s="41">
        <v>5</v>
      </c>
      <c r="E14" s="41">
        <v>2</v>
      </c>
      <c r="F14" s="41"/>
      <c r="G14" s="136">
        <v>3</v>
      </c>
      <c r="H14" s="136"/>
      <c r="I14" s="40">
        <f t="shared" si="6"/>
        <v>10</v>
      </c>
      <c r="J14" s="41">
        <v>14</v>
      </c>
      <c r="K14" s="136">
        <v>13</v>
      </c>
      <c r="L14" s="40">
        <v>324</v>
      </c>
      <c r="M14" s="41">
        <v>350</v>
      </c>
      <c r="N14" s="42">
        <v>300</v>
      </c>
      <c r="O14" s="137">
        <f t="shared" si="0"/>
        <v>0</v>
      </c>
      <c r="P14" s="137">
        <f t="shared" si="1"/>
        <v>5</v>
      </c>
      <c r="Q14" s="137">
        <f t="shared" si="2"/>
        <v>0.6666666666666666</v>
      </c>
      <c r="R14" s="137">
        <f t="shared" si="3"/>
        <v>0</v>
      </c>
      <c r="S14" s="138">
        <f t="shared" si="7"/>
        <v>3</v>
      </c>
      <c r="T14" s="138">
        <f t="shared" si="4"/>
        <v>0</v>
      </c>
      <c r="U14" s="252">
        <f t="shared" si="5"/>
        <v>1.25</v>
      </c>
      <c r="V14" s="137">
        <v>1.75</v>
      </c>
      <c r="W14" s="138">
        <v>1.625</v>
      </c>
      <c r="X14" s="47">
        <v>0.48</v>
      </c>
      <c r="Y14" s="48">
        <v>0.51</v>
      </c>
      <c r="Z14" s="49">
        <v>0.44</v>
      </c>
    </row>
    <row r="15" spans="1:26" s="134" customFormat="1" ht="13.5" customHeight="1">
      <c r="A15" s="519">
        <v>3</v>
      </c>
      <c r="B15" s="6" t="s">
        <v>9</v>
      </c>
      <c r="C15" s="25">
        <v>2</v>
      </c>
      <c r="D15" s="26">
        <v>4</v>
      </c>
      <c r="E15" s="26">
        <v>6</v>
      </c>
      <c r="F15" s="26">
        <v>1</v>
      </c>
      <c r="G15" s="68">
        <v>7</v>
      </c>
      <c r="H15" s="68"/>
      <c r="I15" s="25">
        <f t="shared" si="6"/>
        <v>20</v>
      </c>
      <c r="J15" s="26">
        <v>24</v>
      </c>
      <c r="K15" s="68">
        <v>9</v>
      </c>
      <c r="L15" s="25">
        <v>326</v>
      </c>
      <c r="M15" s="26">
        <v>333</v>
      </c>
      <c r="N15" s="27">
        <v>313</v>
      </c>
      <c r="O15" s="69">
        <f t="shared" si="0"/>
        <v>2</v>
      </c>
      <c r="P15" s="69">
        <f t="shared" si="1"/>
        <v>4</v>
      </c>
      <c r="Q15" s="69">
        <f t="shared" si="2"/>
        <v>2</v>
      </c>
      <c r="R15" s="69">
        <f t="shared" si="3"/>
        <v>1</v>
      </c>
      <c r="S15" s="70">
        <f t="shared" si="7"/>
        <v>7</v>
      </c>
      <c r="T15" s="70">
        <f t="shared" si="4"/>
        <v>0</v>
      </c>
      <c r="U15" s="250">
        <f t="shared" si="5"/>
        <v>2.5</v>
      </c>
      <c r="V15" s="69">
        <v>3</v>
      </c>
      <c r="W15" s="70">
        <v>1.125</v>
      </c>
      <c r="X15" s="32">
        <v>0.48</v>
      </c>
      <c r="Y15" s="33">
        <v>0.49</v>
      </c>
      <c r="Z15" s="34">
        <v>0.47</v>
      </c>
    </row>
    <row r="16" spans="1:26" s="134" customFormat="1" ht="13.5" customHeight="1">
      <c r="A16" s="520"/>
      <c r="B16" s="6" t="s">
        <v>10</v>
      </c>
      <c r="C16" s="25"/>
      <c r="D16" s="26">
        <v>2</v>
      </c>
      <c r="E16" s="26">
        <v>2</v>
      </c>
      <c r="F16" s="26"/>
      <c r="G16" s="68">
        <v>2</v>
      </c>
      <c r="H16" s="68"/>
      <c r="I16" s="25">
        <f t="shared" si="6"/>
        <v>6</v>
      </c>
      <c r="J16" s="26">
        <v>15</v>
      </c>
      <c r="K16" s="68">
        <v>6</v>
      </c>
      <c r="L16" s="25">
        <v>293</v>
      </c>
      <c r="M16" s="26">
        <v>318</v>
      </c>
      <c r="N16" s="27">
        <v>288</v>
      </c>
      <c r="O16" s="69">
        <f t="shared" si="0"/>
        <v>0</v>
      </c>
      <c r="P16" s="69">
        <f t="shared" si="1"/>
        <v>2</v>
      </c>
      <c r="Q16" s="69">
        <f t="shared" si="2"/>
        <v>0.6666666666666666</v>
      </c>
      <c r="R16" s="69">
        <f t="shared" si="3"/>
        <v>0</v>
      </c>
      <c r="S16" s="70">
        <f t="shared" si="7"/>
        <v>2</v>
      </c>
      <c r="T16" s="70">
        <f t="shared" si="4"/>
        <v>0</v>
      </c>
      <c r="U16" s="250">
        <f t="shared" si="5"/>
        <v>0.75</v>
      </c>
      <c r="V16" s="69">
        <v>1.875</v>
      </c>
      <c r="W16" s="70">
        <v>0.75</v>
      </c>
      <c r="X16" s="32">
        <v>0.43</v>
      </c>
      <c r="Y16" s="33">
        <v>0.47</v>
      </c>
      <c r="Z16" s="34">
        <v>0.44</v>
      </c>
    </row>
    <row r="17" spans="1:26" s="134" customFormat="1" ht="13.5" customHeight="1">
      <c r="A17" s="520"/>
      <c r="B17" s="6" t="s">
        <v>11</v>
      </c>
      <c r="C17" s="25"/>
      <c r="D17" s="26"/>
      <c r="E17" s="26">
        <v>3</v>
      </c>
      <c r="F17" s="26">
        <v>1</v>
      </c>
      <c r="G17" s="68">
        <v>5</v>
      </c>
      <c r="H17" s="68"/>
      <c r="I17" s="25">
        <f t="shared" si="6"/>
        <v>9</v>
      </c>
      <c r="J17" s="26">
        <v>12</v>
      </c>
      <c r="K17" s="68">
        <v>10</v>
      </c>
      <c r="L17" s="25">
        <v>306</v>
      </c>
      <c r="M17" s="26">
        <v>291</v>
      </c>
      <c r="N17" s="27">
        <v>290</v>
      </c>
      <c r="O17" s="69">
        <f t="shared" si="0"/>
        <v>0</v>
      </c>
      <c r="P17" s="69">
        <f t="shared" si="1"/>
        <v>0</v>
      </c>
      <c r="Q17" s="69">
        <f t="shared" si="2"/>
        <v>1</v>
      </c>
      <c r="R17" s="69">
        <f t="shared" si="3"/>
        <v>1</v>
      </c>
      <c r="S17" s="70">
        <f t="shared" si="7"/>
        <v>5</v>
      </c>
      <c r="T17" s="70">
        <f t="shared" si="4"/>
        <v>0</v>
      </c>
      <c r="U17" s="250">
        <f t="shared" si="5"/>
        <v>1.125</v>
      </c>
      <c r="V17" s="69">
        <v>1.5</v>
      </c>
      <c r="W17" s="70">
        <v>1.25</v>
      </c>
      <c r="X17" s="32">
        <v>0.45</v>
      </c>
      <c r="Y17" s="33">
        <v>0.43</v>
      </c>
      <c r="Z17" s="34">
        <v>0.44</v>
      </c>
    </row>
    <row r="18" spans="1:26" s="134" customFormat="1" ht="13.5" customHeight="1">
      <c r="A18" s="521"/>
      <c r="B18" s="135" t="s">
        <v>12</v>
      </c>
      <c r="C18" s="40"/>
      <c r="D18" s="41">
        <v>2</v>
      </c>
      <c r="E18" s="41">
        <v>4</v>
      </c>
      <c r="F18" s="41"/>
      <c r="G18" s="136">
        <v>3</v>
      </c>
      <c r="H18" s="136"/>
      <c r="I18" s="40">
        <f t="shared" si="6"/>
        <v>9</v>
      </c>
      <c r="J18" s="41">
        <v>12</v>
      </c>
      <c r="K18" s="136">
        <v>14</v>
      </c>
      <c r="L18" s="40">
        <v>350</v>
      </c>
      <c r="M18" s="41">
        <v>308</v>
      </c>
      <c r="N18" s="42">
        <v>304</v>
      </c>
      <c r="O18" s="137">
        <f t="shared" si="0"/>
        <v>0</v>
      </c>
      <c r="P18" s="137">
        <f t="shared" si="1"/>
        <v>2</v>
      </c>
      <c r="Q18" s="137">
        <f t="shared" si="2"/>
        <v>1.3333333333333333</v>
      </c>
      <c r="R18" s="137">
        <f t="shared" si="3"/>
        <v>0</v>
      </c>
      <c r="S18" s="138">
        <f t="shared" si="7"/>
        <v>3</v>
      </c>
      <c r="T18" s="138">
        <f t="shared" si="4"/>
        <v>0</v>
      </c>
      <c r="U18" s="252">
        <f t="shared" si="5"/>
        <v>1.125</v>
      </c>
      <c r="V18" s="137">
        <v>1.5</v>
      </c>
      <c r="W18" s="138">
        <v>1.75</v>
      </c>
      <c r="X18" s="47">
        <v>0.51</v>
      </c>
      <c r="Y18" s="48">
        <v>0.45</v>
      </c>
      <c r="Z18" s="49">
        <v>0.46</v>
      </c>
    </row>
    <row r="19" spans="1:26" s="139" customFormat="1" ht="13.5" customHeight="1">
      <c r="A19" s="519">
        <v>4</v>
      </c>
      <c r="B19" s="6" t="s">
        <v>13</v>
      </c>
      <c r="C19" s="21"/>
      <c r="D19" s="22">
        <v>3</v>
      </c>
      <c r="E19" s="22">
        <v>1</v>
      </c>
      <c r="F19" s="22"/>
      <c r="G19" s="23">
        <v>4</v>
      </c>
      <c r="H19" s="23"/>
      <c r="I19" s="21">
        <f t="shared" si="6"/>
        <v>8</v>
      </c>
      <c r="J19" s="22">
        <v>11</v>
      </c>
      <c r="K19" s="23">
        <v>16</v>
      </c>
      <c r="L19" s="21">
        <v>342</v>
      </c>
      <c r="M19" s="22">
        <v>285</v>
      </c>
      <c r="N19" s="142">
        <v>294</v>
      </c>
      <c r="O19" s="29">
        <f t="shared" si="0"/>
        <v>0</v>
      </c>
      <c r="P19" s="29">
        <f t="shared" si="1"/>
        <v>3</v>
      </c>
      <c r="Q19" s="29">
        <f t="shared" si="2"/>
        <v>0.3333333333333333</v>
      </c>
      <c r="R19" s="29">
        <f t="shared" si="3"/>
        <v>0</v>
      </c>
      <c r="S19" s="30">
        <f aca="true" t="shared" si="8" ref="S19:S57">G19</f>
        <v>4</v>
      </c>
      <c r="T19" s="30">
        <f t="shared" si="4"/>
        <v>0</v>
      </c>
      <c r="U19" s="31">
        <f t="shared" si="5"/>
        <v>1</v>
      </c>
      <c r="V19" s="29">
        <v>1.375</v>
      </c>
      <c r="W19" s="30">
        <v>2</v>
      </c>
      <c r="X19" s="129">
        <v>0.5</v>
      </c>
      <c r="Y19" s="130">
        <v>0.42</v>
      </c>
      <c r="Z19" s="143">
        <v>0.44</v>
      </c>
    </row>
    <row r="20" spans="1:26" s="139" customFormat="1" ht="13.5" customHeight="1">
      <c r="A20" s="520"/>
      <c r="B20" s="6" t="s">
        <v>14</v>
      </c>
      <c r="C20" s="21"/>
      <c r="D20" s="22">
        <v>3</v>
      </c>
      <c r="E20" s="22">
        <v>8</v>
      </c>
      <c r="F20" s="22"/>
      <c r="G20" s="23">
        <v>4</v>
      </c>
      <c r="H20" s="23"/>
      <c r="I20" s="21">
        <f t="shared" si="6"/>
        <v>15</v>
      </c>
      <c r="J20" s="22">
        <v>15</v>
      </c>
      <c r="K20" s="23">
        <v>12</v>
      </c>
      <c r="L20" s="21">
        <v>387</v>
      </c>
      <c r="M20" s="22">
        <v>324</v>
      </c>
      <c r="N20" s="142">
        <v>312</v>
      </c>
      <c r="O20" s="29">
        <f t="shared" si="0"/>
        <v>0</v>
      </c>
      <c r="P20" s="29">
        <f t="shared" si="1"/>
        <v>3</v>
      </c>
      <c r="Q20" s="29">
        <f t="shared" si="2"/>
        <v>2.6666666666666665</v>
      </c>
      <c r="R20" s="29">
        <f t="shared" si="3"/>
        <v>0</v>
      </c>
      <c r="S20" s="30">
        <f t="shared" si="8"/>
        <v>4</v>
      </c>
      <c r="T20" s="30">
        <f t="shared" si="4"/>
        <v>0</v>
      </c>
      <c r="U20" s="31">
        <f t="shared" si="5"/>
        <v>1.875</v>
      </c>
      <c r="V20" s="29">
        <v>1.875</v>
      </c>
      <c r="W20" s="30">
        <v>1.5</v>
      </c>
      <c r="X20" s="129">
        <v>0.56</v>
      </c>
      <c r="Y20" s="130">
        <v>0.48</v>
      </c>
      <c r="Z20" s="143">
        <v>0.46</v>
      </c>
    </row>
    <row r="21" spans="1:26" s="139" customFormat="1" ht="13.5" customHeight="1">
      <c r="A21" s="520"/>
      <c r="B21" s="6" t="s">
        <v>15</v>
      </c>
      <c r="C21" s="21"/>
      <c r="D21" s="22">
        <v>4</v>
      </c>
      <c r="E21" s="22">
        <v>6</v>
      </c>
      <c r="F21" s="22">
        <v>1</v>
      </c>
      <c r="G21" s="23">
        <v>5</v>
      </c>
      <c r="H21" s="23"/>
      <c r="I21" s="21">
        <f t="shared" si="6"/>
        <v>16</v>
      </c>
      <c r="J21" s="22">
        <v>7</v>
      </c>
      <c r="K21" s="23">
        <v>9</v>
      </c>
      <c r="L21" s="21">
        <v>400</v>
      </c>
      <c r="M21" s="22">
        <v>304</v>
      </c>
      <c r="N21" s="142">
        <v>322</v>
      </c>
      <c r="O21" s="29">
        <f t="shared" si="0"/>
        <v>0</v>
      </c>
      <c r="P21" s="29">
        <f t="shared" si="1"/>
        <v>4</v>
      </c>
      <c r="Q21" s="29">
        <f t="shared" si="2"/>
        <v>2</v>
      </c>
      <c r="R21" s="29">
        <f t="shared" si="3"/>
        <v>1</v>
      </c>
      <c r="S21" s="30">
        <f t="shared" si="8"/>
        <v>5</v>
      </c>
      <c r="T21" s="30">
        <f t="shared" si="4"/>
        <v>0</v>
      </c>
      <c r="U21" s="31">
        <f t="shared" si="5"/>
        <v>2</v>
      </c>
      <c r="V21" s="29">
        <v>0.875</v>
      </c>
      <c r="W21" s="30">
        <v>1.125</v>
      </c>
      <c r="X21" s="129">
        <v>0.58</v>
      </c>
      <c r="Y21" s="130">
        <v>0.44</v>
      </c>
      <c r="Z21" s="143">
        <v>0.48</v>
      </c>
    </row>
    <row r="22" spans="1:26" s="139" customFormat="1" ht="13.5" customHeight="1">
      <c r="A22" s="521"/>
      <c r="B22" s="6" t="s">
        <v>16</v>
      </c>
      <c r="C22" s="36">
        <v>1</v>
      </c>
      <c r="D22" s="37">
        <v>4</v>
      </c>
      <c r="E22" s="37">
        <v>3</v>
      </c>
      <c r="F22" s="37">
        <v>2</v>
      </c>
      <c r="G22" s="38">
        <v>4</v>
      </c>
      <c r="H22" s="38"/>
      <c r="I22" s="36">
        <f t="shared" si="6"/>
        <v>14</v>
      </c>
      <c r="J22" s="37">
        <v>14</v>
      </c>
      <c r="K22" s="38">
        <v>14</v>
      </c>
      <c r="L22" s="36">
        <v>384</v>
      </c>
      <c r="M22" s="37">
        <v>335</v>
      </c>
      <c r="N22" s="253">
        <v>311</v>
      </c>
      <c r="O22" s="44">
        <f t="shared" si="0"/>
        <v>1</v>
      </c>
      <c r="P22" s="44">
        <f t="shared" si="1"/>
        <v>4</v>
      </c>
      <c r="Q22" s="44">
        <f t="shared" si="2"/>
        <v>1</v>
      </c>
      <c r="R22" s="44">
        <f t="shared" si="3"/>
        <v>2</v>
      </c>
      <c r="S22" s="45">
        <f t="shared" si="8"/>
        <v>4</v>
      </c>
      <c r="T22" s="45">
        <f t="shared" si="4"/>
        <v>0</v>
      </c>
      <c r="U22" s="46">
        <f t="shared" si="5"/>
        <v>1.75</v>
      </c>
      <c r="V22" s="44">
        <v>1.75</v>
      </c>
      <c r="W22" s="45">
        <v>1.75</v>
      </c>
      <c r="X22" s="140">
        <v>0.57</v>
      </c>
      <c r="Y22" s="141">
        <v>0.5</v>
      </c>
      <c r="Z22" s="254">
        <v>0.46</v>
      </c>
    </row>
    <row r="23" spans="1:26" s="139" customFormat="1" ht="13.5" customHeight="1">
      <c r="A23" s="519">
        <v>5</v>
      </c>
      <c r="B23" s="5" t="s">
        <v>17</v>
      </c>
      <c r="C23" s="95"/>
      <c r="D23" s="96">
        <v>2</v>
      </c>
      <c r="E23" s="96">
        <v>2</v>
      </c>
      <c r="F23" s="96"/>
      <c r="G23" s="97">
        <v>4</v>
      </c>
      <c r="H23" s="97"/>
      <c r="I23" s="95">
        <f t="shared" si="6"/>
        <v>8</v>
      </c>
      <c r="J23" s="96">
        <v>7</v>
      </c>
      <c r="K23" s="97">
        <v>11</v>
      </c>
      <c r="L23" s="95">
        <v>284</v>
      </c>
      <c r="M23" s="96">
        <v>269</v>
      </c>
      <c r="N23" s="144">
        <v>318</v>
      </c>
      <c r="O23" s="61">
        <f t="shared" si="0"/>
        <v>0</v>
      </c>
      <c r="P23" s="61">
        <f t="shared" si="1"/>
        <v>2</v>
      </c>
      <c r="Q23" s="61">
        <f t="shared" si="2"/>
        <v>0.6666666666666666</v>
      </c>
      <c r="R23" s="61">
        <f t="shared" si="3"/>
        <v>0</v>
      </c>
      <c r="S23" s="62">
        <f t="shared" si="8"/>
        <v>4</v>
      </c>
      <c r="T23" s="62">
        <f t="shared" si="4"/>
        <v>0</v>
      </c>
      <c r="U23" s="63">
        <f t="shared" si="5"/>
        <v>1</v>
      </c>
      <c r="V23" s="61">
        <v>0.875</v>
      </c>
      <c r="W23" s="62">
        <v>1.375</v>
      </c>
      <c r="X23" s="132">
        <v>0.42</v>
      </c>
      <c r="Y23" s="133">
        <v>0.4</v>
      </c>
      <c r="Z23" s="145">
        <v>0.47</v>
      </c>
    </row>
    <row r="24" spans="1:26" s="139" customFormat="1" ht="13.5" customHeight="1">
      <c r="A24" s="520"/>
      <c r="B24" s="6" t="s">
        <v>18</v>
      </c>
      <c r="C24" s="21">
        <v>2</v>
      </c>
      <c r="D24" s="22">
        <v>4</v>
      </c>
      <c r="E24" s="22">
        <v>5</v>
      </c>
      <c r="F24" s="22">
        <v>5</v>
      </c>
      <c r="G24" s="23">
        <v>1</v>
      </c>
      <c r="H24" s="23"/>
      <c r="I24" s="21">
        <f t="shared" si="6"/>
        <v>17</v>
      </c>
      <c r="J24" s="22">
        <v>24</v>
      </c>
      <c r="K24" s="23">
        <v>24</v>
      </c>
      <c r="L24" s="21">
        <v>442</v>
      </c>
      <c r="M24" s="22">
        <v>474</v>
      </c>
      <c r="N24" s="142">
        <v>485</v>
      </c>
      <c r="O24" s="29">
        <f t="shared" si="0"/>
        <v>2</v>
      </c>
      <c r="P24" s="29">
        <f t="shared" si="1"/>
        <v>4</v>
      </c>
      <c r="Q24" s="29">
        <f t="shared" si="2"/>
        <v>1.6666666666666667</v>
      </c>
      <c r="R24" s="29">
        <f t="shared" si="3"/>
        <v>5</v>
      </c>
      <c r="S24" s="30">
        <f t="shared" si="8"/>
        <v>1</v>
      </c>
      <c r="T24" s="30">
        <f t="shared" si="4"/>
        <v>0</v>
      </c>
      <c r="U24" s="31">
        <f t="shared" si="5"/>
        <v>2.125</v>
      </c>
      <c r="V24" s="29">
        <v>3</v>
      </c>
      <c r="W24" s="30">
        <v>3</v>
      </c>
      <c r="X24" s="129">
        <v>0.64</v>
      </c>
      <c r="Y24" s="130">
        <v>0.7</v>
      </c>
      <c r="Z24" s="143">
        <v>0.72</v>
      </c>
    </row>
    <row r="25" spans="1:26" s="139" customFormat="1" ht="13.5" customHeight="1">
      <c r="A25" s="520"/>
      <c r="B25" s="6" t="s">
        <v>19</v>
      </c>
      <c r="C25" s="21">
        <v>2</v>
      </c>
      <c r="D25" s="22">
        <v>5</v>
      </c>
      <c r="E25" s="22">
        <v>6</v>
      </c>
      <c r="F25" s="22">
        <v>1</v>
      </c>
      <c r="G25" s="23">
        <v>5</v>
      </c>
      <c r="H25" s="23"/>
      <c r="I25" s="21">
        <f t="shared" si="6"/>
        <v>19</v>
      </c>
      <c r="J25" s="22">
        <v>14</v>
      </c>
      <c r="K25" s="23">
        <v>15</v>
      </c>
      <c r="L25" s="21">
        <v>442</v>
      </c>
      <c r="M25" s="22">
        <v>395</v>
      </c>
      <c r="N25" s="142">
        <v>407</v>
      </c>
      <c r="O25" s="29">
        <f t="shared" si="0"/>
        <v>2</v>
      </c>
      <c r="P25" s="29">
        <f t="shared" si="1"/>
        <v>5</v>
      </c>
      <c r="Q25" s="29">
        <f t="shared" si="2"/>
        <v>2</v>
      </c>
      <c r="R25" s="29">
        <f t="shared" si="3"/>
        <v>1</v>
      </c>
      <c r="S25" s="30">
        <f t="shared" si="8"/>
        <v>5</v>
      </c>
      <c r="T25" s="30">
        <f t="shared" si="4"/>
        <v>0</v>
      </c>
      <c r="U25" s="31">
        <f t="shared" si="5"/>
        <v>2.375</v>
      </c>
      <c r="V25" s="29">
        <v>1.75</v>
      </c>
      <c r="W25" s="30">
        <v>1.875</v>
      </c>
      <c r="X25" s="129">
        <v>0.64</v>
      </c>
      <c r="Y25" s="130">
        <v>0.58</v>
      </c>
      <c r="Z25" s="143">
        <v>0.6</v>
      </c>
    </row>
    <row r="26" spans="1:26" s="139" customFormat="1" ht="13.5" customHeight="1">
      <c r="A26" s="520"/>
      <c r="B26" s="6" t="s">
        <v>20</v>
      </c>
      <c r="C26" s="21">
        <v>2</v>
      </c>
      <c r="D26" s="22">
        <v>5</v>
      </c>
      <c r="E26" s="22">
        <v>1</v>
      </c>
      <c r="F26" s="22"/>
      <c r="G26" s="23">
        <v>3</v>
      </c>
      <c r="H26" s="23"/>
      <c r="I26" s="21">
        <f t="shared" si="6"/>
        <v>11</v>
      </c>
      <c r="J26" s="22">
        <v>22</v>
      </c>
      <c r="K26" s="23">
        <v>10</v>
      </c>
      <c r="L26" s="21">
        <v>486</v>
      </c>
      <c r="M26" s="22">
        <v>380</v>
      </c>
      <c r="N26" s="142">
        <v>428</v>
      </c>
      <c r="O26" s="29">
        <f t="shared" si="0"/>
        <v>2</v>
      </c>
      <c r="P26" s="29">
        <f t="shared" si="1"/>
        <v>5</v>
      </c>
      <c r="Q26" s="29">
        <f t="shared" si="2"/>
        <v>0.3333333333333333</v>
      </c>
      <c r="R26" s="29">
        <f t="shared" si="3"/>
        <v>0</v>
      </c>
      <c r="S26" s="30">
        <f t="shared" si="8"/>
        <v>3</v>
      </c>
      <c r="T26" s="30">
        <f t="shared" si="4"/>
        <v>0</v>
      </c>
      <c r="U26" s="31">
        <f t="shared" si="5"/>
        <v>1.375</v>
      </c>
      <c r="V26" s="29">
        <v>2.75</v>
      </c>
      <c r="W26" s="30">
        <v>1.25</v>
      </c>
      <c r="X26" s="129">
        <v>0.71</v>
      </c>
      <c r="Y26" s="130">
        <v>0.56</v>
      </c>
      <c r="Z26" s="143">
        <v>0.63</v>
      </c>
    </row>
    <row r="27" spans="1:26" s="139" customFormat="1" ht="13.5" customHeight="1">
      <c r="A27" s="521"/>
      <c r="B27" s="135" t="s">
        <v>21</v>
      </c>
      <c r="C27" s="36"/>
      <c r="D27" s="37">
        <v>8</v>
      </c>
      <c r="E27" s="37">
        <v>6</v>
      </c>
      <c r="F27" s="37">
        <v>1</v>
      </c>
      <c r="G27" s="38">
        <v>5</v>
      </c>
      <c r="H27" s="38"/>
      <c r="I27" s="36">
        <f t="shared" si="6"/>
        <v>20</v>
      </c>
      <c r="J27" s="37">
        <v>17</v>
      </c>
      <c r="K27" s="38">
        <v>12</v>
      </c>
      <c r="L27" s="36">
        <v>471</v>
      </c>
      <c r="M27" s="37">
        <v>402</v>
      </c>
      <c r="N27" s="253">
        <v>393</v>
      </c>
      <c r="O27" s="44">
        <f t="shared" si="0"/>
        <v>0</v>
      </c>
      <c r="P27" s="44">
        <f t="shared" si="1"/>
        <v>8</v>
      </c>
      <c r="Q27" s="44">
        <f t="shared" si="2"/>
        <v>2</v>
      </c>
      <c r="R27" s="44">
        <f t="shared" si="3"/>
        <v>1</v>
      </c>
      <c r="S27" s="45">
        <f t="shared" si="8"/>
        <v>5</v>
      </c>
      <c r="T27" s="45">
        <f t="shared" si="4"/>
        <v>0</v>
      </c>
      <c r="U27" s="46">
        <f t="shared" si="5"/>
        <v>2.5</v>
      </c>
      <c r="V27" s="44">
        <v>2.125</v>
      </c>
      <c r="W27" s="45">
        <v>1.5</v>
      </c>
      <c r="X27" s="140">
        <v>0.69</v>
      </c>
      <c r="Y27" s="141">
        <v>0.59</v>
      </c>
      <c r="Z27" s="254">
        <v>0.58</v>
      </c>
    </row>
    <row r="28" spans="1:26" s="139" customFormat="1" ht="13.5" customHeight="1">
      <c r="A28" s="519">
        <v>6</v>
      </c>
      <c r="B28" s="6" t="s">
        <v>22</v>
      </c>
      <c r="C28" s="21">
        <v>2</v>
      </c>
      <c r="D28" s="22">
        <v>5</v>
      </c>
      <c r="E28" s="22">
        <v>4</v>
      </c>
      <c r="F28" s="22"/>
      <c r="G28" s="23">
        <v>2</v>
      </c>
      <c r="H28" s="23"/>
      <c r="I28" s="21">
        <f t="shared" si="6"/>
        <v>13</v>
      </c>
      <c r="J28" s="22">
        <v>17</v>
      </c>
      <c r="K28" s="23">
        <v>16</v>
      </c>
      <c r="L28" s="21">
        <v>475</v>
      </c>
      <c r="M28" s="22">
        <v>421</v>
      </c>
      <c r="N28" s="142">
        <v>495</v>
      </c>
      <c r="O28" s="29">
        <f t="shared" si="0"/>
        <v>2</v>
      </c>
      <c r="P28" s="29">
        <f t="shared" si="1"/>
        <v>5</v>
      </c>
      <c r="Q28" s="29">
        <f t="shared" si="2"/>
        <v>1.3333333333333333</v>
      </c>
      <c r="R28" s="29">
        <f t="shared" si="3"/>
        <v>0</v>
      </c>
      <c r="S28" s="30">
        <f t="shared" si="8"/>
        <v>2</v>
      </c>
      <c r="T28" s="30">
        <f t="shared" si="4"/>
        <v>0</v>
      </c>
      <c r="U28" s="31">
        <f t="shared" si="5"/>
        <v>1.625</v>
      </c>
      <c r="V28" s="29">
        <v>2.125</v>
      </c>
      <c r="W28" s="30">
        <v>2</v>
      </c>
      <c r="X28" s="129">
        <v>0.69</v>
      </c>
      <c r="Y28" s="130">
        <v>0.62</v>
      </c>
      <c r="Z28" s="143">
        <v>0.73</v>
      </c>
    </row>
    <row r="29" spans="1:26" s="139" customFormat="1" ht="13.5" customHeight="1">
      <c r="A29" s="520"/>
      <c r="B29" s="6" t="s">
        <v>23</v>
      </c>
      <c r="C29" s="21">
        <v>1</v>
      </c>
      <c r="D29" s="22">
        <v>5</v>
      </c>
      <c r="E29" s="22">
        <v>2</v>
      </c>
      <c r="F29" s="22">
        <v>1</v>
      </c>
      <c r="G29" s="23">
        <v>3</v>
      </c>
      <c r="H29" s="23"/>
      <c r="I29" s="21">
        <f t="shared" si="6"/>
        <v>12</v>
      </c>
      <c r="J29" s="22">
        <v>17</v>
      </c>
      <c r="K29" s="23">
        <v>16</v>
      </c>
      <c r="L29" s="21">
        <v>417</v>
      </c>
      <c r="M29" s="22">
        <v>383</v>
      </c>
      <c r="N29" s="142">
        <v>557</v>
      </c>
      <c r="O29" s="29">
        <f t="shared" si="0"/>
        <v>1</v>
      </c>
      <c r="P29" s="29">
        <f t="shared" si="1"/>
        <v>5</v>
      </c>
      <c r="Q29" s="29">
        <f t="shared" si="2"/>
        <v>0.6666666666666666</v>
      </c>
      <c r="R29" s="29">
        <f t="shared" si="3"/>
        <v>1</v>
      </c>
      <c r="S29" s="30">
        <f t="shared" si="8"/>
        <v>3</v>
      </c>
      <c r="T29" s="30">
        <f t="shared" si="4"/>
        <v>0</v>
      </c>
      <c r="U29" s="31">
        <f t="shared" si="5"/>
        <v>1.5</v>
      </c>
      <c r="V29" s="29">
        <v>2.125</v>
      </c>
      <c r="W29" s="30">
        <v>2</v>
      </c>
      <c r="X29" s="129">
        <v>0.61</v>
      </c>
      <c r="Y29" s="130">
        <v>0.56</v>
      </c>
      <c r="Z29" s="143">
        <v>0.82</v>
      </c>
    </row>
    <row r="30" spans="1:26" s="139" customFormat="1" ht="13.5" customHeight="1">
      <c r="A30" s="520"/>
      <c r="B30" s="6" t="s">
        <v>24</v>
      </c>
      <c r="C30" s="21">
        <v>1</v>
      </c>
      <c r="D30" s="22">
        <v>8</v>
      </c>
      <c r="E30" s="22">
        <v>2</v>
      </c>
      <c r="F30" s="22"/>
      <c r="G30" s="23">
        <v>2</v>
      </c>
      <c r="H30" s="23"/>
      <c r="I30" s="21">
        <f t="shared" si="6"/>
        <v>13</v>
      </c>
      <c r="J30" s="22">
        <v>11</v>
      </c>
      <c r="K30" s="23">
        <v>13</v>
      </c>
      <c r="L30" s="21">
        <v>411</v>
      </c>
      <c r="M30" s="22">
        <v>370</v>
      </c>
      <c r="N30" s="142">
        <v>646</v>
      </c>
      <c r="O30" s="29">
        <f t="shared" si="0"/>
        <v>1</v>
      </c>
      <c r="P30" s="29">
        <f t="shared" si="1"/>
        <v>8</v>
      </c>
      <c r="Q30" s="29">
        <f t="shared" si="2"/>
        <v>0.6666666666666666</v>
      </c>
      <c r="R30" s="29">
        <f t="shared" si="3"/>
        <v>0</v>
      </c>
      <c r="S30" s="30">
        <f t="shared" si="8"/>
        <v>2</v>
      </c>
      <c r="T30" s="30">
        <f t="shared" si="4"/>
        <v>0</v>
      </c>
      <c r="U30" s="31">
        <f t="shared" si="5"/>
        <v>1.625</v>
      </c>
      <c r="V30" s="29">
        <v>1.375</v>
      </c>
      <c r="W30" s="30">
        <v>1.625</v>
      </c>
      <c r="X30" s="129">
        <v>0.6</v>
      </c>
      <c r="Y30" s="130">
        <v>0.54</v>
      </c>
      <c r="Z30" s="143">
        <v>0.95</v>
      </c>
    </row>
    <row r="31" spans="1:26" s="139" customFormat="1" ht="13.5" customHeight="1">
      <c r="A31" s="521"/>
      <c r="B31" s="135">
        <v>26</v>
      </c>
      <c r="C31" s="36"/>
      <c r="D31" s="37">
        <v>8</v>
      </c>
      <c r="E31" s="37">
        <v>8</v>
      </c>
      <c r="F31" s="37"/>
      <c r="G31" s="38">
        <v>2</v>
      </c>
      <c r="H31" s="38">
        <v>1</v>
      </c>
      <c r="I31" s="36">
        <f t="shared" si="6"/>
        <v>19</v>
      </c>
      <c r="J31" s="37">
        <v>10</v>
      </c>
      <c r="K31" s="38">
        <v>8</v>
      </c>
      <c r="L31" s="36">
        <v>400</v>
      </c>
      <c r="M31" s="37">
        <v>401</v>
      </c>
      <c r="N31" s="253">
        <v>567</v>
      </c>
      <c r="O31" s="44">
        <f t="shared" si="0"/>
        <v>0</v>
      </c>
      <c r="P31" s="44">
        <f t="shared" si="1"/>
        <v>8</v>
      </c>
      <c r="Q31" s="44">
        <f t="shared" si="2"/>
        <v>2.6666666666666665</v>
      </c>
      <c r="R31" s="44">
        <f t="shared" si="3"/>
        <v>0</v>
      </c>
      <c r="S31" s="45">
        <f t="shared" si="8"/>
        <v>2</v>
      </c>
      <c r="T31" s="45">
        <f t="shared" si="4"/>
        <v>1</v>
      </c>
      <c r="U31" s="46">
        <f t="shared" si="5"/>
        <v>2.375</v>
      </c>
      <c r="V31" s="44">
        <v>1.25</v>
      </c>
      <c r="W31" s="45">
        <v>1</v>
      </c>
      <c r="X31" s="140">
        <v>0.58</v>
      </c>
      <c r="Y31" s="141">
        <v>0.59</v>
      </c>
      <c r="Z31" s="254">
        <v>0.84</v>
      </c>
    </row>
    <row r="32" spans="1:26" s="139" customFormat="1" ht="13.5" customHeight="1">
      <c r="A32" s="519">
        <v>7</v>
      </c>
      <c r="B32" s="6" t="s">
        <v>26</v>
      </c>
      <c r="C32" s="21"/>
      <c r="D32" s="22">
        <v>9</v>
      </c>
      <c r="E32" s="22">
        <v>5</v>
      </c>
      <c r="F32" s="22">
        <v>1</v>
      </c>
      <c r="G32" s="23">
        <v>2</v>
      </c>
      <c r="H32" s="23"/>
      <c r="I32" s="21">
        <f t="shared" si="6"/>
        <v>17</v>
      </c>
      <c r="J32" s="22">
        <v>9</v>
      </c>
      <c r="K32" s="23">
        <v>17</v>
      </c>
      <c r="L32" s="21">
        <v>442</v>
      </c>
      <c r="M32" s="22">
        <v>369</v>
      </c>
      <c r="N32" s="142">
        <v>510</v>
      </c>
      <c r="O32" s="29">
        <f t="shared" si="0"/>
        <v>0</v>
      </c>
      <c r="P32" s="29">
        <f t="shared" si="1"/>
        <v>9</v>
      </c>
      <c r="Q32" s="29">
        <f t="shared" si="2"/>
        <v>1.6666666666666667</v>
      </c>
      <c r="R32" s="29">
        <f t="shared" si="3"/>
        <v>1</v>
      </c>
      <c r="S32" s="30">
        <f t="shared" si="8"/>
        <v>2</v>
      </c>
      <c r="T32" s="30">
        <f t="shared" si="4"/>
        <v>0</v>
      </c>
      <c r="U32" s="31">
        <f t="shared" si="5"/>
        <v>2.125</v>
      </c>
      <c r="V32" s="29">
        <v>1.125</v>
      </c>
      <c r="W32" s="30">
        <v>2.125</v>
      </c>
      <c r="X32" s="129">
        <v>0.65</v>
      </c>
      <c r="Y32" s="130">
        <v>0.54</v>
      </c>
      <c r="Z32" s="143">
        <v>0.75</v>
      </c>
    </row>
    <row r="33" spans="1:26" s="139" customFormat="1" ht="13.5" customHeight="1">
      <c r="A33" s="520"/>
      <c r="B33" s="6" t="s">
        <v>27</v>
      </c>
      <c r="C33" s="21"/>
      <c r="D33" s="22">
        <v>9</v>
      </c>
      <c r="E33" s="22">
        <v>1</v>
      </c>
      <c r="F33" s="22"/>
      <c r="G33" s="23">
        <v>2</v>
      </c>
      <c r="H33" s="23"/>
      <c r="I33" s="21">
        <f t="shared" si="6"/>
        <v>12</v>
      </c>
      <c r="J33" s="22">
        <v>11</v>
      </c>
      <c r="K33" s="23">
        <v>18</v>
      </c>
      <c r="L33" s="21">
        <v>435</v>
      </c>
      <c r="M33" s="22">
        <v>359</v>
      </c>
      <c r="N33" s="142">
        <v>565</v>
      </c>
      <c r="O33" s="29">
        <f t="shared" si="0"/>
        <v>0</v>
      </c>
      <c r="P33" s="29">
        <f t="shared" si="1"/>
        <v>9</v>
      </c>
      <c r="Q33" s="29">
        <f t="shared" si="2"/>
        <v>0.3333333333333333</v>
      </c>
      <c r="R33" s="29">
        <f t="shared" si="3"/>
        <v>0</v>
      </c>
      <c r="S33" s="30">
        <f t="shared" si="8"/>
        <v>2</v>
      </c>
      <c r="T33" s="30">
        <f t="shared" si="4"/>
        <v>0</v>
      </c>
      <c r="U33" s="31">
        <f t="shared" si="5"/>
        <v>1.5</v>
      </c>
      <c r="V33" s="29">
        <v>1.375</v>
      </c>
      <c r="W33" s="30">
        <v>2.25</v>
      </c>
      <c r="X33" s="129">
        <v>0.64</v>
      </c>
      <c r="Y33" s="130">
        <v>0.53</v>
      </c>
      <c r="Z33" s="143">
        <v>0.83</v>
      </c>
    </row>
    <row r="34" spans="1:26" s="139" customFormat="1" ht="13.5" customHeight="1">
      <c r="A34" s="520"/>
      <c r="B34" s="6" t="s">
        <v>28</v>
      </c>
      <c r="C34" s="21"/>
      <c r="D34" s="22">
        <v>4</v>
      </c>
      <c r="E34" s="22">
        <v>3</v>
      </c>
      <c r="F34" s="22"/>
      <c r="G34" s="23">
        <v>1</v>
      </c>
      <c r="H34" s="23"/>
      <c r="I34" s="21">
        <f t="shared" si="6"/>
        <v>8</v>
      </c>
      <c r="J34" s="22">
        <v>10</v>
      </c>
      <c r="K34" s="23">
        <v>17</v>
      </c>
      <c r="L34" s="21">
        <v>415</v>
      </c>
      <c r="M34" s="22">
        <v>380</v>
      </c>
      <c r="N34" s="142">
        <v>479</v>
      </c>
      <c r="O34" s="29">
        <f t="shared" si="0"/>
        <v>0</v>
      </c>
      <c r="P34" s="29">
        <f t="shared" si="1"/>
        <v>4</v>
      </c>
      <c r="Q34" s="29">
        <f t="shared" si="2"/>
        <v>1</v>
      </c>
      <c r="R34" s="29">
        <f t="shared" si="3"/>
        <v>0</v>
      </c>
      <c r="S34" s="30">
        <f t="shared" si="8"/>
        <v>1</v>
      </c>
      <c r="T34" s="30">
        <f t="shared" si="4"/>
        <v>0</v>
      </c>
      <c r="U34" s="31">
        <f t="shared" si="5"/>
        <v>1</v>
      </c>
      <c r="V34" s="29">
        <v>1.25</v>
      </c>
      <c r="W34" s="30">
        <v>2.125</v>
      </c>
      <c r="X34" s="129">
        <v>0.61</v>
      </c>
      <c r="Y34" s="130">
        <v>0.56</v>
      </c>
      <c r="Z34" s="143">
        <v>0.7</v>
      </c>
    </row>
    <row r="35" spans="1:26" s="139" customFormat="1" ht="13.5" customHeight="1">
      <c r="A35" s="521"/>
      <c r="B35" s="6" t="s">
        <v>29</v>
      </c>
      <c r="C35" s="21"/>
      <c r="D35" s="22">
        <v>6</v>
      </c>
      <c r="E35" s="22">
        <v>1</v>
      </c>
      <c r="F35" s="22"/>
      <c r="G35" s="23">
        <v>2</v>
      </c>
      <c r="H35" s="23"/>
      <c r="I35" s="21">
        <f t="shared" si="6"/>
        <v>9</v>
      </c>
      <c r="J35" s="22">
        <v>7</v>
      </c>
      <c r="K35" s="23">
        <v>12</v>
      </c>
      <c r="L35" s="21">
        <v>476</v>
      </c>
      <c r="M35" s="22">
        <v>369</v>
      </c>
      <c r="N35" s="142">
        <v>537</v>
      </c>
      <c r="O35" s="29">
        <f>C35</f>
        <v>0</v>
      </c>
      <c r="P35" s="29">
        <f>D35</f>
        <v>6</v>
      </c>
      <c r="Q35" s="29">
        <f>E35/3</f>
        <v>0.3333333333333333</v>
      </c>
      <c r="R35" s="29">
        <f>F35</f>
        <v>0</v>
      </c>
      <c r="S35" s="30">
        <f>G35</f>
        <v>2</v>
      </c>
      <c r="T35" s="30">
        <f t="shared" si="4"/>
        <v>0</v>
      </c>
      <c r="U35" s="31">
        <f t="shared" si="5"/>
        <v>1.125</v>
      </c>
      <c r="V35" s="29">
        <v>0.875</v>
      </c>
      <c r="W35" s="30">
        <v>1.5</v>
      </c>
      <c r="X35" s="129">
        <v>0.69</v>
      </c>
      <c r="Y35" s="130">
        <v>0.54</v>
      </c>
      <c r="Z35" s="143">
        <v>0.79</v>
      </c>
    </row>
    <row r="36" spans="1:26" s="139" customFormat="1" ht="13.5" customHeight="1">
      <c r="A36" s="519">
        <v>8</v>
      </c>
      <c r="B36" s="5" t="s">
        <v>30</v>
      </c>
      <c r="C36" s="95">
        <v>1</v>
      </c>
      <c r="D36" s="96">
        <v>4</v>
      </c>
      <c r="E36" s="96">
        <v>3</v>
      </c>
      <c r="F36" s="96">
        <v>2</v>
      </c>
      <c r="G36" s="97">
        <v>2</v>
      </c>
      <c r="H36" s="97"/>
      <c r="I36" s="95">
        <f t="shared" si="6"/>
        <v>12</v>
      </c>
      <c r="J36" s="96">
        <v>10</v>
      </c>
      <c r="K36" s="97">
        <v>7</v>
      </c>
      <c r="L36" s="95">
        <v>467</v>
      </c>
      <c r="M36" s="96">
        <v>429</v>
      </c>
      <c r="N36" s="144">
        <v>473</v>
      </c>
      <c r="O36" s="61">
        <f t="shared" si="0"/>
        <v>1</v>
      </c>
      <c r="P36" s="61">
        <f t="shared" si="1"/>
        <v>4</v>
      </c>
      <c r="Q36" s="61">
        <f t="shared" si="2"/>
        <v>1</v>
      </c>
      <c r="R36" s="61">
        <f t="shared" si="3"/>
        <v>2</v>
      </c>
      <c r="S36" s="62">
        <f t="shared" si="8"/>
        <v>2</v>
      </c>
      <c r="T36" s="62">
        <f t="shared" si="4"/>
        <v>0</v>
      </c>
      <c r="U36" s="63">
        <f t="shared" si="5"/>
        <v>1.5</v>
      </c>
      <c r="V36" s="61">
        <v>1.25</v>
      </c>
      <c r="W36" s="62">
        <v>0.875</v>
      </c>
      <c r="X36" s="132">
        <v>0.68</v>
      </c>
      <c r="Y36" s="133">
        <v>0.63</v>
      </c>
      <c r="Z36" s="145">
        <v>0.7</v>
      </c>
    </row>
    <row r="37" spans="1:26" s="139" customFormat="1" ht="13.5" customHeight="1">
      <c r="A37" s="520"/>
      <c r="B37" s="6" t="s">
        <v>31</v>
      </c>
      <c r="C37" s="21"/>
      <c r="D37" s="22">
        <v>5</v>
      </c>
      <c r="E37" s="22">
        <v>3</v>
      </c>
      <c r="F37" s="22"/>
      <c r="G37" s="23">
        <v>1</v>
      </c>
      <c r="H37" s="23"/>
      <c r="I37" s="21">
        <f t="shared" si="6"/>
        <v>9</v>
      </c>
      <c r="J37" s="22">
        <v>11</v>
      </c>
      <c r="K37" s="23">
        <v>15</v>
      </c>
      <c r="L37" s="21">
        <v>507</v>
      </c>
      <c r="M37" s="22">
        <v>403</v>
      </c>
      <c r="N37" s="142">
        <v>449</v>
      </c>
      <c r="O37" s="29">
        <f t="shared" si="0"/>
        <v>0</v>
      </c>
      <c r="P37" s="29">
        <f t="shared" si="1"/>
        <v>5</v>
      </c>
      <c r="Q37" s="29">
        <f t="shared" si="2"/>
        <v>1</v>
      </c>
      <c r="R37" s="29">
        <f t="shared" si="3"/>
        <v>0</v>
      </c>
      <c r="S37" s="30">
        <f t="shared" si="8"/>
        <v>1</v>
      </c>
      <c r="T37" s="30">
        <f t="shared" si="4"/>
        <v>0</v>
      </c>
      <c r="U37" s="31">
        <f t="shared" si="5"/>
        <v>1.125</v>
      </c>
      <c r="V37" s="29">
        <v>1.375</v>
      </c>
      <c r="W37" s="30">
        <v>1.875</v>
      </c>
      <c r="X37" s="129">
        <v>0.75</v>
      </c>
      <c r="Y37" s="130">
        <v>0.61</v>
      </c>
      <c r="Z37" s="143">
        <v>0.68</v>
      </c>
    </row>
    <row r="38" spans="1:26" s="139" customFormat="1" ht="13.5" customHeight="1">
      <c r="A38" s="520"/>
      <c r="B38" s="6" t="s">
        <v>32</v>
      </c>
      <c r="C38" s="21"/>
      <c r="D38" s="22">
        <v>5</v>
      </c>
      <c r="E38" s="22"/>
      <c r="F38" s="22"/>
      <c r="G38" s="23">
        <v>5</v>
      </c>
      <c r="H38" s="23"/>
      <c r="I38" s="21">
        <f t="shared" si="6"/>
        <v>10</v>
      </c>
      <c r="J38" s="22">
        <v>4</v>
      </c>
      <c r="K38" s="23">
        <v>6</v>
      </c>
      <c r="L38" s="21">
        <v>400</v>
      </c>
      <c r="M38" s="22">
        <v>394</v>
      </c>
      <c r="N38" s="142">
        <v>508</v>
      </c>
      <c r="O38" s="29">
        <f aca="true" t="shared" si="9" ref="O38:O57">C38</f>
        <v>0</v>
      </c>
      <c r="P38" s="29">
        <f aca="true" t="shared" si="10" ref="P38:P57">D38</f>
        <v>5</v>
      </c>
      <c r="Q38" s="29">
        <f aca="true" t="shared" si="11" ref="Q38:Q57">E38/3</f>
        <v>0</v>
      </c>
      <c r="R38" s="29">
        <f aca="true" t="shared" si="12" ref="R38:R57">F38</f>
        <v>0</v>
      </c>
      <c r="S38" s="30">
        <f t="shared" si="8"/>
        <v>5</v>
      </c>
      <c r="T38" s="30">
        <f aca="true" t="shared" si="13" ref="T38:T57">H38</f>
        <v>0</v>
      </c>
      <c r="U38" s="31">
        <f aca="true" t="shared" si="14" ref="U38:U58">I38/8</f>
        <v>1.25</v>
      </c>
      <c r="V38" s="29">
        <v>0.5</v>
      </c>
      <c r="W38" s="30">
        <v>0.75</v>
      </c>
      <c r="X38" s="129">
        <v>0.61</v>
      </c>
      <c r="Y38" s="130">
        <v>0.59</v>
      </c>
      <c r="Z38" s="143">
        <v>0.75</v>
      </c>
    </row>
    <row r="39" spans="1:26" s="139" customFormat="1" ht="13.5" customHeight="1">
      <c r="A39" s="520"/>
      <c r="B39" s="6" t="s">
        <v>33</v>
      </c>
      <c r="C39" s="21"/>
      <c r="D39" s="22">
        <v>4</v>
      </c>
      <c r="E39" s="22">
        <v>2</v>
      </c>
      <c r="F39" s="22"/>
      <c r="G39" s="23">
        <v>3</v>
      </c>
      <c r="H39" s="23">
        <v>2</v>
      </c>
      <c r="I39" s="21">
        <f t="shared" si="6"/>
        <v>11</v>
      </c>
      <c r="J39" s="22">
        <v>7</v>
      </c>
      <c r="K39" s="23">
        <v>20</v>
      </c>
      <c r="L39" s="21">
        <v>495</v>
      </c>
      <c r="M39" s="22">
        <v>448</v>
      </c>
      <c r="N39" s="142">
        <v>499</v>
      </c>
      <c r="O39" s="29">
        <f t="shared" si="9"/>
        <v>0</v>
      </c>
      <c r="P39" s="29">
        <f t="shared" si="10"/>
        <v>4</v>
      </c>
      <c r="Q39" s="29">
        <f t="shared" si="11"/>
        <v>0.6666666666666666</v>
      </c>
      <c r="R39" s="29">
        <f t="shared" si="12"/>
        <v>0</v>
      </c>
      <c r="S39" s="30">
        <f t="shared" si="8"/>
        <v>3</v>
      </c>
      <c r="T39" s="30">
        <f t="shared" si="13"/>
        <v>2</v>
      </c>
      <c r="U39" s="31">
        <f t="shared" si="14"/>
        <v>1.375</v>
      </c>
      <c r="V39" s="29">
        <v>0.875</v>
      </c>
      <c r="W39" s="30">
        <v>2.5</v>
      </c>
      <c r="X39" s="129">
        <v>0.73</v>
      </c>
      <c r="Y39" s="130">
        <v>0.65</v>
      </c>
      <c r="Z39" s="143">
        <v>0.73</v>
      </c>
    </row>
    <row r="40" spans="1:26" s="139" customFormat="1" ht="13.5" customHeight="1">
      <c r="A40" s="521"/>
      <c r="B40" s="135" t="s">
        <v>34</v>
      </c>
      <c r="C40" s="36"/>
      <c r="D40" s="37">
        <v>6</v>
      </c>
      <c r="E40" s="37">
        <v>4</v>
      </c>
      <c r="F40" s="37">
        <v>1</v>
      </c>
      <c r="G40" s="38"/>
      <c r="H40" s="38"/>
      <c r="I40" s="36">
        <f t="shared" si="6"/>
        <v>11</v>
      </c>
      <c r="J40" s="37">
        <v>12</v>
      </c>
      <c r="K40" s="38">
        <v>9</v>
      </c>
      <c r="L40" s="36">
        <v>486</v>
      </c>
      <c r="M40" s="37">
        <v>467</v>
      </c>
      <c r="N40" s="253">
        <v>457</v>
      </c>
      <c r="O40" s="44">
        <f t="shared" si="9"/>
        <v>0</v>
      </c>
      <c r="P40" s="44">
        <f t="shared" si="10"/>
        <v>6</v>
      </c>
      <c r="Q40" s="44">
        <f t="shared" si="11"/>
        <v>1.3333333333333333</v>
      </c>
      <c r="R40" s="44">
        <f t="shared" si="12"/>
        <v>1</v>
      </c>
      <c r="S40" s="45">
        <f t="shared" si="8"/>
        <v>0</v>
      </c>
      <c r="T40" s="45">
        <f t="shared" si="13"/>
        <v>0</v>
      </c>
      <c r="U40" s="46">
        <f t="shared" si="14"/>
        <v>1.375</v>
      </c>
      <c r="V40" s="44">
        <v>1.5</v>
      </c>
      <c r="W40" s="45">
        <v>1.125</v>
      </c>
      <c r="X40" s="140">
        <v>0.71</v>
      </c>
      <c r="Y40" s="141">
        <v>0.68</v>
      </c>
      <c r="Z40" s="254">
        <v>0.67</v>
      </c>
    </row>
    <row r="41" spans="1:26" s="139" customFormat="1" ht="13.5" customHeight="1">
      <c r="A41" s="519">
        <v>9</v>
      </c>
      <c r="B41" s="6" t="s">
        <v>35</v>
      </c>
      <c r="C41" s="21">
        <v>1</v>
      </c>
      <c r="D41" s="22">
        <v>10</v>
      </c>
      <c r="E41" s="22">
        <v>5</v>
      </c>
      <c r="F41" s="22">
        <v>4</v>
      </c>
      <c r="G41" s="23"/>
      <c r="H41" s="23"/>
      <c r="I41" s="21">
        <f t="shared" si="6"/>
        <v>20</v>
      </c>
      <c r="J41" s="22">
        <v>10</v>
      </c>
      <c r="K41" s="23">
        <v>13</v>
      </c>
      <c r="L41" s="21">
        <v>523</v>
      </c>
      <c r="M41" s="22">
        <v>417</v>
      </c>
      <c r="N41" s="142">
        <v>504</v>
      </c>
      <c r="O41" s="29">
        <f t="shared" si="9"/>
        <v>1</v>
      </c>
      <c r="P41" s="29">
        <f t="shared" si="10"/>
        <v>10</v>
      </c>
      <c r="Q41" s="29">
        <f t="shared" si="11"/>
        <v>1.6666666666666667</v>
      </c>
      <c r="R41" s="29">
        <f t="shared" si="12"/>
        <v>4</v>
      </c>
      <c r="S41" s="30">
        <f t="shared" si="8"/>
        <v>0</v>
      </c>
      <c r="T41" s="30">
        <f t="shared" si="13"/>
        <v>0</v>
      </c>
      <c r="U41" s="31">
        <f t="shared" si="14"/>
        <v>2.5</v>
      </c>
      <c r="V41" s="29">
        <v>1.25</v>
      </c>
      <c r="W41" s="30">
        <v>1.625</v>
      </c>
      <c r="X41" s="129">
        <v>0.76</v>
      </c>
      <c r="Y41" s="130">
        <v>0.61</v>
      </c>
      <c r="Z41" s="143">
        <v>0.74</v>
      </c>
    </row>
    <row r="42" spans="1:26" s="139" customFormat="1" ht="13.5" customHeight="1">
      <c r="A42" s="520"/>
      <c r="B42" s="6" t="s">
        <v>36</v>
      </c>
      <c r="C42" s="21">
        <v>1</v>
      </c>
      <c r="D42" s="22">
        <v>3</v>
      </c>
      <c r="E42" s="22">
        <v>4</v>
      </c>
      <c r="F42" s="22"/>
      <c r="G42" s="23"/>
      <c r="H42" s="23"/>
      <c r="I42" s="21">
        <f t="shared" si="6"/>
        <v>8</v>
      </c>
      <c r="J42" s="22">
        <v>5</v>
      </c>
      <c r="K42" s="23">
        <v>8</v>
      </c>
      <c r="L42" s="21">
        <v>554</v>
      </c>
      <c r="M42" s="22">
        <v>421</v>
      </c>
      <c r="N42" s="142">
        <v>481</v>
      </c>
      <c r="O42" s="29">
        <f t="shared" si="9"/>
        <v>1</v>
      </c>
      <c r="P42" s="29">
        <f t="shared" si="10"/>
        <v>3</v>
      </c>
      <c r="Q42" s="29">
        <f t="shared" si="11"/>
        <v>1.3333333333333333</v>
      </c>
      <c r="R42" s="29">
        <f t="shared" si="12"/>
        <v>0</v>
      </c>
      <c r="S42" s="30">
        <f t="shared" si="8"/>
        <v>0</v>
      </c>
      <c r="T42" s="30">
        <f t="shared" si="13"/>
        <v>0</v>
      </c>
      <c r="U42" s="31">
        <f t="shared" si="14"/>
        <v>1</v>
      </c>
      <c r="V42" s="29">
        <v>0.625</v>
      </c>
      <c r="W42" s="30">
        <v>1</v>
      </c>
      <c r="X42" s="129">
        <v>0.81</v>
      </c>
      <c r="Y42" s="130">
        <v>0.62</v>
      </c>
      <c r="Z42" s="143">
        <v>0.71</v>
      </c>
    </row>
    <row r="43" spans="1:26" s="139" customFormat="1" ht="13.5" customHeight="1">
      <c r="A43" s="520"/>
      <c r="B43" s="6" t="s">
        <v>37</v>
      </c>
      <c r="C43" s="21"/>
      <c r="D43" s="22">
        <v>1</v>
      </c>
      <c r="E43" s="22">
        <v>6</v>
      </c>
      <c r="F43" s="22"/>
      <c r="G43" s="23"/>
      <c r="H43" s="23"/>
      <c r="I43" s="21">
        <f t="shared" si="6"/>
        <v>7</v>
      </c>
      <c r="J43" s="22">
        <v>5</v>
      </c>
      <c r="K43" s="23">
        <v>5</v>
      </c>
      <c r="L43" s="21">
        <v>449</v>
      </c>
      <c r="M43" s="22">
        <v>352</v>
      </c>
      <c r="N43" s="142">
        <v>398</v>
      </c>
      <c r="O43" s="29">
        <f t="shared" si="9"/>
        <v>0</v>
      </c>
      <c r="P43" s="29">
        <f t="shared" si="10"/>
        <v>1</v>
      </c>
      <c r="Q43" s="29">
        <f t="shared" si="11"/>
        <v>2</v>
      </c>
      <c r="R43" s="29">
        <f t="shared" si="12"/>
        <v>0</v>
      </c>
      <c r="S43" s="30">
        <f t="shared" si="8"/>
        <v>0</v>
      </c>
      <c r="T43" s="30">
        <f t="shared" si="13"/>
        <v>0</v>
      </c>
      <c r="U43" s="31">
        <f t="shared" si="14"/>
        <v>0.875</v>
      </c>
      <c r="V43" s="29">
        <v>0.625</v>
      </c>
      <c r="W43" s="30">
        <v>0.625</v>
      </c>
      <c r="X43" s="129">
        <v>0.66</v>
      </c>
      <c r="Y43" s="130">
        <v>0.51</v>
      </c>
      <c r="Z43" s="143">
        <v>0.58</v>
      </c>
    </row>
    <row r="44" spans="1:26" s="139" customFormat="1" ht="13.5" customHeight="1">
      <c r="A44" s="521"/>
      <c r="B44" s="135" t="s">
        <v>38</v>
      </c>
      <c r="C44" s="36">
        <v>2</v>
      </c>
      <c r="D44" s="37">
        <v>3</v>
      </c>
      <c r="E44" s="37">
        <v>1</v>
      </c>
      <c r="F44" s="37"/>
      <c r="G44" s="38">
        <v>1</v>
      </c>
      <c r="H44" s="38"/>
      <c r="I44" s="36">
        <f t="shared" si="6"/>
        <v>7</v>
      </c>
      <c r="J44" s="37">
        <v>12</v>
      </c>
      <c r="K44" s="38">
        <v>8</v>
      </c>
      <c r="L44" s="36">
        <v>419</v>
      </c>
      <c r="M44" s="37">
        <v>415</v>
      </c>
      <c r="N44" s="253">
        <v>396</v>
      </c>
      <c r="O44" s="44">
        <f t="shared" si="9"/>
        <v>2</v>
      </c>
      <c r="P44" s="44">
        <f t="shared" si="10"/>
        <v>3</v>
      </c>
      <c r="Q44" s="44">
        <f t="shared" si="11"/>
        <v>0.3333333333333333</v>
      </c>
      <c r="R44" s="44">
        <f t="shared" si="12"/>
        <v>0</v>
      </c>
      <c r="S44" s="45">
        <f t="shared" si="8"/>
        <v>1</v>
      </c>
      <c r="T44" s="45">
        <f t="shared" si="13"/>
        <v>0</v>
      </c>
      <c r="U44" s="46">
        <f t="shared" si="14"/>
        <v>0.875</v>
      </c>
      <c r="V44" s="44">
        <v>1.5</v>
      </c>
      <c r="W44" s="45">
        <v>1</v>
      </c>
      <c r="X44" s="140">
        <v>0.61</v>
      </c>
      <c r="Y44" s="141">
        <v>0.6</v>
      </c>
      <c r="Z44" s="254">
        <v>0.58</v>
      </c>
    </row>
    <row r="45" spans="1:26" s="139" customFormat="1" ht="13.5" customHeight="1">
      <c r="A45" s="519">
        <v>10</v>
      </c>
      <c r="B45" s="5" t="s">
        <v>39</v>
      </c>
      <c r="C45" s="95"/>
      <c r="D45" s="96">
        <v>3</v>
      </c>
      <c r="E45" s="96">
        <v>2</v>
      </c>
      <c r="F45" s="96"/>
      <c r="G45" s="97"/>
      <c r="H45" s="97"/>
      <c r="I45" s="95">
        <f t="shared" si="6"/>
        <v>5</v>
      </c>
      <c r="J45" s="96">
        <v>10</v>
      </c>
      <c r="K45" s="97">
        <v>10</v>
      </c>
      <c r="L45" s="95">
        <v>369</v>
      </c>
      <c r="M45" s="96">
        <v>440</v>
      </c>
      <c r="N45" s="144">
        <v>384</v>
      </c>
      <c r="O45" s="61">
        <f t="shared" si="9"/>
        <v>0</v>
      </c>
      <c r="P45" s="61">
        <f t="shared" si="10"/>
        <v>3</v>
      </c>
      <c r="Q45" s="61">
        <f t="shared" si="11"/>
        <v>0.6666666666666666</v>
      </c>
      <c r="R45" s="61">
        <f t="shared" si="12"/>
        <v>0</v>
      </c>
      <c r="S45" s="62">
        <f t="shared" si="8"/>
        <v>0</v>
      </c>
      <c r="T45" s="62">
        <f t="shared" si="13"/>
        <v>0</v>
      </c>
      <c r="U45" s="63">
        <f t="shared" si="14"/>
        <v>0.625</v>
      </c>
      <c r="V45" s="61">
        <v>1.25</v>
      </c>
      <c r="W45" s="62">
        <v>1.25</v>
      </c>
      <c r="X45" s="132">
        <v>0.54</v>
      </c>
      <c r="Y45" s="133">
        <v>0.64</v>
      </c>
      <c r="Z45" s="145">
        <v>0.57</v>
      </c>
    </row>
    <row r="46" spans="1:26" s="139" customFormat="1" ht="13.5" customHeight="1">
      <c r="A46" s="520"/>
      <c r="B46" s="6" t="s">
        <v>40</v>
      </c>
      <c r="C46" s="21">
        <v>1</v>
      </c>
      <c r="D46" s="22">
        <v>2</v>
      </c>
      <c r="E46" s="22">
        <v>1</v>
      </c>
      <c r="F46" s="22"/>
      <c r="G46" s="23">
        <v>2</v>
      </c>
      <c r="H46" s="23"/>
      <c r="I46" s="21">
        <f t="shared" si="6"/>
        <v>6</v>
      </c>
      <c r="J46" s="22">
        <v>9</v>
      </c>
      <c r="K46" s="23">
        <v>10</v>
      </c>
      <c r="L46" s="21">
        <v>331</v>
      </c>
      <c r="M46" s="22">
        <v>368</v>
      </c>
      <c r="N46" s="142">
        <v>320</v>
      </c>
      <c r="O46" s="29">
        <f t="shared" si="9"/>
        <v>1</v>
      </c>
      <c r="P46" s="29">
        <f t="shared" si="10"/>
        <v>2</v>
      </c>
      <c r="Q46" s="29">
        <f t="shared" si="11"/>
        <v>0.3333333333333333</v>
      </c>
      <c r="R46" s="29">
        <f t="shared" si="12"/>
        <v>0</v>
      </c>
      <c r="S46" s="30">
        <f t="shared" si="8"/>
        <v>2</v>
      </c>
      <c r="T46" s="30">
        <f t="shared" si="13"/>
        <v>0</v>
      </c>
      <c r="U46" s="31">
        <f t="shared" si="14"/>
        <v>0.75</v>
      </c>
      <c r="V46" s="29">
        <v>1.125</v>
      </c>
      <c r="W46" s="30">
        <v>1.25</v>
      </c>
      <c r="X46" s="129">
        <v>0.49</v>
      </c>
      <c r="Y46" s="130">
        <v>0.54</v>
      </c>
      <c r="Z46" s="143">
        <v>0.47</v>
      </c>
    </row>
    <row r="47" spans="1:26" s="139" customFormat="1" ht="13.5" customHeight="1">
      <c r="A47" s="520"/>
      <c r="B47" s="6" t="s">
        <v>41</v>
      </c>
      <c r="C47" s="21"/>
      <c r="D47" s="22">
        <v>3</v>
      </c>
      <c r="E47" s="22">
        <v>5</v>
      </c>
      <c r="F47" s="22">
        <v>1</v>
      </c>
      <c r="G47" s="23"/>
      <c r="H47" s="23"/>
      <c r="I47" s="21">
        <f t="shared" si="6"/>
        <v>9</v>
      </c>
      <c r="J47" s="22">
        <v>6</v>
      </c>
      <c r="K47" s="23">
        <v>8</v>
      </c>
      <c r="L47" s="21">
        <v>323</v>
      </c>
      <c r="M47" s="22">
        <v>358</v>
      </c>
      <c r="N47" s="142">
        <v>347</v>
      </c>
      <c r="O47" s="29">
        <f t="shared" si="9"/>
        <v>0</v>
      </c>
      <c r="P47" s="29">
        <f t="shared" si="10"/>
        <v>3</v>
      </c>
      <c r="Q47" s="29">
        <f t="shared" si="11"/>
        <v>1.6666666666666667</v>
      </c>
      <c r="R47" s="29">
        <f t="shared" si="12"/>
        <v>1</v>
      </c>
      <c r="S47" s="30">
        <f t="shared" si="8"/>
        <v>0</v>
      </c>
      <c r="T47" s="30">
        <f t="shared" si="13"/>
        <v>0</v>
      </c>
      <c r="U47" s="31">
        <f t="shared" si="14"/>
        <v>1.125</v>
      </c>
      <c r="V47" s="29">
        <v>0.75</v>
      </c>
      <c r="W47" s="30">
        <v>1</v>
      </c>
      <c r="X47" s="129">
        <v>0.47</v>
      </c>
      <c r="Y47" s="130">
        <v>0.52</v>
      </c>
      <c r="Z47" s="143">
        <v>0.51</v>
      </c>
    </row>
    <row r="48" spans="1:26" s="139" customFormat="1" ht="13.5" customHeight="1">
      <c r="A48" s="520"/>
      <c r="B48" s="6" t="s">
        <v>42</v>
      </c>
      <c r="C48" s="21">
        <v>1</v>
      </c>
      <c r="D48" s="22">
        <v>2</v>
      </c>
      <c r="E48" s="22">
        <v>4</v>
      </c>
      <c r="F48" s="22"/>
      <c r="G48" s="23">
        <v>4</v>
      </c>
      <c r="H48" s="23"/>
      <c r="I48" s="21">
        <f t="shared" si="6"/>
        <v>11</v>
      </c>
      <c r="J48" s="22">
        <v>6</v>
      </c>
      <c r="K48" s="23">
        <v>11</v>
      </c>
      <c r="L48" s="21">
        <v>365</v>
      </c>
      <c r="M48" s="22">
        <v>352</v>
      </c>
      <c r="N48" s="142">
        <v>349</v>
      </c>
      <c r="O48" s="29">
        <f t="shared" si="9"/>
        <v>1</v>
      </c>
      <c r="P48" s="29">
        <f t="shared" si="10"/>
        <v>2</v>
      </c>
      <c r="Q48" s="29">
        <f t="shared" si="11"/>
        <v>1.3333333333333333</v>
      </c>
      <c r="R48" s="29">
        <f t="shared" si="12"/>
        <v>0</v>
      </c>
      <c r="S48" s="30">
        <f t="shared" si="8"/>
        <v>4</v>
      </c>
      <c r="T48" s="30">
        <f t="shared" si="13"/>
        <v>0</v>
      </c>
      <c r="U48" s="31">
        <f t="shared" si="14"/>
        <v>1.375</v>
      </c>
      <c r="V48" s="29">
        <v>0.75</v>
      </c>
      <c r="W48" s="30">
        <v>1.375</v>
      </c>
      <c r="X48" s="129">
        <v>0.53</v>
      </c>
      <c r="Y48" s="130">
        <v>0.51</v>
      </c>
      <c r="Z48" s="143">
        <v>0.51</v>
      </c>
    </row>
    <row r="49" spans="1:26" s="139" customFormat="1" ht="13.5" customHeight="1">
      <c r="A49" s="521"/>
      <c r="B49" s="135" t="s">
        <v>43</v>
      </c>
      <c r="C49" s="36">
        <v>3</v>
      </c>
      <c r="D49" s="37">
        <v>5</v>
      </c>
      <c r="E49" s="37">
        <v>6</v>
      </c>
      <c r="F49" s="37"/>
      <c r="G49" s="38">
        <v>1</v>
      </c>
      <c r="H49" s="38"/>
      <c r="I49" s="36">
        <f t="shared" si="6"/>
        <v>15</v>
      </c>
      <c r="J49" s="37">
        <v>8</v>
      </c>
      <c r="K49" s="38">
        <v>9</v>
      </c>
      <c r="L49" s="36">
        <v>347</v>
      </c>
      <c r="M49" s="37">
        <v>276</v>
      </c>
      <c r="N49" s="253">
        <v>359</v>
      </c>
      <c r="O49" s="44">
        <f t="shared" si="9"/>
        <v>3</v>
      </c>
      <c r="P49" s="44">
        <f t="shared" si="10"/>
        <v>5</v>
      </c>
      <c r="Q49" s="44">
        <f t="shared" si="11"/>
        <v>2</v>
      </c>
      <c r="R49" s="44">
        <f t="shared" si="12"/>
        <v>0</v>
      </c>
      <c r="S49" s="45">
        <f t="shared" si="8"/>
        <v>1</v>
      </c>
      <c r="T49" s="45">
        <f t="shared" si="13"/>
        <v>0</v>
      </c>
      <c r="U49" s="46">
        <f t="shared" si="14"/>
        <v>1.875</v>
      </c>
      <c r="V49" s="44">
        <v>1</v>
      </c>
      <c r="W49" s="45">
        <v>1.125</v>
      </c>
      <c r="X49" s="140">
        <v>0.51</v>
      </c>
      <c r="Y49" s="141">
        <v>0.4</v>
      </c>
      <c r="Z49" s="254">
        <v>0.53</v>
      </c>
    </row>
    <row r="50" spans="1:26" s="139" customFormat="1" ht="13.5" customHeight="1">
      <c r="A50" s="519">
        <v>11</v>
      </c>
      <c r="B50" s="6" t="s">
        <v>44</v>
      </c>
      <c r="C50" s="21">
        <v>1</v>
      </c>
      <c r="D50" s="22">
        <v>1</v>
      </c>
      <c r="E50" s="22">
        <v>4</v>
      </c>
      <c r="F50" s="22">
        <v>2</v>
      </c>
      <c r="G50" s="23">
        <v>2</v>
      </c>
      <c r="H50" s="23"/>
      <c r="I50" s="21">
        <f t="shared" si="6"/>
        <v>10</v>
      </c>
      <c r="J50" s="22">
        <v>5</v>
      </c>
      <c r="K50" s="23">
        <v>15</v>
      </c>
      <c r="L50" s="21">
        <v>296</v>
      </c>
      <c r="M50" s="22">
        <v>390</v>
      </c>
      <c r="N50" s="142">
        <v>363</v>
      </c>
      <c r="O50" s="29">
        <f t="shared" si="9"/>
        <v>1</v>
      </c>
      <c r="P50" s="29">
        <f t="shared" si="10"/>
        <v>1</v>
      </c>
      <c r="Q50" s="29">
        <f t="shared" si="11"/>
        <v>1.3333333333333333</v>
      </c>
      <c r="R50" s="29">
        <f t="shared" si="12"/>
        <v>2</v>
      </c>
      <c r="S50" s="30">
        <f t="shared" si="8"/>
        <v>2</v>
      </c>
      <c r="T50" s="30">
        <f t="shared" si="13"/>
        <v>0</v>
      </c>
      <c r="U50" s="31">
        <f t="shared" si="14"/>
        <v>1.25</v>
      </c>
      <c r="V50" s="29">
        <v>0.625</v>
      </c>
      <c r="W50" s="30">
        <v>1.875</v>
      </c>
      <c r="X50" s="129">
        <v>0.43</v>
      </c>
      <c r="Y50" s="130">
        <v>0.57</v>
      </c>
      <c r="Z50" s="143">
        <v>0.53</v>
      </c>
    </row>
    <row r="51" spans="1:26" s="139" customFormat="1" ht="13.5" customHeight="1">
      <c r="A51" s="520"/>
      <c r="B51" s="6" t="s">
        <v>45</v>
      </c>
      <c r="C51" s="21">
        <v>2</v>
      </c>
      <c r="D51" s="22">
        <v>4</v>
      </c>
      <c r="E51" s="22">
        <v>5</v>
      </c>
      <c r="F51" s="22">
        <v>1</v>
      </c>
      <c r="G51" s="23"/>
      <c r="H51" s="23"/>
      <c r="I51" s="21">
        <f t="shared" si="6"/>
        <v>12</v>
      </c>
      <c r="J51" s="22">
        <v>17</v>
      </c>
      <c r="K51" s="23">
        <v>6</v>
      </c>
      <c r="L51" s="21">
        <v>382</v>
      </c>
      <c r="M51" s="22">
        <v>396</v>
      </c>
      <c r="N51" s="142">
        <v>341</v>
      </c>
      <c r="O51" s="29">
        <f t="shared" si="9"/>
        <v>2</v>
      </c>
      <c r="P51" s="29">
        <f t="shared" si="10"/>
        <v>4</v>
      </c>
      <c r="Q51" s="29">
        <f t="shared" si="11"/>
        <v>1.6666666666666667</v>
      </c>
      <c r="R51" s="29">
        <f t="shared" si="12"/>
        <v>1</v>
      </c>
      <c r="S51" s="30">
        <f t="shared" si="8"/>
        <v>0</v>
      </c>
      <c r="T51" s="30">
        <f t="shared" si="13"/>
        <v>0</v>
      </c>
      <c r="U51" s="31">
        <f t="shared" si="14"/>
        <v>1.5</v>
      </c>
      <c r="V51" s="29">
        <v>2.125</v>
      </c>
      <c r="W51" s="30">
        <v>0.75</v>
      </c>
      <c r="X51" s="129">
        <v>0.56</v>
      </c>
      <c r="Y51" s="130">
        <v>0.58</v>
      </c>
      <c r="Z51" s="143">
        <v>0.5</v>
      </c>
    </row>
    <row r="52" spans="1:26" s="139" customFormat="1" ht="13.5" customHeight="1">
      <c r="A52" s="520"/>
      <c r="B52" s="6" t="s">
        <v>46</v>
      </c>
      <c r="C52" s="21">
        <v>2</v>
      </c>
      <c r="D52" s="22">
        <v>2</v>
      </c>
      <c r="E52" s="22">
        <v>12</v>
      </c>
      <c r="F52" s="22"/>
      <c r="G52" s="23">
        <v>1</v>
      </c>
      <c r="H52" s="23"/>
      <c r="I52" s="21">
        <f t="shared" si="6"/>
        <v>17</v>
      </c>
      <c r="J52" s="22">
        <v>8</v>
      </c>
      <c r="K52" s="23">
        <v>3</v>
      </c>
      <c r="L52" s="21">
        <v>417</v>
      </c>
      <c r="M52" s="22">
        <v>330</v>
      </c>
      <c r="N52" s="142">
        <v>370</v>
      </c>
      <c r="O52" s="29">
        <f t="shared" si="9"/>
        <v>2</v>
      </c>
      <c r="P52" s="29">
        <f t="shared" si="10"/>
        <v>2</v>
      </c>
      <c r="Q52" s="29">
        <f t="shared" si="11"/>
        <v>4</v>
      </c>
      <c r="R52" s="29">
        <f t="shared" si="12"/>
        <v>0</v>
      </c>
      <c r="S52" s="30">
        <f t="shared" si="8"/>
        <v>1</v>
      </c>
      <c r="T52" s="30">
        <f t="shared" si="13"/>
        <v>0</v>
      </c>
      <c r="U52" s="31">
        <f t="shared" si="14"/>
        <v>2.125</v>
      </c>
      <c r="V52" s="29">
        <v>1</v>
      </c>
      <c r="W52" s="30">
        <v>0.375</v>
      </c>
      <c r="X52" s="129">
        <v>0.61</v>
      </c>
      <c r="Y52" s="130">
        <v>0.48</v>
      </c>
      <c r="Z52" s="143">
        <v>0.54</v>
      </c>
    </row>
    <row r="53" spans="1:26" s="139" customFormat="1" ht="13.5" customHeight="1">
      <c r="A53" s="521"/>
      <c r="B53" s="135" t="s">
        <v>47</v>
      </c>
      <c r="C53" s="36">
        <v>2</v>
      </c>
      <c r="D53" s="37">
        <v>5</v>
      </c>
      <c r="E53" s="37">
        <v>14</v>
      </c>
      <c r="F53" s="37"/>
      <c r="G53" s="38"/>
      <c r="H53" s="38"/>
      <c r="I53" s="36">
        <f t="shared" si="6"/>
        <v>21</v>
      </c>
      <c r="J53" s="37">
        <v>9</v>
      </c>
      <c r="K53" s="38">
        <v>8</v>
      </c>
      <c r="L53" s="36">
        <v>396</v>
      </c>
      <c r="M53" s="37">
        <v>424</v>
      </c>
      <c r="N53" s="253">
        <v>375</v>
      </c>
      <c r="O53" s="44">
        <f t="shared" si="9"/>
        <v>2</v>
      </c>
      <c r="P53" s="44">
        <f t="shared" si="10"/>
        <v>5</v>
      </c>
      <c r="Q53" s="44">
        <f t="shared" si="11"/>
        <v>4.666666666666667</v>
      </c>
      <c r="R53" s="44">
        <f t="shared" si="12"/>
        <v>0</v>
      </c>
      <c r="S53" s="45">
        <f t="shared" si="8"/>
        <v>0</v>
      </c>
      <c r="T53" s="45">
        <f t="shared" si="13"/>
        <v>0</v>
      </c>
      <c r="U53" s="46">
        <f t="shared" si="14"/>
        <v>2.625</v>
      </c>
      <c r="V53" s="44">
        <v>1.125</v>
      </c>
      <c r="W53" s="45">
        <v>1</v>
      </c>
      <c r="X53" s="140">
        <v>0.58</v>
      </c>
      <c r="Y53" s="141">
        <v>0.62</v>
      </c>
      <c r="Z53" s="254">
        <v>0.55</v>
      </c>
    </row>
    <row r="54" spans="1:26" s="139" customFormat="1" ht="13.5" customHeight="1">
      <c r="A54" s="519">
        <v>12</v>
      </c>
      <c r="B54" s="6" t="s">
        <v>48</v>
      </c>
      <c r="C54" s="21">
        <v>3</v>
      </c>
      <c r="D54" s="22">
        <v>2</v>
      </c>
      <c r="E54" s="22">
        <v>7</v>
      </c>
      <c r="F54" s="22"/>
      <c r="G54" s="23"/>
      <c r="H54" s="23"/>
      <c r="I54" s="21">
        <f t="shared" si="6"/>
        <v>12</v>
      </c>
      <c r="J54" s="22">
        <v>11</v>
      </c>
      <c r="K54" s="23">
        <v>12</v>
      </c>
      <c r="L54" s="21">
        <v>390</v>
      </c>
      <c r="M54" s="22">
        <v>440</v>
      </c>
      <c r="N54" s="142">
        <v>404</v>
      </c>
      <c r="O54" s="29">
        <f t="shared" si="9"/>
        <v>3</v>
      </c>
      <c r="P54" s="29">
        <f t="shared" si="10"/>
        <v>2</v>
      </c>
      <c r="Q54" s="29">
        <f t="shared" si="11"/>
        <v>2.3333333333333335</v>
      </c>
      <c r="R54" s="29">
        <f t="shared" si="12"/>
        <v>0</v>
      </c>
      <c r="S54" s="30">
        <f t="shared" si="8"/>
        <v>0</v>
      </c>
      <c r="T54" s="30">
        <f t="shared" si="13"/>
        <v>0</v>
      </c>
      <c r="U54" s="31">
        <f t="shared" si="14"/>
        <v>1.5</v>
      </c>
      <c r="V54" s="29">
        <v>1.375</v>
      </c>
      <c r="W54" s="30">
        <v>1.5</v>
      </c>
      <c r="X54" s="129">
        <v>0.57</v>
      </c>
      <c r="Y54" s="130">
        <v>0.64</v>
      </c>
      <c r="Z54" s="143">
        <v>0.59</v>
      </c>
    </row>
    <row r="55" spans="1:26" s="139" customFormat="1" ht="13.5" customHeight="1">
      <c r="A55" s="520"/>
      <c r="B55" s="6" t="s">
        <v>49</v>
      </c>
      <c r="C55" s="21"/>
      <c r="D55" s="22">
        <v>4</v>
      </c>
      <c r="E55" s="22">
        <v>10</v>
      </c>
      <c r="F55" s="22"/>
      <c r="G55" s="23">
        <v>1</v>
      </c>
      <c r="H55" s="23"/>
      <c r="I55" s="21">
        <f t="shared" si="6"/>
        <v>15</v>
      </c>
      <c r="J55" s="22">
        <v>9</v>
      </c>
      <c r="K55" s="23">
        <v>11</v>
      </c>
      <c r="L55" s="21">
        <v>460</v>
      </c>
      <c r="M55" s="22">
        <v>429</v>
      </c>
      <c r="N55" s="142">
        <v>458</v>
      </c>
      <c r="O55" s="29">
        <f t="shared" si="9"/>
        <v>0</v>
      </c>
      <c r="P55" s="29">
        <f t="shared" si="10"/>
        <v>4</v>
      </c>
      <c r="Q55" s="29">
        <f t="shared" si="11"/>
        <v>3.3333333333333335</v>
      </c>
      <c r="R55" s="29">
        <f t="shared" si="12"/>
        <v>0</v>
      </c>
      <c r="S55" s="30">
        <f t="shared" si="8"/>
        <v>1</v>
      </c>
      <c r="T55" s="30">
        <f t="shared" si="13"/>
        <v>0</v>
      </c>
      <c r="U55" s="31">
        <f t="shared" si="14"/>
        <v>1.875</v>
      </c>
      <c r="V55" s="29">
        <v>1.125</v>
      </c>
      <c r="W55" s="30">
        <v>1.375</v>
      </c>
      <c r="X55" s="129">
        <v>0.67</v>
      </c>
      <c r="Y55" s="130">
        <v>0.63</v>
      </c>
      <c r="Z55" s="143">
        <v>0.67</v>
      </c>
    </row>
    <row r="56" spans="1:26" s="139" customFormat="1" ht="13.5" customHeight="1">
      <c r="A56" s="520"/>
      <c r="B56" s="6" t="s">
        <v>50</v>
      </c>
      <c r="C56" s="21">
        <v>2</v>
      </c>
      <c r="D56" s="22">
        <v>4</v>
      </c>
      <c r="E56" s="22">
        <v>7</v>
      </c>
      <c r="F56" s="22">
        <v>2</v>
      </c>
      <c r="G56" s="23">
        <v>5</v>
      </c>
      <c r="H56" s="23"/>
      <c r="I56" s="21">
        <f t="shared" si="6"/>
        <v>20</v>
      </c>
      <c r="J56" s="22">
        <v>7</v>
      </c>
      <c r="K56" s="23">
        <v>18</v>
      </c>
      <c r="L56" s="21">
        <v>486</v>
      </c>
      <c r="M56" s="22">
        <v>435</v>
      </c>
      <c r="N56" s="142">
        <v>395</v>
      </c>
      <c r="O56" s="29">
        <f t="shared" si="9"/>
        <v>2</v>
      </c>
      <c r="P56" s="29">
        <f t="shared" si="10"/>
        <v>4</v>
      </c>
      <c r="Q56" s="29">
        <f t="shared" si="11"/>
        <v>2.3333333333333335</v>
      </c>
      <c r="R56" s="29">
        <f t="shared" si="12"/>
        <v>2</v>
      </c>
      <c r="S56" s="30">
        <f t="shared" si="8"/>
        <v>5</v>
      </c>
      <c r="T56" s="30">
        <f t="shared" si="13"/>
        <v>0</v>
      </c>
      <c r="U56" s="31">
        <f t="shared" si="14"/>
        <v>2.5</v>
      </c>
      <c r="V56" s="29">
        <v>0.875</v>
      </c>
      <c r="W56" s="30">
        <v>2.25</v>
      </c>
      <c r="X56" s="129">
        <v>0.71</v>
      </c>
      <c r="Y56" s="130">
        <v>0.64</v>
      </c>
      <c r="Z56" s="143">
        <v>0.58</v>
      </c>
    </row>
    <row r="57" spans="1:26" s="139" customFormat="1" ht="13.5" customHeight="1">
      <c r="A57" s="520"/>
      <c r="B57" s="6" t="s">
        <v>51</v>
      </c>
      <c r="C57" s="21">
        <v>1</v>
      </c>
      <c r="D57" s="22">
        <v>7</v>
      </c>
      <c r="E57" s="22">
        <v>7</v>
      </c>
      <c r="F57" s="22">
        <v>1</v>
      </c>
      <c r="G57" s="23">
        <v>1</v>
      </c>
      <c r="H57" s="23"/>
      <c r="I57" s="21">
        <f t="shared" si="6"/>
        <v>17</v>
      </c>
      <c r="J57" s="22">
        <v>10</v>
      </c>
      <c r="K57" s="23">
        <v>17</v>
      </c>
      <c r="L57" s="21">
        <v>449</v>
      </c>
      <c r="M57" s="22">
        <v>371</v>
      </c>
      <c r="N57" s="142">
        <v>383</v>
      </c>
      <c r="O57" s="29">
        <f t="shared" si="9"/>
        <v>1</v>
      </c>
      <c r="P57" s="29">
        <f t="shared" si="10"/>
        <v>7</v>
      </c>
      <c r="Q57" s="29">
        <f t="shared" si="11"/>
        <v>2.3333333333333335</v>
      </c>
      <c r="R57" s="29">
        <f t="shared" si="12"/>
        <v>1</v>
      </c>
      <c r="S57" s="30">
        <f t="shared" si="8"/>
        <v>1</v>
      </c>
      <c r="T57" s="30">
        <f t="shared" si="13"/>
        <v>0</v>
      </c>
      <c r="U57" s="31">
        <f t="shared" si="14"/>
        <v>2.125</v>
      </c>
      <c r="V57" s="29">
        <v>1.25</v>
      </c>
      <c r="W57" s="30">
        <v>2.125</v>
      </c>
      <c r="X57" s="129">
        <v>0.66</v>
      </c>
      <c r="Y57" s="130">
        <v>0.55</v>
      </c>
      <c r="Z57" s="143">
        <v>0.58</v>
      </c>
    </row>
    <row r="58" spans="1:26" s="139" customFormat="1" ht="13.5" customHeight="1" hidden="1">
      <c r="A58" s="303"/>
      <c r="B58" s="146">
        <v>53</v>
      </c>
      <c r="C58" s="147">
        <v>0</v>
      </c>
      <c r="D58" s="148">
        <v>0</v>
      </c>
      <c r="E58" s="148">
        <v>0</v>
      </c>
      <c r="F58" s="148">
        <v>0</v>
      </c>
      <c r="G58" s="149">
        <v>0</v>
      </c>
      <c r="H58" s="149">
        <v>0</v>
      </c>
      <c r="I58" s="147">
        <f>SUM(C58:H58)</f>
        <v>0</v>
      </c>
      <c r="J58" s="148">
        <v>0</v>
      </c>
      <c r="K58" s="149">
        <v>0</v>
      </c>
      <c r="L58" s="147"/>
      <c r="M58" s="148"/>
      <c r="N58" s="291"/>
      <c r="O58" s="76"/>
      <c r="P58" s="76"/>
      <c r="Q58" s="76"/>
      <c r="R58" s="76"/>
      <c r="S58" s="77"/>
      <c r="T58" s="77"/>
      <c r="U58" s="78">
        <f t="shared" si="14"/>
        <v>0</v>
      </c>
      <c r="V58" s="76">
        <v>0</v>
      </c>
      <c r="W58" s="77">
        <v>0</v>
      </c>
      <c r="X58" s="79"/>
      <c r="Y58" s="154"/>
      <c r="Z58" s="292"/>
    </row>
    <row r="59" spans="1:26" s="139" customFormat="1" ht="15.75" customHeight="1">
      <c r="A59" s="604" t="s">
        <v>60</v>
      </c>
      <c r="B59" s="605"/>
      <c r="C59" s="156">
        <f aca="true" t="shared" si="15" ref="C59:H59">SUM(C6:C58)</f>
        <v>43</v>
      </c>
      <c r="D59" s="157">
        <f t="shared" si="15"/>
        <v>213</v>
      </c>
      <c r="E59" s="157">
        <f t="shared" si="15"/>
        <v>211</v>
      </c>
      <c r="F59" s="157">
        <f t="shared" si="15"/>
        <v>29</v>
      </c>
      <c r="G59" s="158">
        <f t="shared" si="15"/>
        <v>117</v>
      </c>
      <c r="H59" s="158">
        <f t="shared" si="15"/>
        <v>3</v>
      </c>
      <c r="I59" s="156">
        <f>SUM(I6:I58)</f>
        <v>616</v>
      </c>
      <c r="J59" s="157">
        <f>SUM(J6:J58)</f>
        <v>666</v>
      </c>
      <c r="K59" s="158">
        <f>SUM(K6:K58)</f>
        <v>600</v>
      </c>
      <c r="L59" s="156">
        <f>SUM(L6:L57)</f>
        <v>20606</v>
      </c>
      <c r="M59" s="157">
        <f aca="true" t="shared" si="16" ref="M59:W59">SUM(M6:M58)</f>
        <v>19712</v>
      </c>
      <c r="N59" s="160">
        <f t="shared" si="16"/>
        <v>21231</v>
      </c>
      <c r="O59" s="162">
        <f t="shared" si="16"/>
        <v>43</v>
      </c>
      <c r="P59" s="162">
        <f t="shared" si="16"/>
        <v>213</v>
      </c>
      <c r="Q59" s="162">
        <f t="shared" si="16"/>
        <v>70.33333333333333</v>
      </c>
      <c r="R59" s="162">
        <f t="shared" si="16"/>
        <v>29</v>
      </c>
      <c r="S59" s="163">
        <f t="shared" si="16"/>
        <v>117</v>
      </c>
      <c r="T59" s="163">
        <f t="shared" si="16"/>
        <v>3</v>
      </c>
      <c r="U59" s="161">
        <f t="shared" si="16"/>
        <v>77</v>
      </c>
      <c r="V59" s="162">
        <f t="shared" si="16"/>
        <v>83.25</v>
      </c>
      <c r="W59" s="163">
        <f t="shared" si="16"/>
        <v>75</v>
      </c>
      <c r="X59" s="161">
        <v>30.21</v>
      </c>
      <c r="Y59" s="162">
        <v>28.95</v>
      </c>
      <c r="Z59" s="164">
        <v>31.41</v>
      </c>
    </row>
    <row r="60" spans="2:26" s="126" customFormat="1" ht="13.5" customHeight="1">
      <c r="B60" s="255"/>
      <c r="C60" s="256"/>
      <c r="D60" s="256"/>
      <c r="E60" s="256"/>
      <c r="F60" s="256"/>
      <c r="G60" s="256"/>
      <c r="H60" s="256"/>
      <c r="I60" s="256"/>
      <c r="K60" s="256"/>
      <c r="N60" s="166"/>
      <c r="O60" s="168"/>
      <c r="P60" s="256"/>
      <c r="R60" s="256"/>
      <c r="S60" s="256"/>
      <c r="T60" s="256"/>
      <c r="U60" s="256"/>
      <c r="V60" s="256"/>
      <c r="W60" s="256"/>
      <c r="X60" s="256"/>
      <c r="Y60" s="256"/>
      <c r="Z60" s="222"/>
    </row>
    <row r="61" ht="12">
      <c r="M61" s="168"/>
    </row>
  </sheetData>
  <sheetProtection/>
  <mergeCells count="33">
    <mergeCell ref="A59:B59"/>
    <mergeCell ref="A19:A22"/>
    <mergeCell ref="A32:A35"/>
    <mergeCell ref="A54:A57"/>
    <mergeCell ref="A11:A14"/>
    <mergeCell ref="O2:Z2"/>
    <mergeCell ref="C2:N2"/>
    <mergeCell ref="C3:H3"/>
    <mergeCell ref="I3:K3"/>
    <mergeCell ref="O3:T3"/>
    <mergeCell ref="U3:W3"/>
    <mergeCell ref="A36:A40"/>
    <mergeCell ref="A28:A31"/>
    <mergeCell ref="A6:A10"/>
    <mergeCell ref="X3:Z3"/>
    <mergeCell ref="A15:A18"/>
    <mergeCell ref="L3:N3"/>
    <mergeCell ref="L4:L5"/>
    <mergeCell ref="M4:M5"/>
    <mergeCell ref="Z4:Z5"/>
    <mergeCell ref="A50:A53"/>
    <mergeCell ref="A23:A27"/>
    <mergeCell ref="A41:A44"/>
    <mergeCell ref="I4:I5"/>
    <mergeCell ref="J4:J5"/>
    <mergeCell ref="K4:K5"/>
    <mergeCell ref="A45:A49"/>
    <mergeCell ref="N4:N5"/>
    <mergeCell ref="U4:U5"/>
    <mergeCell ref="V4:V5"/>
    <mergeCell ref="W4:W5"/>
    <mergeCell ref="X4:X5"/>
    <mergeCell ref="Y4:Y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I59:K59 I31 M59:N59 O59:W59" formulaRange="1"/>
    <ignoredError sqref="Q6:Q54 Q55:Q58" formula="1"/>
    <ignoredError sqref="B6:B30 B32:B49 B50:B57" numberStoredAsText="1"/>
    <ignoredError sqref="L59" formula="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AO74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329" customWidth="1"/>
    <col min="2" max="2" width="3.625" style="329" customWidth="1"/>
    <col min="3" max="8" width="3.875" style="329" customWidth="1"/>
    <col min="9" max="11" width="5.375" style="329" customWidth="1"/>
    <col min="12" max="14" width="6.875" style="329" customWidth="1"/>
    <col min="15" max="20" width="6.125" style="329" customWidth="1"/>
    <col min="21" max="21" width="4.125" style="329" customWidth="1"/>
    <col min="22" max="22" width="3.00390625" style="329" customWidth="1"/>
    <col min="23" max="23" width="3.625" style="329" customWidth="1"/>
    <col min="24" max="29" width="3.875" style="329" customWidth="1"/>
    <col min="30" max="32" width="5.375" style="329" customWidth="1"/>
    <col min="33" max="35" width="6.875" style="329" customWidth="1"/>
    <col min="36" max="41" width="6.125" style="329" customWidth="1"/>
    <col min="42" max="16384" width="9.00390625" style="329" customWidth="1"/>
  </cols>
  <sheetData>
    <row r="1" spans="1:22" s="323" customFormat="1" ht="24.75" customHeight="1">
      <c r="A1" s="257" t="s">
        <v>109</v>
      </c>
      <c r="V1" s="257" t="s">
        <v>61</v>
      </c>
    </row>
    <row r="2" spans="1:41" s="333" customFormat="1" ht="18" customHeight="1">
      <c r="A2" s="372"/>
      <c r="B2" s="373"/>
      <c r="C2" s="567" t="s">
        <v>56</v>
      </c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8"/>
      <c r="O2" s="601" t="s">
        <v>89</v>
      </c>
      <c r="P2" s="565"/>
      <c r="Q2" s="565"/>
      <c r="R2" s="565"/>
      <c r="S2" s="565"/>
      <c r="T2" s="566"/>
      <c r="V2" s="372"/>
      <c r="W2" s="373"/>
      <c r="X2" s="567" t="s">
        <v>56</v>
      </c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8"/>
      <c r="AJ2" s="601" t="s">
        <v>89</v>
      </c>
      <c r="AK2" s="565"/>
      <c r="AL2" s="565"/>
      <c r="AM2" s="565"/>
      <c r="AN2" s="565"/>
      <c r="AO2" s="566"/>
    </row>
    <row r="3" spans="1:41" s="333" customFormat="1" ht="18" customHeight="1">
      <c r="A3" s="374"/>
      <c r="B3" s="375"/>
      <c r="C3" s="569" t="s">
        <v>97</v>
      </c>
      <c r="D3" s="570"/>
      <c r="E3" s="570"/>
      <c r="F3" s="570"/>
      <c r="G3" s="570"/>
      <c r="H3" s="570"/>
      <c r="I3" s="550" t="s">
        <v>53</v>
      </c>
      <c r="J3" s="551"/>
      <c r="K3" s="551"/>
      <c r="L3" s="550" t="s">
        <v>59</v>
      </c>
      <c r="M3" s="551"/>
      <c r="N3" s="552"/>
      <c r="O3" s="572" t="s">
        <v>57</v>
      </c>
      <c r="P3" s="573"/>
      <c r="Q3" s="573"/>
      <c r="R3" s="547" t="s">
        <v>58</v>
      </c>
      <c r="S3" s="548"/>
      <c r="T3" s="549"/>
      <c r="V3" s="374"/>
      <c r="W3" s="375"/>
      <c r="X3" s="569" t="s">
        <v>97</v>
      </c>
      <c r="Y3" s="570"/>
      <c r="Z3" s="570"/>
      <c r="AA3" s="570"/>
      <c r="AB3" s="570"/>
      <c r="AC3" s="570"/>
      <c r="AD3" s="550" t="s">
        <v>53</v>
      </c>
      <c r="AE3" s="551"/>
      <c r="AF3" s="551"/>
      <c r="AG3" s="550" t="s">
        <v>59</v>
      </c>
      <c r="AH3" s="551"/>
      <c r="AI3" s="552"/>
      <c r="AJ3" s="572" t="s">
        <v>57</v>
      </c>
      <c r="AK3" s="573"/>
      <c r="AL3" s="573"/>
      <c r="AM3" s="547" t="s">
        <v>58</v>
      </c>
      <c r="AN3" s="548"/>
      <c r="AO3" s="549"/>
    </row>
    <row r="4" spans="1:41" s="333" customFormat="1" ht="6.75" customHeight="1">
      <c r="A4" s="374"/>
      <c r="B4" s="375"/>
      <c r="C4" s="491"/>
      <c r="D4" s="485"/>
      <c r="E4" s="485"/>
      <c r="F4" s="485"/>
      <c r="G4" s="485"/>
      <c r="H4" s="484"/>
      <c r="I4" s="610">
        <v>2013</v>
      </c>
      <c r="J4" s="595">
        <v>2012</v>
      </c>
      <c r="K4" s="608">
        <v>2011</v>
      </c>
      <c r="L4" s="610">
        <v>2013</v>
      </c>
      <c r="M4" s="595">
        <v>2012</v>
      </c>
      <c r="N4" s="612">
        <v>2011</v>
      </c>
      <c r="O4" s="606">
        <v>2013</v>
      </c>
      <c r="P4" s="595">
        <v>2012</v>
      </c>
      <c r="Q4" s="608">
        <v>2011</v>
      </c>
      <c r="R4" s="593">
        <v>2013</v>
      </c>
      <c r="S4" s="595">
        <v>2012</v>
      </c>
      <c r="T4" s="597">
        <v>2011</v>
      </c>
      <c r="V4" s="374"/>
      <c r="W4" s="375"/>
      <c r="X4" s="491"/>
      <c r="Y4" s="485"/>
      <c r="Z4" s="485"/>
      <c r="AA4" s="485"/>
      <c r="AB4" s="485"/>
      <c r="AC4" s="484"/>
      <c r="AD4" s="610">
        <v>2013</v>
      </c>
      <c r="AE4" s="595">
        <v>2012</v>
      </c>
      <c r="AF4" s="608">
        <v>2011</v>
      </c>
      <c r="AG4" s="610">
        <v>2013</v>
      </c>
      <c r="AH4" s="595">
        <v>2012</v>
      </c>
      <c r="AI4" s="612">
        <v>2011</v>
      </c>
      <c r="AJ4" s="606">
        <v>2013</v>
      </c>
      <c r="AK4" s="595">
        <v>2012</v>
      </c>
      <c r="AL4" s="608">
        <v>2011</v>
      </c>
      <c r="AM4" s="593">
        <v>2013</v>
      </c>
      <c r="AN4" s="595">
        <v>2012</v>
      </c>
      <c r="AO4" s="597">
        <v>2011</v>
      </c>
    </row>
    <row r="5" spans="1:41" s="334" customFormat="1" ht="64.5" customHeight="1">
      <c r="A5" s="376" t="s">
        <v>54</v>
      </c>
      <c r="B5" s="377" t="s">
        <v>55</v>
      </c>
      <c r="C5" s="326" t="s">
        <v>82</v>
      </c>
      <c r="D5" s="327" t="s">
        <v>83</v>
      </c>
      <c r="E5" s="327" t="s">
        <v>84</v>
      </c>
      <c r="F5" s="327" t="s">
        <v>94</v>
      </c>
      <c r="G5" s="327" t="s">
        <v>85</v>
      </c>
      <c r="H5" s="328" t="s">
        <v>86</v>
      </c>
      <c r="I5" s="611"/>
      <c r="J5" s="596"/>
      <c r="K5" s="609"/>
      <c r="L5" s="611"/>
      <c r="M5" s="596"/>
      <c r="N5" s="613"/>
      <c r="O5" s="607"/>
      <c r="P5" s="596"/>
      <c r="Q5" s="609"/>
      <c r="R5" s="594"/>
      <c r="S5" s="596"/>
      <c r="T5" s="598"/>
      <c r="V5" s="376" t="s">
        <v>54</v>
      </c>
      <c r="W5" s="377" t="s">
        <v>55</v>
      </c>
      <c r="X5" s="326" t="s">
        <v>82</v>
      </c>
      <c r="Y5" s="327" t="s">
        <v>83</v>
      </c>
      <c r="Z5" s="327" t="s">
        <v>84</v>
      </c>
      <c r="AA5" s="327" t="s">
        <v>94</v>
      </c>
      <c r="AB5" s="327" t="s">
        <v>85</v>
      </c>
      <c r="AC5" s="328" t="s">
        <v>86</v>
      </c>
      <c r="AD5" s="611"/>
      <c r="AE5" s="596"/>
      <c r="AF5" s="609"/>
      <c r="AG5" s="611"/>
      <c r="AH5" s="596"/>
      <c r="AI5" s="613"/>
      <c r="AJ5" s="607"/>
      <c r="AK5" s="596"/>
      <c r="AL5" s="609"/>
      <c r="AM5" s="594"/>
      <c r="AN5" s="596"/>
      <c r="AO5" s="598"/>
    </row>
    <row r="6" spans="1:41" s="304" customFormat="1" ht="13.5" customHeight="1">
      <c r="A6" s="571">
        <v>1</v>
      </c>
      <c r="B6" s="388" t="s">
        <v>0</v>
      </c>
      <c r="C6" s="454" t="s">
        <v>110</v>
      </c>
      <c r="D6" s="411" t="s">
        <v>110</v>
      </c>
      <c r="E6" s="411" t="s">
        <v>110</v>
      </c>
      <c r="F6" s="411" t="s">
        <v>110</v>
      </c>
      <c r="G6" s="411" t="s">
        <v>110</v>
      </c>
      <c r="H6" s="412" t="s">
        <v>110</v>
      </c>
      <c r="I6" s="402" t="s">
        <v>111</v>
      </c>
      <c r="J6" s="411" t="s">
        <v>110</v>
      </c>
      <c r="K6" s="412" t="s">
        <v>110</v>
      </c>
      <c r="L6" s="423" t="s">
        <v>110</v>
      </c>
      <c r="M6" s="424" t="s">
        <v>110</v>
      </c>
      <c r="N6" s="425" t="s">
        <v>110</v>
      </c>
      <c r="O6" s="407" t="s">
        <v>110</v>
      </c>
      <c r="P6" s="446" t="s">
        <v>110</v>
      </c>
      <c r="Q6" s="447" t="s">
        <v>110</v>
      </c>
      <c r="R6" s="432" t="s">
        <v>110</v>
      </c>
      <c r="S6" s="433" t="s">
        <v>110</v>
      </c>
      <c r="T6" s="434" t="s">
        <v>110</v>
      </c>
      <c r="V6" s="571">
        <v>1</v>
      </c>
      <c r="W6" s="388" t="s">
        <v>0</v>
      </c>
      <c r="X6" s="336"/>
      <c r="Y6" s="175"/>
      <c r="Z6" s="175"/>
      <c r="AA6" s="175"/>
      <c r="AB6" s="175"/>
      <c r="AC6" s="121"/>
      <c r="AD6" s="336">
        <f>SUM(X6:AC6)</f>
        <v>0</v>
      </c>
      <c r="AE6" s="175">
        <v>0</v>
      </c>
      <c r="AF6" s="121">
        <v>0</v>
      </c>
      <c r="AG6" s="85">
        <v>9</v>
      </c>
      <c r="AH6" s="86">
        <v>7</v>
      </c>
      <c r="AI6" s="87">
        <v>4</v>
      </c>
      <c r="AJ6" s="369">
        <f aca="true" t="shared" si="0" ref="AJ6:AJ59">AD6/6</f>
        <v>0</v>
      </c>
      <c r="AK6" s="383">
        <v>0</v>
      </c>
      <c r="AL6" s="123">
        <v>0</v>
      </c>
      <c r="AM6" s="92">
        <v>0.02</v>
      </c>
      <c r="AN6" s="93">
        <v>0.01</v>
      </c>
      <c r="AO6" s="94">
        <v>0.01</v>
      </c>
    </row>
    <row r="7" spans="1:41" s="304" customFormat="1" ht="13.5" customHeight="1">
      <c r="A7" s="562"/>
      <c r="B7" s="389" t="s">
        <v>1</v>
      </c>
      <c r="C7" s="403" t="s">
        <v>110</v>
      </c>
      <c r="D7" s="413" t="s">
        <v>110</v>
      </c>
      <c r="E7" s="413" t="s">
        <v>110</v>
      </c>
      <c r="F7" s="413" t="s">
        <v>110</v>
      </c>
      <c r="G7" s="413" t="s">
        <v>110</v>
      </c>
      <c r="H7" s="414" t="s">
        <v>110</v>
      </c>
      <c r="I7" s="403" t="s">
        <v>110</v>
      </c>
      <c r="J7" s="413" t="s">
        <v>110</v>
      </c>
      <c r="K7" s="414" t="s">
        <v>110</v>
      </c>
      <c r="L7" s="404" t="s">
        <v>110</v>
      </c>
      <c r="M7" s="415" t="s">
        <v>110</v>
      </c>
      <c r="N7" s="426" t="s">
        <v>110</v>
      </c>
      <c r="O7" s="408" t="s">
        <v>110</v>
      </c>
      <c r="P7" s="448" t="s">
        <v>110</v>
      </c>
      <c r="Q7" s="449" t="s">
        <v>110</v>
      </c>
      <c r="R7" s="435" t="s">
        <v>110</v>
      </c>
      <c r="S7" s="436" t="s">
        <v>110</v>
      </c>
      <c r="T7" s="437" t="s">
        <v>110</v>
      </c>
      <c r="V7" s="562"/>
      <c r="W7" s="389" t="s">
        <v>1</v>
      </c>
      <c r="X7" s="384"/>
      <c r="Y7" s="186"/>
      <c r="Z7" s="186"/>
      <c r="AA7" s="186"/>
      <c r="AB7" s="186"/>
      <c r="AC7" s="127"/>
      <c r="AD7" s="384">
        <f aca="true" t="shared" si="1" ref="AD7:AD41">SUM(X7:AC7)</f>
        <v>0</v>
      </c>
      <c r="AE7" s="186">
        <v>0</v>
      </c>
      <c r="AF7" s="127">
        <v>0</v>
      </c>
      <c r="AG7" s="25">
        <v>6</v>
      </c>
      <c r="AH7" s="26">
        <v>5</v>
      </c>
      <c r="AI7" s="27">
        <v>5</v>
      </c>
      <c r="AJ7" s="250">
        <f t="shared" si="0"/>
        <v>0</v>
      </c>
      <c r="AK7" s="69">
        <v>0</v>
      </c>
      <c r="AL7" s="70">
        <v>0</v>
      </c>
      <c r="AM7" s="32">
        <v>0.01</v>
      </c>
      <c r="AN7" s="33">
        <v>0.01</v>
      </c>
      <c r="AO7" s="34">
        <v>0.01</v>
      </c>
    </row>
    <row r="8" spans="1:41" s="304" customFormat="1" ht="13.5" customHeight="1">
      <c r="A8" s="562"/>
      <c r="B8" s="389" t="s">
        <v>2</v>
      </c>
      <c r="C8" s="403" t="s">
        <v>110</v>
      </c>
      <c r="D8" s="413" t="s">
        <v>110</v>
      </c>
      <c r="E8" s="413" t="s">
        <v>110</v>
      </c>
      <c r="F8" s="413" t="s">
        <v>110</v>
      </c>
      <c r="G8" s="413" t="s">
        <v>110</v>
      </c>
      <c r="H8" s="414" t="s">
        <v>110</v>
      </c>
      <c r="I8" s="403" t="s">
        <v>110</v>
      </c>
      <c r="J8" s="413" t="s">
        <v>110</v>
      </c>
      <c r="K8" s="414" t="s">
        <v>110</v>
      </c>
      <c r="L8" s="404" t="s">
        <v>110</v>
      </c>
      <c r="M8" s="415" t="s">
        <v>110</v>
      </c>
      <c r="N8" s="426" t="s">
        <v>110</v>
      </c>
      <c r="O8" s="408" t="s">
        <v>110</v>
      </c>
      <c r="P8" s="448" t="s">
        <v>110</v>
      </c>
      <c r="Q8" s="449" t="s">
        <v>110</v>
      </c>
      <c r="R8" s="435" t="s">
        <v>110</v>
      </c>
      <c r="S8" s="436" t="s">
        <v>110</v>
      </c>
      <c r="T8" s="437" t="s">
        <v>110</v>
      </c>
      <c r="V8" s="562"/>
      <c r="W8" s="389" t="s">
        <v>2</v>
      </c>
      <c r="X8" s="384"/>
      <c r="Y8" s="186"/>
      <c r="Z8" s="186"/>
      <c r="AA8" s="186"/>
      <c r="AB8" s="186"/>
      <c r="AC8" s="127"/>
      <c r="AD8" s="384">
        <f t="shared" si="1"/>
        <v>0</v>
      </c>
      <c r="AE8" s="186">
        <v>0</v>
      </c>
      <c r="AF8" s="127">
        <v>0</v>
      </c>
      <c r="AG8" s="25">
        <v>6</v>
      </c>
      <c r="AH8" s="26">
        <v>12</v>
      </c>
      <c r="AI8" s="27">
        <v>6</v>
      </c>
      <c r="AJ8" s="250">
        <f t="shared" si="0"/>
        <v>0</v>
      </c>
      <c r="AK8" s="69">
        <v>0</v>
      </c>
      <c r="AL8" s="70">
        <v>0</v>
      </c>
      <c r="AM8" s="32">
        <v>0.01</v>
      </c>
      <c r="AN8" s="33">
        <v>0.03</v>
      </c>
      <c r="AO8" s="34">
        <v>0.01</v>
      </c>
    </row>
    <row r="9" spans="1:41" s="304" customFormat="1" ht="13.5" customHeight="1">
      <c r="A9" s="562"/>
      <c r="B9" s="389" t="s">
        <v>3</v>
      </c>
      <c r="C9" s="403" t="s">
        <v>110</v>
      </c>
      <c r="D9" s="413" t="s">
        <v>110</v>
      </c>
      <c r="E9" s="413" t="s">
        <v>110</v>
      </c>
      <c r="F9" s="413" t="s">
        <v>110</v>
      </c>
      <c r="G9" s="413" t="s">
        <v>110</v>
      </c>
      <c r="H9" s="414" t="s">
        <v>110</v>
      </c>
      <c r="I9" s="403" t="s">
        <v>110</v>
      </c>
      <c r="J9" s="413" t="s">
        <v>110</v>
      </c>
      <c r="K9" s="414" t="s">
        <v>110</v>
      </c>
      <c r="L9" s="404" t="s">
        <v>110</v>
      </c>
      <c r="M9" s="415" t="s">
        <v>110</v>
      </c>
      <c r="N9" s="426" t="s">
        <v>110</v>
      </c>
      <c r="O9" s="408" t="s">
        <v>110</v>
      </c>
      <c r="P9" s="448" t="s">
        <v>110</v>
      </c>
      <c r="Q9" s="449" t="s">
        <v>110</v>
      </c>
      <c r="R9" s="435" t="s">
        <v>110</v>
      </c>
      <c r="S9" s="436" t="s">
        <v>110</v>
      </c>
      <c r="T9" s="437" t="s">
        <v>110</v>
      </c>
      <c r="V9" s="562"/>
      <c r="W9" s="389" t="s">
        <v>3</v>
      </c>
      <c r="X9" s="384"/>
      <c r="Y9" s="186"/>
      <c r="Z9" s="186"/>
      <c r="AA9" s="186"/>
      <c r="AB9" s="186"/>
      <c r="AC9" s="127"/>
      <c r="AD9" s="384">
        <f t="shared" si="1"/>
        <v>0</v>
      </c>
      <c r="AE9" s="186">
        <v>0</v>
      </c>
      <c r="AF9" s="127">
        <v>0</v>
      </c>
      <c r="AG9" s="25">
        <v>5</v>
      </c>
      <c r="AH9" s="26">
        <v>7</v>
      </c>
      <c r="AI9" s="27">
        <v>11</v>
      </c>
      <c r="AJ9" s="250">
        <f t="shared" si="0"/>
        <v>0</v>
      </c>
      <c r="AK9" s="69">
        <v>0</v>
      </c>
      <c r="AL9" s="70">
        <v>0</v>
      </c>
      <c r="AM9" s="32">
        <v>0.01</v>
      </c>
      <c r="AN9" s="33">
        <v>0.01</v>
      </c>
      <c r="AO9" s="34">
        <v>0.02</v>
      </c>
    </row>
    <row r="10" spans="1:41" s="304" customFormat="1" ht="13.5" customHeight="1">
      <c r="A10" s="563"/>
      <c r="B10" s="389" t="s">
        <v>4</v>
      </c>
      <c r="C10" s="403" t="s">
        <v>110</v>
      </c>
      <c r="D10" s="413" t="s">
        <v>110</v>
      </c>
      <c r="E10" s="413" t="s">
        <v>110</v>
      </c>
      <c r="F10" s="413" t="s">
        <v>110</v>
      </c>
      <c r="G10" s="413" t="s">
        <v>110</v>
      </c>
      <c r="H10" s="414" t="s">
        <v>110</v>
      </c>
      <c r="I10" s="403" t="s">
        <v>110</v>
      </c>
      <c r="J10" s="413" t="s">
        <v>110</v>
      </c>
      <c r="K10" s="414" t="s">
        <v>110</v>
      </c>
      <c r="L10" s="404" t="s">
        <v>110</v>
      </c>
      <c r="M10" s="415" t="s">
        <v>110</v>
      </c>
      <c r="N10" s="426" t="s">
        <v>110</v>
      </c>
      <c r="O10" s="408" t="s">
        <v>110</v>
      </c>
      <c r="P10" s="448" t="s">
        <v>110</v>
      </c>
      <c r="Q10" s="449" t="s">
        <v>110</v>
      </c>
      <c r="R10" s="435" t="s">
        <v>110</v>
      </c>
      <c r="S10" s="436" t="s">
        <v>110</v>
      </c>
      <c r="T10" s="437" t="s">
        <v>110</v>
      </c>
      <c r="V10" s="563"/>
      <c r="W10" s="389" t="s">
        <v>4</v>
      </c>
      <c r="X10" s="384"/>
      <c r="Y10" s="186"/>
      <c r="Z10" s="186"/>
      <c r="AA10" s="186"/>
      <c r="AB10" s="186"/>
      <c r="AC10" s="127"/>
      <c r="AD10" s="384">
        <f t="shared" si="1"/>
        <v>0</v>
      </c>
      <c r="AE10" s="186">
        <v>0</v>
      </c>
      <c r="AF10" s="127">
        <v>0</v>
      </c>
      <c r="AG10" s="25">
        <v>7</v>
      </c>
      <c r="AH10" s="26">
        <v>10</v>
      </c>
      <c r="AI10" s="27">
        <v>7</v>
      </c>
      <c r="AJ10" s="250">
        <f t="shared" si="0"/>
        <v>0</v>
      </c>
      <c r="AK10" s="69">
        <v>0</v>
      </c>
      <c r="AL10" s="70">
        <v>0</v>
      </c>
      <c r="AM10" s="32">
        <v>0.01</v>
      </c>
      <c r="AN10" s="33">
        <v>0.02</v>
      </c>
      <c r="AO10" s="34">
        <v>0.01</v>
      </c>
    </row>
    <row r="11" spans="1:41" s="134" customFormat="1" ht="13.5" customHeight="1">
      <c r="A11" s="575">
        <v>2</v>
      </c>
      <c r="B11" s="390" t="s">
        <v>5</v>
      </c>
      <c r="C11" s="405" t="s">
        <v>110</v>
      </c>
      <c r="D11" s="417" t="s">
        <v>110</v>
      </c>
      <c r="E11" s="417" t="s">
        <v>110</v>
      </c>
      <c r="F11" s="417" t="s">
        <v>110</v>
      </c>
      <c r="G11" s="417" t="s">
        <v>110</v>
      </c>
      <c r="H11" s="418" t="s">
        <v>110</v>
      </c>
      <c r="I11" s="405" t="s">
        <v>110</v>
      </c>
      <c r="J11" s="417" t="s">
        <v>110</v>
      </c>
      <c r="K11" s="418" t="s">
        <v>110</v>
      </c>
      <c r="L11" s="405" t="s">
        <v>110</v>
      </c>
      <c r="M11" s="417" t="s">
        <v>110</v>
      </c>
      <c r="N11" s="427" t="s">
        <v>110</v>
      </c>
      <c r="O11" s="409" t="s">
        <v>110</v>
      </c>
      <c r="P11" s="450" t="s">
        <v>110</v>
      </c>
      <c r="Q11" s="451" t="s">
        <v>110</v>
      </c>
      <c r="R11" s="438" t="s">
        <v>110</v>
      </c>
      <c r="S11" s="439" t="s">
        <v>110</v>
      </c>
      <c r="T11" s="440" t="s">
        <v>110</v>
      </c>
      <c r="V11" s="575">
        <v>2</v>
      </c>
      <c r="W11" s="390" t="s">
        <v>5</v>
      </c>
      <c r="X11" s="57"/>
      <c r="Y11" s="58"/>
      <c r="Z11" s="58"/>
      <c r="AA11" s="58"/>
      <c r="AB11" s="58"/>
      <c r="AC11" s="71"/>
      <c r="AD11" s="57">
        <f t="shared" si="1"/>
        <v>0</v>
      </c>
      <c r="AE11" s="58">
        <v>0</v>
      </c>
      <c r="AF11" s="71">
        <v>1</v>
      </c>
      <c r="AG11" s="57">
        <v>12</v>
      </c>
      <c r="AH11" s="58">
        <v>7</v>
      </c>
      <c r="AI11" s="59">
        <v>3</v>
      </c>
      <c r="AJ11" s="251">
        <f t="shared" si="0"/>
        <v>0</v>
      </c>
      <c r="AK11" s="72">
        <v>0</v>
      </c>
      <c r="AL11" s="73">
        <v>0.16666666666666666</v>
      </c>
      <c r="AM11" s="64">
        <v>0.03</v>
      </c>
      <c r="AN11" s="65">
        <v>0.01</v>
      </c>
      <c r="AO11" s="66">
        <v>0.01</v>
      </c>
    </row>
    <row r="12" spans="1:41" s="134" customFormat="1" ht="13.5" customHeight="1">
      <c r="A12" s="576"/>
      <c r="B12" s="389" t="s">
        <v>6</v>
      </c>
      <c r="C12" s="404" t="s">
        <v>110</v>
      </c>
      <c r="D12" s="415" t="s">
        <v>110</v>
      </c>
      <c r="E12" s="415" t="s">
        <v>110</v>
      </c>
      <c r="F12" s="415" t="s">
        <v>110</v>
      </c>
      <c r="G12" s="415" t="s">
        <v>110</v>
      </c>
      <c r="H12" s="416" t="s">
        <v>110</v>
      </c>
      <c r="I12" s="404" t="s">
        <v>110</v>
      </c>
      <c r="J12" s="415" t="s">
        <v>110</v>
      </c>
      <c r="K12" s="416" t="s">
        <v>110</v>
      </c>
      <c r="L12" s="404" t="s">
        <v>110</v>
      </c>
      <c r="M12" s="415" t="s">
        <v>110</v>
      </c>
      <c r="N12" s="426" t="s">
        <v>110</v>
      </c>
      <c r="O12" s="408" t="s">
        <v>110</v>
      </c>
      <c r="P12" s="448" t="s">
        <v>110</v>
      </c>
      <c r="Q12" s="449" t="s">
        <v>110</v>
      </c>
      <c r="R12" s="435" t="s">
        <v>110</v>
      </c>
      <c r="S12" s="436" t="s">
        <v>110</v>
      </c>
      <c r="T12" s="437" t="s">
        <v>110</v>
      </c>
      <c r="V12" s="576"/>
      <c r="W12" s="389" t="s">
        <v>6</v>
      </c>
      <c r="X12" s="25"/>
      <c r="Y12" s="26"/>
      <c r="Z12" s="26"/>
      <c r="AA12" s="26"/>
      <c r="AB12" s="26"/>
      <c r="AC12" s="68"/>
      <c r="AD12" s="25">
        <f t="shared" si="1"/>
        <v>0</v>
      </c>
      <c r="AE12" s="26">
        <v>0</v>
      </c>
      <c r="AF12" s="68">
        <v>0</v>
      </c>
      <c r="AG12" s="25">
        <v>3</v>
      </c>
      <c r="AH12" s="26">
        <v>8</v>
      </c>
      <c r="AI12" s="27">
        <v>10</v>
      </c>
      <c r="AJ12" s="250">
        <f t="shared" si="0"/>
        <v>0</v>
      </c>
      <c r="AK12" s="69">
        <v>0</v>
      </c>
      <c r="AL12" s="70">
        <v>0</v>
      </c>
      <c r="AM12" s="32">
        <v>0.01</v>
      </c>
      <c r="AN12" s="33">
        <v>0.02</v>
      </c>
      <c r="AO12" s="34">
        <v>0.02</v>
      </c>
    </row>
    <row r="13" spans="1:41" s="134" customFormat="1" ht="13.5" customHeight="1">
      <c r="A13" s="576"/>
      <c r="B13" s="389" t="s">
        <v>7</v>
      </c>
      <c r="C13" s="404" t="s">
        <v>110</v>
      </c>
      <c r="D13" s="415" t="s">
        <v>110</v>
      </c>
      <c r="E13" s="415" t="s">
        <v>110</v>
      </c>
      <c r="F13" s="415" t="s">
        <v>110</v>
      </c>
      <c r="G13" s="415" t="s">
        <v>110</v>
      </c>
      <c r="H13" s="416" t="s">
        <v>110</v>
      </c>
      <c r="I13" s="404" t="s">
        <v>110</v>
      </c>
      <c r="J13" s="415" t="s">
        <v>110</v>
      </c>
      <c r="K13" s="416" t="s">
        <v>110</v>
      </c>
      <c r="L13" s="404" t="s">
        <v>110</v>
      </c>
      <c r="M13" s="415" t="s">
        <v>110</v>
      </c>
      <c r="N13" s="426" t="s">
        <v>110</v>
      </c>
      <c r="O13" s="408" t="s">
        <v>110</v>
      </c>
      <c r="P13" s="448" t="s">
        <v>110</v>
      </c>
      <c r="Q13" s="449" t="s">
        <v>110</v>
      </c>
      <c r="R13" s="435" t="s">
        <v>110</v>
      </c>
      <c r="S13" s="436" t="s">
        <v>110</v>
      </c>
      <c r="T13" s="437" t="s">
        <v>110</v>
      </c>
      <c r="V13" s="576"/>
      <c r="W13" s="389" t="s">
        <v>7</v>
      </c>
      <c r="X13" s="25"/>
      <c r="Y13" s="26"/>
      <c r="Z13" s="26"/>
      <c r="AA13" s="26"/>
      <c r="AB13" s="26"/>
      <c r="AC13" s="68"/>
      <c r="AD13" s="25">
        <f t="shared" si="1"/>
        <v>0</v>
      </c>
      <c r="AE13" s="26">
        <v>0</v>
      </c>
      <c r="AF13" s="68">
        <v>0</v>
      </c>
      <c r="AG13" s="25">
        <v>7</v>
      </c>
      <c r="AH13" s="26">
        <v>7</v>
      </c>
      <c r="AI13" s="27">
        <v>9</v>
      </c>
      <c r="AJ13" s="250">
        <f t="shared" si="0"/>
        <v>0</v>
      </c>
      <c r="AK13" s="69">
        <v>0</v>
      </c>
      <c r="AL13" s="70">
        <v>0</v>
      </c>
      <c r="AM13" s="32">
        <v>0.01</v>
      </c>
      <c r="AN13" s="33">
        <v>0.02</v>
      </c>
      <c r="AO13" s="34">
        <v>0.02</v>
      </c>
    </row>
    <row r="14" spans="1:41" s="134" customFormat="1" ht="13.5" customHeight="1">
      <c r="A14" s="577"/>
      <c r="B14" s="391" t="s">
        <v>8</v>
      </c>
      <c r="C14" s="406" t="s">
        <v>110</v>
      </c>
      <c r="D14" s="419" t="s">
        <v>110</v>
      </c>
      <c r="E14" s="419" t="s">
        <v>110</v>
      </c>
      <c r="F14" s="419" t="s">
        <v>110</v>
      </c>
      <c r="G14" s="419" t="s">
        <v>110</v>
      </c>
      <c r="H14" s="420" t="s">
        <v>110</v>
      </c>
      <c r="I14" s="406" t="s">
        <v>110</v>
      </c>
      <c r="J14" s="419" t="s">
        <v>110</v>
      </c>
      <c r="K14" s="420" t="s">
        <v>110</v>
      </c>
      <c r="L14" s="406" t="s">
        <v>110</v>
      </c>
      <c r="M14" s="419" t="s">
        <v>110</v>
      </c>
      <c r="N14" s="428" t="s">
        <v>110</v>
      </c>
      <c r="O14" s="410" t="s">
        <v>110</v>
      </c>
      <c r="P14" s="452" t="s">
        <v>110</v>
      </c>
      <c r="Q14" s="453" t="s">
        <v>110</v>
      </c>
      <c r="R14" s="441" t="s">
        <v>110</v>
      </c>
      <c r="S14" s="442" t="s">
        <v>110</v>
      </c>
      <c r="T14" s="443" t="s">
        <v>110</v>
      </c>
      <c r="V14" s="577"/>
      <c r="W14" s="391" t="s">
        <v>8</v>
      </c>
      <c r="X14" s="40"/>
      <c r="Y14" s="41"/>
      <c r="Z14" s="41"/>
      <c r="AA14" s="41"/>
      <c r="AB14" s="41"/>
      <c r="AC14" s="136"/>
      <c r="AD14" s="40">
        <f t="shared" si="1"/>
        <v>0</v>
      </c>
      <c r="AE14" s="41">
        <v>0</v>
      </c>
      <c r="AF14" s="136">
        <v>0</v>
      </c>
      <c r="AG14" s="40">
        <v>15</v>
      </c>
      <c r="AH14" s="41">
        <v>10</v>
      </c>
      <c r="AI14" s="42">
        <v>12</v>
      </c>
      <c r="AJ14" s="252">
        <f t="shared" si="0"/>
        <v>0</v>
      </c>
      <c r="AK14" s="137">
        <v>0</v>
      </c>
      <c r="AL14" s="138">
        <v>0</v>
      </c>
      <c r="AM14" s="47">
        <v>0.03</v>
      </c>
      <c r="AN14" s="48">
        <v>0.02</v>
      </c>
      <c r="AO14" s="49">
        <v>0.03</v>
      </c>
    </row>
    <row r="15" spans="1:41" s="134" customFormat="1" ht="13.5" customHeight="1">
      <c r="A15" s="561">
        <v>3</v>
      </c>
      <c r="B15" s="389" t="s">
        <v>9</v>
      </c>
      <c r="C15" s="404" t="s">
        <v>110</v>
      </c>
      <c r="D15" s="415" t="s">
        <v>110</v>
      </c>
      <c r="E15" s="415" t="s">
        <v>110</v>
      </c>
      <c r="F15" s="415" t="s">
        <v>110</v>
      </c>
      <c r="G15" s="415" t="s">
        <v>110</v>
      </c>
      <c r="H15" s="416" t="s">
        <v>110</v>
      </c>
      <c r="I15" s="404" t="s">
        <v>110</v>
      </c>
      <c r="J15" s="415" t="s">
        <v>110</v>
      </c>
      <c r="K15" s="416" t="s">
        <v>110</v>
      </c>
      <c r="L15" s="404" t="s">
        <v>110</v>
      </c>
      <c r="M15" s="415" t="s">
        <v>110</v>
      </c>
      <c r="N15" s="426" t="s">
        <v>110</v>
      </c>
      <c r="O15" s="408" t="s">
        <v>110</v>
      </c>
      <c r="P15" s="448" t="s">
        <v>110</v>
      </c>
      <c r="Q15" s="449" t="s">
        <v>110</v>
      </c>
      <c r="R15" s="435" t="s">
        <v>110</v>
      </c>
      <c r="S15" s="436" t="s">
        <v>110</v>
      </c>
      <c r="T15" s="437" t="s">
        <v>110</v>
      </c>
      <c r="V15" s="561">
        <v>3</v>
      </c>
      <c r="W15" s="389" t="s">
        <v>9</v>
      </c>
      <c r="X15" s="25"/>
      <c r="Y15" s="26"/>
      <c r="Z15" s="26"/>
      <c r="AA15" s="26"/>
      <c r="AB15" s="26"/>
      <c r="AC15" s="68"/>
      <c r="AD15" s="25">
        <f t="shared" si="1"/>
        <v>0</v>
      </c>
      <c r="AE15" s="26">
        <v>0</v>
      </c>
      <c r="AF15" s="68">
        <v>0</v>
      </c>
      <c r="AG15" s="25">
        <v>16</v>
      </c>
      <c r="AH15" s="26">
        <v>10</v>
      </c>
      <c r="AI15" s="27">
        <v>4</v>
      </c>
      <c r="AJ15" s="250">
        <f t="shared" si="0"/>
        <v>0</v>
      </c>
      <c r="AK15" s="69">
        <v>0</v>
      </c>
      <c r="AL15" s="70">
        <v>0</v>
      </c>
      <c r="AM15" s="32">
        <v>0.03</v>
      </c>
      <c r="AN15" s="33">
        <v>0.02</v>
      </c>
      <c r="AO15" s="34">
        <v>0.01</v>
      </c>
    </row>
    <row r="16" spans="1:41" s="134" customFormat="1" ht="13.5" customHeight="1">
      <c r="A16" s="562"/>
      <c r="B16" s="389" t="s">
        <v>10</v>
      </c>
      <c r="C16" s="404" t="s">
        <v>110</v>
      </c>
      <c r="D16" s="415" t="s">
        <v>110</v>
      </c>
      <c r="E16" s="415" t="s">
        <v>110</v>
      </c>
      <c r="F16" s="415" t="s">
        <v>110</v>
      </c>
      <c r="G16" s="415" t="s">
        <v>110</v>
      </c>
      <c r="H16" s="416" t="s">
        <v>110</v>
      </c>
      <c r="I16" s="404" t="s">
        <v>110</v>
      </c>
      <c r="J16" s="415" t="s">
        <v>110</v>
      </c>
      <c r="K16" s="416" t="s">
        <v>110</v>
      </c>
      <c r="L16" s="404" t="s">
        <v>110</v>
      </c>
      <c r="M16" s="415" t="s">
        <v>110</v>
      </c>
      <c r="N16" s="426" t="s">
        <v>110</v>
      </c>
      <c r="O16" s="408" t="s">
        <v>110</v>
      </c>
      <c r="P16" s="448" t="s">
        <v>110</v>
      </c>
      <c r="Q16" s="449" t="s">
        <v>110</v>
      </c>
      <c r="R16" s="435" t="s">
        <v>110</v>
      </c>
      <c r="S16" s="436" t="s">
        <v>110</v>
      </c>
      <c r="T16" s="437" t="s">
        <v>110</v>
      </c>
      <c r="V16" s="562"/>
      <c r="W16" s="389" t="s">
        <v>10</v>
      </c>
      <c r="X16" s="25"/>
      <c r="Y16" s="26"/>
      <c r="Z16" s="26"/>
      <c r="AA16" s="26"/>
      <c r="AB16" s="26"/>
      <c r="AC16" s="68"/>
      <c r="AD16" s="25">
        <f t="shared" si="1"/>
        <v>0</v>
      </c>
      <c r="AE16" s="26">
        <v>0</v>
      </c>
      <c r="AF16" s="68">
        <v>0</v>
      </c>
      <c r="AG16" s="25">
        <v>11</v>
      </c>
      <c r="AH16" s="26">
        <v>8</v>
      </c>
      <c r="AI16" s="27">
        <v>7</v>
      </c>
      <c r="AJ16" s="250">
        <f t="shared" si="0"/>
        <v>0</v>
      </c>
      <c r="AK16" s="69">
        <v>0</v>
      </c>
      <c r="AL16" s="70">
        <v>0</v>
      </c>
      <c r="AM16" s="32">
        <v>0.02</v>
      </c>
      <c r="AN16" s="33">
        <v>0.02</v>
      </c>
      <c r="AO16" s="34">
        <v>0.02</v>
      </c>
    </row>
    <row r="17" spans="1:41" s="134" customFormat="1" ht="13.5" customHeight="1">
      <c r="A17" s="562"/>
      <c r="B17" s="389" t="s">
        <v>11</v>
      </c>
      <c r="C17" s="404" t="s">
        <v>110</v>
      </c>
      <c r="D17" s="415" t="s">
        <v>110</v>
      </c>
      <c r="E17" s="415" t="s">
        <v>110</v>
      </c>
      <c r="F17" s="415" t="s">
        <v>110</v>
      </c>
      <c r="G17" s="415" t="s">
        <v>110</v>
      </c>
      <c r="H17" s="416" t="s">
        <v>110</v>
      </c>
      <c r="I17" s="404" t="s">
        <v>110</v>
      </c>
      <c r="J17" s="415" t="s">
        <v>110</v>
      </c>
      <c r="K17" s="416" t="s">
        <v>110</v>
      </c>
      <c r="L17" s="404" t="s">
        <v>110</v>
      </c>
      <c r="M17" s="415" t="s">
        <v>110</v>
      </c>
      <c r="N17" s="426" t="s">
        <v>110</v>
      </c>
      <c r="O17" s="408" t="s">
        <v>110</v>
      </c>
      <c r="P17" s="448" t="s">
        <v>110</v>
      </c>
      <c r="Q17" s="449" t="s">
        <v>110</v>
      </c>
      <c r="R17" s="435" t="s">
        <v>110</v>
      </c>
      <c r="S17" s="436" t="s">
        <v>110</v>
      </c>
      <c r="T17" s="437" t="s">
        <v>110</v>
      </c>
      <c r="V17" s="562"/>
      <c r="W17" s="389" t="s">
        <v>11</v>
      </c>
      <c r="X17" s="25"/>
      <c r="Y17" s="26"/>
      <c r="Z17" s="26"/>
      <c r="AA17" s="26"/>
      <c r="AB17" s="26"/>
      <c r="AC17" s="68"/>
      <c r="AD17" s="25">
        <f t="shared" si="1"/>
        <v>0</v>
      </c>
      <c r="AE17" s="26">
        <v>0</v>
      </c>
      <c r="AF17" s="68">
        <v>0</v>
      </c>
      <c r="AG17" s="25">
        <v>6</v>
      </c>
      <c r="AH17" s="26">
        <v>9</v>
      </c>
      <c r="AI17" s="27">
        <v>6</v>
      </c>
      <c r="AJ17" s="250">
        <f t="shared" si="0"/>
        <v>0</v>
      </c>
      <c r="AK17" s="69">
        <v>0</v>
      </c>
      <c r="AL17" s="70">
        <v>0</v>
      </c>
      <c r="AM17" s="32">
        <v>0.01</v>
      </c>
      <c r="AN17" s="33">
        <v>0.02</v>
      </c>
      <c r="AO17" s="34">
        <v>0.01</v>
      </c>
    </row>
    <row r="18" spans="1:41" s="134" customFormat="1" ht="13.5" customHeight="1">
      <c r="A18" s="563"/>
      <c r="B18" s="391" t="s">
        <v>12</v>
      </c>
      <c r="C18" s="406" t="s">
        <v>110</v>
      </c>
      <c r="D18" s="419" t="s">
        <v>110</v>
      </c>
      <c r="E18" s="419" t="s">
        <v>110</v>
      </c>
      <c r="F18" s="419" t="s">
        <v>110</v>
      </c>
      <c r="G18" s="419" t="s">
        <v>110</v>
      </c>
      <c r="H18" s="420" t="s">
        <v>110</v>
      </c>
      <c r="I18" s="406" t="s">
        <v>110</v>
      </c>
      <c r="J18" s="419" t="s">
        <v>110</v>
      </c>
      <c r="K18" s="420" t="s">
        <v>110</v>
      </c>
      <c r="L18" s="406" t="s">
        <v>110</v>
      </c>
      <c r="M18" s="419" t="s">
        <v>110</v>
      </c>
      <c r="N18" s="428" t="s">
        <v>110</v>
      </c>
      <c r="O18" s="410" t="s">
        <v>110</v>
      </c>
      <c r="P18" s="452" t="s">
        <v>110</v>
      </c>
      <c r="Q18" s="453" t="s">
        <v>110</v>
      </c>
      <c r="R18" s="441" t="s">
        <v>110</v>
      </c>
      <c r="S18" s="442" t="s">
        <v>110</v>
      </c>
      <c r="T18" s="443" t="s">
        <v>110</v>
      </c>
      <c r="V18" s="563"/>
      <c r="W18" s="391" t="s">
        <v>12</v>
      </c>
      <c r="X18" s="40"/>
      <c r="Y18" s="41"/>
      <c r="Z18" s="41"/>
      <c r="AA18" s="41"/>
      <c r="AB18" s="41"/>
      <c r="AC18" s="136"/>
      <c r="AD18" s="40">
        <f t="shared" si="1"/>
        <v>0</v>
      </c>
      <c r="AE18" s="41">
        <v>0</v>
      </c>
      <c r="AF18" s="136">
        <v>0</v>
      </c>
      <c r="AG18" s="40">
        <v>8</v>
      </c>
      <c r="AH18" s="41">
        <v>9</v>
      </c>
      <c r="AI18" s="42">
        <v>6</v>
      </c>
      <c r="AJ18" s="252">
        <f t="shared" si="0"/>
        <v>0</v>
      </c>
      <c r="AK18" s="137">
        <v>0</v>
      </c>
      <c r="AL18" s="138">
        <v>0</v>
      </c>
      <c r="AM18" s="47">
        <v>0.02</v>
      </c>
      <c r="AN18" s="48">
        <v>0.02</v>
      </c>
      <c r="AO18" s="49">
        <v>0.01</v>
      </c>
    </row>
    <row r="19" spans="1:41" s="134" customFormat="1" ht="13.5" customHeight="1">
      <c r="A19" s="561">
        <v>4</v>
      </c>
      <c r="B19" s="389" t="s">
        <v>13</v>
      </c>
      <c r="C19" s="404" t="s">
        <v>110</v>
      </c>
      <c r="D19" s="415" t="s">
        <v>110</v>
      </c>
      <c r="E19" s="415" t="s">
        <v>110</v>
      </c>
      <c r="F19" s="415" t="s">
        <v>110</v>
      </c>
      <c r="G19" s="415" t="s">
        <v>110</v>
      </c>
      <c r="H19" s="416" t="s">
        <v>110</v>
      </c>
      <c r="I19" s="404" t="s">
        <v>110</v>
      </c>
      <c r="J19" s="415" t="s">
        <v>110</v>
      </c>
      <c r="K19" s="416" t="s">
        <v>110</v>
      </c>
      <c r="L19" s="404" t="s">
        <v>110</v>
      </c>
      <c r="M19" s="415" t="s">
        <v>110</v>
      </c>
      <c r="N19" s="426" t="s">
        <v>110</v>
      </c>
      <c r="O19" s="408" t="s">
        <v>110</v>
      </c>
      <c r="P19" s="448" t="s">
        <v>110</v>
      </c>
      <c r="Q19" s="449" t="s">
        <v>110</v>
      </c>
      <c r="R19" s="435" t="s">
        <v>110</v>
      </c>
      <c r="S19" s="436" t="s">
        <v>110</v>
      </c>
      <c r="T19" s="437" t="s">
        <v>110</v>
      </c>
      <c r="V19" s="561">
        <v>4</v>
      </c>
      <c r="W19" s="389" t="s">
        <v>13</v>
      </c>
      <c r="X19" s="25"/>
      <c r="Y19" s="26"/>
      <c r="Z19" s="26"/>
      <c r="AA19" s="26"/>
      <c r="AB19" s="26"/>
      <c r="AC19" s="68"/>
      <c r="AD19" s="25">
        <f t="shared" si="1"/>
        <v>0</v>
      </c>
      <c r="AE19" s="26">
        <v>0</v>
      </c>
      <c r="AF19" s="68">
        <v>0</v>
      </c>
      <c r="AG19" s="25">
        <v>9</v>
      </c>
      <c r="AH19" s="26">
        <v>5</v>
      </c>
      <c r="AI19" s="27">
        <v>11</v>
      </c>
      <c r="AJ19" s="250">
        <f t="shared" si="0"/>
        <v>0</v>
      </c>
      <c r="AK19" s="69">
        <v>0</v>
      </c>
      <c r="AL19" s="70">
        <v>0</v>
      </c>
      <c r="AM19" s="32">
        <v>0.02</v>
      </c>
      <c r="AN19" s="33">
        <v>0.01</v>
      </c>
      <c r="AO19" s="34">
        <v>0.02</v>
      </c>
    </row>
    <row r="20" spans="1:41" s="134" customFormat="1" ht="13.5" customHeight="1">
      <c r="A20" s="562"/>
      <c r="B20" s="389" t="s">
        <v>14</v>
      </c>
      <c r="C20" s="404" t="s">
        <v>110</v>
      </c>
      <c r="D20" s="415" t="s">
        <v>110</v>
      </c>
      <c r="E20" s="415" t="s">
        <v>110</v>
      </c>
      <c r="F20" s="415" t="s">
        <v>110</v>
      </c>
      <c r="G20" s="415" t="s">
        <v>110</v>
      </c>
      <c r="H20" s="416" t="s">
        <v>110</v>
      </c>
      <c r="I20" s="404" t="s">
        <v>110</v>
      </c>
      <c r="J20" s="415" t="s">
        <v>110</v>
      </c>
      <c r="K20" s="416" t="s">
        <v>110</v>
      </c>
      <c r="L20" s="404" t="s">
        <v>110</v>
      </c>
      <c r="M20" s="415" t="s">
        <v>110</v>
      </c>
      <c r="N20" s="426" t="s">
        <v>110</v>
      </c>
      <c r="O20" s="408" t="s">
        <v>110</v>
      </c>
      <c r="P20" s="448" t="s">
        <v>110</v>
      </c>
      <c r="Q20" s="449" t="s">
        <v>110</v>
      </c>
      <c r="R20" s="435" t="s">
        <v>110</v>
      </c>
      <c r="S20" s="436" t="s">
        <v>110</v>
      </c>
      <c r="T20" s="437" t="s">
        <v>110</v>
      </c>
      <c r="V20" s="562"/>
      <c r="W20" s="389" t="s">
        <v>14</v>
      </c>
      <c r="X20" s="25"/>
      <c r="Y20" s="26"/>
      <c r="Z20" s="26"/>
      <c r="AA20" s="26"/>
      <c r="AB20" s="26"/>
      <c r="AC20" s="68"/>
      <c r="AD20" s="25">
        <f t="shared" si="1"/>
        <v>0</v>
      </c>
      <c r="AE20" s="26">
        <v>0</v>
      </c>
      <c r="AF20" s="68">
        <v>0</v>
      </c>
      <c r="AG20" s="25">
        <v>10</v>
      </c>
      <c r="AH20" s="26">
        <v>4</v>
      </c>
      <c r="AI20" s="27">
        <v>12</v>
      </c>
      <c r="AJ20" s="250">
        <f t="shared" si="0"/>
        <v>0</v>
      </c>
      <c r="AK20" s="69">
        <v>0</v>
      </c>
      <c r="AL20" s="70">
        <v>0</v>
      </c>
      <c r="AM20" s="32">
        <v>0.02</v>
      </c>
      <c r="AN20" s="33">
        <v>0.01</v>
      </c>
      <c r="AO20" s="34">
        <v>0.03</v>
      </c>
    </row>
    <row r="21" spans="1:41" s="134" customFormat="1" ht="13.5" customHeight="1">
      <c r="A21" s="562"/>
      <c r="B21" s="389" t="s">
        <v>15</v>
      </c>
      <c r="C21" s="404" t="s">
        <v>110</v>
      </c>
      <c r="D21" s="415" t="s">
        <v>110</v>
      </c>
      <c r="E21" s="415" t="s">
        <v>110</v>
      </c>
      <c r="F21" s="415" t="s">
        <v>110</v>
      </c>
      <c r="G21" s="415" t="s">
        <v>110</v>
      </c>
      <c r="H21" s="416" t="s">
        <v>110</v>
      </c>
      <c r="I21" s="404" t="s">
        <v>110</v>
      </c>
      <c r="J21" s="415" t="s">
        <v>110</v>
      </c>
      <c r="K21" s="416" t="s">
        <v>110</v>
      </c>
      <c r="L21" s="404" t="s">
        <v>110</v>
      </c>
      <c r="M21" s="415" t="s">
        <v>110</v>
      </c>
      <c r="N21" s="426" t="s">
        <v>110</v>
      </c>
      <c r="O21" s="408" t="s">
        <v>110</v>
      </c>
      <c r="P21" s="448" t="s">
        <v>110</v>
      </c>
      <c r="Q21" s="449" t="s">
        <v>110</v>
      </c>
      <c r="R21" s="435" t="s">
        <v>110</v>
      </c>
      <c r="S21" s="436" t="s">
        <v>110</v>
      </c>
      <c r="T21" s="437" t="s">
        <v>110</v>
      </c>
      <c r="V21" s="562"/>
      <c r="W21" s="389" t="s">
        <v>15</v>
      </c>
      <c r="X21" s="25"/>
      <c r="Y21" s="26"/>
      <c r="Z21" s="26"/>
      <c r="AA21" s="26"/>
      <c r="AB21" s="26"/>
      <c r="AC21" s="68"/>
      <c r="AD21" s="25">
        <f t="shared" si="1"/>
        <v>0</v>
      </c>
      <c r="AE21" s="26">
        <v>0</v>
      </c>
      <c r="AF21" s="68">
        <v>0</v>
      </c>
      <c r="AG21" s="25">
        <v>11</v>
      </c>
      <c r="AH21" s="26">
        <v>8</v>
      </c>
      <c r="AI21" s="27">
        <v>10</v>
      </c>
      <c r="AJ21" s="250">
        <f t="shared" si="0"/>
        <v>0</v>
      </c>
      <c r="AK21" s="69">
        <v>0</v>
      </c>
      <c r="AL21" s="70">
        <v>0</v>
      </c>
      <c r="AM21" s="32">
        <v>0.02</v>
      </c>
      <c r="AN21" s="33">
        <v>0.02</v>
      </c>
      <c r="AO21" s="34">
        <v>0.02</v>
      </c>
    </row>
    <row r="22" spans="1:41" s="134" customFormat="1" ht="13.5" customHeight="1">
      <c r="A22" s="563"/>
      <c r="B22" s="389" t="s">
        <v>16</v>
      </c>
      <c r="C22" s="406" t="s">
        <v>110</v>
      </c>
      <c r="D22" s="419" t="s">
        <v>110</v>
      </c>
      <c r="E22" s="419" t="s">
        <v>110</v>
      </c>
      <c r="F22" s="419" t="s">
        <v>110</v>
      </c>
      <c r="G22" s="419" t="s">
        <v>110</v>
      </c>
      <c r="H22" s="420" t="s">
        <v>110</v>
      </c>
      <c r="I22" s="406" t="s">
        <v>110</v>
      </c>
      <c r="J22" s="419" t="s">
        <v>110</v>
      </c>
      <c r="K22" s="420" t="s">
        <v>110</v>
      </c>
      <c r="L22" s="406" t="s">
        <v>110</v>
      </c>
      <c r="M22" s="419" t="s">
        <v>110</v>
      </c>
      <c r="N22" s="428" t="s">
        <v>110</v>
      </c>
      <c r="O22" s="410" t="s">
        <v>110</v>
      </c>
      <c r="P22" s="452" t="s">
        <v>110</v>
      </c>
      <c r="Q22" s="453" t="s">
        <v>110</v>
      </c>
      <c r="R22" s="441" t="s">
        <v>110</v>
      </c>
      <c r="S22" s="442" t="s">
        <v>110</v>
      </c>
      <c r="T22" s="443" t="s">
        <v>110</v>
      </c>
      <c r="V22" s="563"/>
      <c r="W22" s="389" t="s">
        <v>16</v>
      </c>
      <c r="X22" s="40"/>
      <c r="Y22" s="41"/>
      <c r="Z22" s="41"/>
      <c r="AA22" s="41"/>
      <c r="AB22" s="41"/>
      <c r="AC22" s="136"/>
      <c r="AD22" s="40">
        <f t="shared" si="1"/>
        <v>0</v>
      </c>
      <c r="AE22" s="41">
        <v>0</v>
      </c>
      <c r="AF22" s="136">
        <v>0</v>
      </c>
      <c r="AG22" s="40">
        <v>12</v>
      </c>
      <c r="AH22" s="41">
        <v>10</v>
      </c>
      <c r="AI22" s="42">
        <v>14</v>
      </c>
      <c r="AJ22" s="252">
        <f t="shared" si="0"/>
        <v>0</v>
      </c>
      <c r="AK22" s="137">
        <v>0</v>
      </c>
      <c r="AL22" s="138">
        <v>0</v>
      </c>
      <c r="AM22" s="47">
        <v>0.03</v>
      </c>
      <c r="AN22" s="48">
        <v>0.02</v>
      </c>
      <c r="AO22" s="49">
        <v>0.03</v>
      </c>
    </row>
    <row r="23" spans="1:41" s="134" customFormat="1" ht="13.5" customHeight="1">
      <c r="A23" s="561">
        <v>5</v>
      </c>
      <c r="B23" s="390" t="s">
        <v>17</v>
      </c>
      <c r="C23" s="405" t="s">
        <v>110</v>
      </c>
      <c r="D23" s="417" t="s">
        <v>110</v>
      </c>
      <c r="E23" s="417" t="s">
        <v>110</v>
      </c>
      <c r="F23" s="417" t="s">
        <v>110</v>
      </c>
      <c r="G23" s="417" t="s">
        <v>110</v>
      </c>
      <c r="H23" s="418" t="s">
        <v>110</v>
      </c>
      <c r="I23" s="405" t="s">
        <v>110</v>
      </c>
      <c r="J23" s="417" t="s">
        <v>110</v>
      </c>
      <c r="K23" s="418" t="s">
        <v>110</v>
      </c>
      <c r="L23" s="405" t="s">
        <v>110</v>
      </c>
      <c r="M23" s="417" t="s">
        <v>110</v>
      </c>
      <c r="N23" s="427" t="s">
        <v>110</v>
      </c>
      <c r="O23" s="409" t="s">
        <v>110</v>
      </c>
      <c r="P23" s="450" t="s">
        <v>110</v>
      </c>
      <c r="Q23" s="451" t="s">
        <v>110</v>
      </c>
      <c r="R23" s="438" t="s">
        <v>110</v>
      </c>
      <c r="S23" s="439" t="s">
        <v>110</v>
      </c>
      <c r="T23" s="440" t="s">
        <v>110</v>
      </c>
      <c r="V23" s="561">
        <v>5</v>
      </c>
      <c r="W23" s="390" t="s">
        <v>17</v>
      </c>
      <c r="X23" s="57"/>
      <c r="Y23" s="58"/>
      <c r="Z23" s="58"/>
      <c r="AA23" s="58"/>
      <c r="AB23" s="58"/>
      <c r="AC23" s="71"/>
      <c r="AD23" s="57">
        <f t="shared" si="1"/>
        <v>0</v>
      </c>
      <c r="AE23" s="58">
        <v>0</v>
      </c>
      <c r="AF23" s="71">
        <v>0</v>
      </c>
      <c r="AG23" s="57">
        <v>8</v>
      </c>
      <c r="AH23" s="58">
        <v>7</v>
      </c>
      <c r="AI23" s="59">
        <v>11</v>
      </c>
      <c r="AJ23" s="251">
        <f t="shared" si="0"/>
        <v>0</v>
      </c>
      <c r="AK23" s="72">
        <v>0</v>
      </c>
      <c r="AL23" s="73">
        <v>0</v>
      </c>
      <c r="AM23" s="64">
        <v>0.02</v>
      </c>
      <c r="AN23" s="65">
        <v>0.02</v>
      </c>
      <c r="AO23" s="66">
        <v>0.02</v>
      </c>
    </row>
    <row r="24" spans="1:41" s="134" customFormat="1" ht="13.5" customHeight="1">
      <c r="A24" s="562"/>
      <c r="B24" s="389" t="s">
        <v>18</v>
      </c>
      <c r="C24" s="404" t="s">
        <v>110</v>
      </c>
      <c r="D24" s="415" t="s">
        <v>110</v>
      </c>
      <c r="E24" s="415" t="s">
        <v>110</v>
      </c>
      <c r="F24" s="415" t="s">
        <v>110</v>
      </c>
      <c r="G24" s="415" t="s">
        <v>110</v>
      </c>
      <c r="H24" s="416" t="s">
        <v>110</v>
      </c>
      <c r="I24" s="404" t="s">
        <v>110</v>
      </c>
      <c r="J24" s="415" t="s">
        <v>110</v>
      </c>
      <c r="K24" s="416" t="s">
        <v>110</v>
      </c>
      <c r="L24" s="404" t="s">
        <v>110</v>
      </c>
      <c r="M24" s="415" t="s">
        <v>110</v>
      </c>
      <c r="N24" s="426" t="s">
        <v>110</v>
      </c>
      <c r="O24" s="408" t="s">
        <v>110</v>
      </c>
      <c r="P24" s="448" t="s">
        <v>110</v>
      </c>
      <c r="Q24" s="449" t="s">
        <v>110</v>
      </c>
      <c r="R24" s="435" t="s">
        <v>110</v>
      </c>
      <c r="S24" s="436" t="s">
        <v>110</v>
      </c>
      <c r="T24" s="437" t="s">
        <v>110</v>
      </c>
      <c r="V24" s="562"/>
      <c r="W24" s="389" t="s">
        <v>18</v>
      </c>
      <c r="X24" s="25"/>
      <c r="Y24" s="26"/>
      <c r="Z24" s="26"/>
      <c r="AA24" s="26"/>
      <c r="AB24" s="26"/>
      <c r="AC24" s="68"/>
      <c r="AD24" s="25">
        <f t="shared" si="1"/>
        <v>0</v>
      </c>
      <c r="AE24" s="26">
        <v>0</v>
      </c>
      <c r="AF24" s="68">
        <v>0</v>
      </c>
      <c r="AG24" s="25">
        <v>4</v>
      </c>
      <c r="AH24" s="26">
        <v>18</v>
      </c>
      <c r="AI24" s="27">
        <v>10</v>
      </c>
      <c r="AJ24" s="250">
        <f t="shared" si="0"/>
        <v>0</v>
      </c>
      <c r="AK24" s="69">
        <v>0</v>
      </c>
      <c r="AL24" s="70">
        <v>0</v>
      </c>
      <c r="AM24" s="32">
        <v>0.01</v>
      </c>
      <c r="AN24" s="33">
        <v>0.04</v>
      </c>
      <c r="AO24" s="34">
        <v>0.02</v>
      </c>
    </row>
    <row r="25" spans="1:41" s="134" customFormat="1" ht="13.5" customHeight="1">
      <c r="A25" s="562"/>
      <c r="B25" s="389" t="s">
        <v>19</v>
      </c>
      <c r="C25" s="404" t="s">
        <v>110</v>
      </c>
      <c r="D25" s="415" t="s">
        <v>110</v>
      </c>
      <c r="E25" s="415" t="s">
        <v>110</v>
      </c>
      <c r="F25" s="415" t="s">
        <v>110</v>
      </c>
      <c r="G25" s="415" t="s">
        <v>110</v>
      </c>
      <c r="H25" s="416" t="s">
        <v>110</v>
      </c>
      <c r="I25" s="404" t="s">
        <v>110</v>
      </c>
      <c r="J25" s="415" t="s">
        <v>110</v>
      </c>
      <c r="K25" s="416" t="s">
        <v>110</v>
      </c>
      <c r="L25" s="404" t="s">
        <v>110</v>
      </c>
      <c r="M25" s="415" t="s">
        <v>110</v>
      </c>
      <c r="N25" s="426" t="s">
        <v>110</v>
      </c>
      <c r="O25" s="408" t="s">
        <v>110</v>
      </c>
      <c r="P25" s="448" t="s">
        <v>110</v>
      </c>
      <c r="Q25" s="449" t="s">
        <v>110</v>
      </c>
      <c r="R25" s="435" t="s">
        <v>110</v>
      </c>
      <c r="S25" s="436" t="s">
        <v>110</v>
      </c>
      <c r="T25" s="437" t="s">
        <v>110</v>
      </c>
      <c r="V25" s="562"/>
      <c r="W25" s="389" t="s">
        <v>19</v>
      </c>
      <c r="X25" s="25"/>
      <c r="Y25" s="26"/>
      <c r="Z25" s="26"/>
      <c r="AA25" s="26"/>
      <c r="AB25" s="26"/>
      <c r="AC25" s="68"/>
      <c r="AD25" s="25">
        <f t="shared" si="1"/>
        <v>0</v>
      </c>
      <c r="AE25" s="26">
        <v>0</v>
      </c>
      <c r="AF25" s="68">
        <v>0</v>
      </c>
      <c r="AG25" s="25">
        <v>8</v>
      </c>
      <c r="AH25" s="26">
        <v>11</v>
      </c>
      <c r="AI25" s="27">
        <v>10</v>
      </c>
      <c r="AJ25" s="250">
        <f t="shared" si="0"/>
        <v>0</v>
      </c>
      <c r="AK25" s="69">
        <v>0</v>
      </c>
      <c r="AL25" s="70">
        <v>0</v>
      </c>
      <c r="AM25" s="32">
        <v>0.02</v>
      </c>
      <c r="AN25" s="33">
        <v>0.02</v>
      </c>
      <c r="AO25" s="34">
        <v>0.02</v>
      </c>
    </row>
    <row r="26" spans="1:41" s="134" customFormat="1" ht="13.5" customHeight="1">
      <c r="A26" s="562"/>
      <c r="B26" s="389" t="s">
        <v>20</v>
      </c>
      <c r="C26" s="404" t="s">
        <v>110</v>
      </c>
      <c r="D26" s="415" t="s">
        <v>110</v>
      </c>
      <c r="E26" s="415" t="s">
        <v>110</v>
      </c>
      <c r="F26" s="415" t="s">
        <v>110</v>
      </c>
      <c r="G26" s="415" t="s">
        <v>110</v>
      </c>
      <c r="H26" s="416" t="s">
        <v>110</v>
      </c>
      <c r="I26" s="404" t="s">
        <v>110</v>
      </c>
      <c r="J26" s="415" t="s">
        <v>110</v>
      </c>
      <c r="K26" s="416" t="s">
        <v>110</v>
      </c>
      <c r="L26" s="404" t="s">
        <v>110</v>
      </c>
      <c r="M26" s="415" t="s">
        <v>110</v>
      </c>
      <c r="N26" s="426" t="s">
        <v>110</v>
      </c>
      <c r="O26" s="408" t="s">
        <v>110</v>
      </c>
      <c r="P26" s="448" t="s">
        <v>110</v>
      </c>
      <c r="Q26" s="449" t="s">
        <v>110</v>
      </c>
      <c r="R26" s="435" t="s">
        <v>110</v>
      </c>
      <c r="S26" s="436" t="s">
        <v>110</v>
      </c>
      <c r="T26" s="437" t="s">
        <v>110</v>
      </c>
      <c r="V26" s="562"/>
      <c r="W26" s="389" t="s">
        <v>20</v>
      </c>
      <c r="X26" s="25"/>
      <c r="Y26" s="26"/>
      <c r="Z26" s="26"/>
      <c r="AA26" s="26"/>
      <c r="AB26" s="26"/>
      <c r="AC26" s="68"/>
      <c r="AD26" s="25">
        <f t="shared" si="1"/>
        <v>0</v>
      </c>
      <c r="AE26" s="26">
        <v>0</v>
      </c>
      <c r="AF26" s="68">
        <v>0</v>
      </c>
      <c r="AG26" s="25">
        <v>8</v>
      </c>
      <c r="AH26" s="26">
        <v>16</v>
      </c>
      <c r="AI26" s="27">
        <v>11</v>
      </c>
      <c r="AJ26" s="250">
        <f t="shared" si="0"/>
        <v>0</v>
      </c>
      <c r="AK26" s="69">
        <v>0</v>
      </c>
      <c r="AL26" s="70">
        <v>0</v>
      </c>
      <c r="AM26" s="32">
        <v>0.02</v>
      </c>
      <c r="AN26" s="33">
        <v>0.03</v>
      </c>
      <c r="AO26" s="34">
        <v>0.02</v>
      </c>
    </row>
    <row r="27" spans="1:41" s="134" customFormat="1" ht="13.5" customHeight="1">
      <c r="A27" s="563"/>
      <c r="B27" s="391" t="s">
        <v>21</v>
      </c>
      <c r="C27" s="406" t="s">
        <v>110</v>
      </c>
      <c r="D27" s="419" t="s">
        <v>110</v>
      </c>
      <c r="E27" s="419" t="s">
        <v>110</v>
      </c>
      <c r="F27" s="419" t="s">
        <v>110</v>
      </c>
      <c r="G27" s="419" t="s">
        <v>110</v>
      </c>
      <c r="H27" s="420" t="s">
        <v>110</v>
      </c>
      <c r="I27" s="406" t="s">
        <v>110</v>
      </c>
      <c r="J27" s="419" t="s">
        <v>110</v>
      </c>
      <c r="K27" s="420" t="s">
        <v>110</v>
      </c>
      <c r="L27" s="406" t="s">
        <v>110</v>
      </c>
      <c r="M27" s="419" t="s">
        <v>110</v>
      </c>
      <c r="N27" s="428" t="s">
        <v>110</v>
      </c>
      <c r="O27" s="410" t="s">
        <v>110</v>
      </c>
      <c r="P27" s="452" t="s">
        <v>110</v>
      </c>
      <c r="Q27" s="453" t="s">
        <v>110</v>
      </c>
      <c r="R27" s="441" t="s">
        <v>110</v>
      </c>
      <c r="S27" s="442" t="s">
        <v>110</v>
      </c>
      <c r="T27" s="443" t="s">
        <v>110</v>
      </c>
      <c r="V27" s="563"/>
      <c r="W27" s="391" t="s">
        <v>21</v>
      </c>
      <c r="X27" s="40"/>
      <c r="Y27" s="41"/>
      <c r="Z27" s="41"/>
      <c r="AA27" s="41"/>
      <c r="AB27" s="41"/>
      <c r="AC27" s="136"/>
      <c r="AD27" s="40">
        <f t="shared" si="1"/>
        <v>0</v>
      </c>
      <c r="AE27" s="41">
        <v>0</v>
      </c>
      <c r="AF27" s="136">
        <v>0</v>
      </c>
      <c r="AG27" s="40">
        <v>10</v>
      </c>
      <c r="AH27" s="41">
        <v>11</v>
      </c>
      <c r="AI27" s="42">
        <v>13</v>
      </c>
      <c r="AJ27" s="252">
        <f t="shared" si="0"/>
        <v>0</v>
      </c>
      <c r="AK27" s="137">
        <v>0</v>
      </c>
      <c r="AL27" s="138">
        <v>0</v>
      </c>
      <c r="AM27" s="47">
        <v>0.02</v>
      </c>
      <c r="AN27" s="48">
        <v>0.02</v>
      </c>
      <c r="AO27" s="49">
        <v>0.03</v>
      </c>
    </row>
    <row r="28" spans="1:41" s="134" customFormat="1" ht="13.5" customHeight="1">
      <c r="A28" s="561">
        <v>6</v>
      </c>
      <c r="B28" s="389" t="s">
        <v>22</v>
      </c>
      <c r="C28" s="404" t="s">
        <v>110</v>
      </c>
      <c r="D28" s="415" t="s">
        <v>110</v>
      </c>
      <c r="E28" s="415" t="s">
        <v>110</v>
      </c>
      <c r="F28" s="415" t="s">
        <v>110</v>
      </c>
      <c r="G28" s="415" t="s">
        <v>110</v>
      </c>
      <c r="H28" s="416" t="s">
        <v>110</v>
      </c>
      <c r="I28" s="404" t="s">
        <v>110</v>
      </c>
      <c r="J28" s="415" t="s">
        <v>110</v>
      </c>
      <c r="K28" s="416" t="s">
        <v>110</v>
      </c>
      <c r="L28" s="404" t="s">
        <v>110</v>
      </c>
      <c r="M28" s="415" t="s">
        <v>110</v>
      </c>
      <c r="N28" s="426" t="s">
        <v>110</v>
      </c>
      <c r="O28" s="408" t="s">
        <v>110</v>
      </c>
      <c r="P28" s="448" t="s">
        <v>110</v>
      </c>
      <c r="Q28" s="449" t="s">
        <v>110</v>
      </c>
      <c r="R28" s="435" t="s">
        <v>110</v>
      </c>
      <c r="S28" s="436" t="s">
        <v>110</v>
      </c>
      <c r="T28" s="437" t="s">
        <v>110</v>
      </c>
      <c r="V28" s="561">
        <v>6</v>
      </c>
      <c r="W28" s="389" t="s">
        <v>22</v>
      </c>
      <c r="X28" s="25"/>
      <c r="Y28" s="26"/>
      <c r="Z28" s="26"/>
      <c r="AA28" s="26"/>
      <c r="AB28" s="26"/>
      <c r="AC28" s="68"/>
      <c r="AD28" s="25">
        <f t="shared" si="1"/>
        <v>0</v>
      </c>
      <c r="AE28" s="26">
        <v>0</v>
      </c>
      <c r="AF28" s="68">
        <v>0</v>
      </c>
      <c r="AG28" s="25">
        <v>6</v>
      </c>
      <c r="AH28" s="26">
        <v>13</v>
      </c>
      <c r="AI28" s="27">
        <v>19</v>
      </c>
      <c r="AJ28" s="250">
        <f t="shared" si="0"/>
        <v>0</v>
      </c>
      <c r="AK28" s="69">
        <v>0</v>
      </c>
      <c r="AL28" s="70">
        <v>0</v>
      </c>
      <c r="AM28" s="32">
        <v>0.01</v>
      </c>
      <c r="AN28" s="33">
        <v>0.03</v>
      </c>
      <c r="AO28" s="34">
        <v>0.04</v>
      </c>
    </row>
    <row r="29" spans="1:41" s="134" customFormat="1" ht="13.5" customHeight="1">
      <c r="A29" s="562"/>
      <c r="B29" s="389" t="s">
        <v>23</v>
      </c>
      <c r="C29" s="404" t="s">
        <v>110</v>
      </c>
      <c r="D29" s="415" t="s">
        <v>110</v>
      </c>
      <c r="E29" s="415" t="s">
        <v>110</v>
      </c>
      <c r="F29" s="415" t="s">
        <v>110</v>
      </c>
      <c r="G29" s="415" t="s">
        <v>110</v>
      </c>
      <c r="H29" s="416" t="s">
        <v>110</v>
      </c>
      <c r="I29" s="404" t="s">
        <v>110</v>
      </c>
      <c r="J29" s="415" t="s">
        <v>110</v>
      </c>
      <c r="K29" s="416" t="s">
        <v>110</v>
      </c>
      <c r="L29" s="404" t="s">
        <v>110</v>
      </c>
      <c r="M29" s="415" t="s">
        <v>110</v>
      </c>
      <c r="N29" s="426" t="s">
        <v>110</v>
      </c>
      <c r="O29" s="408" t="s">
        <v>110</v>
      </c>
      <c r="P29" s="448" t="s">
        <v>110</v>
      </c>
      <c r="Q29" s="449" t="s">
        <v>110</v>
      </c>
      <c r="R29" s="435" t="s">
        <v>110</v>
      </c>
      <c r="S29" s="436" t="s">
        <v>110</v>
      </c>
      <c r="T29" s="437" t="s">
        <v>110</v>
      </c>
      <c r="V29" s="562"/>
      <c r="W29" s="389" t="s">
        <v>23</v>
      </c>
      <c r="X29" s="25"/>
      <c r="Y29" s="26"/>
      <c r="Z29" s="26"/>
      <c r="AA29" s="26"/>
      <c r="AB29" s="26"/>
      <c r="AC29" s="68"/>
      <c r="AD29" s="25">
        <f t="shared" si="1"/>
        <v>0</v>
      </c>
      <c r="AE29" s="26">
        <v>0</v>
      </c>
      <c r="AF29" s="68">
        <v>0</v>
      </c>
      <c r="AG29" s="25">
        <v>7</v>
      </c>
      <c r="AH29" s="26">
        <v>7</v>
      </c>
      <c r="AI29" s="27">
        <v>11</v>
      </c>
      <c r="AJ29" s="250">
        <f t="shared" si="0"/>
        <v>0</v>
      </c>
      <c r="AK29" s="69">
        <v>0</v>
      </c>
      <c r="AL29" s="70">
        <v>0</v>
      </c>
      <c r="AM29" s="32">
        <v>0.01</v>
      </c>
      <c r="AN29" s="33">
        <v>0.01</v>
      </c>
      <c r="AO29" s="34">
        <v>0.02</v>
      </c>
    </row>
    <row r="30" spans="1:41" s="134" customFormat="1" ht="13.5" customHeight="1">
      <c r="A30" s="562"/>
      <c r="B30" s="389" t="s">
        <v>24</v>
      </c>
      <c r="C30" s="404" t="s">
        <v>110</v>
      </c>
      <c r="D30" s="415" t="s">
        <v>110</v>
      </c>
      <c r="E30" s="415" t="s">
        <v>110</v>
      </c>
      <c r="F30" s="415" t="s">
        <v>110</v>
      </c>
      <c r="G30" s="415" t="s">
        <v>110</v>
      </c>
      <c r="H30" s="416" t="s">
        <v>110</v>
      </c>
      <c r="I30" s="404" t="s">
        <v>110</v>
      </c>
      <c r="J30" s="415" t="s">
        <v>110</v>
      </c>
      <c r="K30" s="416" t="s">
        <v>110</v>
      </c>
      <c r="L30" s="404" t="s">
        <v>110</v>
      </c>
      <c r="M30" s="415" t="s">
        <v>110</v>
      </c>
      <c r="N30" s="426" t="s">
        <v>110</v>
      </c>
      <c r="O30" s="408" t="s">
        <v>110</v>
      </c>
      <c r="P30" s="448" t="s">
        <v>110</v>
      </c>
      <c r="Q30" s="449" t="s">
        <v>110</v>
      </c>
      <c r="R30" s="435" t="s">
        <v>110</v>
      </c>
      <c r="S30" s="436" t="s">
        <v>110</v>
      </c>
      <c r="T30" s="437" t="s">
        <v>110</v>
      </c>
      <c r="V30" s="562"/>
      <c r="W30" s="389" t="s">
        <v>24</v>
      </c>
      <c r="X30" s="25"/>
      <c r="Y30" s="26"/>
      <c r="Z30" s="26"/>
      <c r="AA30" s="26"/>
      <c r="AB30" s="26"/>
      <c r="AC30" s="68"/>
      <c r="AD30" s="25">
        <f t="shared" si="1"/>
        <v>0</v>
      </c>
      <c r="AE30" s="26">
        <v>0</v>
      </c>
      <c r="AF30" s="68">
        <v>0</v>
      </c>
      <c r="AG30" s="25">
        <v>8</v>
      </c>
      <c r="AH30" s="26">
        <v>4</v>
      </c>
      <c r="AI30" s="27">
        <v>7</v>
      </c>
      <c r="AJ30" s="250">
        <f t="shared" si="0"/>
        <v>0</v>
      </c>
      <c r="AK30" s="69">
        <v>0</v>
      </c>
      <c r="AL30" s="70">
        <v>0</v>
      </c>
      <c r="AM30" s="32">
        <v>0.02</v>
      </c>
      <c r="AN30" s="33">
        <v>0.01</v>
      </c>
      <c r="AO30" s="34">
        <v>0.01</v>
      </c>
    </row>
    <row r="31" spans="1:41" s="134" customFormat="1" ht="13.5" customHeight="1">
      <c r="A31" s="563"/>
      <c r="B31" s="391">
        <v>26</v>
      </c>
      <c r="C31" s="406" t="s">
        <v>110</v>
      </c>
      <c r="D31" s="419" t="s">
        <v>110</v>
      </c>
      <c r="E31" s="419" t="s">
        <v>110</v>
      </c>
      <c r="F31" s="419" t="s">
        <v>110</v>
      </c>
      <c r="G31" s="419" t="s">
        <v>110</v>
      </c>
      <c r="H31" s="420" t="s">
        <v>110</v>
      </c>
      <c r="I31" s="406" t="s">
        <v>110</v>
      </c>
      <c r="J31" s="419" t="s">
        <v>110</v>
      </c>
      <c r="K31" s="420" t="s">
        <v>110</v>
      </c>
      <c r="L31" s="406" t="s">
        <v>110</v>
      </c>
      <c r="M31" s="419" t="s">
        <v>110</v>
      </c>
      <c r="N31" s="428" t="s">
        <v>110</v>
      </c>
      <c r="O31" s="410" t="s">
        <v>110</v>
      </c>
      <c r="P31" s="452" t="s">
        <v>110</v>
      </c>
      <c r="Q31" s="453" t="s">
        <v>110</v>
      </c>
      <c r="R31" s="441" t="s">
        <v>110</v>
      </c>
      <c r="S31" s="442" t="s">
        <v>110</v>
      </c>
      <c r="T31" s="443" t="s">
        <v>110</v>
      </c>
      <c r="V31" s="563"/>
      <c r="W31" s="391">
        <v>26</v>
      </c>
      <c r="X31" s="40"/>
      <c r="Y31" s="41"/>
      <c r="Z31" s="41"/>
      <c r="AA31" s="41"/>
      <c r="AB31" s="41"/>
      <c r="AC31" s="136"/>
      <c r="AD31" s="40">
        <f t="shared" si="1"/>
        <v>0</v>
      </c>
      <c r="AE31" s="41">
        <v>0</v>
      </c>
      <c r="AF31" s="136">
        <v>0</v>
      </c>
      <c r="AG31" s="40">
        <v>10</v>
      </c>
      <c r="AH31" s="41">
        <v>11</v>
      </c>
      <c r="AI31" s="42">
        <v>14</v>
      </c>
      <c r="AJ31" s="252">
        <f t="shared" si="0"/>
        <v>0</v>
      </c>
      <c r="AK31" s="137">
        <v>0</v>
      </c>
      <c r="AL31" s="138">
        <v>0</v>
      </c>
      <c r="AM31" s="47">
        <v>0.02</v>
      </c>
      <c r="AN31" s="48">
        <v>0.02</v>
      </c>
      <c r="AO31" s="49">
        <v>0.03</v>
      </c>
    </row>
    <row r="32" spans="1:41" s="134" customFormat="1" ht="13.5" customHeight="1">
      <c r="A32" s="561">
        <v>7</v>
      </c>
      <c r="B32" s="389" t="s">
        <v>26</v>
      </c>
      <c r="C32" s="404" t="s">
        <v>110</v>
      </c>
      <c r="D32" s="415" t="s">
        <v>110</v>
      </c>
      <c r="E32" s="415" t="s">
        <v>110</v>
      </c>
      <c r="F32" s="415" t="s">
        <v>110</v>
      </c>
      <c r="G32" s="415" t="s">
        <v>110</v>
      </c>
      <c r="H32" s="416" t="s">
        <v>110</v>
      </c>
      <c r="I32" s="404" t="s">
        <v>110</v>
      </c>
      <c r="J32" s="415" t="s">
        <v>110</v>
      </c>
      <c r="K32" s="416" t="s">
        <v>110</v>
      </c>
      <c r="L32" s="404" t="s">
        <v>110</v>
      </c>
      <c r="M32" s="415" t="s">
        <v>110</v>
      </c>
      <c r="N32" s="426" t="s">
        <v>110</v>
      </c>
      <c r="O32" s="408" t="s">
        <v>110</v>
      </c>
      <c r="P32" s="448" t="s">
        <v>110</v>
      </c>
      <c r="Q32" s="449" t="s">
        <v>110</v>
      </c>
      <c r="R32" s="435" t="s">
        <v>110</v>
      </c>
      <c r="S32" s="436" t="s">
        <v>110</v>
      </c>
      <c r="T32" s="437" t="s">
        <v>110</v>
      </c>
      <c r="V32" s="561">
        <v>7</v>
      </c>
      <c r="W32" s="389" t="s">
        <v>26</v>
      </c>
      <c r="X32" s="25"/>
      <c r="Y32" s="26"/>
      <c r="Z32" s="26"/>
      <c r="AA32" s="26"/>
      <c r="AB32" s="26"/>
      <c r="AC32" s="68"/>
      <c r="AD32" s="25">
        <f t="shared" si="1"/>
        <v>0</v>
      </c>
      <c r="AE32" s="26">
        <v>0</v>
      </c>
      <c r="AF32" s="68">
        <v>0</v>
      </c>
      <c r="AG32" s="25">
        <v>13</v>
      </c>
      <c r="AH32" s="26">
        <v>10</v>
      </c>
      <c r="AI32" s="27">
        <v>16</v>
      </c>
      <c r="AJ32" s="250">
        <f t="shared" si="0"/>
        <v>0</v>
      </c>
      <c r="AK32" s="69">
        <v>0</v>
      </c>
      <c r="AL32" s="70">
        <v>0</v>
      </c>
      <c r="AM32" s="32">
        <v>0.03</v>
      </c>
      <c r="AN32" s="33">
        <v>0.02</v>
      </c>
      <c r="AO32" s="34">
        <v>0.03</v>
      </c>
    </row>
    <row r="33" spans="1:41" s="134" customFormat="1" ht="13.5" customHeight="1">
      <c r="A33" s="562"/>
      <c r="B33" s="389" t="s">
        <v>27</v>
      </c>
      <c r="C33" s="404" t="s">
        <v>110</v>
      </c>
      <c r="D33" s="415" t="s">
        <v>110</v>
      </c>
      <c r="E33" s="415" t="s">
        <v>110</v>
      </c>
      <c r="F33" s="415" t="s">
        <v>110</v>
      </c>
      <c r="G33" s="415" t="s">
        <v>110</v>
      </c>
      <c r="H33" s="416" t="s">
        <v>110</v>
      </c>
      <c r="I33" s="404" t="s">
        <v>110</v>
      </c>
      <c r="J33" s="415" t="s">
        <v>110</v>
      </c>
      <c r="K33" s="416" t="s">
        <v>110</v>
      </c>
      <c r="L33" s="404" t="s">
        <v>110</v>
      </c>
      <c r="M33" s="415" t="s">
        <v>110</v>
      </c>
      <c r="N33" s="426" t="s">
        <v>110</v>
      </c>
      <c r="O33" s="408" t="s">
        <v>110</v>
      </c>
      <c r="P33" s="448" t="s">
        <v>110</v>
      </c>
      <c r="Q33" s="449" t="s">
        <v>110</v>
      </c>
      <c r="R33" s="435" t="s">
        <v>110</v>
      </c>
      <c r="S33" s="436" t="s">
        <v>110</v>
      </c>
      <c r="T33" s="437" t="s">
        <v>110</v>
      </c>
      <c r="V33" s="562"/>
      <c r="W33" s="389" t="s">
        <v>27</v>
      </c>
      <c r="X33" s="25"/>
      <c r="Y33" s="26"/>
      <c r="Z33" s="26"/>
      <c r="AA33" s="26"/>
      <c r="AB33" s="26"/>
      <c r="AC33" s="68"/>
      <c r="AD33" s="25">
        <f t="shared" si="1"/>
        <v>0</v>
      </c>
      <c r="AE33" s="26">
        <v>0</v>
      </c>
      <c r="AF33" s="68">
        <v>0</v>
      </c>
      <c r="AG33" s="25">
        <v>4</v>
      </c>
      <c r="AH33" s="26">
        <v>4</v>
      </c>
      <c r="AI33" s="27">
        <v>17</v>
      </c>
      <c r="AJ33" s="250">
        <f t="shared" si="0"/>
        <v>0</v>
      </c>
      <c r="AK33" s="69">
        <v>0</v>
      </c>
      <c r="AL33" s="70">
        <v>0</v>
      </c>
      <c r="AM33" s="32">
        <v>0.01</v>
      </c>
      <c r="AN33" s="33">
        <v>0.01</v>
      </c>
      <c r="AO33" s="34">
        <v>0.04</v>
      </c>
    </row>
    <row r="34" spans="1:41" s="134" customFormat="1" ht="13.5" customHeight="1">
      <c r="A34" s="562"/>
      <c r="B34" s="389" t="s">
        <v>28</v>
      </c>
      <c r="C34" s="404" t="s">
        <v>110</v>
      </c>
      <c r="D34" s="415" t="s">
        <v>110</v>
      </c>
      <c r="E34" s="415" t="s">
        <v>110</v>
      </c>
      <c r="F34" s="415" t="s">
        <v>110</v>
      </c>
      <c r="G34" s="415" t="s">
        <v>110</v>
      </c>
      <c r="H34" s="416" t="s">
        <v>110</v>
      </c>
      <c r="I34" s="404" t="s">
        <v>110</v>
      </c>
      <c r="J34" s="415" t="s">
        <v>110</v>
      </c>
      <c r="K34" s="416" t="s">
        <v>110</v>
      </c>
      <c r="L34" s="404" t="s">
        <v>110</v>
      </c>
      <c r="M34" s="415" t="s">
        <v>110</v>
      </c>
      <c r="N34" s="426" t="s">
        <v>110</v>
      </c>
      <c r="O34" s="408" t="s">
        <v>110</v>
      </c>
      <c r="P34" s="448" t="s">
        <v>110</v>
      </c>
      <c r="Q34" s="449" t="s">
        <v>110</v>
      </c>
      <c r="R34" s="435" t="s">
        <v>110</v>
      </c>
      <c r="S34" s="436" t="s">
        <v>110</v>
      </c>
      <c r="T34" s="437" t="s">
        <v>110</v>
      </c>
      <c r="V34" s="562"/>
      <c r="W34" s="389" t="s">
        <v>28</v>
      </c>
      <c r="X34" s="25"/>
      <c r="Y34" s="26"/>
      <c r="Z34" s="26"/>
      <c r="AA34" s="26"/>
      <c r="AB34" s="26"/>
      <c r="AC34" s="68"/>
      <c r="AD34" s="25">
        <f t="shared" si="1"/>
        <v>0</v>
      </c>
      <c r="AE34" s="26">
        <v>0</v>
      </c>
      <c r="AF34" s="68">
        <v>0</v>
      </c>
      <c r="AG34" s="25">
        <v>7</v>
      </c>
      <c r="AH34" s="26">
        <v>5</v>
      </c>
      <c r="AI34" s="27">
        <v>8</v>
      </c>
      <c r="AJ34" s="250">
        <f t="shared" si="0"/>
        <v>0</v>
      </c>
      <c r="AK34" s="69">
        <v>0</v>
      </c>
      <c r="AL34" s="70">
        <v>0</v>
      </c>
      <c r="AM34" s="32">
        <v>0.01</v>
      </c>
      <c r="AN34" s="33">
        <v>0.01</v>
      </c>
      <c r="AO34" s="34">
        <v>0.02</v>
      </c>
    </row>
    <row r="35" spans="1:41" s="134" customFormat="1" ht="13.5" customHeight="1">
      <c r="A35" s="563"/>
      <c r="B35" s="389" t="s">
        <v>29</v>
      </c>
      <c r="C35" s="404" t="s">
        <v>110</v>
      </c>
      <c r="D35" s="415" t="s">
        <v>110</v>
      </c>
      <c r="E35" s="415" t="s">
        <v>110</v>
      </c>
      <c r="F35" s="415" t="s">
        <v>110</v>
      </c>
      <c r="G35" s="415" t="s">
        <v>110</v>
      </c>
      <c r="H35" s="416" t="s">
        <v>110</v>
      </c>
      <c r="I35" s="404" t="s">
        <v>110</v>
      </c>
      <c r="J35" s="415" t="s">
        <v>110</v>
      </c>
      <c r="K35" s="416" t="s">
        <v>110</v>
      </c>
      <c r="L35" s="404" t="s">
        <v>110</v>
      </c>
      <c r="M35" s="415" t="s">
        <v>110</v>
      </c>
      <c r="N35" s="426" t="s">
        <v>110</v>
      </c>
      <c r="O35" s="408" t="s">
        <v>110</v>
      </c>
      <c r="P35" s="448" t="s">
        <v>110</v>
      </c>
      <c r="Q35" s="449" t="s">
        <v>110</v>
      </c>
      <c r="R35" s="435" t="s">
        <v>110</v>
      </c>
      <c r="S35" s="436" t="s">
        <v>110</v>
      </c>
      <c r="T35" s="437" t="s">
        <v>110</v>
      </c>
      <c r="V35" s="563"/>
      <c r="W35" s="389" t="s">
        <v>29</v>
      </c>
      <c r="X35" s="25"/>
      <c r="Y35" s="26"/>
      <c r="Z35" s="26"/>
      <c r="AA35" s="26"/>
      <c r="AB35" s="26"/>
      <c r="AC35" s="68"/>
      <c r="AD35" s="25">
        <f t="shared" si="1"/>
        <v>0</v>
      </c>
      <c r="AE35" s="26">
        <v>0</v>
      </c>
      <c r="AF35" s="68">
        <v>0</v>
      </c>
      <c r="AG35" s="25">
        <v>14</v>
      </c>
      <c r="AH35" s="26">
        <v>7</v>
      </c>
      <c r="AI35" s="27">
        <v>10</v>
      </c>
      <c r="AJ35" s="250">
        <f t="shared" si="0"/>
        <v>0</v>
      </c>
      <c r="AK35" s="69">
        <v>0</v>
      </c>
      <c r="AL35" s="70">
        <v>0</v>
      </c>
      <c r="AM35" s="32">
        <v>0.03</v>
      </c>
      <c r="AN35" s="33">
        <v>0.01</v>
      </c>
      <c r="AO35" s="34">
        <v>0.02</v>
      </c>
    </row>
    <row r="36" spans="1:41" s="134" customFormat="1" ht="13.5" customHeight="1">
      <c r="A36" s="561">
        <v>8</v>
      </c>
      <c r="B36" s="390" t="s">
        <v>30</v>
      </c>
      <c r="C36" s="405" t="s">
        <v>110</v>
      </c>
      <c r="D36" s="417" t="s">
        <v>110</v>
      </c>
      <c r="E36" s="417" t="s">
        <v>110</v>
      </c>
      <c r="F36" s="417" t="s">
        <v>110</v>
      </c>
      <c r="G36" s="417" t="s">
        <v>110</v>
      </c>
      <c r="H36" s="418" t="s">
        <v>110</v>
      </c>
      <c r="I36" s="405" t="s">
        <v>110</v>
      </c>
      <c r="J36" s="417" t="s">
        <v>110</v>
      </c>
      <c r="K36" s="418" t="s">
        <v>110</v>
      </c>
      <c r="L36" s="405" t="s">
        <v>110</v>
      </c>
      <c r="M36" s="417" t="s">
        <v>110</v>
      </c>
      <c r="N36" s="427" t="s">
        <v>110</v>
      </c>
      <c r="O36" s="409" t="s">
        <v>110</v>
      </c>
      <c r="P36" s="450" t="s">
        <v>110</v>
      </c>
      <c r="Q36" s="451" t="s">
        <v>110</v>
      </c>
      <c r="R36" s="438" t="s">
        <v>110</v>
      </c>
      <c r="S36" s="439" t="s">
        <v>110</v>
      </c>
      <c r="T36" s="440" t="s">
        <v>110</v>
      </c>
      <c r="V36" s="561">
        <v>8</v>
      </c>
      <c r="W36" s="390" t="s">
        <v>30</v>
      </c>
      <c r="X36" s="57"/>
      <c r="Y36" s="58"/>
      <c r="Z36" s="58"/>
      <c r="AA36" s="58"/>
      <c r="AB36" s="58"/>
      <c r="AC36" s="71"/>
      <c r="AD36" s="57">
        <f t="shared" si="1"/>
        <v>0</v>
      </c>
      <c r="AE36" s="58">
        <v>0</v>
      </c>
      <c r="AF36" s="71">
        <v>0</v>
      </c>
      <c r="AG36" s="57">
        <v>8</v>
      </c>
      <c r="AH36" s="58">
        <v>14</v>
      </c>
      <c r="AI36" s="59">
        <v>9</v>
      </c>
      <c r="AJ36" s="251">
        <f t="shared" si="0"/>
        <v>0</v>
      </c>
      <c r="AK36" s="72">
        <v>0</v>
      </c>
      <c r="AL36" s="73">
        <v>0</v>
      </c>
      <c r="AM36" s="64">
        <v>0.02</v>
      </c>
      <c r="AN36" s="65">
        <v>0.03</v>
      </c>
      <c r="AO36" s="66">
        <v>0.02</v>
      </c>
    </row>
    <row r="37" spans="1:41" s="134" customFormat="1" ht="13.5" customHeight="1">
      <c r="A37" s="562"/>
      <c r="B37" s="389" t="s">
        <v>31</v>
      </c>
      <c r="C37" s="404" t="s">
        <v>110</v>
      </c>
      <c r="D37" s="415" t="s">
        <v>110</v>
      </c>
      <c r="E37" s="415" t="s">
        <v>110</v>
      </c>
      <c r="F37" s="415" t="s">
        <v>110</v>
      </c>
      <c r="G37" s="415" t="s">
        <v>110</v>
      </c>
      <c r="H37" s="416" t="s">
        <v>110</v>
      </c>
      <c r="I37" s="404" t="s">
        <v>110</v>
      </c>
      <c r="J37" s="415" t="s">
        <v>110</v>
      </c>
      <c r="K37" s="416" t="s">
        <v>110</v>
      </c>
      <c r="L37" s="404" t="s">
        <v>110</v>
      </c>
      <c r="M37" s="415" t="s">
        <v>110</v>
      </c>
      <c r="N37" s="426" t="s">
        <v>110</v>
      </c>
      <c r="O37" s="408" t="s">
        <v>110</v>
      </c>
      <c r="P37" s="448" t="s">
        <v>110</v>
      </c>
      <c r="Q37" s="449" t="s">
        <v>110</v>
      </c>
      <c r="R37" s="435" t="s">
        <v>110</v>
      </c>
      <c r="S37" s="436" t="s">
        <v>110</v>
      </c>
      <c r="T37" s="437" t="s">
        <v>110</v>
      </c>
      <c r="V37" s="562"/>
      <c r="W37" s="389" t="s">
        <v>31</v>
      </c>
      <c r="X37" s="25"/>
      <c r="Y37" s="26"/>
      <c r="Z37" s="26"/>
      <c r="AA37" s="26"/>
      <c r="AB37" s="26"/>
      <c r="AC37" s="68"/>
      <c r="AD37" s="25">
        <f t="shared" si="1"/>
        <v>0</v>
      </c>
      <c r="AE37" s="26">
        <v>0</v>
      </c>
      <c r="AF37" s="68">
        <v>0</v>
      </c>
      <c r="AG37" s="25">
        <v>8</v>
      </c>
      <c r="AH37" s="26">
        <v>13</v>
      </c>
      <c r="AI37" s="27">
        <v>11</v>
      </c>
      <c r="AJ37" s="250">
        <f t="shared" si="0"/>
        <v>0</v>
      </c>
      <c r="AK37" s="69">
        <v>0</v>
      </c>
      <c r="AL37" s="70">
        <v>0</v>
      </c>
      <c r="AM37" s="32">
        <v>0.02</v>
      </c>
      <c r="AN37" s="33">
        <v>0.03</v>
      </c>
      <c r="AO37" s="34">
        <v>0.02</v>
      </c>
    </row>
    <row r="38" spans="1:41" s="134" customFormat="1" ht="13.5" customHeight="1">
      <c r="A38" s="562"/>
      <c r="B38" s="389" t="s">
        <v>32</v>
      </c>
      <c r="C38" s="404" t="s">
        <v>110</v>
      </c>
      <c r="D38" s="415" t="s">
        <v>110</v>
      </c>
      <c r="E38" s="415" t="s">
        <v>110</v>
      </c>
      <c r="F38" s="415" t="s">
        <v>110</v>
      </c>
      <c r="G38" s="415" t="s">
        <v>110</v>
      </c>
      <c r="H38" s="416" t="s">
        <v>110</v>
      </c>
      <c r="I38" s="404" t="s">
        <v>110</v>
      </c>
      <c r="J38" s="415" t="s">
        <v>110</v>
      </c>
      <c r="K38" s="416" t="s">
        <v>110</v>
      </c>
      <c r="L38" s="404" t="s">
        <v>110</v>
      </c>
      <c r="M38" s="415" t="s">
        <v>110</v>
      </c>
      <c r="N38" s="426" t="s">
        <v>110</v>
      </c>
      <c r="O38" s="408" t="s">
        <v>110</v>
      </c>
      <c r="P38" s="448" t="s">
        <v>110</v>
      </c>
      <c r="Q38" s="449" t="s">
        <v>110</v>
      </c>
      <c r="R38" s="435" t="s">
        <v>110</v>
      </c>
      <c r="S38" s="436" t="s">
        <v>110</v>
      </c>
      <c r="T38" s="437" t="s">
        <v>110</v>
      </c>
      <c r="V38" s="562"/>
      <c r="W38" s="389" t="s">
        <v>32</v>
      </c>
      <c r="X38" s="25"/>
      <c r="Y38" s="26"/>
      <c r="Z38" s="26"/>
      <c r="AA38" s="26"/>
      <c r="AB38" s="26"/>
      <c r="AC38" s="68"/>
      <c r="AD38" s="25">
        <f t="shared" si="1"/>
        <v>0</v>
      </c>
      <c r="AE38" s="26">
        <v>0</v>
      </c>
      <c r="AF38" s="68">
        <v>0</v>
      </c>
      <c r="AG38" s="25">
        <v>13</v>
      </c>
      <c r="AH38" s="26">
        <v>9</v>
      </c>
      <c r="AI38" s="27">
        <v>11</v>
      </c>
      <c r="AJ38" s="250">
        <f t="shared" si="0"/>
        <v>0</v>
      </c>
      <c r="AK38" s="69">
        <v>0</v>
      </c>
      <c r="AL38" s="70">
        <v>0</v>
      </c>
      <c r="AM38" s="32">
        <v>0.03</v>
      </c>
      <c r="AN38" s="33">
        <v>0.02</v>
      </c>
      <c r="AO38" s="34">
        <v>0.02</v>
      </c>
    </row>
    <row r="39" spans="1:41" s="134" customFormat="1" ht="13.5" customHeight="1">
      <c r="A39" s="562"/>
      <c r="B39" s="389" t="s">
        <v>33</v>
      </c>
      <c r="C39" s="404" t="s">
        <v>110</v>
      </c>
      <c r="D39" s="415" t="s">
        <v>110</v>
      </c>
      <c r="E39" s="415" t="s">
        <v>110</v>
      </c>
      <c r="F39" s="415" t="s">
        <v>110</v>
      </c>
      <c r="G39" s="415" t="s">
        <v>110</v>
      </c>
      <c r="H39" s="416" t="s">
        <v>110</v>
      </c>
      <c r="I39" s="404" t="s">
        <v>110</v>
      </c>
      <c r="J39" s="415" t="s">
        <v>110</v>
      </c>
      <c r="K39" s="416" t="s">
        <v>110</v>
      </c>
      <c r="L39" s="404" t="s">
        <v>110</v>
      </c>
      <c r="M39" s="415" t="s">
        <v>110</v>
      </c>
      <c r="N39" s="426" t="s">
        <v>110</v>
      </c>
      <c r="O39" s="408" t="s">
        <v>110</v>
      </c>
      <c r="P39" s="448" t="s">
        <v>110</v>
      </c>
      <c r="Q39" s="449" t="s">
        <v>110</v>
      </c>
      <c r="R39" s="435" t="s">
        <v>110</v>
      </c>
      <c r="S39" s="436" t="s">
        <v>110</v>
      </c>
      <c r="T39" s="437" t="s">
        <v>110</v>
      </c>
      <c r="V39" s="562"/>
      <c r="W39" s="389" t="s">
        <v>33</v>
      </c>
      <c r="X39" s="25"/>
      <c r="Y39" s="26"/>
      <c r="Z39" s="26"/>
      <c r="AA39" s="26"/>
      <c r="AB39" s="26"/>
      <c r="AC39" s="68"/>
      <c r="AD39" s="25">
        <f t="shared" si="1"/>
        <v>0</v>
      </c>
      <c r="AE39" s="26">
        <v>0</v>
      </c>
      <c r="AF39" s="68">
        <v>0</v>
      </c>
      <c r="AG39" s="25">
        <v>13</v>
      </c>
      <c r="AH39" s="26">
        <v>11</v>
      </c>
      <c r="AI39" s="27">
        <v>16</v>
      </c>
      <c r="AJ39" s="250">
        <f t="shared" si="0"/>
        <v>0</v>
      </c>
      <c r="AK39" s="69">
        <v>0</v>
      </c>
      <c r="AL39" s="70">
        <v>0</v>
      </c>
      <c r="AM39" s="32">
        <v>0.03</v>
      </c>
      <c r="AN39" s="33">
        <v>0.02</v>
      </c>
      <c r="AO39" s="34">
        <v>0.03</v>
      </c>
    </row>
    <row r="40" spans="1:41" s="134" customFormat="1" ht="13.5" customHeight="1">
      <c r="A40" s="563"/>
      <c r="B40" s="391" t="s">
        <v>34</v>
      </c>
      <c r="C40" s="406" t="s">
        <v>110</v>
      </c>
      <c r="D40" s="419" t="s">
        <v>110</v>
      </c>
      <c r="E40" s="419" t="s">
        <v>110</v>
      </c>
      <c r="F40" s="419" t="s">
        <v>110</v>
      </c>
      <c r="G40" s="419" t="s">
        <v>110</v>
      </c>
      <c r="H40" s="420" t="s">
        <v>110</v>
      </c>
      <c r="I40" s="406" t="s">
        <v>110</v>
      </c>
      <c r="J40" s="419" t="s">
        <v>110</v>
      </c>
      <c r="K40" s="420" t="s">
        <v>110</v>
      </c>
      <c r="L40" s="406" t="s">
        <v>110</v>
      </c>
      <c r="M40" s="419" t="s">
        <v>110</v>
      </c>
      <c r="N40" s="428" t="s">
        <v>110</v>
      </c>
      <c r="O40" s="410" t="s">
        <v>110</v>
      </c>
      <c r="P40" s="452" t="s">
        <v>110</v>
      </c>
      <c r="Q40" s="453" t="s">
        <v>110</v>
      </c>
      <c r="R40" s="441" t="s">
        <v>110</v>
      </c>
      <c r="S40" s="442" t="s">
        <v>110</v>
      </c>
      <c r="T40" s="443" t="s">
        <v>110</v>
      </c>
      <c r="V40" s="563"/>
      <c r="W40" s="391" t="s">
        <v>34</v>
      </c>
      <c r="X40" s="40"/>
      <c r="Y40" s="41"/>
      <c r="Z40" s="41"/>
      <c r="AA40" s="41"/>
      <c r="AB40" s="41"/>
      <c r="AC40" s="136"/>
      <c r="AD40" s="40">
        <f t="shared" si="1"/>
        <v>0</v>
      </c>
      <c r="AE40" s="41">
        <v>0</v>
      </c>
      <c r="AF40" s="136">
        <v>0</v>
      </c>
      <c r="AG40" s="40">
        <v>6</v>
      </c>
      <c r="AH40" s="41">
        <v>12</v>
      </c>
      <c r="AI40" s="42">
        <v>5</v>
      </c>
      <c r="AJ40" s="252">
        <f t="shared" si="0"/>
        <v>0</v>
      </c>
      <c r="AK40" s="137">
        <v>0</v>
      </c>
      <c r="AL40" s="138">
        <v>0</v>
      </c>
      <c r="AM40" s="47">
        <v>0.01</v>
      </c>
      <c r="AN40" s="48">
        <v>0.03</v>
      </c>
      <c r="AO40" s="49">
        <v>0.01</v>
      </c>
    </row>
    <row r="41" spans="1:41" s="134" customFormat="1" ht="13.5" customHeight="1">
      <c r="A41" s="561">
        <v>9</v>
      </c>
      <c r="B41" s="389" t="s">
        <v>35</v>
      </c>
      <c r="C41" s="404" t="s">
        <v>110</v>
      </c>
      <c r="D41" s="415" t="s">
        <v>110</v>
      </c>
      <c r="E41" s="415" t="s">
        <v>110</v>
      </c>
      <c r="F41" s="415" t="s">
        <v>110</v>
      </c>
      <c r="G41" s="415" t="s">
        <v>110</v>
      </c>
      <c r="H41" s="416" t="s">
        <v>110</v>
      </c>
      <c r="I41" s="404" t="s">
        <v>110</v>
      </c>
      <c r="J41" s="415" t="s">
        <v>110</v>
      </c>
      <c r="K41" s="416" t="s">
        <v>110</v>
      </c>
      <c r="L41" s="404" t="s">
        <v>110</v>
      </c>
      <c r="M41" s="415" t="s">
        <v>110</v>
      </c>
      <c r="N41" s="426" t="s">
        <v>110</v>
      </c>
      <c r="O41" s="408" t="s">
        <v>110</v>
      </c>
      <c r="P41" s="448" t="s">
        <v>110</v>
      </c>
      <c r="Q41" s="449" t="s">
        <v>110</v>
      </c>
      <c r="R41" s="435" t="s">
        <v>110</v>
      </c>
      <c r="S41" s="436" t="s">
        <v>110</v>
      </c>
      <c r="T41" s="437" t="s">
        <v>110</v>
      </c>
      <c r="V41" s="561">
        <v>9</v>
      </c>
      <c r="W41" s="389" t="s">
        <v>35</v>
      </c>
      <c r="X41" s="25"/>
      <c r="Y41" s="26"/>
      <c r="Z41" s="26"/>
      <c r="AA41" s="26"/>
      <c r="AB41" s="26"/>
      <c r="AC41" s="68"/>
      <c r="AD41" s="25">
        <f t="shared" si="1"/>
        <v>0</v>
      </c>
      <c r="AE41" s="26">
        <v>0</v>
      </c>
      <c r="AF41" s="68">
        <v>0</v>
      </c>
      <c r="AG41" s="25">
        <v>5</v>
      </c>
      <c r="AH41" s="26">
        <v>19</v>
      </c>
      <c r="AI41" s="27">
        <v>10</v>
      </c>
      <c r="AJ41" s="250">
        <f t="shared" si="0"/>
        <v>0</v>
      </c>
      <c r="AK41" s="69">
        <v>0</v>
      </c>
      <c r="AL41" s="70">
        <v>0</v>
      </c>
      <c r="AM41" s="32">
        <v>0.01</v>
      </c>
      <c r="AN41" s="33">
        <v>0.04</v>
      </c>
      <c r="AO41" s="34">
        <v>0.02</v>
      </c>
    </row>
    <row r="42" spans="1:41" s="134" customFormat="1" ht="13.5" customHeight="1">
      <c r="A42" s="562"/>
      <c r="B42" s="389" t="s">
        <v>36</v>
      </c>
      <c r="C42" s="404" t="s">
        <v>110</v>
      </c>
      <c r="D42" s="415" t="s">
        <v>110</v>
      </c>
      <c r="E42" s="415" t="s">
        <v>110</v>
      </c>
      <c r="F42" s="415" t="s">
        <v>110</v>
      </c>
      <c r="G42" s="415" t="s">
        <v>110</v>
      </c>
      <c r="H42" s="416" t="s">
        <v>110</v>
      </c>
      <c r="I42" s="404" t="s">
        <v>110</v>
      </c>
      <c r="J42" s="415" t="s">
        <v>110</v>
      </c>
      <c r="K42" s="416" t="s">
        <v>110</v>
      </c>
      <c r="L42" s="404" t="s">
        <v>110</v>
      </c>
      <c r="M42" s="415" t="s">
        <v>110</v>
      </c>
      <c r="N42" s="426" t="s">
        <v>110</v>
      </c>
      <c r="O42" s="408" t="s">
        <v>110</v>
      </c>
      <c r="P42" s="448" t="s">
        <v>110</v>
      </c>
      <c r="Q42" s="449" t="s">
        <v>110</v>
      </c>
      <c r="R42" s="435" t="s">
        <v>110</v>
      </c>
      <c r="S42" s="436" t="s">
        <v>110</v>
      </c>
      <c r="T42" s="437" t="s">
        <v>110</v>
      </c>
      <c r="V42" s="562"/>
      <c r="W42" s="389" t="s">
        <v>36</v>
      </c>
      <c r="X42" s="25"/>
      <c r="Y42" s="26"/>
      <c r="Z42" s="26"/>
      <c r="AA42" s="26"/>
      <c r="AB42" s="26"/>
      <c r="AC42" s="68"/>
      <c r="AD42" s="25">
        <f aca="true" t="shared" si="2" ref="AD42:AD58">SUM(X42:AC42)</f>
        <v>0</v>
      </c>
      <c r="AE42" s="26">
        <v>1</v>
      </c>
      <c r="AF42" s="68">
        <v>0</v>
      </c>
      <c r="AG42" s="25">
        <v>3</v>
      </c>
      <c r="AH42" s="26">
        <v>6</v>
      </c>
      <c r="AI42" s="27">
        <v>16</v>
      </c>
      <c r="AJ42" s="250">
        <f t="shared" si="0"/>
        <v>0</v>
      </c>
      <c r="AK42" s="69">
        <v>0.16666666666666666</v>
      </c>
      <c r="AL42" s="70">
        <v>0</v>
      </c>
      <c r="AM42" s="32">
        <v>0.01</v>
      </c>
      <c r="AN42" s="33">
        <v>0.01</v>
      </c>
      <c r="AO42" s="34">
        <v>0.03</v>
      </c>
    </row>
    <row r="43" spans="1:41" s="134" customFormat="1" ht="13.5" customHeight="1">
      <c r="A43" s="562"/>
      <c r="B43" s="389" t="s">
        <v>37</v>
      </c>
      <c r="C43" s="404" t="s">
        <v>110</v>
      </c>
      <c r="D43" s="415" t="s">
        <v>110</v>
      </c>
      <c r="E43" s="415" t="s">
        <v>110</v>
      </c>
      <c r="F43" s="415" t="s">
        <v>110</v>
      </c>
      <c r="G43" s="415" t="s">
        <v>110</v>
      </c>
      <c r="H43" s="416" t="s">
        <v>110</v>
      </c>
      <c r="I43" s="404" t="s">
        <v>110</v>
      </c>
      <c r="J43" s="415" t="s">
        <v>110</v>
      </c>
      <c r="K43" s="416" t="s">
        <v>110</v>
      </c>
      <c r="L43" s="404" t="s">
        <v>110</v>
      </c>
      <c r="M43" s="415" t="s">
        <v>110</v>
      </c>
      <c r="N43" s="426" t="s">
        <v>110</v>
      </c>
      <c r="O43" s="408" t="s">
        <v>110</v>
      </c>
      <c r="P43" s="448" t="s">
        <v>110</v>
      </c>
      <c r="Q43" s="449" t="s">
        <v>110</v>
      </c>
      <c r="R43" s="435" t="s">
        <v>110</v>
      </c>
      <c r="S43" s="436" t="s">
        <v>110</v>
      </c>
      <c r="T43" s="437" t="s">
        <v>110</v>
      </c>
      <c r="V43" s="562"/>
      <c r="W43" s="389" t="s">
        <v>37</v>
      </c>
      <c r="X43" s="25"/>
      <c r="Y43" s="26"/>
      <c r="Z43" s="26"/>
      <c r="AA43" s="26"/>
      <c r="AB43" s="26"/>
      <c r="AC43" s="68"/>
      <c r="AD43" s="25">
        <f t="shared" si="2"/>
        <v>0</v>
      </c>
      <c r="AE43" s="26">
        <v>0</v>
      </c>
      <c r="AF43" s="68">
        <v>0</v>
      </c>
      <c r="AG43" s="25">
        <v>4</v>
      </c>
      <c r="AH43" s="26">
        <v>10</v>
      </c>
      <c r="AI43" s="27">
        <v>10</v>
      </c>
      <c r="AJ43" s="250">
        <f t="shared" si="0"/>
        <v>0</v>
      </c>
      <c r="AK43" s="69">
        <v>0</v>
      </c>
      <c r="AL43" s="70">
        <v>0</v>
      </c>
      <c r="AM43" s="32">
        <v>0.01</v>
      </c>
      <c r="AN43" s="33">
        <v>0.02</v>
      </c>
      <c r="AO43" s="34">
        <v>0.02</v>
      </c>
    </row>
    <row r="44" spans="1:41" s="134" customFormat="1" ht="13.5" customHeight="1">
      <c r="A44" s="563"/>
      <c r="B44" s="391" t="s">
        <v>38</v>
      </c>
      <c r="C44" s="406" t="s">
        <v>110</v>
      </c>
      <c r="D44" s="419" t="s">
        <v>110</v>
      </c>
      <c r="E44" s="419" t="s">
        <v>110</v>
      </c>
      <c r="F44" s="419" t="s">
        <v>110</v>
      </c>
      <c r="G44" s="419" t="s">
        <v>110</v>
      </c>
      <c r="H44" s="420" t="s">
        <v>110</v>
      </c>
      <c r="I44" s="406" t="s">
        <v>110</v>
      </c>
      <c r="J44" s="419" t="s">
        <v>110</v>
      </c>
      <c r="K44" s="420" t="s">
        <v>110</v>
      </c>
      <c r="L44" s="406" t="s">
        <v>110</v>
      </c>
      <c r="M44" s="419" t="s">
        <v>110</v>
      </c>
      <c r="N44" s="428" t="s">
        <v>110</v>
      </c>
      <c r="O44" s="410" t="s">
        <v>110</v>
      </c>
      <c r="P44" s="452" t="s">
        <v>110</v>
      </c>
      <c r="Q44" s="453" t="s">
        <v>110</v>
      </c>
      <c r="R44" s="441" t="s">
        <v>110</v>
      </c>
      <c r="S44" s="442" t="s">
        <v>110</v>
      </c>
      <c r="T44" s="443" t="s">
        <v>110</v>
      </c>
      <c r="V44" s="563"/>
      <c r="W44" s="391" t="s">
        <v>38</v>
      </c>
      <c r="X44" s="40">
        <v>1</v>
      </c>
      <c r="Y44" s="41"/>
      <c r="Z44" s="41"/>
      <c r="AA44" s="41"/>
      <c r="AB44" s="41"/>
      <c r="AC44" s="136"/>
      <c r="AD44" s="40">
        <f t="shared" si="2"/>
        <v>1</v>
      </c>
      <c r="AE44" s="41">
        <v>0</v>
      </c>
      <c r="AF44" s="136">
        <v>0</v>
      </c>
      <c r="AG44" s="40">
        <v>10</v>
      </c>
      <c r="AH44" s="41">
        <v>5</v>
      </c>
      <c r="AI44" s="42">
        <v>9</v>
      </c>
      <c r="AJ44" s="252">
        <f t="shared" si="0"/>
        <v>0.16666666666666666</v>
      </c>
      <c r="AK44" s="137">
        <v>0</v>
      </c>
      <c r="AL44" s="138">
        <v>0</v>
      </c>
      <c r="AM44" s="47">
        <v>0.02</v>
      </c>
      <c r="AN44" s="48">
        <v>0.01</v>
      </c>
      <c r="AO44" s="49">
        <v>0.02</v>
      </c>
    </row>
    <row r="45" spans="1:41" s="134" customFormat="1" ht="13.5" customHeight="1">
      <c r="A45" s="561">
        <v>10</v>
      </c>
      <c r="B45" s="390" t="s">
        <v>39</v>
      </c>
      <c r="C45" s="405" t="s">
        <v>110</v>
      </c>
      <c r="D45" s="417" t="s">
        <v>110</v>
      </c>
      <c r="E45" s="417" t="s">
        <v>110</v>
      </c>
      <c r="F45" s="417" t="s">
        <v>110</v>
      </c>
      <c r="G45" s="417" t="s">
        <v>110</v>
      </c>
      <c r="H45" s="418" t="s">
        <v>110</v>
      </c>
      <c r="I45" s="405" t="s">
        <v>110</v>
      </c>
      <c r="J45" s="417" t="s">
        <v>110</v>
      </c>
      <c r="K45" s="418" t="s">
        <v>110</v>
      </c>
      <c r="L45" s="405" t="s">
        <v>110</v>
      </c>
      <c r="M45" s="417" t="s">
        <v>110</v>
      </c>
      <c r="N45" s="427" t="s">
        <v>110</v>
      </c>
      <c r="O45" s="409" t="s">
        <v>110</v>
      </c>
      <c r="P45" s="450" t="s">
        <v>110</v>
      </c>
      <c r="Q45" s="451" t="s">
        <v>110</v>
      </c>
      <c r="R45" s="438" t="s">
        <v>110</v>
      </c>
      <c r="S45" s="439" t="s">
        <v>110</v>
      </c>
      <c r="T45" s="440" t="s">
        <v>110</v>
      </c>
      <c r="V45" s="561">
        <v>10</v>
      </c>
      <c r="W45" s="390" t="s">
        <v>39</v>
      </c>
      <c r="X45" s="57"/>
      <c r="Y45" s="58"/>
      <c r="Z45" s="58"/>
      <c r="AA45" s="58"/>
      <c r="AB45" s="58"/>
      <c r="AC45" s="71"/>
      <c r="AD45" s="57">
        <f t="shared" si="2"/>
        <v>0</v>
      </c>
      <c r="AE45" s="58">
        <v>0</v>
      </c>
      <c r="AF45" s="71">
        <v>0</v>
      </c>
      <c r="AG45" s="57">
        <v>9</v>
      </c>
      <c r="AH45" s="58">
        <v>6</v>
      </c>
      <c r="AI45" s="59">
        <v>4</v>
      </c>
      <c r="AJ45" s="251">
        <f t="shared" si="0"/>
        <v>0</v>
      </c>
      <c r="AK45" s="72">
        <v>0</v>
      </c>
      <c r="AL45" s="73">
        <v>0</v>
      </c>
      <c r="AM45" s="64">
        <v>0.02</v>
      </c>
      <c r="AN45" s="65">
        <v>0.01</v>
      </c>
      <c r="AO45" s="66">
        <v>0.01</v>
      </c>
    </row>
    <row r="46" spans="1:41" s="134" customFormat="1" ht="13.5" customHeight="1">
      <c r="A46" s="562"/>
      <c r="B46" s="389" t="s">
        <v>40</v>
      </c>
      <c r="C46" s="404" t="s">
        <v>110</v>
      </c>
      <c r="D46" s="415" t="s">
        <v>110</v>
      </c>
      <c r="E46" s="415" t="s">
        <v>110</v>
      </c>
      <c r="F46" s="415" t="s">
        <v>110</v>
      </c>
      <c r="G46" s="415" t="s">
        <v>110</v>
      </c>
      <c r="H46" s="416" t="s">
        <v>110</v>
      </c>
      <c r="I46" s="404" t="s">
        <v>110</v>
      </c>
      <c r="J46" s="415" t="s">
        <v>110</v>
      </c>
      <c r="K46" s="416" t="s">
        <v>110</v>
      </c>
      <c r="L46" s="404" t="s">
        <v>110</v>
      </c>
      <c r="M46" s="415" t="s">
        <v>110</v>
      </c>
      <c r="N46" s="426" t="s">
        <v>110</v>
      </c>
      <c r="O46" s="408" t="s">
        <v>110</v>
      </c>
      <c r="P46" s="448" t="s">
        <v>110</v>
      </c>
      <c r="Q46" s="449" t="s">
        <v>110</v>
      </c>
      <c r="R46" s="435" t="s">
        <v>110</v>
      </c>
      <c r="S46" s="436" t="s">
        <v>110</v>
      </c>
      <c r="T46" s="437" t="s">
        <v>110</v>
      </c>
      <c r="V46" s="562"/>
      <c r="W46" s="389" t="s">
        <v>40</v>
      </c>
      <c r="X46" s="25"/>
      <c r="Y46" s="26"/>
      <c r="Z46" s="26"/>
      <c r="AA46" s="26"/>
      <c r="AB46" s="26"/>
      <c r="AC46" s="68"/>
      <c r="AD46" s="25">
        <f t="shared" si="2"/>
        <v>0</v>
      </c>
      <c r="AE46" s="26">
        <v>0</v>
      </c>
      <c r="AF46" s="68">
        <v>0</v>
      </c>
      <c r="AG46" s="25">
        <v>3</v>
      </c>
      <c r="AH46" s="26">
        <v>8</v>
      </c>
      <c r="AI46" s="27">
        <v>10</v>
      </c>
      <c r="AJ46" s="250">
        <f t="shared" si="0"/>
        <v>0</v>
      </c>
      <c r="AK46" s="69">
        <v>0</v>
      </c>
      <c r="AL46" s="70">
        <v>0</v>
      </c>
      <c r="AM46" s="32">
        <v>0.01</v>
      </c>
      <c r="AN46" s="33">
        <v>0.02</v>
      </c>
      <c r="AO46" s="34">
        <v>0.02</v>
      </c>
    </row>
    <row r="47" spans="1:41" s="134" customFormat="1" ht="13.5" customHeight="1">
      <c r="A47" s="562"/>
      <c r="B47" s="389" t="s">
        <v>41</v>
      </c>
      <c r="C47" s="25"/>
      <c r="D47" s="26"/>
      <c r="E47" s="26"/>
      <c r="F47" s="26"/>
      <c r="G47" s="26"/>
      <c r="H47" s="68"/>
      <c r="I47" s="25">
        <f aca="true" t="shared" si="3" ref="I47:I58">SUM(C47:H47)</f>
        <v>0</v>
      </c>
      <c r="J47" s="415" t="s">
        <v>110</v>
      </c>
      <c r="K47" s="416" t="s">
        <v>110</v>
      </c>
      <c r="L47" s="404">
        <v>2</v>
      </c>
      <c r="M47" s="415" t="s">
        <v>110</v>
      </c>
      <c r="N47" s="426" t="s">
        <v>110</v>
      </c>
      <c r="O47" s="408">
        <f>I47/6</f>
        <v>0</v>
      </c>
      <c r="P47" s="448" t="s">
        <v>110</v>
      </c>
      <c r="Q47" s="449" t="s">
        <v>110</v>
      </c>
      <c r="R47" s="435">
        <f>L47/471</f>
        <v>0.004246284501061571</v>
      </c>
      <c r="S47" s="436" t="s">
        <v>110</v>
      </c>
      <c r="T47" s="437" t="s">
        <v>110</v>
      </c>
      <c r="V47" s="562"/>
      <c r="W47" s="389" t="s">
        <v>41</v>
      </c>
      <c r="X47" s="25"/>
      <c r="Y47" s="26"/>
      <c r="Z47" s="26"/>
      <c r="AA47" s="26"/>
      <c r="AB47" s="26"/>
      <c r="AC47" s="68"/>
      <c r="AD47" s="25">
        <f t="shared" si="2"/>
        <v>0</v>
      </c>
      <c r="AE47" s="26">
        <v>0</v>
      </c>
      <c r="AF47" s="68">
        <v>0</v>
      </c>
      <c r="AG47" s="25">
        <v>11</v>
      </c>
      <c r="AH47" s="26">
        <v>3</v>
      </c>
      <c r="AI47" s="27">
        <v>4</v>
      </c>
      <c r="AJ47" s="250">
        <f t="shared" si="0"/>
        <v>0</v>
      </c>
      <c r="AK47" s="69">
        <v>0</v>
      </c>
      <c r="AL47" s="70">
        <v>0</v>
      </c>
      <c r="AM47" s="32">
        <v>0.02</v>
      </c>
      <c r="AN47" s="33">
        <v>0.01</v>
      </c>
      <c r="AO47" s="34">
        <v>0.01</v>
      </c>
    </row>
    <row r="48" spans="1:41" s="134" customFormat="1" ht="13.5" customHeight="1">
      <c r="A48" s="562"/>
      <c r="B48" s="389" t="s">
        <v>42</v>
      </c>
      <c r="C48" s="25"/>
      <c r="D48" s="26"/>
      <c r="E48" s="26"/>
      <c r="F48" s="26"/>
      <c r="G48" s="26"/>
      <c r="H48" s="68"/>
      <c r="I48" s="25">
        <f t="shared" si="3"/>
        <v>0</v>
      </c>
      <c r="J48" s="415" t="s">
        <v>110</v>
      </c>
      <c r="K48" s="416" t="s">
        <v>110</v>
      </c>
      <c r="L48" s="404">
        <v>1</v>
      </c>
      <c r="M48" s="415" t="s">
        <v>110</v>
      </c>
      <c r="N48" s="426" t="s">
        <v>110</v>
      </c>
      <c r="O48" s="408">
        <f>I48/6</f>
        <v>0</v>
      </c>
      <c r="P48" s="448" t="s">
        <v>110</v>
      </c>
      <c r="Q48" s="449" t="s">
        <v>110</v>
      </c>
      <c r="R48" s="435">
        <f>L48/472</f>
        <v>0.00211864406779661</v>
      </c>
      <c r="S48" s="436" t="s">
        <v>110</v>
      </c>
      <c r="T48" s="437" t="s">
        <v>110</v>
      </c>
      <c r="V48" s="562"/>
      <c r="W48" s="389" t="s">
        <v>42</v>
      </c>
      <c r="X48" s="25"/>
      <c r="Y48" s="26"/>
      <c r="Z48" s="26"/>
      <c r="AA48" s="26"/>
      <c r="AB48" s="26"/>
      <c r="AC48" s="68"/>
      <c r="AD48" s="25">
        <f t="shared" si="2"/>
        <v>0</v>
      </c>
      <c r="AE48" s="26">
        <v>0</v>
      </c>
      <c r="AF48" s="68">
        <v>0</v>
      </c>
      <c r="AG48" s="25">
        <v>4</v>
      </c>
      <c r="AH48" s="26">
        <v>16</v>
      </c>
      <c r="AI48" s="27">
        <v>9</v>
      </c>
      <c r="AJ48" s="250">
        <f t="shared" si="0"/>
        <v>0</v>
      </c>
      <c r="AK48" s="69">
        <v>0</v>
      </c>
      <c r="AL48" s="70">
        <v>0</v>
      </c>
      <c r="AM48" s="32">
        <v>0.01</v>
      </c>
      <c r="AN48" s="33">
        <v>0.03</v>
      </c>
      <c r="AO48" s="34">
        <v>0.02</v>
      </c>
    </row>
    <row r="49" spans="1:41" s="134" customFormat="1" ht="13.5" customHeight="1">
      <c r="A49" s="563"/>
      <c r="B49" s="391" t="s">
        <v>43</v>
      </c>
      <c r="C49" s="40"/>
      <c r="D49" s="41"/>
      <c r="E49" s="41"/>
      <c r="F49" s="41"/>
      <c r="G49" s="41"/>
      <c r="H49" s="136"/>
      <c r="I49" s="40">
        <f t="shared" si="3"/>
        <v>0</v>
      </c>
      <c r="J49" s="419" t="s">
        <v>110</v>
      </c>
      <c r="K49" s="420" t="s">
        <v>110</v>
      </c>
      <c r="L49" s="406">
        <v>7</v>
      </c>
      <c r="M49" s="419" t="s">
        <v>110</v>
      </c>
      <c r="N49" s="428" t="s">
        <v>110</v>
      </c>
      <c r="O49" s="410">
        <f>I49/6</f>
        <v>0</v>
      </c>
      <c r="P49" s="452" t="s">
        <v>110</v>
      </c>
      <c r="Q49" s="453" t="s">
        <v>110</v>
      </c>
      <c r="R49" s="441">
        <v>0.01</v>
      </c>
      <c r="S49" s="442" t="s">
        <v>110</v>
      </c>
      <c r="T49" s="443" t="s">
        <v>110</v>
      </c>
      <c r="V49" s="563"/>
      <c r="W49" s="391" t="s">
        <v>43</v>
      </c>
      <c r="X49" s="40"/>
      <c r="Y49" s="41"/>
      <c r="Z49" s="41"/>
      <c r="AA49" s="41"/>
      <c r="AB49" s="41"/>
      <c r="AC49" s="136"/>
      <c r="AD49" s="40">
        <f t="shared" si="2"/>
        <v>0</v>
      </c>
      <c r="AE49" s="41">
        <v>0</v>
      </c>
      <c r="AF49" s="136">
        <v>0</v>
      </c>
      <c r="AG49" s="40">
        <v>11</v>
      </c>
      <c r="AH49" s="41">
        <v>4</v>
      </c>
      <c r="AI49" s="42">
        <v>4</v>
      </c>
      <c r="AJ49" s="252">
        <f t="shared" si="0"/>
        <v>0</v>
      </c>
      <c r="AK49" s="137">
        <v>0</v>
      </c>
      <c r="AL49" s="138">
        <v>0</v>
      </c>
      <c r="AM49" s="47">
        <v>0.02</v>
      </c>
      <c r="AN49" s="48">
        <v>0.01</v>
      </c>
      <c r="AO49" s="49">
        <v>0.01</v>
      </c>
    </row>
    <row r="50" spans="1:41" s="134" customFormat="1" ht="13.5" customHeight="1">
      <c r="A50" s="561">
        <v>11</v>
      </c>
      <c r="B50" s="389" t="s">
        <v>44</v>
      </c>
      <c r="C50" s="25"/>
      <c r="D50" s="26"/>
      <c r="E50" s="26"/>
      <c r="F50" s="26"/>
      <c r="G50" s="26">
        <v>1</v>
      </c>
      <c r="H50" s="68"/>
      <c r="I50" s="25">
        <f t="shared" si="3"/>
        <v>1</v>
      </c>
      <c r="J50" s="415" t="s">
        <v>110</v>
      </c>
      <c r="K50" s="416" t="s">
        <v>110</v>
      </c>
      <c r="L50" s="404">
        <v>9</v>
      </c>
      <c r="M50" s="415" t="s">
        <v>110</v>
      </c>
      <c r="N50" s="426" t="s">
        <v>110</v>
      </c>
      <c r="O50" s="408">
        <f>I50/6</f>
        <v>0.16666666666666666</v>
      </c>
      <c r="P50" s="448" t="s">
        <v>110</v>
      </c>
      <c r="Q50" s="449" t="s">
        <v>110</v>
      </c>
      <c r="R50" s="435">
        <v>0.02</v>
      </c>
      <c r="S50" s="436" t="s">
        <v>110</v>
      </c>
      <c r="T50" s="437" t="s">
        <v>110</v>
      </c>
      <c r="V50" s="561">
        <v>11</v>
      </c>
      <c r="W50" s="389" t="s">
        <v>44</v>
      </c>
      <c r="X50" s="25"/>
      <c r="Y50" s="26"/>
      <c r="Z50" s="26"/>
      <c r="AA50" s="26"/>
      <c r="AB50" s="26"/>
      <c r="AC50" s="68"/>
      <c r="AD50" s="25">
        <f t="shared" si="2"/>
        <v>0</v>
      </c>
      <c r="AE50" s="26">
        <v>0</v>
      </c>
      <c r="AF50" s="68">
        <v>0</v>
      </c>
      <c r="AG50" s="25">
        <v>14</v>
      </c>
      <c r="AH50" s="26">
        <v>16</v>
      </c>
      <c r="AI50" s="27">
        <v>6</v>
      </c>
      <c r="AJ50" s="250">
        <f t="shared" si="0"/>
        <v>0</v>
      </c>
      <c r="AK50" s="69">
        <v>0</v>
      </c>
      <c r="AL50" s="70">
        <v>0</v>
      </c>
      <c r="AM50" s="32">
        <v>0.03</v>
      </c>
      <c r="AN50" s="33">
        <v>0.03</v>
      </c>
      <c r="AO50" s="34">
        <v>0.01</v>
      </c>
    </row>
    <row r="51" spans="1:41" s="134" customFormat="1" ht="13.5" customHeight="1">
      <c r="A51" s="562"/>
      <c r="B51" s="389" t="s">
        <v>45</v>
      </c>
      <c r="C51" s="25"/>
      <c r="D51" s="26"/>
      <c r="E51" s="26"/>
      <c r="F51" s="26"/>
      <c r="G51" s="26"/>
      <c r="H51" s="68"/>
      <c r="I51" s="25">
        <f t="shared" si="3"/>
        <v>0</v>
      </c>
      <c r="J51" s="415" t="s">
        <v>110</v>
      </c>
      <c r="K51" s="416" t="s">
        <v>110</v>
      </c>
      <c r="L51" s="404">
        <v>4</v>
      </c>
      <c r="M51" s="415" t="s">
        <v>110</v>
      </c>
      <c r="N51" s="426" t="s">
        <v>110</v>
      </c>
      <c r="O51" s="408">
        <f aca="true" t="shared" si="4" ref="O51:O57">I51/6</f>
        <v>0</v>
      </c>
      <c r="P51" s="448" t="s">
        <v>110</v>
      </c>
      <c r="Q51" s="449" t="s">
        <v>110</v>
      </c>
      <c r="R51" s="435">
        <v>0.01</v>
      </c>
      <c r="S51" s="436" t="s">
        <v>110</v>
      </c>
      <c r="T51" s="437" t="s">
        <v>110</v>
      </c>
      <c r="V51" s="562"/>
      <c r="W51" s="389" t="s">
        <v>45</v>
      </c>
      <c r="X51" s="25"/>
      <c r="Y51" s="26"/>
      <c r="Z51" s="26"/>
      <c r="AA51" s="26"/>
      <c r="AB51" s="26"/>
      <c r="AC51" s="68"/>
      <c r="AD51" s="25">
        <f t="shared" si="2"/>
        <v>0</v>
      </c>
      <c r="AE51" s="26">
        <v>0</v>
      </c>
      <c r="AF51" s="68">
        <v>0</v>
      </c>
      <c r="AG51" s="25">
        <v>10</v>
      </c>
      <c r="AH51" s="26">
        <v>4</v>
      </c>
      <c r="AI51" s="27">
        <v>4</v>
      </c>
      <c r="AJ51" s="250">
        <f t="shared" si="0"/>
        <v>0</v>
      </c>
      <c r="AK51" s="69">
        <v>0</v>
      </c>
      <c r="AL51" s="70">
        <v>0</v>
      </c>
      <c r="AM51" s="32">
        <v>0.02</v>
      </c>
      <c r="AN51" s="33">
        <v>0.01</v>
      </c>
      <c r="AO51" s="34">
        <v>0.01</v>
      </c>
    </row>
    <row r="52" spans="1:41" s="134" customFormat="1" ht="13.5" customHeight="1">
      <c r="A52" s="562"/>
      <c r="B52" s="389" t="s">
        <v>46</v>
      </c>
      <c r="C52" s="25"/>
      <c r="D52" s="26"/>
      <c r="E52" s="26"/>
      <c r="F52" s="26"/>
      <c r="G52" s="26"/>
      <c r="H52" s="68"/>
      <c r="I52" s="25">
        <f t="shared" si="3"/>
        <v>0</v>
      </c>
      <c r="J52" s="415" t="s">
        <v>110</v>
      </c>
      <c r="K52" s="416" t="s">
        <v>110</v>
      </c>
      <c r="L52" s="404">
        <v>12</v>
      </c>
      <c r="M52" s="415" t="s">
        <v>110</v>
      </c>
      <c r="N52" s="426" t="s">
        <v>110</v>
      </c>
      <c r="O52" s="408">
        <f t="shared" si="4"/>
        <v>0</v>
      </c>
      <c r="P52" s="448" t="s">
        <v>110</v>
      </c>
      <c r="Q52" s="449" t="s">
        <v>110</v>
      </c>
      <c r="R52" s="435">
        <v>0.03</v>
      </c>
      <c r="S52" s="436" t="s">
        <v>110</v>
      </c>
      <c r="T52" s="437" t="s">
        <v>110</v>
      </c>
      <c r="V52" s="562"/>
      <c r="W52" s="389" t="s">
        <v>46</v>
      </c>
      <c r="X52" s="25"/>
      <c r="Y52" s="26"/>
      <c r="Z52" s="26"/>
      <c r="AA52" s="26"/>
      <c r="AB52" s="26"/>
      <c r="AC52" s="68"/>
      <c r="AD52" s="25">
        <f t="shared" si="2"/>
        <v>0</v>
      </c>
      <c r="AE52" s="26">
        <v>0</v>
      </c>
      <c r="AF52" s="68">
        <v>0</v>
      </c>
      <c r="AG52" s="25">
        <v>8</v>
      </c>
      <c r="AH52" s="26">
        <v>8</v>
      </c>
      <c r="AI52" s="27">
        <v>6</v>
      </c>
      <c r="AJ52" s="250">
        <f t="shared" si="0"/>
        <v>0</v>
      </c>
      <c r="AK52" s="69">
        <v>0</v>
      </c>
      <c r="AL52" s="70">
        <v>0</v>
      </c>
      <c r="AM52" s="32">
        <v>0.02</v>
      </c>
      <c r="AN52" s="33">
        <v>0.02</v>
      </c>
      <c r="AO52" s="34">
        <v>0.01</v>
      </c>
    </row>
    <row r="53" spans="1:41" s="134" customFormat="1" ht="13.5" customHeight="1">
      <c r="A53" s="563"/>
      <c r="B53" s="391" t="s">
        <v>47</v>
      </c>
      <c r="C53" s="40"/>
      <c r="D53" s="41"/>
      <c r="E53" s="41"/>
      <c r="F53" s="41"/>
      <c r="G53" s="41"/>
      <c r="H53" s="136"/>
      <c r="I53" s="40">
        <f t="shared" si="3"/>
        <v>0</v>
      </c>
      <c r="J53" s="419" t="s">
        <v>110</v>
      </c>
      <c r="K53" s="420" t="s">
        <v>110</v>
      </c>
      <c r="L53" s="406">
        <v>23</v>
      </c>
      <c r="M53" s="419" t="s">
        <v>110</v>
      </c>
      <c r="N53" s="428" t="s">
        <v>110</v>
      </c>
      <c r="O53" s="410">
        <f t="shared" si="4"/>
        <v>0</v>
      </c>
      <c r="P53" s="452" t="s">
        <v>110</v>
      </c>
      <c r="Q53" s="453" t="s">
        <v>110</v>
      </c>
      <c r="R53" s="441">
        <v>0.05</v>
      </c>
      <c r="S53" s="442" t="s">
        <v>110</v>
      </c>
      <c r="T53" s="443" t="s">
        <v>110</v>
      </c>
      <c r="V53" s="563"/>
      <c r="W53" s="391" t="s">
        <v>47</v>
      </c>
      <c r="X53" s="40"/>
      <c r="Y53" s="41"/>
      <c r="Z53" s="41"/>
      <c r="AA53" s="41"/>
      <c r="AB53" s="41"/>
      <c r="AC53" s="136"/>
      <c r="AD53" s="40">
        <f t="shared" si="2"/>
        <v>0</v>
      </c>
      <c r="AE53" s="41">
        <v>0</v>
      </c>
      <c r="AF53" s="136">
        <v>0</v>
      </c>
      <c r="AG53" s="40">
        <v>15</v>
      </c>
      <c r="AH53" s="41">
        <v>7</v>
      </c>
      <c r="AI53" s="42">
        <v>16</v>
      </c>
      <c r="AJ53" s="252">
        <f t="shared" si="0"/>
        <v>0</v>
      </c>
      <c r="AK53" s="137">
        <v>0</v>
      </c>
      <c r="AL53" s="138">
        <v>0</v>
      </c>
      <c r="AM53" s="47">
        <v>0.03</v>
      </c>
      <c r="AN53" s="48">
        <v>0.01</v>
      </c>
      <c r="AO53" s="49">
        <v>0.03</v>
      </c>
    </row>
    <row r="54" spans="1:41" s="134" customFormat="1" ht="13.5" customHeight="1">
      <c r="A54" s="561">
        <v>12</v>
      </c>
      <c r="B54" s="389" t="s">
        <v>48</v>
      </c>
      <c r="C54" s="25"/>
      <c r="D54" s="26"/>
      <c r="E54" s="26"/>
      <c r="F54" s="26"/>
      <c r="G54" s="26"/>
      <c r="H54" s="68"/>
      <c r="I54" s="25">
        <f t="shared" si="3"/>
        <v>0</v>
      </c>
      <c r="J54" s="415" t="s">
        <v>110</v>
      </c>
      <c r="K54" s="416" t="s">
        <v>110</v>
      </c>
      <c r="L54" s="404">
        <v>18</v>
      </c>
      <c r="M54" s="415" t="s">
        <v>110</v>
      </c>
      <c r="N54" s="426" t="s">
        <v>110</v>
      </c>
      <c r="O54" s="408">
        <f t="shared" si="4"/>
        <v>0</v>
      </c>
      <c r="P54" s="448" t="s">
        <v>110</v>
      </c>
      <c r="Q54" s="449" t="s">
        <v>110</v>
      </c>
      <c r="R54" s="435">
        <v>0.04</v>
      </c>
      <c r="S54" s="436" t="s">
        <v>110</v>
      </c>
      <c r="T54" s="437" t="s">
        <v>110</v>
      </c>
      <c r="V54" s="561">
        <v>12</v>
      </c>
      <c r="W54" s="389" t="s">
        <v>48</v>
      </c>
      <c r="X54" s="25"/>
      <c r="Y54" s="26"/>
      <c r="Z54" s="26"/>
      <c r="AA54" s="26"/>
      <c r="AB54" s="26"/>
      <c r="AC54" s="68"/>
      <c r="AD54" s="25">
        <f t="shared" si="2"/>
        <v>0</v>
      </c>
      <c r="AE54" s="26">
        <v>0</v>
      </c>
      <c r="AF54" s="68">
        <v>0</v>
      </c>
      <c r="AG54" s="25">
        <v>4</v>
      </c>
      <c r="AH54" s="26">
        <v>8</v>
      </c>
      <c r="AI54" s="27">
        <v>21</v>
      </c>
      <c r="AJ54" s="250">
        <f t="shared" si="0"/>
        <v>0</v>
      </c>
      <c r="AK54" s="69">
        <v>0</v>
      </c>
      <c r="AL54" s="70">
        <v>0</v>
      </c>
      <c r="AM54" s="32">
        <v>0.01</v>
      </c>
      <c r="AN54" s="33">
        <v>0.02</v>
      </c>
      <c r="AO54" s="34">
        <v>0.04</v>
      </c>
    </row>
    <row r="55" spans="1:41" s="134" customFormat="1" ht="13.5" customHeight="1">
      <c r="A55" s="562"/>
      <c r="B55" s="389" t="s">
        <v>49</v>
      </c>
      <c r="C55" s="25"/>
      <c r="D55" s="26"/>
      <c r="E55" s="26"/>
      <c r="F55" s="26"/>
      <c r="G55" s="26"/>
      <c r="H55" s="68"/>
      <c r="I55" s="25">
        <f t="shared" si="3"/>
        <v>0</v>
      </c>
      <c r="J55" s="415" t="s">
        <v>110</v>
      </c>
      <c r="K55" s="416" t="s">
        <v>110</v>
      </c>
      <c r="L55" s="404">
        <v>19</v>
      </c>
      <c r="M55" s="415" t="s">
        <v>110</v>
      </c>
      <c r="N55" s="426" t="s">
        <v>110</v>
      </c>
      <c r="O55" s="408">
        <f t="shared" si="4"/>
        <v>0</v>
      </c>
      <c r="P55" s="448" t="s">
        <v>110</v>
      </c>
      <c r="Q55" s="449" t="s">
        <v>110</v>
      </c>
      <c r="R55" s="435">
        <v>0.04</v>
      </c>
      <c r="S55" s="436" t="s">
        <v>110</v>
      </c>
      <c r="T55" s="437" t="s">
        <v>110</v>
      </c>
      <c r="V55" s="562"/>
      <c r="W55" s="389" t="s">
        <v>49</v>
      </c>
      <c r="X55" s="25"/>
      <c r="Y55" s="26"/>
      <c r="Z55" s="26"/>
      <c r="AA55" s="26"/>
      <c r="AB55" s="26"/>
      <c r="AC55" s="68"/>
      <c r="AD55" s="25">
        <f t="shared" si="2"/>
        <v>0</v>
      </c>
      <c r="AE55" s="26">
        <v>0</v>
      </c>
      <c r="AF55" s="68">
        <v>0</v>
      </c>
      <c r="AG55" s="25">
        <v>11</v>
      </c>
      <c r="AH55" s="26">
        <v>6</v>
      </c>
      <c r="AI55" s="27">
        <v>8</v>
      </c>
      <c r="AJ55" s="250">
        <f t="shared" si="0"/>
        <v>0</v>
      </c>
      <c r="AK55" s="69">
        <v>0</v>
      </c>
      <c r="AL55" s="70">
        <v>0</v>
      </c>
      <c r="AM55" s="32">
        <v>0.02</v>
      </c>
      <c r="AN55" s="33">
        <v>0.01</v>
      </c>
      <c r="AO55" s="34">
        <v>0.02</v>
      </c>
    </row>
    <row r="56" spans="1:41" s="134" customFormat="1" ht="13.5" customHeight="1">
      <c r="A56" s="562"/>
      <c r="B56" s="389" t="s">
        <v>50</v>
      </c>
      <c r="C56" s="25"/>
      <c r="D56" s="26"/>
      <c r="E56" s="26"/>
      <c r="F56" s="26"/>
      <c r="G56" s="26"/>
      <c r="H56" s="68"/>
      <c r="I56" s="25">
        <f t="shared" si="3"/>
        <v>0</v>
      </c>
      <c r="J56" s="415" t="s">
        <v>110</v>
      </c>
      <c r="K56" s="416" t="s">
        <v>110</v>
      </c>
      <c r="L56" s="404">
        <v>39</v>
      </c>
      <c r="M56" s="415" t="s">
        <v>110</v>
      </c>
      <c r="N56" s="426" t="s">
        <v>110</v>
      </c>
      <c r="O56" s="408">
        <f t="shared" si="4"/>
        <v>0</v>
      </c>
      <c r="P56" s="448" t="s">
        <v>110</v>
      </c>
      <c r="Q56" s="449" t="s">
        <v>110</v>
      </c>
      <c r="R56" s="435">
        <v>0.08</v>
      </c>
      <c r="S56" s="436" t="s">
        <v>110</v>
      </c>
      <c r="T56" s="437" t="s">
        <v>110</v>
      </c>
      <c r="V56" s="562"/>
      <c r="W56" s="389" t="s">
        <v>50</v>
      </c>
      <c r="X56" s="25"/>
      <c r="Y56" s="26"/>
      <c r="Z56" s="26"/>
      <c r="AA56" s="26"/>
      <c r="AB56" s="26"/>
      <c r="AC56" s="68"/>
      <c r="AD56" s="25">
        <f t="shared" si="2"/>
        <v>0</v>
      </c>
      <c r="AE56" s="26">
        <v>0</v>
      </c>
      <c r="AF56" s="68">
        <v>0</v>
      </c>
      <c r="AG56" s="25">
        <v>9</v>
      </c>
      <c r="AH56" s="26">
        <v>9</v>
      </c>
      <c r="AI56" s="27">
        <v>15</v>
      </c>
      <c r="AJ56" s="250">
        <f t="shared" si="0"/>
        <v>0</v>
      </c>
      <c r="AK56" s="69">
        <v>0</v>
      </c>
      <c r="AL56" s="70">
        <v>0</v>
      </c>
      <c r="AM56" s="32">
        <v>0.02</v>
      </c>
      <c r="AN56" s="33">
        <v>0.02</v>
      </c>
      <c r="AO56" s="34">
        <v>0.03</v>
      </c>
    </row>
    <row r="57" spans="1:41" s="134" customFormat="1" ht="13.5" customHeight="1">
      <c r="A57" s="562"/>
      <c r="B57" s="389" t="s">
        <v>51</v>
      </c>
      <c r="C57" s="25"/>
      <c r="D57" s="26"/>
      <c r="E57" s="26"/>
      <c r="F57" s="26"/>
      <c r="G57" s="26"/>
      <c r="H57" s="68"/>
      <c r="I57" s="25">
        <f t="shared" si="3"/>
        <v>0</v>
      </c>
      <c r="J57" s="415" t="s">
        <v>110</v>
      </c>
      <c r="K57" s="416" t="s">
        <v>110</v>
      </c>
      <c r="L57" s="404">
        <v>25</v>
      </c>
      <c r="M57" s="415" t="s">
        <v>110</v>
      </c>
      <c r="N57" s="426" t="s">
        <v>110</v>
      </c>
      <c r="O57" s="408">
        <f t="shared" si="4"/>
        <v>0</v>
      </c>
      <c r="P57" s="448" t="s">
        <v>110</v>
      </c>
      <c r="Q57" s="449" t="s">
        <v>110</v>
      </c>
      <c r="R57" s="435">
        <v>0.05</v>
      </c>
      <c r="S57" s="436" t="s">
        <v>110</v>
      </c>
      <c r="T57" s="437" t="s">
        <v>110</v>
      </c>
      <c r="V57" s="562"/>
      <c r="W57" s="389" t="s">
        <v>51</v>
      </c>
      <c r="X57" s="25"/>
      <c r="Y57" s="26"/>
      <c r="Z57" s="26"/>
      <c r="AA57" s="26"/>
      <c r="AB57" s="26"/>
      <c r="AC57" s="68"/>
      <c r="AD57" s="25">
        <f t="shared" si="2"/>
        <v>0</v>
      </c>
      <c r="AE57" s="26">
        <v>0</v>
      </c>
      <c r="AF57" s="68">
        <v>0</v>
      </c>
      <c r="AG57" s="25">
        <v>6</v>
      </c>
      <c r="AH57" s="26">
        <v>11</v>
      </c>
      <c r="AI57" s="27">
        <v>10</v>
      </c>
      <c r="AJ57" s="250">
        <f t="shared" si="0"/>
        <v>0</v>
      </c>
      <c r="AK57" s="69">
        <v>0</v>
      </c>
      <c r="AL57" s="70">
        <v>0</v>
      </c>
      <c r="AM57" s="32">
        <v>0.01</v>
      </c>
      <c r="AN57" s="33">
        <v>0.02</v>
      </c>
      <c r="AO57" s="34">
        <v>0.02</v>
      </c>
    </row>
    <row r="58" spans="1:41" s="134" customFormat="1" ht="13.5" customHeight="1" hidden="1">
      <c r="A58" s="382"/>
      <c r="B58" s="301">
        <v>53</v>
      </c>
      <c r="C58" s="25"/>
      <c r="D58" s="26"/>
      <c r="E58" s="26"/>
      <c r="F58" s="26"/>
      <c r="G58" s="26"/>
      <c r="H58" s="68"/>
      <c r="I58" s="25">
        <f t="shared" si="3"/>
        <v>0</v>
      </c>
      <c r="J58" s="26">
        <v>0</v>
      </c>
      <c r="K58" s="68">
        <v>0</v>
      </c>
      <c r="L58" s="25"/>
      <c r="M58" s="26"/>
      <c r="N58" s="27"/>
      <c r="O58" s="408">
        <v>0</v>
      </c>
      <c r="P58" s="448">
        <v>0</v>
      </c>
      <c r="Q58" s="449">
        <v>0</v>
      </c>
      <c r="R58" s="435"/>
      <c r="S58" s="436"/>
      <c r="T58" s="437"/>
      <c r="V58" s="382"/>
      <c r="W58" s="301">
        <v>53</v>
      </c>
      <c r="X58" s="25"/>
      <c r="Y58" s="26"/>
      <c r="Z58" s="26"/>
      <c r="AA58" s="26"/>
      <c r="AB58" s="26"/>
      <c r="AC58" s="68"/>
      <c r="AD58" s="25">
        <f t="shared" si="2"/>
        <v>0</v>
      </c>
      <c r="AE58" s="26">
        <v>0</v>
      </c>
      <c r="AF58" s="68">
        <v>0</v>
      </c>
      <c r="AG58" s="25"/>
      <c r="AH58" s="26"/>
      <c r="AI58" s="27"/>
      <c r="AJ58" s="250">
        <f t="shared" si="0"/>
        <v>0</v>
      </c>
      <c r="AK58" s="69">
        <v>0</v>
      </c>
      <c r="AL58" s="70">
        <v>0</v>
      </c>
      <c r="AM58" s="32"/>
      <c r="AN58" s="33"/>
      <c r="AO58" s="34"/>
    </row>
    <row r="59" spans="1:41" s="134" customFormat="1" ht="15.75" customHeight="1">
      <c r="A59" s="602" t="s">
        <v>60</v>
      </c>
      <c r="B59" s="614"/>
      <c r="C59" s="238">
        <f aca="true" t="shared" si="5" ref="C59:I59">SUM(C6:C58)</f>
        <v>0</v>
      </c>
      <c r="D59" s="239">
        <f t="shared" si="5"/>
        <v>0</v>
      </c>
      <c r="E59" s="239">
        <f t="shared" si="5"/>
        <v>0</v>
      </c>
      <c r="F59" s="239">
        <f t="shared" si="5"/>
        <v>0</v>
      </c>
      <c r="G59" s="239">
        <f t="shared" si="5"/>
        <v>1</v>
      </c>
      <c r="H59" s="311">
        <f t="shared" si="5"/>
        <v>0</v>
      </c>
      <c r="I59" s="238">
        <f t="shared" si="5"/>
        <v>1</v>
      </c>
      <c r="J59" s="421" t="s">
        <v>110</v>
      </c>
      <c r="K59" s="422" t="s">
        <v>110</v>
      </c>
      <c r="L59" s="238">
        <f>SUM(L6:L58)</f>
        <v>159</v>
      </c>
      <c r="M59" s="421" t="s">
        <v>110</v>
      </c>
      <c r="N59" s="429" t="s">
        <v>110</v>
      </c>
      <c r="O59" s="444">
        <f>SUM(O6:O58)</f>
        <v>0.16666666666666666</v>
      </c>
      <c r="P59" s="430" t="s">
        <v>110</v>
      </c>
      <c r="Q59" s="431" t="s">
        <v>110</v>
      </c>
      <c r="R59" s="444">
        <v>0.34</v>
      </c>
      <c r="S59" s="430" t="s">
        <v>110</v>
      </c>
      <c r="T59" s="445" t="s">
        <v>110</v>
      </c>
      <c r="V59" s="602" t="s">
        <v>60</v>
      </c>
      <c r="W59" s="614"/>
      <c r="X59" s="238">
        <f aca="true" t="shared" si="6" ref="X59:AI59">SUM(X6:X58)</f>
        <v>1</v>
      </c>
      <c r="Y59" s="239">
        <f t="shared" si="6"/>
        <v>0</v>
      </c>
      <c r="Z59" s="239">
        <f t="shared" si="6"/>
        <v>0</v>
      </c>
      <c r="AA59" s="239">
        <f t="shared" si="6"/>
        <v>0</v>
      </c>
      <c r="AB59" s="239">
        <f t="shared" si="6"/>
        <v>0</v>
      </c>
      <c r="AC59" s="311">
        <f t="shared" si="6"/>
        <v>0</v>
      </c>
      <c r="AD59" s="238">
        <f t="shared" si="6"/>
        <v>1</v>
      </c>
      <c r="AE59" s="239">
        <f t="shared" si="6"/>
        <v>1</v>
      </c>
      <c r="AF59" s="311">
        <f t="shared" si="6"/>
        <v>1</v>
      </c>
      <c r="AG59" s="238">
        <f>SUM(AG6:AG58)</f>
        <v>445</v>
      </c>
      <c r="AH59" s="239">
        <f t="shared" si="6"/>
        <v>465</v>
      </c>
      <c r="AI59" s="240">
        <f t="shared" si="6"/>
        <v>508</v>
      </c>
      <c r="AJ59" s="241">
        <f t="shared" si="0"/>
        <v>0.16666666666666666</v>
      </c>
      <c r="AK59" s="242">
        <f>AE59/6</f>
        <v>0.16666666666666666</v>
      </c>
      <c r="AL59" s="308">
        <f>AF59/6</f>
        <v>0.16666666666666666</v>
      </c>
      <c r="AM59" s="241">
        <v>0.94</v>
      </c>
      <c r="AN59" s="242">
        <v>1</v>
      </c>
      <c r="AO59" s="243">
        <v>1.09</v>
      </c>
    </row>
    <row r="60" spans="9:41" ht="13.5" customHeight="1">
      <c r="I60" s="168" t="s">
        <v>112</v>
      </c>
      <c r="T60" s="222"/>
      <c r="AD60" s="168"/>
      <c r="AO60" s="222"/>
    </row>
    <row r="61" ht="12">
      <c r="I61" s="168"/>
    </row>
    <row r="64" ht="10.5">
      <c r="R64" s="329">
        <v>0</v>
      </c>
    </row>
    <row r="65" ht="10.5">
      <c r="R65" s="329">
        <v>0</v>
      </c>
    </row>
    <row r="66" ht="12">
      <c r="R66" s="398"/>
    </row>
    <row r="67" ht="12">
      <c r="R67" s="398"/>
    </row>
    <row r="68" ht="12">
      <c r="R68" s="398"/>
    </row>
    <row r="69" ht="12">
      <c r="R69" s="398"/>
    </row>
    <row r="70" ht="12">
      <c r="R70" s="398"/>
    </row>
    <row r="71" ht="12">
      <c r="R71" s="398"/>
    </row>
    <row r="72" ht="12">
      <c r="R72" s="398"/>
    </row>
    <row r="73" ht="12">
      <c r="R73" s="398"/>
    </row>
    <row r="74" ht="12">
      <c r="R74" s="398"/>
    </row>
  </sheetData>
  <sheetProtection/>
  <mergeCells count="64">
    <mergeCell ref="AD3:AF3"/>
    <mergeCell ref="AG3:AI3"/>
    <mergeCell ref="AJ3:AL3"/>
    <mergeCell ref="AM3:AO3"/>
    <mergeCell ref="C2:N2"/>
    <mergeCell ref="O2:T2"/>
    <mergeCell ref="X2:AI2"/>
    <mergeCell ref="AJ2:AO2"/>
    <mergeCell ref="C3:H3"/>
    <mergeCell ref="I3:K3"/>
    <mergeCell ref="L3:N3"/>
    <mergeCell ref="O3:Q3"/>
    <mergeCell ref="R3:T3"/>
    <mergeCell ref="X3:AC3"/>
    <mergeCell ref="A19:A22"/>
    <mergeCell ref="V19:V22"/>
    <mergeCell ref="A6:A10"/>
    <mergeCell ref="A11:A14"/>
    <mergeCell ref="A15:A18"/>
    <mergeCell ref="V6:V10"/>
    <mergeCell ref="V11:V14"/>
    <mergeCell ref="V15:V18"/>
    <mergeCell ref="A59:B59"/>
    <mergeCell ref="V59:W59"/>
    <mergeCell ref="A45:A49"/>
    <mergeCell ref="A50:A53"/>
    <mergeCell ref="A36:A40"/>
    <mergeCell ref="V36:V40"/>
    <mergeCell ref="A41:A44"/>
    <mergeCell ref="V41:V44"/>
    <mergeCell ref="V45:V49"/>
    <mergeCell ref="V50:V53"/>
    <mergeCell ref="A54:A57"/>
    <mergeCell ref="V54:V57"/>
    <mergeCell ref="A23:A27"/>
    <mergeCell ref="V23:V27"/>
    <mergeCell ref="A28:A31"/>
    <mergeCell ref="V28:V31"/>
    <mergeCell ref="A32:A35"/>
    <mergeCell ref="V32:V3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</mergeCells>
  <printOptions horizontalCentered="1" verticalCentered="1"/>
  <pageMargins left="0" right="0" top="0" bottom="0.31496062992125984" header="0.4724409448818898" footer="0.15748031496062992"/>
  <pageSetup horizontalDpi="1200" verticalDpi="1200" orientation="landscape" paperSize="9" scale="67" r:id="rId1"/>
  <ignoredErrors>
    <ignoredError sqref="B6:B30 B32:B57 W6:W57" numberStoredAsText="1"/>
    <ignoredError sqref="AD31 AE59:AF59 AH59:AI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70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10.00390625" style="171" customWidth="1"/>
    <col min="16" max="22" width="7.75390625" style="171" customWidth="1"/>
    <col min="23" max="28" width="7.875" style="171" customWidth="1"/>
    <col min="29" max="29" width="9.125" style="169" bestFit="1" customWidth="1"/>
    <col min="30" max="30" width="9.625" style="169" bestFit="1" customWidth="1"/>
    <col min="31" max="32" width="9.125" style="169" bestFit="1" customWidth="1"/>
    <col min="33" max="16384" width="9.00390625" style="169" customWidth="1"/>
  </cols>
  <sheetData>
    <row r="1" spans="1:28" s="114" customFormat="1" ht="24.75" customHeight="1">
      <c r="A1" s="7" t="s">
        <v>104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43" t="s">
        <v>96</v>
      </c>
      <c r="Q3" s="544"/>
      <c r="R3" s="544"/>
      <c r="S3" s="544"/>
      <c r="T3" s="544"/>
      <c r="U3" s="544"/>
      <c r="V3" s="544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26" customFormat="1" ht="13.5" customHeight="1">
      <c r="A6" s="528">
        <v>1</v>
      </c>
      <c r="B6" s="118" t="s">
        <v>0</v>
      </c>
      <c r="C6" s="84">
        <v>16</v>
      </c>
      <c r="D6" s="119">
        <v>27</v>
      </c>
      <c r="E6" s="119">
        <v>7</v>
      </c>
      <c r="F6" s="119">
        <v>11</v>
      </c>
      <c r="G6" s="119">
        <v>8</v>
      </c>
      <c r="H6" s="119">
        <v>9</v>
      </c>
      <c r="I6" s="120">
        <v>14</v>
      </c>
      <c r="J6" s="84">
        <f>SUM(C6:I6)</f>
        <v>92</v>
      </c>
      <c r="K6" s="119">
        <v>303</v>
      </c>
      <c r="L6" s="121">
        <v>97</v>
      </c>
      <c r="M6" s="81">
        <v>18694</v>
      </c>
      <c r="N6" s="82">
        <v>18496</v>
      </c>
      <c r="O6" s="87">
        <v>25020</v>
      </c>
      <c r="P6" s="88">
        <f>C6/5</f>
        <v>3.2</v>
      </c>
      <c r="Q6" s="89">
        <f>D6/10</f>
        <v>2.7</v>
      </c>
      <c r="R6" s="89">
        <f>E6/8</f>
        <v>0.875</v>
      </c>
      <c r="S6" s="89">
        <f>F6/17</f>
        <v>0.6470588235294118</v>
      </c>
      <c r="T6" s="89">
        <f>G6/7</f>
        <v>1.1428571428571428</v>
      </c>
      <c r="U6" s="89">
        <f>H6/7</f>
        <v>1.2857142857142858</v>
      </c>
      <c r="V6" s="122">
        <f>I6/7</f>
        <v>2</v>
      </c>
      <c r="W6" s="91">
        <f>J6/61</f>
        <v>1.5081967213114753</v>
      </c>
      <c r="X6" s="89">
        <v>4.967213114754099</v>
      </c>
      <c r="Y6" s="123">
        <v>1.5901639344262295</v>
      </c>
      <c r="Z6" s="124">
        <v>3.92</v>
      </c>
      <c r="AA6" s="125">
        <v>3.78</v>
      </c>
      <c r="AB6" s="94">
        <v>5.08</v>
      </c>
    </row>
    <row r="7" spans="1:28" s="126" customFormat="1" ht="13.5" customHeight="1">
      <c r="A7" s="520"/>
      <c r="B7" s="6" t="s">
        <v>1</v>
      </c>
      <c r="C7" s="24">
        <v>52</v>
      </c>
      <c r="D7" s="51">
        <v>192</v>
      </c>
      <c r="E7" s="51">
        <v>56</v>
      </c>
      <c r="F7" s="51">
        <v>100</v>
      </c>
      <c r="G7" s="51">
        <v>31</v>
      </c>
      <c r="H7" s="51">
        <v>22</v>
      </c>
      <c r="I7" s="52">
        <v>26</v>
      </c>
      <c r="J7" s="24">
        <f aca="true" t="shared" si="0" ref="J7:J57">SUM(C7:I7)</f>
        <v>479</v>
      </c>
      <c r="K7" s="51">
        <v>915</v>
      </c>
      <c r="L7" s="127">
        <v>198</v>
      </c>
      <c r="M7" s="21">
        <v>59779</v>
      </c>
      <c r="N7" s="22">
        <v>36120</v>
      </c>
      <c r="O7" s="27">
        <v>59976</v>
      </c>
      <c r="P7" s="28">
        <f aca="true" t="shared" si="1" ref="P7:P57">C7/5</f>
        <v>10.4</v>
      </c>
      <c r="Q7" s="29">
        <f aca="true" t="shared" si="2" ref="Q7:Q57">D7/10</f>
        <v>19.2</v>
      </c>
      <c r="R7" s="29">
        <f aca="true" t="shared" si="3" ref="R7:R57">E7/8</f>
        <v>7</v>
      </c>
      <c r="S7" s="29">
        <f aca="true" t="shared" si="4" ref="S7:S57">F7/17</f>
        <v>5.882352941176471</v>
      </c>
      <c r="T7" s="29">
        <f aca="true" t="shared" si="5" ref="T7:T57">G7/7</f>
        <v>4.428571428571429</v>
      </c>
      <c r="U7" s="29">
        <f aca="true" t="shared" si="6" ref="U7:U57">H7/7</f>
        <v>3.142857142857143</v>
      </c>
      <c r="V7" s="128">
        <f aca="true" t="shared" si="7" ref="V7:V57">I7/7</f>
        <v>3.7142857142857144</v>
      </c>
      <c r="W7" s="31">
        <f>J7/61</f>
        <v>7.852459016393443</v>
      </c>
      <c r="X7" s="29">
        <v>15</v>
      </c>
      <c r="Y7" s="70">
        <v>3.2459016393442623</v>
      </c>
      <c r="Z7" s="129">
        <v>12.15</v>
      </c>
      <c r="AA7" s="130">
        <v>7.33</v>
      </c>
      <c r="AB7" s="34">
        <v>12.12</v>
      </c>
    </row>
    <row r="8" spans="1:28" s="126" customFormat="1" ht="13.5" customHeight="1">
      <c r="A8" s="520"/>
      <c r="B8" s="6" t="s">
        <v>2</v>
      </c>
      <c r="C8" s="24">
        <v>100</v>
      </c>
      <c r="D8" s="51">
        <v>456</v>
      </c>
      <c r="E8" s="51">
        <v>341</v>
      </c>
      <c r="F8" s="51">
        <v>255</v>
      </c>
      <c r="G8" s="51">
        <v>79</v>
      </c>
      <c r="H8" s="51">
        <v>75</v>
      </c>
      <c r="I8" s="52">
        <v>217</v>
      </c>
      <c r="J8" s="24">
        <f t="shared" si="0"/>
        <v>1523</v>
      </c>
      <c r="K8" s="51">
        <v>2165</v>
      </c>
      <c r="L8" s="127">
        <v>795</v>
      </c>
      <c r="M8" s="21">
        <v>111891</v>
      </c>
      <c r="N8" s="22">
        <v>112593</v>
      </c>
      <c r="O8" s="27">
        <v>130684</v>
      </c>
      <c r="P8" s="28">
        <f t="shared" si="1"/>
        <v>20</v>
      </c>
      <c r="Q8" s="29">
        <f t="shared" si="2"/>
        <v>45.6</v>
      </c>
      <c r="R8" s="29">
        <f t="shared" si="3"/>
        <v>42.625</v>
      </c>
      <c r="S8" s="29">
        <f t="shared" si="4"/>
        <v>15</v>
      </c>
      <c r="T8" s="29">
        <f t="shared" si="5"/>
        <v>11.285714285714286</v>
      </c>
      <c r="U8" s="29">
        <f t="shared" si="6"/>
        <v>10.714285714285714</v>
      </c>
      <c r="V8" s="128">
        <f t="shared" si="7"/>
        <v>31</v>
      </c>
      <c r="W8" s="31">
        <f>J8/61</f>
        <v>24.9672131147541</v>
      </c>
      <c r="X8" s="29">
        <v>35.49180327868852</v>
      </c>
      <c r="Y8" s="70">
        <v>13.032786885245901</v>
      </c>
      <c r="Z8" s="129">
        <v>22.65</v>
      </c>
      <c r="AA8" s="130">
        <v>22.81</v>
      </c>
      <c r="AB8" s="34">
        <v>26.42</v>
      </c>
    </row>
    <row r="9" spans="1:28" s="126" customFormat="1" ht="13.5" customHeight="1">
      <c r="A9" s="520"/>
      <c r="B9" s="6" t="s">
        <v>3</v>
      </c>
      <c r="C9" s="24">
        <v>145</v>
      </c>
      <c r="D9" s="51">
        <v>606</v>
      </c>
      <c r="E9" s="51">
        <v>321</v>
      </c>
      <c r="F9" s="51">
        <v>641</v>
      </c>
      <c r="G9" s="51">
        <v>203</v>
      </c>
      <c r="H9" s="51">
        <v>222</v>
      </c>
      <c r="I9" s="52">
        <v>330</v>
      </c>
      <c r="J9" s="24">
        <f t="shared" si="0"/>
        <v>2468</v>
      </c>
      <c r="K9" s="51">
        <v>2681</v>
      </c>
      <c r="L9" s="127">
        <v>1345</v>
      </c>
      <c r="M9" s="21">
        <v>180431</v>
      </c>
      <c r="N9" s="22">
        <v>177778</v>
      </c>
      <c r="O9" s="27">
        <v>157858</v>
      </c>
      <c r="P9" s="28">
        <f t="shared" si="1"/>
        <v>29</v>
      </c>
      <c r="Q9" s="29">
        <f t="shared" si="2"/>
        <v>60.6</v>
      </c>
      <c r="R9" s="29">
        <f t="shared" si="3"/>
        <v>40.125</v>
      </c>
      <c r="S9" s="29">
        <f t="shared" si="4"/>
        <v>37.705882352941174</v>
      </c>
      <c r="T9" s="29">
        <f t="shared" si="5"/>
        <v>29</v>
      </c>
      <c r="U9" s="29">
        <f t="shared" si="6"/>
        <v>31.714285714285715</v>
      </c>
      <c r="V9" s="128">
        <f t="shared" si="7"/>
        <v>47.142857142857146</v>
      </c>
      <c r="W9" s="31">
        <f>J9/61</f>
        <v>40.459016393442624</v>
      </c>
      <c r="X9" s="29">
        <v>43.950819672131146</v>
      </c>
      <c r="Y9" s="70">
        <v>22.049180327868854</v>
      </c>
      <c r="Z9" s="129">
        <v>36.46</v>
      </c>
      <c r="AA9" s="130">
        <v>36.01</v>
      </c>
      <c r="AB9" s="34">
        <v>31.92</v>
      </c>
    </row>
    <row r="10" spans="1:28" s="126" customFormat="1" ht="13.5" customHeight="1">
      <c r="A10" s="521"/>
      <c r="B10" s="135" t="s">
        <v>4</v>
      </c>
      <c r="C10" s="39">
        <v>102</v>
      </c>
      <c r="D10" s="456">
        <v>668</v>
      </c>
      <c r="E10" s="456">
        <v>331</v>
      </c>
      <c r="F10" s="456">
        <v>906</v>
      </c>
      <c r="G10" s="456">
        <v>231</v>
      </c>
      <c r="H10" s="456">
        <v>169</v>
      </c>
      <c r="I10" s="457">
        <v>354</v>
      </c>
      <c r="J10" s="39">
        <f t="shared" si="0"/>
        <v>2761</v>
      </c>
      <c r="K10" s="456">
        <v>2272</v>
      </c>
      <c r="L10" s="458">
        <v>1688</v>
      </c>
      <c r="M10" s="36">
        <v>177611</v>
      </c>
      <c r="N10" s="37">
        <v>210606</v>
      </c>
      <c r="O10" s="42">
        <v>143773</v>
      </c>
      <c r="P10" s="43">
        <f t="shared" si="1"/>
        <v>20.4</v>
      </c>
      <c r="Q10" s="44">
        <f t="shared" si="2"/>
        <v>66.8</v>
      </c>
      <c r="R10" s="44">
        <f t="shared" si="3"/>
        <v>41.375</v>
      </c>
      <c r="S10" s="44">
        <f t="shared" si="4"/>
        <v>53.294117647058826</v>
      </c>
      <c r="T10" s="44">
        <f t="shared" si="5"/>
        <v>33</v>
      </c>
      <c r="U10" s="44">
        <f t="shared" si="6"/>
        <v>24.142857142857142</v>
      </c>
      <c r="V10" s="45">
        <f t="shared" si="7"/>
        <v>50.57142857142857</v>
      </c>
      <c r="W10" s="46">
        <f>J10/61</f>
        <v>45.26229508196721</v>
      </c>
      <c r="X10" s="44">
        <v>37.24590163934426</v>
      </c>
      <c r="Y10" s="138">
        <v>27.672131147540984</v>
      </c>
      <c r="Z10" s="140">
        <v>35.86</v>
      </c>
      <c r="AA10" s="141">
        <v>42.68</v>
      </c>
      <c r="AB10" s="49">
        <v>29.05</v>
      </c>
    </row>
    <row r="11" spans="1:28" s="134" customFormat="1" ht="13.5" customHeight="1">
      <c r="A11" s="525">
        <v>2</v>
      </c>
      <c r="B11" s="6" t="s">
        <v>5</v>
      </c>
      <c r="C11" s="25">
        <v>86</v>
      </c>
      <c r="D11" s="26">
        <v>398</v>
      </c>
      <c r="E11" s="26">
        <v>260</v>
      </c>
      <c r="F11" s="26">
        <v>780</v>
      </c>
      <c r="G11" s="26">
        <v>168</v>
      </c>
      <c r="H11" s="26">
        <v>277</v>
      </c>
      <c r="I11" s="68">
        <v>259</v>
      </c>
      <c r="J11" s="24">
        <f t="shared" si="0"/>
        <v>2228</v>
      </c>
      <c r="K11" s="26">
        <v>1699</v>
      </c>
      <c r="L11" s="68">
        <v>1389</v>
      </c>
      <c r="M11" s="25">
        <v>131866</v>
      </c>
      <c r="N11" s="26">
        <v>199272</v>
      </c>
      <c r="O11" s="27">
        <v>106299</v>
      </c>
      <c r="P11" s="28">
        <f t="shared" si="1"/>
        <v>17.2</v>
      </c>
      <c r="Q11" s="29">
        <f t="shared" si="2"/>
        <v>39.8</v>
      </c>
      <c r="R11" s="29">
        <f t="shared" si="3"/>
        <v>32.5</v>
      </c>
      <c r="S11" s="29">
        <f t="shared" si="4"/>
        <v>45.88235294117647</v>
      </c>
      <c r="T11" s="29">
        <f t="shared" si="5"/>
        <v>24</v>
      </c>
      <c r="U11" s="29">
        <f t="shared" si="6"/>
        <v>39.57142857142857</v>
      </c>
      <c r="V11" s="30">
        <f t="shared" si="7"/>
        <v>37</v>
      </c>
      <c r="W11" s="31">
        <f aca="true" t="shared" si="8" ref="W11:W58">J11/61</f>
        <v>36.52459016393443</v>
      </c>
      <c r="X11" s="69">
        <v>27.852459016393443</v>
      </c>
      <c r="Y11" s="70">
        <v>22.770491803278688</v>
      </c>
      <c r="Z11" s="32">
        <v>26.7</v>
      </c>
      <c r="AA11" s="33">
        <v>40.37</v>
      </c>
      <c r="AB11" s="34">
        <v>21.53</v>
      </c>
    </row>
    <row r="12" spans="1:28" s="134" customFormat="1" ht="13.5" customHeight="1">
      <c r="A12" s="526"/>
      <c r="B12" s="6" t="s">
        <v>6</v>
      </c>
      <c r="C12" s="25">
        <v>62</v>
      </c>
      <c r="D12" s="26">
        <v>172</v>
      </c>
      <c r="E12" s="26">
        <v>173</v>
      </c>
      <c r="F12" s="26">
        <v>565</v>
      </c>
      <c r="G12" s="26">
        <v>197</v>
      </c>
      <c r="H12" s="26">
        <v>170</v>
      </c>
      <c r="I12" s="68">
        <v>160</v>
      </c>
      <c r="J12" s="24">
        <f t="shared" si="0"/>
        <v>1499</v>
      </c>
      <c r="K12" s="26">
        <v>1588</v>
      </c>
      <c r="L12" s="68">
        <v>1064</v>
      </c>
      <c r="M12" s="25">
        <v>80854</v>
      </c>
      <c r="N12" s="26">
        <v>175129</v>
      </c>
      <c r="O12" s="27">
        <v>81026</v>
      </c>
      <c r="P12" s="28">
        <f t="shared" si="1"/>
        <v>12.4</v>
      </c>
      <c r="Q12" s="29">
        <f t="shared" si="2"/>
        <v>17.2</v>
      </c>
      <c r="R12" s="29">
        <f t="shared" si="3"/>
        <v>21.625</v>
      </c>
      <c r="S12" s="29">
        <f t="shared" si="4"/>
        <v>33.23529411764706</v>
      </c>
      <c r="T12" s="29">
        <f t="shared" si="5"/>
        <v>28.142857142857142</v>
      </c>
      <c r="U12" s="29">
        <f t="shared" si="6"/>
        <v>24.285714285714285</v>
      </c>
      <c r="V12" s="30">
        <f t="shared" si="7"/>
        <v>22.857142857142858</v>
      </c>
      <c r="W12" s="31">
        <f t="shared" si="8"/>
        <v>24.57377049180328</v>
      </c>
      <c r="X12" s="69">
        <v>26.0327868852459</v>
      </c>
      <c r="Y12" s="70">
        <v>17.442622950819672</v>
      </c>
      <c r="Z12" s="32">
        <v>16.33</v>
      </c>
      <c r="AA12" s="33">
        <v>35.47</v>
      </c>
      <c r="AB12" s="34">
        <v>16.39</v>
      </c>
    </row>
    <row r="13" spans="1:28" s="134" customFormat="1" ht="13.5" customHeight="1">
      <c r="A13" s="526"/>
      <c r="B13" s="6" t="s">
        <v>7</v>
      </c>
      <c r="C13" s="25">
        <v>38</v>
      </c>
      <c r="D13" s="26">
        <v>154</v>
      </c>
      <c r="E13" s="26">
        <v>173</v>
      </c>
      <c r="F13" s="26">
        <v>549</v>
      </c>
      <c r="G13" s="26">
        <v>209</v>
      </c>
      <c r="H13" s="26">
        <v>145</v>
      </c>
      <c r="I13" s="68">
        <v>103</v>
      </c>
      <c r="J13" s="24">
        <f t="shared" si="0"/>
        <v>1371</v>
      </c>
      <c r="K13" s="26">
        <v>1372</v>
      </c>
      <c r="L13" s="68">
        <v>900</v>
      </c>
      <c r="M13" s="25">
        <v>68800</v>
      </c>
      <c r="N13" s="26">
        <v>143517</v>
      </c>
      <c r="O13" s="27">
        <v>77853</v>
      </c>
      <c r="P13" s="28">
        <f t="shared" si="1"/>
        <v>7.6</v>
      </c>
      <c r="Q13" s="29">
        <f t="shared" si="2"/>
        <v>15.4</v>
      </c>
      <c r="R13" s="29">
        <f t="shared" si="3"/>
        <v>21.625</v>
      </c>
      <c r="S13" s="29">
        <f t="shared" si="4"/>
        <v>32.294117647058826</v>
      </c>
      <c r="T13" s="29">
        <f t="shared" si="5"/>
        <v>29.857142857142858</v>
      </c>
      <c r="U13" s="29">
        <f t="shared" si="6"/>
        <v>20.714285714285715</v>
      </c>
      <c r="V13" s="30">
        <f t="shared" si="7"/>
        <v>14.714285714285714</v>
      </c>
      <c r="W13" s="31">
        <f t="shared" si="8"/>
        <v>22.475409836065573</v>
      </c>
      <c r="X13" s="69">
        <v>22.491803278688526</v>
      </c>
      <c r="Y13" s="70">
        <v>14.754098360655737</v>
      </c>
      <c r="Z13" s="32">
        <v>13.9</v>
      </c>
      <c r="AA13" s="33">
        <v>29.05</v>
      </c>
      <c r="AB13" s="34">
        <v>15.75</v>
      </c>
    </row>
    <row r="14" spans="1:28" s="134" customFormat="1" ht="13.5" customHeight="1">
      <c r="A14" s="527"/>
      <c r="B14" s="135" t="s">
        <v>8</v>
      </c>
      <c r="C14" s="40">
        <v>60</v>
      </c>
      <c r="D14" s="41">
        <v>80</v>
      </c>
      <c r="E14" s="41">
        <v>64</v>
      </c>
      <c r="F14" s="41">
        <v>429</v>
      </c>
      <c r="G14" s="41">
        <v>132</v>
      </c>
      <c r="H14" s="41">
        <v>110</v>
      </c>
      <c r="I14" s="136">
        <v>110</v>
      </c>
      <c r="J14" s="39">
        <f t="shared" si="0"/>
        <v>985</v>
      </c>
      <c r="K14" s="41">
        <v>1029</v>
      </c>
      <c r="L14" s="136">
        <v>577</v>
      </c>
      <c r="M14" s="40">
        <v>60781</v>
      </c>
      <c r="N14" s="41">
        <v>117092</v>
      </c>
      <c r="O14" s="42">
        <v>68531</v>
      </c>
      <c r="P14" s="43">
        <f t="shared" si="1"/>
        <v>12</v>
      </c>
      <c r="Q14" s="44">
        <f t="shared" si="2"/>
        <v>8</v>
      </c>
      <c r="R14" s="44">
        <f t="shared" si="3"/>
        <v>8</v>
      </c>
      <c r="S14" s="44">
        <f t="shared" si="4"/>
        <v>25.235294117647058</v>
      </c>
      <c r="T14" s="44">
        <f t="shared" si="5"/>
        <v>18.857142857142858</v>
      </c>
      <c r="U14" s="44">
        <f t="shared" si="6"/>
        <v>15.714285714285714</v>
      </c>
      <c r="V14" s="45">
        <f t="shared" si="7"/>
        <v>15.714285714285714</v>
      </c>
      <c r="W14" s="46">
        <f t="shared" si="8"/>
        <v>16.147540983606557</v>
      </c>
      <c r="X14" s="137">
        <v>16.868852459016395</v>
      </c>
      <c r="Y14" s="138">
        <v>9.459016393442623</v>
      </c>
      <c r="Z14" s="47">
        <v>12.27</v>
      </c>
      <c r="AA14" s="48">
        <v>23.7</v>
      </c>
      <c r="AB14" s="49">
        <v>13.88</v>
      </c>
    </row>
    <row r="15" spans="1:28" s="134" customFormat="1" ht="13.5" customHeight="1">
      <c r="A15" s="519">
        <v>3</v>
      </c>
      <c r="B15" s="6" t="s">
        <v>9</v>
      </c>
      <c r="C15" s="25">
        <v>40</v>
      </c>
      <c r="D15" s="26">
        <v>87</v>
      </c>
      <c r="E15" s="26">
        <v>106</v>
      </c>
      <c r="F15" s="26">
        <v>326</v>
      </c>
      <c r="G15" s="26">
        <v>108</v>
      </c>
      <c r="H15" s="26">
        <v>84</v>
      </c>
      <c r="I15" s="68">
        <v>88</v>
      </c>
      <c r="J15" s="24">
        <f t="shared" si="0"/>
        <v>839</v>
      </c>
      <c r="K15" s="26">
        <v>816</v>
      </c>
      <c r="L15" s="68">
        <v>683</v>
      </c>
      <c r="M15" s="25">
        <v>51279</v>
      </c>
      <c r="N15" s="26">
        <v>104051</v>
      </c>
      <c r="O15" s="27">
        <v>79931</v>
      </c>
      <c r="P15" s="28">
        <f t="shared" si="1"/>
        <v>8</v>
      </c>
      <c r="Q15" s="29">
        <f t="shared" si="2"/>
        <v>8.7</v>
      </c>
      <c r="R15" s="29">
        <f t="shared" si="3"/>
        <v>13.25</v>
      </c>
      <c r="S15" s="29">
        <f t="shared" si="4"/>
        <v>19.176470588235293</v>
      </c>
      <c r="T15" s="29">
        <f t="shared" si="5"/>
        <v>15.428571428571429</v>
      </c>
      <c r="U15" s="29">
        <f t="shared" si="6"/>
        <v>12</v>
      </c>
      <c r="V15" s="30">
        <f t="shared" si="7"/>
        <v>12.571428571428571</v>
      </c>
      <c r="W15" s="31">
        <f t="shared" si="8"/>
        <v>13.754098360655737</v>
      </c>
      <c r="X15" s="69">
        <v>13.37704918032787</v>
      </c>
      <c r="Y15" s="70">
        <v>11.19672131147541</v>
      </c>
      <c r="Z15" s="32">
        <v>10.37</v>
      </c>
      <c r="AA15" s="33">
        <v>21.08</v>
      </c>
      <c r="AB15" s="34">
        <v>16.53</v>
      </c>
    </row>
    <row r="16" spans="1:28" s="134" customFormat="1" ht="13.5" customHeight="1">
      <c r="A16" s="520"/>
      <c r="B16" s="6" t="s">
        <v>10</v>
      </c>
      <c r="C16" s="25">
        <v>25</v>
      </c>
      <c r="D16" s="26">
        <v>35</v>
      </c>
      <c r="E16" s="26">
        <v>56</v>
      </c>
      <c r="F16" s="26">
        <v>209</v>
      </c>
      <c r="G16" s="26">
        <v>110</v>
      </c>
      <c r="H16" s="26">
        <v>36</v>
      </c>
      <c r="I16" s="68">
        <v>52</v>
      </c>
      <c r="J16" s="24">
        <f t="shared" si="0"/>
        <v>523</v>
      </c>
      <c r="K16" s="26">
        <v>770</v>
      </c>
      <c r="L16" s="68">
        <v>755</v>
      </c>
      <c r="M16" s="25">
        <v>40184</v>
      </c>
      <c r="N16" s="26">
        <v>82219</v>
      </c>
      <c r="O16" s="27">
        <v>83569</v>
      </c>
      <c r="P16" s="28">
        <f t="shared" si="1"/>
        <v>5</v>
      </c>
      <c r="Q16" s="29">
        <f t="shared" si="2"/>
        <v>3.5</v>
      </c>
      <c r="R16" s="29">
        <f t="shared" si="3"/>
        <v>7</v>
      </c>
      <c r="S16" s="29">
        <f t="shared" si="4"/>
        <v>12.294117647058824</v>
      </c>
      <c r="T16" s="29">
        <f t="shared" si="5"/>
        <v>15.714285714285714</v>
      </c>
      <c r="U16" s="29">
        <f t="shared" si="6"/>
        <v>5.142857142857143</v>
      </c>
      <c r="V16" s="30">
        <f t="shared" si="7"/>
        <v>7.428571428571429</v>
      </c>
      <c r="W16" s="31">
        <f t="shared" si="8"/>
        <v>8.573770491803279</v>
      </c>
      <c r="X16" s="69">
        <v>12.62295081967213</v>
      </c>
      <c r="Y16" s="70">
        <v>12.37704918032787</v>
      </c>
      <c r="Z16" s="32">
        <v>8.14</v>
      </c>
      <c r="AA16" s="33">
        <v>16.69</v>
      </c>
      <c r="AB16" s="34">
        <v>17.31</v>
      </c>
    </row>
    <row r="17" spans="1:28" s="134" customFormat="1" ht="13.5" customHeight="1">
      <c r="A17" s="520"/>
      <c r="B17" s="6" t="s">
        <v>11</v>
      </c>
      <c r="C17" s="25">
        <v>18</v>
      </c>
      <c r="D17" s="26">
        <v>12</v>
      </c>
      <c r="E17" s="26">
        <v>40</v>
      </c>
      <c r="F17" s="26">
        <v>168</v>
      </c>
      <c r="G17" s="26">
        <v>84</v>
      </c>
      <c r="H17" s="26">
        <v>32</v>
      </c>
      <c r="I17" s="68">
        <v>27</v>
      </c>
      <c r="J17" s="24">
        <f t="shared" si="0"/>
        <v>381</v>
      </c>
      <c r="K17" s="26">
        <v>700</v>
      </c>
      <c r="L17" s="68">
        <v>774</v>
      </c>
      <c r="M17" s="25">
        <v>33333</v>
      </c>
      <c r="N17" s="26">
        <v>70065</v>
      </c>
      <c r="O17" s="27">
        <v>59796</v>
      </c>
      <c r="P17" s="28">
        <f t="shared" si="1"/>
        <v>3.6</v>
      </c>
      <c r="Q17" s="29">
        <f t="shared" si="2"/>
        <v>1.2</v>
      </c>
      <c r="R17" s="29">
        <f t="shared" si="3"/>
        <v>5</v>
      </c>
      <c r="S17" s="29">
        <f t="shared" si="4"/>
        <v>9.882352941176471</v>
      </c>
      <c r="T17" s="29">
        <f t="shared" si="5"/>
        <v>12</v>
      </c>
      <c r="U17" s="29">
        <f t="shared" si="6"/>
        <v>4.571428571428571</v>
      </c>
      <c r="V17" s="30">
        <f t="shared" si="7"/>
        <v>3.857142857142857</v>
      </c>
      <c r="W17" s="31">
        <f t="shared" si="8"/>
        <v>6.245901639344262</v>
      </c>
      <c r="X17" s="69">
        <v>11.475409836065573</v>
      </c>
      <c r="Y17" s="70">
        <v>12.688524590163935</v>
      </c>
      <c r="Z17" s="32">
        <v>6.76</v>
      </c>
      <c r="AA17" s="33">
        <v>14.21</v>
      </c>
      <c r="AB17" s="34">
        <v>12.34</v>
      </c>
    </row>
    <row r="18" spans="1:28" s="134" customFormat="1" ht="13.5" customHeight="1">
      <c r="A18" s="521"/>
      <c r="B18" s="135" t="s">
        <v>12</v>
      </c>
      <c r="C18" s="40">
        <v>10</v>
      </c>
      <c r="D18" s="41">
        <v>13</v>
      </c>
      <c r="E18" s="41">
        <v>17</v>
      </c>
      <c r="F18" s="41">
        <v>157</v>
      </c>
      <c r="G18" s="41">
        <v>37</v>
      </c>
      <c r="H18" s="41">
        <v>23</v>
      </c>
      <c r="I18" s="136">
        <v>16</v>
      </c>
      <c r="J18" s="39">
        <f t="shared" si="0"/>
        <v>273</v>
      </c>
      <c r="K18" s="41">
        <v>560</v>
      </c>
      <c r="L18" s="136">
        <v>811</v>
      </c>
      <c r="M18" s="40">
        <v>21601</v>
      </c>
      <c r="N18" s="41">
        <v>50096</v>
      </c>
      <c r="O18" s="42">
        <v>48445</v>
      </c>
      <c r="P18" s="43">
        <f t="shared" si="1"/>
        <v>2</v>
      </c>
      <c r="Q18" s="44">
        <f t="shared" si="2"/>
        <v>1.3</v>
      </c>
      <c r="R18" s="44">
        <f t="shared" si="3"/>
        <v>2.125</v>
      </c>
      <c r="S18" s="44">
        <f t="shared" si="4"/>
        <v>9.235294117647058</v>
      </c>
      <c r="T18" s="44">
        <f t="shared" si="5"/>
        <v>5.285714285714286</v>
      </c>
      <c r="U18" s="44">
        <f t="shared" si="6"/>
        <v>3.2857142857142856</v>
      </c>
      <c r="V18" s="45">
        <f t="shared" si="7"/>
        <v>2.2857142857142856</v>
      </c>
      <c r="W18" s="46">
        <f t="shared" si="8"/>
        <v>4.475409836065574</v>
      </c>
      <c r="X18" s="137">
        <v>9.180327868852459</v>
      </c>
      <c r="Y18" s="138">
        <v>13.295081967213115</v>
      </c>
      <c r="Z18" s="47">
        <v>4.38</v>
      </c>
      <c r="AA18" s="48">
        <v>10.15</v>
      </c>
      <c r="AB18" s="49">
        <v>10.02</v>
      </c>
    </row>
    <row r="19" spans="1:28" s="139" customFormat="1" ht="13.5" customHeight="1">
      <c r="A19" s="519">
        <v>4</v>
      </c>
      <c r="B19" s="6" t="s">
        <v>13</v>
      </c>
      <c r="C19" s="21">
        <v>7</v>
      </c>
      <c r="D19" s="22">
        <v>20</v>
      </c>
      <c r="E19" s="22">
        <v>15</v>
      </c>
      <c r="F19" s="22">
        <v>72</v>
      </c>
      <c r="G19" s="22">
        <v>13</v>
      </c>
      <c r="H19" s="22">
        <v>5</v>
      </c>
      <c r="I19" s="23">
        <v>16</v>
      </c>
      <c r="J19" s="24">
        <f t="shared" si="0"/>
        <v>148</v>
      </c>
      <c r="K19" s="22">
        <v>352</v>
      </c>
      <c r="L19" s="68">
        <v>480</v>
      </c>
      <c r="M19" s="21">
        <v>13885</v>
      </c>
      <c r="N19" s="22">
        <v>29803</v>
      </c>
      <c r="O19" s="27">
        <v>30728</v>
      </c>
      <c r="P19" s="28">
        <f t="shared" si="1"/>
        <v>1.4</v>
      </c>
      <c r="Q19" s="29">
        <f t="shared" si="2"/>
        <v>2</v>
      </c>
      <c r="R19" s="29">
        <f t="shared" si="3"/>
        <v>1.875</v>
      </c>
      <c r="S19" s="29">
        <f t="shared" si="4"/>
        <v>4.235294117647059</v>
      </c>
      <c r="T19" s="29">
        <f t="shared" si="5"/>
        <v>1.8571428571428572</v>
      </c>
      <c r="U19" s="29">
        <f t="shared" si="6"/>
        <v>0.7142857142857143</v>
      </c>
      <c r="V19" s="30">
        <f t="shared" si="7"/>
        <v>2.2857142857142856</v>
      </c>
      <c r="W19" s="31">
        <f t="shared" si="8"/>
        <v>2.4262295081967213</v>
      </c>
      <c r="X19" s="29">
        <v>5.770491803278689</v>
      </c>
      <c r="Y19" s="70">
        <v>7.868852459016393</v>
      </c>
      <c r="Z19" s="129">
        <v>2.81</v>
      </c>
      <c r="AA19" s="130">
        <v>6.05</v>
      </c>
      <c r="AB19" s="34">
        <v>6.35</v>
      </c>
    </row>
    <row r="20" spans="1:28" s="139" customFormat="1" ht="13.5" customHeight="1">
      <c r="A20" s="520"/>
      <c r="B20" s="6" t="s">
        <v>14</v>
      </c>
      <c r="C20" s="21">
        <v>0</v>
      </c>
      <c r="D20" s="22">
        <v>6</v>
      </c>
      <c r="E20" s="22">
        <v>25</v>
      </c>
      <c r="F20" s="22">
        <v>51</v>
      </c>
      <c r="G20" s="22">
        <v>15</v>
      </c>
      <c r="H20" s="22">
        <v>7</v>
      </c>
      <c r="I20" s="23">
        <v>15</v>
      </c>
      <c r="J20" s="24">
        <f t="shared" si="0"/>
        <v>119</v>
      </c>
      <c r="K20" s="22">
        <v>369</v>
      </c>
      <c r="L20" s="68">
        <v>344</v>
      </c>
      <c r="M20" s="21">
        <v>9894</v>
      </c>
      <c r="N20" s="22">
        <v>27418</v>
      </c>
      <c r="O20" s="27">
        <v>31700</v>
      </c>
      <c r="P20" s="28">
        <f t="shared" si="1"/>
        <v>0</v>
      </c>
      <c r="Q20" s="29">
        <f t="shared" si="2"/>
        <v>0.6</v>
      </c>
      <c r="R20" s="29">
        <f t="shared" si="3"/>
        <v>3.125</v>
      </c>
      <c r="S20" s="29">
        <f t="shared" si="4"/>
        <v>3</v>
      </c>
      <c r="T20" s="29">
        <f t="shared" si="5"/>
        <v>2.142857142857143</v>
      </c>
      <c r="U20" s="29">
        <f t="shared" si="6"/>
        <v>1</v>
      </c>
      <c r="V20" s="30">
        <f t="shared" si="7"/>
        <v>2.142857142857143</v>
      </c>
      <c r="W20" s="31">
        <f t="shared" si="8"/>
        <v>1.9508196721311475</v>
      </c>
      <c r="X20" s="29">
        <v>6.049180327868853</v>
      </c>
      <c r="Y20" s="70">
        <v>5.639344262295082</v>
      </c>
      <c r="Z20" s="129">
        <v>2.01</v>
      </c>
      <c r="AA20" s="130">
        <v>5.56</v>
      </c>
      <c r="AB20" s="34">
        <v>6.45</v>
      </c>
    </row>
    <row r="21" spans="1:28" s="139" customFormat="1" ht="13.5" customHeight="1">
      <c r="A21" s="520"/>
      <c r="B21" s="6" t="s">
        <v>15</v>
      </c>
      <c r="C21" s="21">
        <v>7</v>
      </c>
      <c r="D21" s="22">
        <v>6</v>
      </c>
      <c r="E21" s="22">
        <v>12</v>
      </c>
      <c r="F21" s="22">
        <v>44</v>
      </c>
      <c r="G21" s="22">
        <v>12</v>
      </c>
      <c r="H21" s="22">
        <v>23</v>
      </c>
      <c r="I21" s="23">
        <v>17</v>
      </c>
      <c r="J21" s="24">
        <f t="shared" si="0"/>
        <v>121</v>
      </c>
      <c r="K21" s="22">
        <v>367</v>
      </c>
      <c r="L21" s="68">
        <v>530</v>
      </c>
      <c r="M21" s="21">
        <v>14240</v>
      </c>
      <c r="N21" s="22">
        <v>26463</v>
      </c>
      <c r="O21" s="27">
        <v>37048</v>
      </c>
      <c r="P21" s="28">
        <f t="shared" si="1"/>
        <v>1.4</v>
      </c>
      <c r="Q21" s="29">
        <f t="shared" si="2"/>
        <v>0.6</v>
      </c>
      <c r="R21" s="29">
        <f t="shared" si="3"/>
        <v>1.5</v>
      </c>
      <c r="S21" s="29">
        <f t="shared" si="4"/>
        <v>2.588235294117647</v>
      </c>
      <c r="T21" s="29">
        <f t="shared" si="5"/>
        <v>1.7142857142857142</v>
      </c>
      <c r="U21" s="29">
        <f t="shared" si="6"/>
        <v>3.2857142857142856</v>
      </c>
      <c r="V21" s="30">
        <f t="shared" si="7"/>
        <v>2.4285714285714284</v>
      </c>
      <c r="W21" s="31">
        <f t="shared" si="8"/>
        <v>1.9836065573770492</v>
      </c>
      <c r="X21" s="29">
        <v>6.016393442622951</v>
      </c>
      <c r="Y21" s="70">
        <v>8.688524590163935</v>
      </c>
      <c r="Z21" s="129">
        <v>2.89</v>
      </c>
      <c r="AA21" s="130">
        <v>5.37</v>
      </c>
      <c r="AB21" s="34">
        <v>7.55</v>
      </c>
    </row>
    <row r="22" spans="1:28" s="139" customFormat="1" ht="13.5" customHeight="1">
      <c r="A22" s="521"/>
      <c r="B22" s="6" t="s">
        <v>16</v>
      </c>
      <c r="C22" s="21">
        <v>6</v>
      </c>
      <c r="D22" s="22">
        <v>7</v>
      </c>
      <c r="E22" s="22">
        <v>8</v>
      </c>
      <c r="F22" s="22">
        <v>55</v>
      </c>
      <c r="G22" s="22">
        <v>12</v>
      </c>
      <c r="H22" s="22">
        <v>8</v>
      </c>
      <c r="I22" s="23">
        <v>9</v>
      </c>
      <c r="J22" s="24">
        <f t="shared" si="0"/>
        <v>105</v>
      </c>
      <c r="K22" s="22">
        <v>289</v>
      </c>
      <c r="L22" s="68">
        <v>583</v>
      </c>
      <c r="M22" s="21">
        <v>15195</v>
      </c>
      <c r="N22" s="22">
        <v>18723</v>
      </c>
      <c r="O22" s="27">
        <v>33098</v>
      </c>
      <c r="P22" s="43">
        <f t="shared" si="1"/>
        <v>1.2</v>
      </c>
      <c r="Q22" s="44">
        <f t="shared" si="2"/>
        <v>0.7</v>
      </c>
      <c r="R22" s="44">
        <f t="shared" si="3"/>
        <v>1</v>
      </c>
      <c r="S22" s="44">
        <f t="shared" si="4"/>
        <v>3.235294117647059</v>
      </c>
      <c r="T22" s="44">
        <f t="shared" si="5"/>
        <v>1.7142857142857142</v>
      </c>
      <c r="U22" s="44">
        <f t="shared" si="6"/>
        <v>1.1428571428571428</v>
      </c>
      <c r="V22" s="45">
        <f t="shared" si="7"/>
        <v>1.2857142857142858</v>
      </c>
      <c r="W22" s="46">
        <f t="shared" si="8"/>
        <v>1.721311475409836</v>
      </c>
      <c r="X22" s="29">
        <v>4.737704918032787</v>
      </c>
      <c r="Y22" s="70">
        <v>9.557377049180328</v>
      </c>
      <c r="Z22" s="129">
        <v>3.1</v>
      </c>
      <c r="AA22" s="130">
        <v>3.82</v>
      </c>
      <c r="AB22" s="34">
        <v>6.76</v>
      </c>
    </row>
    <row r="23" spans="1:28" s="139" customFormat="1" ht="13.5" customHeight="1">
      <c r="A23" s="519">
        <v>5</v>
      </c>
      <c r="B23" s="5" t="s">
        <v>17</v>
      </c>
      <c r="C23" s="95">
        <v>3</v>
      </c>
      <c r="D23" s="96">
        <v>11</v>
      </c>
      <c r="E23" s="96">
        <v>7</v>
      </c>
      <c r="F23" s="96">
        <v>38</v>
      </c>
      <c r="G23" s="96">
        <v>27</v>
      </c>
      <c r="H23" s="96">
        <v>8</v>
      </c>
      <c r="I23" s="97">
        <v>25</v>
      </c>
      <c r="J23" s="54">
        <f t="shared" si="0"/>
        <v>119</v>
      </c>
      <c r="K23" s="96">
        <v>97</v>
      </c>
      <c r="L23" s="71">
        <v>228</v>
      </c>
      <c r="M23" s="95">
        <v>11543</v>
      </c>
      <c r="N23" s="96">
        <v>7429</v>
      </c>
      <c r="O23" s="59">
        <v>16557</v>
      </c>
      <c r="P23" s="60">
        <f t="shared" si="1"/>
        <v>0.6</v>
      </c>
      <c r="Q23" s="61">
        <f t="shared" si="2"/>
        <v>1.1</v>
      </c>
      <c r="R23" s="61">
        <f t="shared" si="3"/>
        <v>0.875</v>
      </c>
      <c r="S23" s="61">
        <f t="shared" si="4"/>
        <v>2.235294117647059</v>
      </c>
      <c r="T23" s="61">
        <f t="shared" si="5"/>
        <v>3.857142857142857</v>
      </c>
      <c r="U23" s="61">
        <f t="shared" si="6"/>
        <v>1.1428571428571428</v>
      </c>
      <c r="V23" s="62">
        <f t="shared" si="7"/>
        <v>3.5714285714285716</v>
      </c>
      <c r="W23" s="63">
        <f t="shared" si="8"/>
        <v>1.9508196721311475</v>
      </c>
      <c r="X23" s="61">
        <v>1.5901639344262295</v>
      </c>
      <c r="Y23" s="73">
        <v>3.737704918032787</v>
      </c>
      <c r="Z23" s="132">
        <v>2.37</v>
      </c>
      <c r="AA23" s="133">
        <v>1.53</v>
      </c>
      <c r="AB23" s="66">
        <v>3.38</v>
      </c>
    </row>
    <row r="24" spans="1:28" s="139" customFormat="1" ht="13.5" customHeight="1">
      <c r="A24" s="520"/>
      <c r="B24" s="6" t="s">
        <v>18</v>
      </c>
      <c r="C24" s="21">
        <v>31</v>
      </c>
      <c r="D24" s="22">
        <v>15</v>
      </c>
      <c r="E24" s="22">
        <v>12</v>
      </c>
      <c r="F24" s="22">
        <v>40</v>
      </c>
      <c r="G24" s="22">
        <v>33</v>
      </c>
      <c r="H24" s="22">
        <v>33</v>
      </c>
      <c r="I24" s="23">
        <v>25</v>
      </c>
      <c r="J24" s="24">
        <f t="shared" si="0"/>
        <v>189</v>
      </c>
      <c r="K24" s="22">
        <v>70</v>
      </c>
      <c r="L24" s="68">
        <v>124</v>
      </c>
      <c r="M24" s="21">
        <v>9458</v>
      </c>
      <c r="N24" s="22">
        <v>4236</v>
      </c>
      <c r="O24" s="27">
        <v>9723</v>
      </c>
      <c r="P24" s="28">
        <f t="shared" si="1"/>
        <v>6.2</v>
      </c>
      <c r="Q24" s="29">
        <f t="shared" si="2"/>
        <v>1.5</v>
      </c>
      <c r="R24" s="29">
        <f t="shared" si="3"/>
        <v>1.5</v>
      </c>
      <c r="S24" s="29">
        <f t="shared" si="4"/>
        <v>2.3529411764705883</v>
      </c>
      <c r="T24" s="29">
        <f t="shared" si="5"/>
        <v>4.714285714285714</v>
      </c>
      <c r="U24" s="29">
        <f t="shared" si="6"/>
        <v>4.714285714285714</v>
      </c>
      <c r="V24" s="30">
        <f t="shared" si="7"/>
        <v>3.5714285714285716</v>
      </c>
      <c r="W24" s="31">
        <f t="shared" si="8"/>
        <v>3.098360655737705</v>
      </c>
      <c r="X24" s="29">
        <v>1.1475409836065573</v>
      </c>
      <c r="Y24" s="70">
        <v>2.0327868852459017</v>
      </c>
      <c r="Z24" s="129">
        <v>1.92</v>
      </c>
      <c r="AA24" s="130">
        <v>0.86</v>
      </c>
      <c r="AB24" s="34">
        <v>1.98</v>
      </c>
    </row>
    <row r="25" spans="1:28" s="139" customFormat="1" ht="13.5" customHeight="1">
      <c r="A25" s="520"/>
      <c r="B25" s="6" t="s">
        <v>19</v>
      </c>
      <c r="C25" s="21">
        <v>25</v>
      </c>
      <c r="D25" s="22">
        <v>15</v>
      </c>
      <c r="E25" s="22">
        <v>11</v>
      </c>
      <c r="F25" s="22">
        <v>56</v>
      </c>
      <c r="G25" s="22">
        <v>9</v>
      </c>
      <c r="H25" s="22">
        <v>43</v>
      </c>
      <c r="I25" s="23">
        <v>42</v>
      </c>
      <c r="J25" s="24">
        <f t="shared" si="0"/>
        <v>201</v>
      </c>
      <c r="K25" s="22">
        <v>42</v>
      </c>
      <c r="L25" s="68">
        <v>96</v>
      </c>
      <c r="M25" s="21">
        <v>9249</v>
      </c>
      <c r="N25" s="22">
        <v>2746</v>
      </c>
      <c r="O25" s="27">
        <v>7942</v>
      </c>
      <c r="P25" s="28">
        <f t="shared" si="1"/>
        <v>5</v>
      </c>
      <c r="Q25" s="29">
        <f t="shared" si="2"/>
        <v>1.5</v>
      </c>
      <c r="R25" s="29">
        <f t="shared" si="3"/>
        <v>1.375</v>
      </c>
      <c r="S25" s="29">
        <f t="shared" si="4"/>
        <v>3.2941176470588234</v>
      </c>
      <c r="T25" s="29">
        <f t="shared" si="5"/>
        <v>1.2857142857142858</v>
      </c>
      <c r="U25" s="29">
        <f t="shared" si="6"/>
        <v>6.142857142857143</v>
      </c>
      <c r="V25" s="30">
        <f t="shared" si="7"/>
        <v>6</v>
      </c>
      <c r="W25" s="31">
        <f t="shared" si="8"/>
        <v>3.2950819672131146</v>
      </c>
      <c r="X25" s="29">
        <v>0.6885245901639344</v>
      </c>
      <c r="Y25" s="70">
        <v>1.5737704918032787</v>
      </c>
      <c r="Z25" s="129">
        <v>1.87</v>
      </c>
      <c r="AA25" s="130">
        <v>0.56</v>
      </c>
      <c r="AB25" s="34">
        <v>1.62</v>
      </c>
    </row>
    <row r="26" spans="1:28" s="139" customFormat="1" ht="13.5" customHeight="1">
      <c r="A26" s="520"/>
      <c r="B26" s="6" t="s">
        <v>20</v>
      </c>
      <c r="C26" s="21">
        <v>10</v>
      </c>
      <c r="D26" s="22">
        <v>25</v>
      </c>
      <c r="E26" s="22">
        <v>13</v>
      </c>
      <c r="F26" s="22">
        <v>30</v>
      </c>
      <c r="G26" s="22">
        <v>3</v>
      </c>
      <c r="H26" s="22">
        <v>21</v>
      </c>
      <c r="I26" s="23">
        <v>8</v>
      </c>
      <c r="J26" s="24">
        <f t="shared" si="0"/>
        <v>110</v>
      </c>
      <c r="K26" s="22">
        <v>45</v>
      </c>
      <c r="L26" s="68">
        <v>48</v>
      </c>
      <c r="M26" s="21">
        <v>6020</v>
      </c>
      <c r="N26" s="22">
        <v>2239</v>
      </c>
      <c r="O26" s="27">
        <v>5438</v>
      </c>
      <c r="P26" s="28">
        <f t="shared" si="1"/>
        <v>2</v>
      </c>
      <c r="Q26" s="29">
        <f t="shared" si="2"/>
        <v>2.5</v>
      </c>
      <c r="R26" s="29">
        <f t="shared" si="3"/>
        <v>1.625</v>
      </c>
      <c r="S26" s="29">
        <f t="shared" si="4"/>
        <v>1.7647058823529411</v>
      </c>
      <c r="T26" s="29">
        <f t="shared" si="5"/>
        <v>0.42857142857142855</v>
      </c>
      <c r="U26" s="29">
        <f t="shared" si="6"/>
        <v>3</v>
      </c>
      <c r="V26" s="30">
        <f t="shared" si="7"/>
        <v>1.1428571428571428</v>
      </c>
      <c r="W26" s="31">
        <f t="shared" si="8"/>
        <v>1.8032786885245902</v>
      </c>
      <c r="X26" s="29">
        <v>0.7377049180327869</v>
      </c>
      <c r="Y26" s="70">
        <v>0.7868852459016393</v>
      </c>
      <c r="Z26" s="129">
        <v>1.22</v>
      </c>
      <c r="AA26" s="130">
        <v>0.45</v>
      </c>
      <c r="AB26" s="34">
        <v>1.11</v>
      </c>
    </row>
    <row r="27" spans="1:28" s="139" customFormat="1" ht="13.5" customHeight="1">
      <c r="A27" s="521"/>
      <c r="B27" s="135" t="s">
        <v>21</v>
      </c>
      <c r="C27" s="36">
        <v>1</v>
      </c>
      <c r="D27" s="37">
        <v>11</v>
      </c>
      <c r="E27" s="37">
        <v>7</v>
      </c>
      <c r="F27" s="37">
        <v>15</v>
      </c>
      <c r="G27" s="37">
        <v>1</v>
      </c>
      <c r="H27" s="37">
        <v>23</v>
      </c>
      <c r="I27" s="38">
        <v>4</v>
      </c>
      <c r="J27" s="39">
        <f t="shared" si="0"/>
        <v>62</v>
      </c>
      <c r="K27" s="37">
        <v>28</v>
      </c>
      <c r="L27" s="136">
        <v>29</v>
      </c>
      <c r="M27" s="36">
        <v>3471</v>
      </c>
      <c r="N27" s="37">
        <v>1532</v>
      </c>
      <c r="O27" s="42">
        <v>4050</v>
      </c>
      <c r="P27" s="43">
        <f t="shared" si="1"/>
        <v>0.2</v>
      </c>
      <c r="Q27" s="44">
        <f t="shared" si="2"/>
        <v>1.1</v>
      </c>
      <c r="R27" s="44">
        <f t="shared" si="3"/>
        <v>0.875</v>
      </c>
      <c r="S27" s="44">
        <f t="shared" si="4"/>
        <v>0.8823529411764706</v>
      </c>
      <c r="T27" s="44">
        <f t="shared" si="5"/>
        <v>0.14285714285714285</v>
      </c>
      <c r="U27" s="44">
        <f t="shared" si="6"/>
        <v>3.2857142857142856</v>
      </c>
      <c r="V27" s="45">
        <f t="shared" si="7"/>
        <v>0.5714285714285714</v>
      </c>
      <c r="W27" s="46">
        <f t="shared" si="8"/>
        <v>1.0163934426229508</v>
      </c>
      <c r="X27" s="44">
        <v>0.45901639344262296</v>
      </c>
      <c r="Y27" s="138">
        <v>0.47540983606557374</v>
      </c>
      <c r="Z27" s="140">
        <v>0.7</v>
      </c>
      <c r="AA27" s="141">
        <v>0.31</v>
      </c>
      <c r="AB27" s="49">
        <v>0.83</v>
      </c>
    </row>
    <row r="28" spans="1:28" s="139" customFormat="1" ht="13.5" customHeight="1">
      <c r="A28" s="519">
        <v>6</v>
      </c>
      <c r="B28" s="6" t="s">
        <v>22</v>
      </c>
      <c r="C28" s="21">
        <v>0</v>
      </c>
      <c r="D28" s="22">
        <v>4</v>
      </c>
      <c r="E28" s="22">
        <v>3</v>
      </c>
      <c r="F28" s="22">
        <v>8</v>
      </c>
      <c r="G28" s="22">
        <v>0</v>
      </c>
      <c r="H28" s="22">
        <v>11</v>
      </c>
      <c r="I28" s="23">
        <v>4</v>
      </c>
      <c r="J28" s="24">
        <f t="shared" si="0"/>
        <v>30</v>
      </c>
      <c r="K28" s="22">
        <v>27</v>
      </c>
      <c r="L28" s="68">
        <v>38</v>
      </c>
      <c r="M28" s="21">
        <v>2077</v>
      </c>
      <c r="N28" s="22">
        <v>1035</v>
      </c>
      <c r="O28" s="27">
        <v>2615</v>
      </c>
      <c r="P28" s="28">
        <f t="shared" si="1"/>
        <v>0</v>
      </c>
      <c r="Q28" s="29">
        <f t="shared" si="2"/>
        <v>0.4</v>
      </c>
      <c r="R28" s="29">
        <f t="shared" si="3"/>
        <v>0.375</v>
      </c>
      <c r="S28" s="29">
        <f t="shared" si="4"/>
        <v>0.47058823529411764</v>
      </c>
      <c r="T28" s="29">
        <f t="shared" si="5"/>
        <v>0</v>
      </c>
      <c r="U28" s="29">
        <f t="shared" si="6"/>
        <v>1.5714285714285714</v>
      </c>
      <c r="V28" s="30">
        <f t="shared" si="7"/>
        <v>0.5714285714285714</v>
      </c>
      <c r="W28" s="31">
        <f t="shared" si="8"/>
        <v>0.4918032786885246</v>
      </c>
      <c r="X28" s="29">
        <v>0.4426229508196721</v>
      </c>
      <c r="Y28" s="70">
        <v>0.6229508196721312</v>
      </c>
      <c r="Z28" s="129">
        <v>0.42</v>
      </c>
      <c r="AA28" s="130">
        <v>0.21</v>
      </c>
      <c r="AB28" s="34">
        <v>0.53</v>
      </c>
    </row>
    <row r="29" spans="1:28" s="139" customFormat="1" ht="13.5" customHeight="1">
      <c r="A29" s="520"/>
      <c r="B29" s="6" t="s">
        <v>23</v>
      </c>
      <c r="C29" s="21">
        <v>1</v>
      </c>
      <c r="D29" s="22">
        <v>0</v>
      </c>
      <c r="E29" s="22">
        <v>0</v>
      </c>
      <c r="F29" s="22">
        <v>3</v>
      </c>
      <c r="G29" s="22">
        <v>0</v>
      </c>
      <c r="H29" s="22">
        <v>1</v>
      </c>
      <c r="I29" s="23">
        <v>11</v>
      </c>
      <c r="J29" s="24">
        <f t="shared" si="0"/>
        <v>16</v>
      </c>
      <c r="K29" s="22">
        <v>30</v>
      </c>
      <c r="L29" s="68">
        <v>19</v>
      </c>
      <c r="M29" s="21">
        <v>1240</v>
      </c>
      <c r="N29" s="22">
        <v>823</v>
      </c>
      <c r="O29" s="27">
        <v>1408</v>
      </c>
      <c r="P29" s="28">
        <f t="shared" si="1"/>
        <v>0.2</v>
      </c>
      <c r="Q29" s="29">
        <f t="shared" si="2"/>
        <v>0</v>
      </c>
      <c r="R29" s="29">
        <f t="shared" si="3"/>
        <v>0</v>
      </c>
      <c r="S29" s="29">
        <f t="shared" si="4"/>
        <v>0.17647058823529413</v>
      </c>
      <c r="T29" s="29">
        <f t="shared" si="5"/>
        <v>0</v>
      </c>
      <c r="U29" s="29">
        <f t="shared" si="6"/>
        <v>0.14285714285714285</v>
      </c>
      <c r="V29" s="30">
        <f t="shared" si="7"/>
        <v>1.5714285714285714</v>
      </c>
      <c r="W29" s="31">
        <f t="shared" si="8"/>
        <v>0.26229508196721313</v>
      </c>
      <c r="X29" s="29">
        <v>0.4918032786885246</v>
      </c>
      <c r="Y29" s="70">
        <v>0.3114754098360656</v>
      </c>
      <c r="Z29" s="129">
        <v>0.25</v>
      </c>
      <c r="AA29" s="130">
        <v>0.17</v>
      </c>
      <c r="AB29" s="34">
        <v>0.29</v>
      </c>
    </row>
    <row r="30" spans="1:28" s="139" customFormat="1" ht="13.5" customHeight="1">
      <c r="A30" s="520"/>
      <c r="B30" s="6" t="s">
        <v>24</v>
      </c>
      <c r="C30" s="21">
        <v>0</v>
      </c>
      <c r="D30" s="22">
        <v>0</v>
      </c>
      <c r="E30" s="22">
        <v>0</v>
      </c>
      <c r="F30" s="22">
        <v>2</v>
      </c>
      <c r="G30" s="22">
        <v>0</v>
      </c>
      <c r="H30" s="22">
        <v>1</v>
      </c>
      <c r="I30" s="23">
        <v>5</v>
      </c>
      <c r="J30" s="24">
        <f t="shared" si="0"/>
        <v>8</v>
      </c>
      <c r="K30" s="22">
        <v>31</v>
      </c>
      <c r="L30" s="68">
        <v>13</v>
      </c>
      <c r="M30" s="21">
        <v>823</v>
      </c>
      <c r="N30" s="22">
        <v>750</v>
      </c>
      <c r="O30" s="27">
        <v>851</v>
      </c>
      <c r="P30" s="28">
        <f t="shared" si="1"/>
        <v>0</v>
      </c>
      <c r="Q30" s="29">
        <f t="shared" si="2"/>
        <v>0</v>
      </c>
      <c r="R30" s="29">
        <f t="shared" si="3"/>
        <v>0</v>
      </c>
      <c r="S30" s="29">
        <f t="shared" si="4"/>
        <v>0.11764705882352941</v>
      </c>
      <c r="T30" s="29">
        <f t="shared" si="5"/>
        <v>0</v>
      </c>
      <c r="U30" s="29">
        <f t="shared" si="6"/>
        <v>0.14285714285714285</v>
      </c>
      <c r="V30" s="30">
        <f t="shared" si="7"/>
        <v>0.7142857142857143</v>
      </c>
      <c r="W30" s="31">
        <f t="shared" si="8"/>
        <v>0.13114754098360656</v>
      </c>
      <c r="X30" s="29">
        <v>0.5081967213114754</v>
      </c>
      <c r="Y30" s="70">
        <v>0.21311475409836064</v>
      </c>
      <c r="Z30" s="129">
        <v>0.17</v>
      </c>
      <c r="AA30" s="130">
        <v>0.15</v>
      </c>
      <c r="AB30" s="34">
        <v>0.17</v>
      </c>
    </row>
    <row r="31" spans="1:28" s="139" customFormat="1" ht="13.5" customHeight="1">
      <c r="A31" s="521"/>
      <c r="B31" s="135">
        <v>26</v>
      </c>
      <c r="C31" s="36">
        <v>0</v>
      </c>
      <c r="D31" s="37">
        <v>3</v>
      </c>
      <c r="E31" s="37">
        <v>0</v>
      </c>
      <c r="F31" s="37">
        <v>0</v>
      </c>
      <c r="G31" s="37">
        <v>0</v>
      </c>
      <c r="H31" s="37">
        <v>0</v>
      </c>
      <c r="I31" s="38">
        <v>1</v>
      </c>
      <c r="J31" s="39">
        <f t="shared" si="0"/>
        <v>4</v>
      </c>
      <c r="K31" s="37">
        <v>27</v>
      </c>
      <c r="L31" s="136">
        <v>3</v>
      </c>
      <c r="M31" s="36">
        <v>632</v>
      </c>
      <c r="N31" s="37">
        <v>766</v>
      </c>
      <c r="O31" s="42">
        <v>491</v>
      </c>
      <c r="P31" s="43">
        <f t="shared" si="1"/>
        <v>0</v>
      </c>
      <c r="Q31" s="44">
        <f t="shared" si="2"/>
        <v>0.3</v>
      </c>
      <c r="R31" s="44">
        <f t="shared" si="3"/>
        <v>0</v>
      </c>
      <c r="S31" s="44">
        <f t="shared" si="4"/>
        <v>0</v>
      </c>
      <c r="T31" s="44">
        <f t="shared" si="5"/>
        <v>0</v>
      </c>
      <c r="U31" s="44">
        <f t="shared" si="6"/>
        <v>0</v>
      </c>
      <c r="V31" s="45">
        <f t="shared" si="7"/>
        <v>0.14285714285714285</v>
      </c>
      <c r="W31" s="46">
        <f t="shared" si="8"/>
        <v>0.06557377049180328</v>
      </c>
      <c r="X31" s="44">
        <v>0.4426229508196721</v>
      </c>
      <c r="Y31" s="138">
        <v>0.04918032786885246</v>
      </c>
      <c r="Z31" s="140">
        <v>0.13</v>
      </c>
      <c r="AA31" s="141">
        <v>0.16</v>
      </c>
      <c r="AB31" s="49">
        <v>0.1</v>
      </c>
    </row>
    <row r="32" spans="1:28" s="139" customFormat="1" ht="13.5" customHeight="1">
      <c r="A32" s="519">
        <v>7</v>
      </c>
      <c r="B32" s="6" t="s">
        <v>26</v>
      </c>
      <c r="C32" s="21">
        <v>0</v>
      </c>
      <c r="D32" s="22">
        <v>0</v>
      </c>
      <c r="E32" s="22">
        <v>0</v>
      </c>
      <c r="F32" s="22">
        <v>1</v>
      </c>
      <c r="G32" s="22">
        <v>0</v>
      </c>
      <c r="H32" s="22">
        <v>0</v>
      </c>
      <c r="I32" s="23">
        <v>0</v>
      </c>
      <c r="J32" s="24">
        <f t="shared" si="0"/>
        <v>1</v>
      </c>
      <c r="K32" s="22">
        <v>4</v>
      </c>
      <c r="L32" s="68">
        <v>0</v>
      </c>
      <c r="M32" s="21">
        <v>451</v>
      </c>
      <c r="N32" s="22">
        <v>754</v>
      </c>
      <c r="O32" s="27">
        <v>270</v>
      </c>
      <c r="P32" s="28">
        <f t="shared" si="1"/>
        <v>0</v>
      </c>
      <c r="Q32" s="29">
        <f t="shared" si="2"/>
        <v>0</v>
      </c>
      <c r="R32" s="29">
        <f t="shared" si="3"/>
        <v>0</v>
      </c>
      <c r="S32" s="29">
        <f t="shared" si="4"/>
        <v>0.058823529411764705</v>
      </c>
      <c r="T32" s="29">
        <f t="shared" si="5"/>
        <v>0</v>
      </c>
      <c r="U32" s="29">
        <f t="shared" si="6"/>
        <v>0</v>
      </c>
      <c r="V32" s="30">
        <f t="shared" si="7"/>
        <v>0</v>
      </c>
      <c r="W32" s="31">
        <f t="shared" si="8"/>
        <v>0.01639344262295082</v>
      </c>
      <c r="X32" s="29">
        <v>0.06557377049180328</v>
      </c>
      <c r="Y32" s="70">
        <v>0</v>
      </c>
      <c r="Z32" s="129">
        <v>0.09</v>
      </c>
      <c r="AA32" s="130">
        <v>0.15</v>
      </c>
      <c r="AB32" s="34">
        <v>0.05</v>
      </c>
    </row>
    <row r="33" spans="1:28" s="139" customFormat="1" ht="13.5" customHeight="1">
      <c r="A33" s="520"/>
      <c r="B33" s="6" t="s">
        <v>27</v>
      </c>
      <c r="C33" s="21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3">
        <v>0</v>
      </c>
      <c r="J33" s="24">
        <f t="shared" si="0"/>
        <v>0</v>
      </c>
      <c r="K33" s="22">
        <v>3</v>
      </c>
      <c r="L33" s="68">
        <v>0</v>
      </c>
      <c r="M33" s="21">
        <v>357</v>
      </c>
      <c r="N33" s="22">
        <v>1113</v>
      </c>
      <c r="O33" s="27">
        <v>212</v>
      </c>
      <c r="P33" s="28">
        <f t="shared" si="1"/>
        <v>0</v>
      </c>
      <c r="Q33" s="29">
        <f t="shared" si="2"/>
        <v>0</v>
      </c>
      <c r="R33" s="29">
        <f t="shared" si="3"/>
        <v>0</v>
      </c>
      <c r="S33" s="29">
        <f t="shared" si="4"/>
        <v>0</v>
      </c>
      <c r="T33" s="29">
        <f t="shared" si="5"/>
        <v>0</v>
      </c>
      <c r="U33" s="29">
        <f t="shared" si="6"/>
        <v>0</v>
      </c>
      <c r="V33" s="30">
        <f t="shared" si="7"/>
        <v>0</v>
      </c>
      <c r="W33" s="31">
        <f t="shared" si="8"/>
        <v>0</v>
      </c>
      <c r="X33" s="29">
        <v>0.04918032786885246</v>
      </c>
      <c r="Y33" s="70">
        <v>0</v>
      </c>
      <c r="Z33" s="129">
        <v>0.07</v>
      </c>
      <c r="AA33" s="130">
        <v>0.23</v>
      </c>
      <c r="AB33" s="34">
        <v>0.04</v>
      </c>
    </row>
    <row r="34" spans="1:28" s="139" customFormat="1" ht="13.5" customHeight="1">
      <c r="A34" s="520"/>
      <c r="B34" s="6" t="s">
        <v>28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3">
        <v>0</v>
      </c>
      <c r="J34" s="24">
        <f t="shared" si="0"/>
        <v>0</v>
      </c>
      <c r="K34" s="22">
        <v>1</v>
      </c>
      <c r="L34" s="68">
        <v>0</v>
      </c>
      <c r="M34" s="21">
        <v>232</v>
      </c>
      <c r="N34" s="22">
        <v>1356</v>
      </c>
      <c r="O34" s="27">
        <v>136</v>
      </c>
      <c r="P34" s="28">
        <f t="shared" si="1"/>
        <v>0</v>
      </c>
      <c r="Q34" s="29">
        <f t="shared" si="2"/>
        <v>0</v>
      </c>
      <c r="R34" s="29">
        <f t="shared" si="3"/>
        <v>0</v>
      </c>
      <c r="S34" s="29">
        <f t="shared" si="4"/>
        <v>0</v>
      </c>
      <c r="T34" s="29">
        <f t="shared" si="5"/>
        <v>0</v>
      </c>
      <c r="U34" s="29">
        <f t="shared" si="6"/>
        <v>0</v>
      </c>
      <c r="V34" s="30">
        <f t="shared" si="7"/>
        <v>0</v>
      </c>
      <c r="W34" s="31">
        <f t="shared" si="8"/>
        <v>0</v>
      </c>
      <c r="X34" s="29">
        <v>0.01639344262295082</v>
      </c>
      <c r="Y34" s="70">
        <v>0</v>
      </c>
      <c r="Z34" s="129">
        <v>0.05</v>
      </c>
      <c r="AA34" s="130">
        <v>0.28</v>
      </c>
      <c r="AB34" s="34">
        <v>0.03</v>
      </c>
    </row>
    <row r="35" spans="1:28" s="139" customFormat="1" ht="13.5" customHeight="1">
      <c r="A35" s="521"/>
      <c r="B35" s="6" t="s">
        <v>29</v>
      </c>
      <c r="C35" s="21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3">
        <v>0</v>
      </c>
      <c r="J35" s="24">
        <f t="shared" si="0"/>
        <v>0</v>
      </c>
      <c r="K35" s="22">
        <v>0</v>
      </c>
      <c r="L35" s="68">
        <v>0</v>
      </c>
      <c r="M35" s="21">
        <v>140</v>
      </c>
      <c r="N35" s="22">
        <v>1268</v>
      </c>
      <c r="O35" s="27">
        <v>114</v>
      </c>
      <c r="P35" s="43">
        <f t="shared" si="1"/>
        <v>0</v>
      </c>
      <c r="Q35" s="44">
        <f t="shared" si="2"/>
        <v>0</v>
      </c>
      <c r="R35" s="44">
        <f t="shared" si="3"/>
        <v>0</v>
      </c>
      <c r="S35" s="44">
        <f t="shared" si="4"/>
        <v>0</v>
      </c>
      <c r="T35" s="44">
        <f t="shared" si="5"/>
        <v>0</v>
      </c>
      <c r="U35" s="44">
        <f t="shared" si="6"/>
        <v>0</v>
      </c>
      <c r="V35" s="45">
        <f t="shared" si="7"/>
        <v>0</v>
      </c>
      <c r="W35" s="46">
        <f t="shared" si="8"/>
        <v>0</v>
      </c>
      <c r="X35" s="29">
        <v>0</v>
      </c>
      <c r="Y35" s="70">
        <v>0</v>
      </c>
      <c r="Z35" s="129">
        <v>0.03</v>
      </c>
      <c r="AA35" s="130">
        <v>0.26</v>
      </c>
      <c r="AB35" s="34">
        <v>0.02</v>
      </c>
    </row>
    <row r="36" spans="1:28" s="139" customFormat="1" ht="13.5" customHeight="1">
      <c r="A36" s="519">
        <v>8</v>
      </c>
      <c r="B36" s="5" t="s">
        <v>30</v>
      </c>
      <c r="C36" s="95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7">
        <v>0</v>
      </c>
      <c r="J36" s="54">
        <f t="shared" si="0"/>
        <v>0</v>
      </c>
      <c r="K36" s="96">
        <v>0</v>
      </c>
      <c r="L36" s="71">
        <v>2</v>
      </c>
      <c r="M36" s="95">
        <v>103</v>
      </c>
      <c r="N36" s="96">
        <v>1120</v>
      </c>
      <c r="O36" s="59">
        <v>84</v>
      </c>
      <c r="P36" s="60">
        <f t="shared" si="1"/>
        <v>0</v>
      </c>
      <c r="Q36" s="61">
        <f t="shared" si="2"/>
        <v>0</v>
      </c>
      <c r="R36" s="61">
        <f t="shared" si="3"/>
        <v>0</v>
      </c>
      <c r="S36" s="61">
        <f t="shared" si="4"/>
        <v>0</v>
      </c>
      <c r="T36" s="61">
        <f t="shared" si="5"/>
        <v>0</v>
      </c>
      <c r="U36" s="61">
        <f t="shared" si="6"/>
        <v>0</v>
      </c>
      <c r="V36" s="62">
        <f t="shared" si="7"/>
        <v>0</v>
      </c>
      <c r="W36" s="63">
        <f t="shared" si="8"/>
        <v>0</v>
      </c>
      <c r="X36" s="61">
        <v>0</v>
      </c>
      <c r="Y36" s="73">
        <v>0.03278688524590164</v>
      </c>
      <c r="Z36" s="132">
        <v>0.02</v>
      </c>
      <c r="AA36" s="133">
        <v>0.23</v>
      </c>
      <c r="AB36" s="66">
        <v>0.02</v>
      </c>
    </row>
    <row r="37" spans="1:28" s="139" customFormat="1" ht="13.5" customHeight="1">
      <c r="A37" s="520"/>
      <c r="B37" s="6" t="s">
        <v>31</v>
      </c>
      <c r="C37" s="21">
        <v>0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23">
        <v>0</v>
      </c>
      <c r="J37" s="24">
        <f t="shared" si="0"/>
        <v>1</v>
      </c>
      <c r="K37" s="22">
        <v>0</v>
      </c>
      <c r="L37" s="68">
        <v>0</v>
      </c>
      <c r="M37" s="21">
        <v>96</v>
      </c>
      <c r="N37" s="22">
        <v>999</v>
      </c>
      <c r="O37" s="27">
        <v>78</v>
      </c>
      <c r="P37" s="28">
        <f t="shared" si="1"/>
        <v>0</v>
      </c>
      <c r="Q37" s="29">
        <f t="shared" si="2"/>
        <v>0.1</v>
      </c>
      <c r="R37" s="29">
        <f t="shared" si="3"/>
        <v>0</v>
      </c>
      <c r="S37" s="29">
        <f t="shared" si="4"/>
        <v>0</v>
      </c>
      <c r="T37" s="29">
        <f t="shared" si="5"/>
        <v>0</v>
      </c>
      <c r="U37" s="29">
        <f t="shared" si="6"/>
        <v>0</v>
      </c>
      <c r="V37" s="30">
        <f t="shared" si="7"/>
        <v>0</v>
      </c>
      <c r="W37" s="31">
        <f t="shared" si="8"/>
        <v>0.01639344262295082</v>
      </c>
      <c r="X37" s="29">
        <v>0</v>
      </c>
      <c r="Y37" s="70">
        <v>0</v>
      </c>
      <c r="Z37" s="129">
        <v>0.02</v>
      </c>
      <c r="AA37" s="130">
        <v>0.21</v>
      </c>
      <c r="AB37" s="34">
        <v>0.02</v>
      </c>
    </row>
    <row r="38" spans="1:28" s="139" customFormat="1" ht="13.5" customHeight="1">
      <c r="A38" s="520"/>
      <c r="B38" s="6" t="s">
        <v>32</v>
      </c>
      <c r="C38" s="21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v>0</v>
      </c>
      <c r="J38" s="24">
        <f t="shared" si="0"/>
        <v>0</v>
      </c>
      <c r="K38" s="22">
        <v>1</v>
      </c>
      <c r="L38" s="68">
        <v>0</v>
      </c>
      <c r="M38" s="21">
        <v>72</v>
      </c>
      <c r="N38" s="22">
        <v>1157</v>
      </c>
      <c r="O38" s="27">
        <v>59</v>
      </c>
      <c r="P38" s="28">
        <f t="shared" si="1"/>
        <v>0</v>
      </c>
      <c r="Q38" s="29">
        <f t="shared" si="2"/>
        <v>0</v>
      </c>
      <c r="R38" s="29">
        <f t="shared" si="3"/>
        <v>0</v>
      </c>
      <c r="S38" s="29">
        <f t="shared" si="4"/>
        <v>0</v>
      </c>
      <c r="T38" s="29">
        <f t="shared" si="5"/>
        <v>0</v>
      </c>
      <c r="U38" s="29">
        <f t="shared" si="6"/>
        <v>0</v>
      </c>
      <c r="V38" s="30">
        <f t="shared" si="7"/>
        <v>0</v>
      </c>
      <c r="W38" s="31">
        <f t="shared" si="8"/>
        <v>0</v>
      </c>
      <c r="X38" s="29">
        <v>0.01639344262295082</v>
      </c>
      <c r="Y38" s="70">
        <v>0</v>
      </c>
      <c r="Z38" s="129">
        <v>0.02</v>
      </c>
      <c r="AA38" s="130">
        <v>0.24</v>
      </c>
      <c r="AB38" s="34">
        <v>0.01</v>
      </c>
    </row>
    <row r="39" spans="1:28" s="139" customFormat="1" ht="13.5" customHeight="1">
      <c r="A39" s="520"/>
      <c r="B39" s="6" t="s">
        <v>33</v>
      </c>
      <c r="C39" s="21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v>0</v>
      </c>
      <c r="J39" s="24">
        <f t="shared" si="0"/>
        <v>0</v>
      </c>
      <c r="K39" s="22">
        <v>0</v>
      </c>
      <c r="L39" s="68">
        <v>0</v>
      </c>
      <c r="M39" s="21">
        <v>65</v>
      </c>
      <c r="N39" s="22">
        <v>1090</v>
      </c>
      <c r="O39" s="27">
        <v>44</v>
      </c>
      <c r="P39" s="28">
        <f t="shared" si="1"/>
        <v>0</v>
      </c>
      <c r="Q39" s="29">
        <f t="shared" si="2"/>
        <v>0</v>
      </c>
      <c r="R39" s="29">
        <f t="shared" si="3"/>
        <v>0</v>
      </c>
      <c r="S39" s="29">
        <f t="shared" si="4"/>
        <v>0</v>
      </c>
      <c r="T39" s="29">
        <f t="shared" si="5"/>
        <v>0</v>
      </c>
      <c r="U39" s="29">
        <f t="shared" si="6"/>
        <v>0</v>
      </c>
      <c r="V39" s="30">
        <f t="shared" si="7"/>
        <v>0</v>
      </c>
      <c r="W39" s="31">
        <f t="shared" si="8"/>
        <v>0</v>
      </c>
      <c r="X39" s="29">
        <v>0</v>
      </c>
      <c r="Y39" s="70">
        <v>0</v>
      </c>
      <c r="Z39" s="129">
        <v>0.01</v>
      </c>
      <c r="AA39" s="130">
        <v>0.22</v>
      </c>
      <c r="AB39" s="34">
        <v>0.01</v>
      </c>
    </row>
    <row r="40" spans="1:28" s="139" customFormat="1" ht="13.5" customHeight="1">
      <c r="A40" s="521"/>
      <c r="B40" s="135" t="s">
        <v>34</v>
      </c>
      <c r="C40" s="36">
        <v>0</v>
      </c>
      <c r="D40" s="37">
        <v>1</v>
      </c>
      <c r="E40" s="37">
        <v>0</v>
      </c>
      <c r="F40" s="37">
        <v>1</v>
      </c>
      <c r="G40" s="37">
        <v>0</v>
      </c>
      <c r="H40" s="37">
        <v>1</v>
      </c>
      <c r="I40" s="38">
        <v>0</v>
      </c>
      <c r="J40" s="39">
        <f t="shared" si="0"/>
        <v>3</v>
      </c>
      <c r="K40" s="37">
        <v>0</v>
      </c>
      <c r="L40" s="136">
        <v>0</v>
      </c>
      <c r="M40" s="36">
        <v>83</v>
      </c>
      <c r="N40" s="37">
        <v>1226</v>
      </c>
      <c r="O40" s="42">
        <v>51</v>
      </c>
      <c r="P40" s="43">
        <f t="shared" si="1"/>
        <v>0</v>
      </c>
      <c r="Q40" s="44">
        <f t="shared" si="2"/>
        <v>0.1</v>
      </c>
      <c r="R40" s="44">
        <f t="shared" si="3"/>
        <v>0</v>
      </c>
      <c r="S40" s="44">
        <f t="shared" si="4"/>
        <v>0.058823529411764705</v>
      </c>
      <c r="T40" s="44">
        <f t="shared" si="5"/>
        <v>0</v>
      </c>
      <c r="U40" s="44">
        <f t="shared" si="6"/>
        <v>0.14285714285714285</v>
      </c>
      <c r="V40" s="45">
        <f t="shared" si="7"/>
        <v>0</v>
      </c>
      <c r="W40" s="46">
        <f t="shared" si="8"/>
        <v>0.04918032786885246</v>
      </c>
      <c r="X40" s="44">
        <v>0</v>
      </c>
      <c r="Y40" s="138">
        <v>0</v>
      </c>
      <c r="Z40" s="140">
        <v>0.02</v>
      </c>
      <c r="AA40" s="141">
        <v>0.25</v>
      </c>
      <c r="AB40" s="49">
        <v>0.01</v>
      </c>
    </row>
    <row r="41" spans="1:28" s="139" customFormat="1" ht="13.5" customHeight="1">
      <c r="A41" s="519">
        <v>9</v>
      </c>
      <c r="B41" s="6" t="s">
        <v>35</v>
      </c>
      <c r="C41" s="21">
        <v>0</v>
      </c>
      <c r="D41" s="22">
        <v>0</v>
      </c>
      <c r="E41" s="22">
        <v>0</v>
      </c>
      <c r="F41" s="22">
        <v>6</v>
      </c>
      <c r="G41" s="22">
        <v>0</v>
      </c>
      <c r="H41" s="22">
        <v>0</v>
      </c>
      <c r="I41" s="23">
        <v>0</v>
      </c>
      <c r="J41" s="24">
        <f t="shared" si="0"/>
        <v>6</v>
      </c>
      <c r="K41" s="22">
        <v>0</v>
      </c>
      <c r="L41" s="68">
        <v>0</v>
      </c>
      <c r="M41" s="21">
        <v>68</v>
      </c>
      <c r="N41" s="22">
        <v>979</v>
      </c>
      <c r="O41" s="27">
        <v>53</v>
      </c>
      <c r="P41" s="28">
        <f t="shared" si="1"/>
        <v>0</v>
      </c>
      <c r="Q41" s="29">
        <f t="shared" si="2"/>
        <v>0</v>
      </c>
      <c r="R41" s="29">
        <f t="shared" si="3"/>
        <v>0</v>
      </c>
      <c r="S41" s="29">
        <f t="shared" si="4"/>
        <v>0.35294117647058826</v>
      </c>
      <c r="T41" s="29">
        <f t="shared" si="5"/>
        <v>0</v>
      </c>
      <c r="U41" s="29">
        <f t="shared" si="6"/>
        <v>0</v>
      </c>
      <c r="V41" s="30">
        <f t="shared" si="7"/>
        <v>0</v>
      </c>
      <c r="W41" s="31">
        <f t="shared" si="8"/>
        <v>0.09836065573770492</v>
      </c>
      <c r="X41" s="29">
        <v>0</v>
      </c>
      <c r="Y41" s="70">
        <v>0</v>
      </c>
      <c r="Z41" s="129">
        <v>0.01</v>
      </c>
      <c r="AA41" s="130">
        <v>0.2</v>
      </c>
      <c r="AB41" s="34">
        <v>0.01</v>
      </c>
    </row>
    <row r="42" spans="1:28" s="139" customFormat="1" ht="13.5" customHeight="1">
      <c r="A42" s="520"/>
      <c r="B42" s="6" t="s">
        <v>36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3">
        <v>0</v>
      </c>
      <c r="J42" s="24">
        <f t="shared" si="0"/>
        <v>0</v>
      </c>
      <c r="K42" s="22">
        <v>0</v>
      </c>
      <c r="L42" s="68">
        <v>19</v>
      </c>
      <c r="M42" s="21">
        <v>109</v>
      </c>
      <c r="N42" s="22">
        <v>1134</v>
      </c>
      <c r="O42" s="27">
        <v>93</v>
      </c>
      <c r="P42" s="28">
        <f t="shared" si="1"/>
        <v>0</v>
      </c>
      <c r="Q42" s="29">
        <f t="shared" si="2"/>
        <v>0</v>
      </c>
      <c r="R42" s="29">
        <f t="shared" si="3"/>
        <v>0</v>
      </c>
      <c r="S42" s="29">
        <f t="shared" si="4"/>
        <v>0</v>
      </c>
      <c r="T42" s="29">
        <f t="shared" si="5"/>
        <v>0</v>
      </c>
      <c r="U42" s="29">
        <f t="shared" si="6"/>
        <v>0</v>
      </c>
      <c r="V42" s="30">
        <f t="shared" si="7"/>
        <v>0</v>
      </c>
      <c r="W42" s="31">
        <f t="shared" si="8"/>
        <v>0</v>
      </c>
      <c r="X42" s="29">
        <v>0</v>
      </c>
      <c r="Y42" s="70">
        <v>0.3114754098360656</v>
      </c>
      <c r="Z42" s="129">
        <v>0.02</v>
      </c>
      <c r="AA42" s="130">
        <v>0.23</v>
      </c>
      <c r="AB42" s="34">
        <v>0.02</v>
      </c>
    </row>
    <row r="43" spans="1:28" s="139" customFormat="1" ht="13.5" customHeight="1">
      <c r="A43" s="520"/>
      <c r="B43" s="6" t="s">
        <v>37</v>
      </c>
      <c r="C43" s="21">
        <v>0</v>
      </c>
      <c r="D43" s="22">
        <v>1</v>
      </c>
      <c r="E43" s="22">
        <v>0</v>
      </c>
      <c r="F43" s="22">
        <v>0</v>
      </c>
      <c r="G43" s="22">
        <v>0</v>
      </c>
      <c r="H43" s="22">
        <v>0</v>
      </c>
      <c r="I43" s="23">
        <v>0</v>
      </c>
      <c r="J43" s="24">
        <f t="shared" si="0"/>
        <v>1</v>
      </c>
      <c r="K43" s="22">
        <v>0</v>
      </c>
      <c r="L43" s="68">
        <v>16</v>
      </c>
      <c r="M43" s="21">
        <v>114</v>
      </c>
      <c r="N43" s="22">
        <v>894</v>
      </c>
      <c r="O43" s="27">
        <v>101</v>
      </c>
      <c r="P43" s="28">
        <f t="shared" si="1"/>
        <v>0</v>
      </c>
      <c r="Q43" s="29">
        <f t="shared" si="2"/>
        <v>0.1</v>
      </c>
      <c r="R43" s="29">
        <f t="shared" si="3"/>
        <v>0</v>
      </c>
      <c r="S43" s="29">
        <f t="shared" si="4"/>
        <v>0</v>
      </c>
      <c r="T43" s="29">
        <f t="shared" si="5"/>
        <v>0</v>
      </c>
      <c r="U43" s="29">
        <f t="shared" si="6"/>
        <v>0</v>
      </c>
      <c r="V43" s="30">
        <f t="shared" si="7"/>
        <v>0</v>
      </c>
      <c r="W43" s="31">
        <f t="shared" si="8"/>
        <v>0.01639344262295082</v>
      </c>
      <c r="X43" s="29">
        <v>0</v>
      </c>
      <c r="Y43" s="70">
        <v>0.26229508196721313</v>
      </c>
      <c r="Z43" s="129">
        <v>0.02</v>
      </c>
      <c r="AA43" s="130">
        <v>0.18</v>
      </c>
      <c r="AB43" s="34">
        <v>0.02</v>
      </c>
    </row>
    <row r="44" spans="1:28" s="139" customFormat="1" ht="13.5" customHeight="1">
      <c r="A44" s="521"/>
      <c r="B44" s="135" t="s">
        <v>38</v>
      </c>
      <c r="C44" s="36">
        <v>0</v>
      </c>
      <c r="D44" s="37">
        <v>0</v>
      </c>
      <c r="E44" s="37">
        <v>0</v>
      </c>
      <c r="F44" s="37">
        <v>2</v>
      </c>
      <c r="G44" s="37">
        <v>0</v>
      </c>
      <c r="H44" s="37">
        <v>0</v>
      </c>
      <c r="I44" s="38">
        <v>0</v>
      </c>
      <c r="J44" s="39">
        <f t="shared" si="0"/>
        <v>2</v>
      </c>
      <c r="K44" s="37">
        <v>1</v>
      </c>
      <c r="L44" s="136">
        <v>10</v>
      </c>
      <c r="M44" s="36">
        <v>118</v>
      </c>
      <c r="N44" s="37">
        <v>692</v>
      </c>
      <c r="O44" s="42">
        <v>185</v>
      </c>
      <c r="P44" s="43">
        <f t="shared" si="1"/>
        <v>0</v>
      </c>
      <c r="Q44" s="44">
        <f t="shared" si="2"/>
        <v>0</v>
      </c>
      <c r="R44" s="44">
        <f t="shared" si="3"/>
        <v>0</v>
      </c>
      <c r="S44" s="44">
        <f t="shared" si="4"/>
        <v>0.11764705882352941</v>
      </c>
      <c r="T44" s="44">
        <f t="shared" si="5"/>
        <v>0</v>
      </c>
      <c r="U44" s="44">
        <f t="shared" si="6"/>
        <v>0</v>
      </c>
      <c r="V44" s="45">
        <f t="shared" si="7"/>
        <v>0</v>
      </c>
      <c r="W44" s="46">
        <f t="shared" si="8"/>
        <v>0.03278688524590164</v>
      </c>
      <c r="X44" s="44">
        <v>0.01639344262295082</v>
      </c>
      <c r="Y44" s="138">
        <v>0.16393442622950818</v>
      </c>
      <c r="Z44" s="140">
        <v>0.02</v>
      </c>
      <c r="AA44" s="141">
        <v>0.14</v>
      </c>
      <c r="AB44" s="49">
        <v>0.04</v>
      </c>
    </row>
    <row r="45" spans="1:28" s="139" customFormat="1" ht="13.5" customHeight="1">
      <c r="A45" s="519">
        <v>10</v>
      </c>
      <c r="B45" s="5" t="s">
        <v>39</v>
      </c>
      <c r="C45" s="95">
        <v>0</v>
      </c>
      <c r="D45" s="96">
        <v>0</v>
      </c>
      <c r="E45" s="96">
        <v>0</v>
      </c>
      <c r="F45" s="96">
        <v>1</v>
      </c>
      <c r="G45" s="96">
        <v>0</v>
      </c>
      <c r="H45" s="96">
        <v>0</v>
      </c>
      <c r="I45" s="97">
        <v>0</v>
      </c>
      <c r="J45" s="54">
        <f t="shared" si="0"/>
        <v>1</v>
      </c>
      <c r="K45" s="96">
        <v>0</v>
      </c>
      <c r="L45" s="71">
        <v>22</v>
      </c>
      <c r="M45" s="95">
        <v>153</v>
      </c>
      <c r="N45" s="96">
        <v>447</v>
      </c>
      <c r="O45" s="59">
        <v>313</v>
      </c>
      <c r="P45" s="60">
        <f t="shared" si="1"/>
        <v>0</v>
      </c>
      <c r="Q45" s="61">
        <f t="shared" si="2"/>
        <v>0</v>
      </c>
      <c r="R45" s="61">
        <f t="shared" si="3"/>
        <v>0</v>
      </c>
      <c r="S45" s="61">
        <f t="shared" si="4"/>
        <v>0.058823529411764705</v>
      </c>
      <c r="T45" s="61">
        <f t="shared" si="5"/>
        <v>0</v>
      </c>
      <c r="U45" s="61">
        <f t="shared" si="6"/>
        <v>0</v>
      </c>
      <c r="V45" s="62">
        <f t="shared" si="7"/>
        <v>0</v>
      </c>
      <c r="W45" s="63">
        <f t="shared" si="8"/>
        <v>0.01639344262295082</v>
      </c>
      <c r="X45" s="61">
        <v>0</v>
      </c>
      <c r="Y45" s="73">
        <v>0.36065573770491804</v>
      </c>
      <c r="Z45" s="132">
        <v>0.03</v>
      </c>
      <c r="AA45" s="133">
        <v>0.09</v>
      </c>
      <c r="AB45" s="66">
        <v>0.06</v>
      </c>
    </row>
    <row r="46" spans="1:28" s="139" customFormat="1" ht="13.5" customHeight="1">
      <c r="A46" s="520"/>
      <c r="B46" s="6" t="s">
        <v>40</v>
      </c>
      <c r="C46" s="21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v>0</v>
      </c>
      <c r="J46" s="24">
        <f t="shared" si="0"/>
        <v>0</v>
      </c>
      <c r="K46" s="22">
        <v>0</v>
      </c>
      <c r="L46" s="68">
        <v>10</v>
      </c>
      <c r="M46" s="21">
        <v>191</v>
      </c>
      <c r="N46" s="22">
        <v>292</v>
      </c>
      <c r="O46" s="27">
        <v>296</v>
      </c>
      <c r="P46" s="28">
        <f t="shared" si="1"/>
        <v>0</v>
      </c>
      <c r="Q46" s="29">
        <f t="shared" si="2"/>
        <v>0</v>
      </c>
      <c r="R46" s="29">
        <f t="shared" si="3"/>
        <v>0</v>
      </c>
      <c r="S46" s="29">
        <f t="shared" si="4"/>
        <v>0</v>
      </c>
      <c r="T46" s="29">
        <f t="shared" si="5"/>
        <v>0</v>
      </c>
      <c r="U46" s="29">
        <f t="shared" si="6"/>
        <v>0</v>
      </c>
      <c r="V46" s="30">
        <f t="shared" si="7"/>
        <v>0</v>
      </c>
      <c r="W46" s="31">
        <f t="shared" si="8"/>
        <v>0</v>
      </c>
      <c r="X46" s="29">
        <v>0</v>
      </c>
      <c r="Y46" s="70">
        <v>0.16393442622950818</v>
      </c>
      <c r="Z46" s="129">
        <v>0.04</v>
      </c>
      <c r="AA46" s="130">
        <v>0.06</v>
      </c>
      <c r="AB46" s="34">
        <v>0.06</v>
      </c>
    </row>
    <row r="47" spans="1:28" s="139" customFormat="1" ht="13.5" customHeight="1">
      <c r="A47" s="520"/>
      <c r="B47" s="6" t="s">
        <v>41</v>
      </c>
      <c r="C47" s="21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3">
        <v>0</v>
      </c>
      <c r="J47" s="24">
        <f t="shared" si="0"/>
        <v>0</v>
      </c>
      <c r="K47" s="22">
        <v>0</v>
      </c>
      <c r="L47" s="68">
        <v>9</v>
      </c>
      <c r="M47" s="21">
        <v>122</v>
      </c>
      <c r="N47" s="22">
        <v>253</v>
      </c>
      <c r="O47" s="27">
        <v>434</v>
      </c>
      <c r="P47" s="28">
        <f t="shared" si="1"/>
        <v>0</v>
      </c>
      <c r="Q47" s="29">
        <f t="shared" si="2"/>
        <v>0</v>
      </c>
      <c r="R47" s="29">
        <f t="shared" si="3"/>
        <v>0</v>
      </c>
      <c r="S47" s="29">
        <f t="shared" si="4"/>
        <v>0</v>
      </c>
      <c r="T47" s="29">
        <f t="shared" si="5"/>
        <v>0</v>
      </c>
      <c r="U47" s="29">
        <f t="shared" si="6"/>
        <v>0</v>
      </c>
      <c r="V47" s="30">
        <f t="shared" si="7"/>
        <v>0</v>
      </c>
      <c r="W47" s="31">
        <f t="shared" si="8"/>
        <v>0</v>
      </c>
      <c r="X47" s="29">
        <v>0</v>
      </c>
      <c r="Y47" s="70">
        <v>0.14754098360655737</v>
      </c>
      <c r="Z47" s="129">
        <v>0.02</v>
      </c>
      <c r="AA47" s="130">
        <v>0.05</v>
      </c>
      <c r="AB47" s="34">
        <v>0.09</v>
      </c>
    </row>
    <row r="48" spans="1:28" s="139" customFormat="1" ht="13.5" customHeight="1">
      <c r="A48" s="520"/>
      <c r="B48" s="6" t="s">
        <v>42</v>
      </c>
      <c r="C48" s="21">
        <v>0</v>
      </c>
      <c r="D48" s="22">
        <v>0</v>
      </c>
      <c r="E48" s="22">
        <v>0</v>
      </c>
      <c r="F48" s="22">
        <v>1</v>
      </c>
      <c r="G48" s="22">
        <v>0</v>
      </c>
      <c r="H48" s="22">
        <v>0</v>
      </c>
      <c r="I48" s="23">
        <v>0</v>
      </c>
      <c r="J48" s="24">
        <f t="shared" si="0"/>
        <v>1</v>
      </c>
      <c r="K48" s="22">
        <v>1</v>
      </c>
      <c r="L48" s="68">
        <v>9</v>
      </c>
      <c r="M48" s="21">
        <v>273</v>
      </c>
      <c r="N48" s="22">
        <v>317</v>
      </c>
      <c r="O48" s="27">
        <v>466</v>
      </c>
      <c r="P48" s="28">
        <f t="shared" si="1"/>
        <v>0</v>
      </c>
      <c r="Q48" s="29">
        <f t="shared" si="2"/>
        <v>0</v>
      </c>
      <c r="R48" s="29">
        <f t="shared" si="3"/>
        <v>0</v>
      </c>
      <c r="S48" s="29">
        <f t="shared" si="4"/>
        <v>0.058823529411764705</v>
      </c>
      <c r="T48" s="29">
        <f t="shared" si="5"/>
        <v>0</v>
      </c>
      <c r="U48" s="29">
        <f t="shared" si="6"/>
        <v>0</v>
      </c>
      <c r="V48" s="30">
        <f t="shared" si="7"/>
        <v>0</v>
      </c>
      <c r="W48" s="31">
        <f t="shared" si="8"/>
        <v>0.01639344262295082</v>
      </c>
      <c r="X48" s="29">
        <v>0.01639344262295082</v>
      </c>
      <c r="Y48" s="70">
        <v>0.14754098360655737</v>
      </c>
      <c r="Z48" s="129">
        <v>0.06</v>
      </c>
      <c r="AA48" s="130">
        <v>0.06</v>
      </c>
      <c r="AB48" s="34">
        <v>0.1</v>
      </c>
    </row>
    <row r="49" spans="1:28" s="139" customFormat="1" ht="13.5" customHeight="1">
      <c r="A49" s="521"/>
      <c r="B49" s="135" t="s">
        <v>43</v>
      </c>
      <c r="C49" s="36">
        <v>0</v>
      </c>
      <c r="D49" s="37">
        <v>0</v>
      </c>
      <c r="E49" s="37">
        <v>0</v>
      </c>
      <c r="F49" s="37">
        <v>1</v>
      </c>
      <c r="G49" s="37">
        <v>0</v>
      </c>
      <c r="H49" s="37">
        <v>30</v>
      </c>
      <c r="I49" s="38">
        <v>3</v>
      </c>
      <c r="J49" s="39">
        <f t="shared" si="0"/>
        <v>34</v>
      </c>
      <c r="K49" s="37">
        <v>2</v>
      </c>
      <c r="L49" s="136">
        <v>3</v>
      </c>
      <c r="M49" s="36">
        <v>401</v>
      </c>
      <c r="N49" s="37">
        <v>371</v>
      </c>
      <c r="O49" s="42">
        <v>580</v>
      </c>
      <c r="P49" s="43">
        <f t="shared" si="1"/>
        <v>0</v>
      </c>
      <c r="Q49" s="44">
        <f t="shared" si="2"/>
        <v>0</v>
      </c>
      <c r="R49" s="44">
        <f t="shared" si="3"/>
        <v>0</v>
      </c>
      <c r="S49" s="44">
        <f t="shared" si="4"/>
        <v>0.058823529411764705</v>
      </c>
      <c r="T49" s="44">
        <f t="shared" si="5"/>
        <v>0</v>
      </c>
      <c r="U49" s="44">
        <f t="shared" si="6"/>
        <v>4.285714285714286</v>
      </c>
      <c r="V49" s="45">
        <f t="shared" si="7"/>
        <v>0.42857142857142855</v>
      </c>
      <c r="W49" s="46">
        <f t="shared" si="8"/>
        <v>0.5573770491803278</v>
      </c>
      <c r="X49" s="44">
        <v>0.03278688524590164</v>
      </c>
      <c r="Y49" s="138">
        <v>0.04918032786885246</v>
      </c>
      <c r="Z49" s="140">
        <v>0.08</v>
      </c>
      <c r="AA49" s="141">
        <v>0.08</v>
      </c>
      <c r="AB49" s="49">
        <v>0.12</v>
      </c>
    </row>
    <row r="50" spans="1:28" s="139" customFormat="1" ht="13.5" customHeight="1">
      <c r="A50" s="519">
        <v>11</v>
      </c>
      <c r="B50" s="6" t="s">
        <v>44</v>
      </c>
      <c r="C50" s="21">
        <v>0</v>
      </c>
      <c r="D50" s="22">
        <v>0</v>
      </c>
      <c r="E50" s="22">
        <v>0</v>
      </c>
      <c r="F50" s="22">
        <v>2</v>
      </c>
      <c r="G50" s="22">
        <v>0</v>
      </c>
      <c r="H50" s="22">
        <v>19</v>
      </c>
      <c r="I50" s="23">
        <v>22</v>
      </c>
      <c r="J50" s="24">
        <f t="shared" si="0"/>
        <v>43</v>
      </c>
      <c r="K50" s="22">
        <v>5</v>
      </c>
      <c r="L50" s="23">
        <v>1</v>
      </c>
      <c r="M50" s="21">
        <v>530</v>
      </c>
      <c r="N50" s="22">
        <v>536</v>
      </c>
      <c r="O50" s="27">
        <v>674</v>
      </c>
      <c r="P50" s="28">
        <f t="shared" si="1"/>
        <v>0</v>
      </c>
      <c r="Q50" s="29">
        <f t="shared" si="2"/>
        <v>0</v>
      </c>
      <c r="R50" s="29">
        <f t="shared" si="3"/>
        <v>0</v>
      </c>
      <c r="S50" s="29">
        <f t="shared" si="4"/>
        <v>0.11764705882352941</v>
      </c>
      <c r="T50" s="29">
        <f t="shared" si="5"/>
        <v>0</v>
      </c>
      <c r="U50" s="29">
        <f t="shared" si="6"/>
        <v>2.7142857142857144</v>
      </c>
      <c r="V50" s="30">
        <f t="shared" si="7"/>
        <v>3.142857142857143</v>
      </c>
      <c r="W50" s="31">
        <f t="shared" si="8"/>
        <v>0.7049180327868853</v>
      </c>
      <c r="X50" s="29">
        <v>0.08196721311475409</v>
      </c>
      <c r="Y50" s="70">
        <v>0.01639344262295082</v>
      </c>
      <c r="Z50" s="129">
        <v>0.11</v>
      </c>
      <c r="AA50" s="130">
        <v>0.11</v>
      </c>
      <c r="AB50" s="34">
        <v>0.14</v>
      </c>
    </row>
    <row r="51" spans="1:28" s="139" customFormat="1" ht="13.5" customHeight="1">
      <c r="A51" s="520"/>
      <c r="B51" s="6" t="s">
        <v>45</v>
      </c>
      <c r="C51" s="21">
        <v>0</v>
      </c>
      <c r="D51" s="22">
        <v>1</v>
      </c>
      <c r="E51" s="22">
        <v>0</v>
      </c>
      <c r="F51" s="22">
        <v>3</v>
      </c>
      <c r="G51" s="22">
        <v>0</v>
      </c>
      <c r="H51" s="22">
        <v>10</v>
      </c>
      <c r="I51" s="23">
        <v>5</v>
      </c>
      <c r="J51" s="24">
        <f t="shared" si="0"/>
        <v>19</v>
      </c>
      <c r="K51" s="22">
        <v>2</v>
      </c>
      <c r="L51" s="23">
        <v>12</v>
      </c>
      <c r="M51" s="21">
        <v>711</v>
      </c>
      <c r="N51" s="22">
        <v>686</v>
      </c>
      <c r="O51" s="142">
        <v>1012</v>
      </c>
      <c r="P51" s="28">
        <f t="shared" si="1"/>
        <v>0</v>
      </c>
      <c r="Q51" s="29">
        <f t="shared" si="2"/>
        <v>0.1</v>
      </c>
      <c r="R51" s="29">
        <f t="shared" si="3"/>
        <v>0</v>
      </c>
      <c r="S51" s="29">
        <f t="shared" si="4"/>
        <v>0.17647058823529413</v>
      </c>
      <c r="T51" s="29">
        <f t="shared" si="5"/>
        <v>0</v>
      </c>
      <c r="U51" s="29">
        <f t="shared" si="6"/>
        <v>1.4285714285714286</v>
      </c>
      <c r="V51" s="30">
        <f t="shared" si="7"/>
        <v>0.7142857142857143</v>
      </c>
      <c r="W51" s="31">
        <f t="shared" si="8"/>
        <v>0.3114754098360656</v>
      </c>
      <c r="X51" s="29">
        <v>0.03278688524590164</v>
      </c>
      <c r="Y51" s="70">
        <v>0.19672131147540983</v>
      </c>
      <c r="Z51" s="129">
        <v>0.14</v>
      </c>
      <c r="AA51" s="130">
        <v>0.14</v>
      </c>
      <c r="AB51" s="143">
        <v>0.21</v>
      </c>
    </row>
    <row r="52" spans="1:28" s="139" customFormat="1" ht="13.5" customHeight="1">
      <c r="A52" s="520"/>
      <c r="B52" s="6" t="s">
        <v>46</v>
      </c>
      <c r="C52" s="21">
        <v>0</v>
      </c>
      <c r="D52" s="22">
        <v>1</v>
      </c>
      <c r="E52" s="22">
        <v>0</v>
      </c>
      <c r="F52" s="22">
        <v>0</v>
      </c>
      <c r="G52" s="22">
        <v>0</v>
      </c>
      <c r="H52" s="22">
        <v>11</v>
      </c>
      <c r="I52" s="23">
        <v>14</v>
      </c>
      <c r="J52" s="24">
        <f t="shared" si="0"/>
        <v>26</v>
      </c>
      <c r="K52" s="22">
        <v>4</v>
      </c>
      <c r="L52" s="23">
        <v>15</v>
      </c>
      <c r="M52" s="21">
        <v>1325</v>
      </c>
      <c r="N52" s="22">
        <v>1096</v>
      </c>
      <c r="O52" s="142">
        <v>1398</v>
      </c>
      <c r="P52" s="28">
        <f t="shared" si="1"/>
        <v>0</v>
      </c>
      <c r="Q52" s="29">
        <f t="shared" si="2"/>
        <v>0.1</v>
      </c>
      <c r="R52" s="29">
        <f t="shared" si="3"/>
        <v>0</v>
      </c>
      <c r="S52" s="29">
        <f t="shared" si="4"/>
        <v>0</v>
      </c>
      <c r="T52" s="29">
        <f t="shared" si="5"/>
        <v>0</v>
      </c>
      <c r="U52" s="29">
        <f t="shared" si="6"/>
        <v>1.5714285714285714</v>
      </c>
      <c r="V52" s="30">
        <f t="shared" si="7"/>
        <v>2</v>
      </c>
      <c r="W52" s="31">
        <f t="shared" si="8"/>
        <v>0.4262295081967213</v>
      </c>
      <c r="X52" s="29">
        <v>0.06557377049180328</v>
      </c>
      <c r="Y52" s="30">
        <v>0.2459016393442623</v>
      </c>
      <c r="Z52" s="129">
        <v>0.27</v>
      </c>
      <c r="AA52" s="130">
        <v>0.22</v>
      </c>
      <c r="AB52" s="143">
        <v>0.28</v>
      </c>
    </row>
    <row r="53" spans="1:28" s="139" customFormat="1" ht="13.5" customHeight="1">
      <c r="A53" s="521"/>
      <c r="B53" s="135" t="s">
        <v>47</v>
      </c>
      <c r="C53" s="36">
        <v>2</v>
      </c>
      <c r="D53" s="37">
        <v>1</v>
      </c>
      <c r="E53" s="37">
        <v>0</v>
      </c>
      <c r="F53" s="37">
        <v>2</v>
      </c>
      <c r="G53" s="37">
        <v>0</v>
      </c>
      <c r="H53" s="37">
        <v>8</v>
      </c>
      <c r="I53" s="38">
        <v>14</v>
      </c>
      <c r="J53" s="39">
        <f t="shared" si="0"/>
        <v>27</v>
      </c>
      <c r="K53" s="37">
        <v>1</v>
      </c>
      <c r="L53" s="38">
        <v>51</v>
      </c>
      <c r="M53" s="36">
        <v>2155</v>
      </c>
      <c r="N53" s="37">
        <v>1533</v>
      </c>
      <c r="O53" s="253">
        <v>2784</v>
      </c>
      <c r="P53" s="43">
        <f t="shared" si="1"/>
        <v>0.4</v>
      </c>
      <c r="Q53" s="44">
        <f t="shared" si="2"/>
        <v>0.1</v>
      </c>
      <c r="R53" s="44">
        <f t="shared" si="3"/>
        <v>0</v>
      </c>
      <c r="S53" s="44">
        <f t="shared" si="4"/>
        <v>0.11764705882352941</v>
      </c>
      <c r="T53" s="44">
        <f t="shared" si="5"/>
        <v>0</v>
      </c>
      <c r="U53" s="44">
        <f t="shared" si="6"/>
        <v>1.1428571428571428</v>
      </c>
      <c r="V53" s="45">
        <f t="shared" si="7"/>
        <v>2</v>
      </c>
      <c r="W53" s="46">
        <f t="shared" si="8"/>
        <v>0.4426229508196721</v>
      </c>
      <c r="X53" s="44">
        <v>0.01639344262295082</v>
      </c>
      <c r="Y53" s="45">
        <v>0.8360655737704918</v>
      </c>
      <c r="Z53" s="140">
        <v>0.44</v>
      </c>
      <c r="AA53" s="141">
        <v>0.31</v>
      </c>
      <c r="AB53" s="254">
        <v>0.57</v>
      </c>
    </row>
    <row r="54" spans="1:28" s="139" customFormat="1" ht="13.5" customHeight="1">
      <c r="A54" s="519">
        <v>12</v>
      </c>
      <c r="B54" s="6" t="s">
        <v>48</v>
      </c>
      <c r="C54" s="21">
        <v>1</v>
      </c>
      <c r="D54" s="22">
        <v>0</v>
      </c>
      <c r="E54" s="22">
        <v>2</v>
      </c>
      <c r="F54" s="22">
        <v>0</v>
      </c>
      <c r="G54" s="22">
        <v>0</v>
      </c>
      <c r="H54" s="22">
        <v>31</v>
      </c>
      <c r="I54" s="23">
        <v>5</v>
      </c>
      <c r="J54" s="24">
        <f t="shared" si="0"/>
        <v>39</v>
      </c>
      <c r="K54" s="22">
        <v>11</v>
      </c>
      <c r="L54" s="23">
        <v>90</v>
      </c>
      <c r="M54" s="21">
        <v>3304</v>
      </c>
      <c r="N54" s="22">
        <v>2839</v>
      </c>
      <c r="O54" s="142">
        <v>5452</v>
      </c>
      <c r="P54" s="28">
        <f t="shared" si="1"/>
        <v>0.2</v>
      </c>
      <c r="Q54" s="29">
        <f t="shared" si="2"/>
        <v>0</v>
      </c>
      <c r="R54" s="29">
        <f t="shared" si="3"/>
        <v>0.25</v>
      </c>
      <c r="S54" s="29">
        <f t="shared" si="4"/>
        <v>0</v>
      </c>
      <c r="T54" s="29">
        <f t="shared" si="5"/>
        <v>0</v>
      </c>
      <c r="U54" s="29">
        <f t="shared" si="6"/>
        <v>4.428571428571429</v>
      </c>
      <c r="V54" s="30">
        <f t="shared" si="7"/>
        <v>0.7142857142857143</v>
      </c>
      <c r="W54" s="31">
        <f t="shared" si="8"/>
        <v>0.639344262295082</v>
      </c>
      <c r="X54" s="29">
        <v>0.18032786885245902</v>
      </c>
      <c r="Y54" s="30">
        <v>1.4754098360655739</v>
      </c>
      <c r="Z54" s="129">
        <v>0.67</v>
      </c>
      <c r="AA54" s="130">
        <v>0.57</v>
      </c>
      <c r="AB54" s="143">
        <v>1.11</v>
      </c>
    </row>
    <row r="55" spans="1:28" s="139" customFormat="1" ht="13.5" customHeight="1">
      <c r="A55" s="520"/>
      <c r="B55" s="6" t="s">
        <v>49</v>
      </c>
      <c r="C55" s="21">
        <v>5</v>
      </c>
      <c r="D55" s="22">
        <v>1</v>
      </c>
      <c r="E55" s="22">
        <v>0</v>
      </c>
      <c r="F55" s="22">
        <v>15</v>
      </c>
      <c r="G55" s="22">
        <v>0</v>
      </c>
      <c r="H55" s="22">
        <v>28</v>
      </c>
      <c r="I55" s="23">
        <v>6</v>
      </c>
      <c r="J55" s="24">
        <f t="shared" si="0"/>
        <v>55</v>
      </c>
      <c r="K55" s="22">
        <v>30</v>
      </c>
      <c r="L55" s="23">
        <v>270</v>
      </c>
      <c r="M55" s="21">
        <v>4085</v>
      </c>
      <c r="N55" s="22">
        <v>5807</v>
      </c>
      <c r="O55" s="142">
        <v>9745</v>
      </c>
      <c r="P55" s="28">
        <f t="shared" si="1"/>
        <v>1</v>
      </c>
      <c r="Q55" s="29">
        <f t="shared" si="2"/>
        <v>0.1</v>
      </c>
      <c r="R55" s="29">
        <f t="shared" si="3"/>
        <v>0</v>
      </c>
      <c r="S55" s="29">
        <f t="shared" si="4"/>
        <v>0.8823529411764706</v>
      </c>
      <c r="T55" s="29">
        <f t="shared" si="5"/>
        <v>0</v>
      </c>
      <c r="U55" s="29">
        <f t="shared" si="6"/>
        <v>4</v>
      </c>
      <c r="V55" s="30">
        <f t="shared" si="7"/>
        <v>0.8571428571428571</v>
      </c>
      <c r="W55" s="31">
        <f t="shared" si="8"/>
        <v>0.9016393442622951</v>
      </c>
      <c r="X55" s="29">
        <v>0.4918032786885246</v>
      </c>
      <c r="Y55" s="30">
        <v>4.426229508196721</v>
      </c>
      <c r="Z55" s="129">
        <v>0.83</v>
      </c>
      <c r="AA55" s="130">
        <v>1.18</v>
      </c>
      <c r="AB55" s="143">
        <v>1.98</v>
      </c>
    </row>
    <row r="56" spans="1:28" s="139" customFormat="1" ht="13.5" customHeight="1">
      <c r="A56" s="520"/>
      <c r="B56" s="6" t="s">
        <v>50</v>
      </c>
      <c r="C56" s="21">
        <v>2</v>
      </c>
      <c r="D56" s="22">
        <v>0</v>
      </c>
      <c r="E56" s="22">
        <v>1</v>
      </c>
      <c r="F56" s="22">
        <v>8</v>
      </c>
      <c r="G56" s="22">
        <v>0</v>
      </c>
      <c r="H56" s="22">
        <v>23</v>
      </c>
      <c r="I56" s="23">
        <v>29</v>
      </c>
      <c r="J56" s="24">
        <f t="shared" si="0"/>
        <v>63</v>
      </c>
      <c r="K56" s="22">
        <v>54</v>
      </c>
      <c r="L56" s="23">
        <v>366</v>
      </c>
      <c r="M56" s="21">
        <v>6856</v>
      </c>
      <c r="N56" s="22">
        <v>11004</v>
      </c>
      <c r="O56" s="142">
        <v>16431</v>
      </c>
      <c r="P56" s="28">
        <f t="shared" si="1"/>
        <v>0.4</v>
      </c>
      <c r="Q56" s="29">
        <f t="shared" si="2"/>
        <v>0</v>
      </c>
      <c r="R56" s="29">
        <f t="shared" si="3"/>
        <v>0.125</v>
      </c>
      <c r="S56" s="29">
        <f t="shared" si="4"/>
        <v>0.47058823529411764</v>
      </c>
      <c r="T56" s="29">
        <f t="shared" si="5"/>
        <v>0</v>
      </c>
      <c r="U56" s="29">
        <f t="shared" si="6"/>
        <v>3.2857142857142856</v>
      </c>
      <c r="V56" s="30">
        <f t="shared" si="7"/>
        <v>4.142857142857143</v>
      </c>
      <c r="W56" s="31">
        <f t="shared" si="8"/>
        <v>1.0327868852459017</v>
      </c>
      <c r="X56" s="29">
        <v>0.8852459016393442</v>
      </c>
      <c r="Y56" s="30">
        <v>6</v>
      </c>
      <c r="Z56" s="129">
        <v>1.39</v>
      </c>
      <c r="AA56" s="130">
        <v>2.23</v>
      </c>
      <c r="AB56" s="143">
        <v>3.34</v>
      </c>
    </row>
    <row r="57" spans="1:28" s="139" customFormat="1" ht="13.5" customHeight="1">
      <c r="A57" s="520"/>
      <c r="B57" s="6" t="s">
        <v>51</v>
      </c>
      <c r="C57" s="21">
        <v>6</v>
      </c>
      <c r="D57" s="22">
        <v>3</v>
      </c>
      <c r="E57" s="22">
        <v>4</v>
      </c>
      <c r="F57" s="22">
        <v>9</v>
      </c>
      <c r="G57" s="22">
        <v>4</v>
      </c>
      <c r="H57" s="22">
        <v>7</v>
      </c>
      <c r="I57" s="23">
        <v>22</v>
      </c>
      <c r="J57" s="24">
        <f t="shared" si="0"/>
        <v>55</v>
      </c>
      <c r="K57" s="22">
        <v>108</v>
      </c>
      <c r="L57" s="23">
        <v>377</v>
      </c>
      <c r="M57" s="21">
        <v>9377</v>
      </c>
      <c r="N57" s="22">
        <v>16414</v>
      </c>
      <c r="O57" s="142">
        <v>18318</v>
      </c>
      <c r="P57" s="28">
        <f t="shared" si="1"/>
        <v>1.2</v>
      </c>
      <c r="Q57" s="29">
        <f t="shared" si="2"/>
        <v>0.3</v>
      </c>
      <c r="R57" s="29">
        <f t="shared" si="3"/>
        <v>0.5</v>
      </c>
      <c r="S57" s="29">
        <f t="shared" si="4"/>
        <v>0.5294117647058824</v>
      </c>
      <c r="T57" s="29">
        <f t="shared" si="5"/>
        <v>0.5714285714285714</v>
      </c>
      <c r="U57" s="29">
        <f t="shared" si="6"/>
        <v>1</v>
      </c>
      <c r="V57" s="30">
        <f t="shared" si="7"/>
        <v>3.142857142857143</v>
      </c>
      <c r="W57" s="31">
        <f>J57/61</f>
        <v>0.9016393442622951</v>
      </c>
      <c r="X57" s="29">
        <v>1.7704918032786885</v>
      </c>
      <c r="Y57" s="30">
        <v>6.180327868852459</v>
      </c>
      <c r="Z57" s="129">
        <v>1.91</v>
      </c>
      <c r="AA57" s="130">
        <v>3.34</v>
      </c>
      <c r="AB57" s="143">
        <v>3.79</v>
      </c>
    </row>
    <row r="58" spans="1:28" s="134" customFormat="1" ht="13.5" customHeight="1" hidden="1">
      <c r="A58" s="303"/>
      <c r="B58" s="301">
        <v>53</v>
      </c>
      <c r="C58" s="147"/>
      <c r="D58" s="148"/>
      <c r="E58" s="148"/>
      <c r="F58" s="148"/>
      <c r="G58" s="148"/>
      <c r="H58" s="148"/>
      <c r="I58" s="149"/>
      <c r="J58" s="74">
        <f>SUM(C58:I58)</f>
        <v>0</v>
      </c>
      <c r="K58" s="148">
        <v>0</v>
      </c>
      <c r="L58" s="149">
        <v>0</v>
      </c>
      <c r="M58" s="147"/>
      <c r="N58" s="148"/>
      <c r="O58" s="291"/>
      <c r="P58" s="150"/>
      <c r="Q58" s="151"/>
      <c r="R58" s="151"/>
      <c r="S58" s="151"/>
      <c r="T58" s="151"/>
      <c r="U58" s="151"/>
      <c r="V58" s="152"/>
      <c r="W58" s="153">
        <f t="shared" si="8"/>
        <v>0</v>
      </c>
      <c r="X58" s="76">
        <v>0</v>
      </c>
      <c r="Y58" s="77">
        <v>0</v>
      </c>
      <c r="Z58" s="79"/>
      <c r="AA58" s="154"/>
      <c r="AB58" s="292"/>
    </row>
    <row r="59" spans="1:28" s="139" customFormat="1" ht="15.75" customHeight="1">
      <c r="A59" s="553" t="s">
        <v>60</v>
      </c>
      <c r="B59" s="554"/>
      <c r="C59" s="156">
        <f>SUM(C6:C58)</f>
        <v>861</v>
      </c>
      <c r="D59" s="157">
        <f aca="true" t="shared" si="9" ref="D59:Y59">SUM(D6:D58)</f>
        <v>3033</v>
      </c>
      <c r="E59" s="157">
        <f t="shared" si="9"/>
        <v>2065</v>
      </c>
      <c r="F59" s="157">
        <f t="shared" si="9"/>
        <v>5562</v>
      </c>
      <c r="G59" s="157">
        <f t="shared" si="9"/>
        <v>1726</v>
      </c>
      <c r="H59" s="157">
        <f t="shared" si="9"/>
        <v>1726</v>
      </c>
      <c r="I59" s="158">
        <f t="shared" si="9"/>
        <v>2058</v>
      </c>
      <c r="J59" s="159">
        <f t="shared" si="9"/>
        <v>17031</v>
      </c>
      <c r="K59" s="157">
        <f t="shared" si="9"/>
        <v>18872</v>
      </c>
      <c r="L59" s="158">
        <f t="shared" si="9"/>
        <v>14893</v>
      </c>
      <c r="M59" s="156">
        <f t="shared" si="9"/>
        <v>1166322</v>
      </c>
      <c r="N59" s="157">
        <f t="shared" si="9"/>
        <v>1676374</v>
      </c>
      <c r="O59" s="160">
        <f t="shared" si="9"/>
        <v>1363793</v>
      </c>
      <c r="P59" s="219">
        <f t="shared" si="9"/>
        <v>172.19999999999993</v>
      </c>
      <c r="Q59" s="162">
        <f t="shared" si="9"/>
        <v>303.3000000000002</v>
      </c>
      <c r="R59" s="162">
        <f t="shared" si="9"/>
        <v>258.125</v>
      </c>
      <c r="S59" s="162">
        <f t="shared" si="9"/>
        <v>327.1764705882355</v>
      </c>
      <c r="T59" s="162">
        <f t="shared" si="9"/>
        <v>246.57142857142858</v>
      </c>
      <c r="U59" s="162">
        <f t="shared" si="9"/>
        <v>246.57142857142856</v>
      </c>
      <c r="V59" s="164">
        <f t="shared" si="9"/>
        <v>294.00000000000006</v>
      </c>
      <c r="W59" s="161">
        <f t="shared" si="9"/>
        <v>279.19672131147536</v>
      </c>
      <c r="X59" s="162">
        <f t="shared" si="9"/>
        <v>309.3770491803277</v>
      </c>
      <c r="Y59" s="163">
        <f t="shared" si="9"/>
        <v>244.14754098360652</v>
      </c>
      <c r="Z59" s="161">
        <v>237.2</v>
      </c>
      <c r="AA59" s="162">
        <v>341.14</v>
      </c>
      <c r="AB59" s="164">
        <v>278.55</v>
      </c>
    </row>
    <row r="60" spans="1:27" s="167" customFormat="1" ht="13.5" customHeight="1">
      <c r="A60" s="114"/>
      <c r="B60" s="165"/>
      <c r="C60" s="166"/>
      <c r="D60" s="166"/>
      <c r="E60" s="166"/>
      <c r="F60" s="166"/>
      <c r="G60" s="166"/>
      <c r="H60" s="166"/>
      <c r="I60" s="166"/>
      <c r="K60" s="166"/>
      <c r="M60" s="168"/>
      <c r="N60" s="166"/>
      <c r="O60" s="166"/>
      <c r="P60" s="168"/>
      <c r="R60" s="166"/>
      <c r="S60" s="166"/>
      <c r="T60" s="166"/>
      <c r="U60" s="166"/>
      <c r="V60" s="166"/>
      <c r="W60" s="166"/>
      <c r="X60" s="166"/>
      <c r="Y60" s="166"/>
      <c r="Z60" s="166"/>
      <c r="AA60" s="166"/>
    </row>
    <row r="61" ht="12">
      <c r="J61" s="168"/>
    </row>
    <row r="63" spans="2:28" s="114" customFormat="1" ht="14.25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2:28" s="114" customFormat="1" ht="14.25"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2:28" s="114" customFormat="1" ht="14.2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2:28" s="114" customFormat="1" ht="14.2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461"/>
      <c r="AA66" s="9"/>
      <c r="AB66" s="9"/>
    </row>
    <row r="67" spans="2:28" s="114" customFormat="1" ht="14.2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2:28" s="114" customFormat="1" ht="14.2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2:28" s="114" customFormat="1" ht="14.2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2:28" s="114" customFormat="1" ht="14.2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</sheetData>
  <sheetProtection/>
  <mergeCells count="33">
    <mergeCell ref="A19:A22"/>
    <mergeCell ref="A23:A27"/>
    <mergeCell ref="A28:A31"/>
    <mergeCell ref="A11:A14"/>
    <mergeCell ref="A6:A10"/>
    <mergeCell ref="A15:A18"/>
    <mergeCell ref="P2:AB2"/>
    <mergeCell ref="C2:O2"/>
    <mergeCell ref="C3:I3"/>
    <mergeCell ref="J3:L3"/>
    <mergeCell ref="P3:V3"/>
    <mergeCell ref="W3:Y3"/>
    <mergeCell ref="Z3:AB3"/>
    <mergeCell ref="M3:O3"/>
    <mergeCell ref="A54:A57"/>
    <mergeCell ref="A32:A35"/>
    <mergeCell ref="A59:B59"/>
    <mergeCell ref="A36:A40"/>
    <mergeCell ref="A41:A44"/>
    <mergeCell ref="A45:A49"/>
    <mergeCell ref="A50:A53"/>
    <mergeCell ref="J4:J5"/>
    <mergeCell ref="K4:K5"/>
    <mergeCell ref="L4:L5"/>
    <mergeCell ref="M4:M5"/>
    <mergeCell ref="N4:N5"/>
    <mergeCell ref="O4:O5"/>
    <mergeCell ref="W4:W5"/>
    <mergeCell ref="X4:X5"/>
    <mergeCell ref="Y4:Y5"/>
    <mergeCell ref="Z4:Z5"/>
    <mergeCell ref="AA4:AA5"/>
    <mergeCell ref="AB4:AB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K59:O59 J31 X59:Y59" formulaRange="1"/>
    <ignoredError sqref="B6:B32 B33:B53 B54:B5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O61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329" customWidth="1"/>
    <col min="2" max="2" width="3.625" style="325" customWidth="1"/>
    <col min="3" max="8" width="3.875" style="221" customWidth="1"/>
    <col min="9" max="11" width="5.375" style="221" customWidth="1"/>
    <col min="12" max="14" width="6.875" style="221" customWidth="1"/>
    <col min="15" max="20" width="6.125" style="221" customWidth="1"/>
    <col min="21" max="21" width="4.125" style="329" customWidth="1"/>
    <col min="22" max="22" width="3.00390625" style="329" customWidth="1"/>
    <col min="23" max="23" width="3.625" style="329" customWidth="1"/>
    <col min="24" max="29" width="3.875" style="329" customWidth="1"/>
    <col min="30" max="32" width="5.375" style="329" customWidth="1"/>
    <col min="33" max="35" width="6.875" style="329" customWidth="1"/>
    <col min="36" max="41" width="6.125" style="329" customWidth="1"/>
    <col min="42" max="16384" width="9.00390625" style="329" customWidth="1"/>
  </cols>
  <sheetData>
    <row r="1" spans="1:22" s="323" customFormat="1" ht="24.75" customHeight="1">
      <c r="A1" s="257" t="s">
        <v>62</v>
      </c>
      <c r="B1" s="37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V1" s="257" t="s">
        <v>63</v>
      </c>
    </row>
    <row r="2" spans="1:41" s="333" customFormat="1" ht="18" customHeight="1">
      <c r="A2" s="372"/>
      <c r="B2" s="373"/>
      <c r="C2" s="567" t="s">
        <v>56</v>
      </c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8"/>
      <c r="O2" s="601" t="s">
        <v>89</v>
      </c>
      <c r="P2" s="565"/>
      <c r="Q2" s="565"/>
      <c r="R2" s="565"/>
      <c r="S2" s="565"/>
      <c r="T2" s="566"/>
      <c r="V2" s="372"/>
      <c r="W2" s="373"/>
      <c r="X2" s="567" t="s">
        <v>56</v>
      </c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8"/>
      <c r="AJ2" s="601" t="s">
        <v>89</v>
      </c>
      <c r="AK2" s="565"/>
      <c r="AL2" s="565"/>
      <c r="AM2" s="565"/>
      <c r="AN2" s="565"/>
      <c r="AO2" s="566"/>
    </row>
    <row r="3" spans="1:41" s="333" customFormat="1" ht="18" customHeight="1">
      <c r="A3" s="374"/>
      <c r="B3" s="375"/>
      <c r="C3" s="569" t="s">
        <v>97</v>
      </c>
      <c r="D3" s="570"/>
      <c r="E3" s="570"/>
      <c r="F3" s="570"/>
      <c r="G3" s="570"/>
      <c r="H3" s="570"/>
      <c r="I3" s="550" t="s">
        <v>53</v>
      </c>
      <c r="J3" s="551"/>
      <c r="K3" s="551"/>
      <c r="L3" s="550" t="s">
        <v>59</v>
      </c>
      <c r="M3" s="551"/>
      <c r="N3" s="552"/>
      <c r="O3" s="572" t="s">
        <v>57</v>
      </c>
      <c r="P3" s="573"/>
      <c r="Q3" s="573"/>
      <c r="R3" s="547" t="s">
        <v>58</v>
      </c>
      <c r="S3" s="548"/>
      <c r="T3" s="549"/>
      <c r="V3" s="374"/>
      <c r="W3" s="375"/>
      <c r="X3" s="569" t="s">
        <v>113</v>
      </c>
      <c r="Y3" s="570"/>
      <c r="Z3" s="570"/>
      <c r="AA3" s="570"/>
      <c r="AB3" s="570"/>
      <c r="AC3" s="570"/>
      <c r="AD3" s="550" t="s">
        <v>53</v>
      </c>
      <c r="AE3" s="551"/>
      <c r="AF3" s="551"/>
      <c r="AG3" s="550" t="s">
        <v>59</v>
      </c>
      <c r="AH3" s="551"/>
      <c r="AI3" s="552"/>
      <c r="AJ3" s="572" t="s">
        <v>57</v>
      </c>
      <c r="AK3" s="573"/>
      <c r="AL3" s="573"/>
      <c r="AM3" s="547" t="s">
        <v>58</v>
      </c>
      <c r="AN3" s="548"/>
      <c r="AO3" s="549"/>
    </row>
    <row r="4" spans="1:41" s="333" customFormat="1" ht="6.75" customHeight="1">
      <c r="A4" s="374"/>
      <c r="B4" s="375"/>
      <c r="C4" s="491"/>
      <c r="D4" s="485"/>
      <c r="E4" s="485"/>
      <c r="F4" s="485"/>
      <c r="G4" s="485"/>
      <c r="H4" s="484"/>
      <c r="I4" s="610">
        <v>2013</v>
      </c>
      <c r="J4" s="595">
        <v>2012</v>
      </c>
      <c r="K4" s="608">
        <v>2011</v>
      </c>
      <c r="L4" s="610">
        <v>2013</v>
      </c>
      <c r="M4" s="595">
        <v>2012</v>
      </c>
      <c r="N4" s="612">
        <v>2011</v>
      </c>
      <c r="O4" s="606">
        <v>2013</v>
      </c>
      <c r="P4" s="595">
        <v>2012</v>
      </c>
      <c r="Q4" s="608">
        <v>2011</v>
      </c>
      <c r="R4" s="593">
        <v>2013</v>
      </c>
      <c r="S4" s="595">
        <v>2012</v>
      </c>
      <c r="T4" s="597">
        <v>2011</v>
      </c>
      <c r="V4" s="374"/>
      <c r="W4" s="375"/>
      <c r="X4" s="491"/>
      <c r="Y4" s="485"/>
      <c r="Z4" s="485"/>
      <c r="AA4" s="485"/>
      <c r="AB4" s="485"/>
      <c r="AC4" s="484"/>
      <c r="AD4" s="610">
        <v>2013</v>
      </c>
      <c r="AE4" s="595">
        <v>2012</v>
      </c>
      <c r="AF4" s="608">
        <v>2011</v>
      </c>
      <c r="AG4" s="610">
        <v>2013</v>
      </c>
      <c r="AH4" s="595">
        <v>2012</v>
      </c>
      <c r="AI4" s="612">
        <v>2011</v>
      </c>
      <c r="AJ4" s="606">
        <v>2013</v>
      </c>
      <c r="AK4" s="595">
        <v>2012</v>
      </c>
      <c r="AL4" s="608">
        <v>2011</v>
      </c>
      <c r="AM4" s="593">
        <v>2013</v>
      </c>
      <c r="AN4" s="595">
        <v>2012</v>
      </c>
      <c r="AO4" s="597">
        <v>2011</v>
      </c>
    </row>
    <row r="5" spans="1:41" s="334" customFormat="1" ht="64.5" customHeight="1">
      <c r="A5" s="376" t="s">
        <v>54</v>
      </c>
      <c r="B5" s="377" t="s">
        <v>55</v>
      </c>
      <c r="C5" s="326" t="s">
        <v>82</v>
      </c>
      <c r="D5" s="327" t="s">
        <v>83</v>
      </c>
      <c r="E5" s="327" t="s">
        <v>84</v>
      </c>
      <c r="F5" s="327" t="s">
        <v>94</v>
      </c>
      <c r="G5" s="327" t="s">
        <v>85</v>
      </c>
      <c r="H5" s="328" t="s">
        <v>86</v>
      </c>
      <c r="I5" s="611"/>
      <c r="J5" s="596"/>
      <c r="K5" s="609"/>
      <c r="L5" s="611"/>
      <c r="M5" s="596"/>
      <c r="N5" s="613"/>
      <c r="O5" s="607"/>
      <c r="P5" s="596"/>
      <c r="Q5" s="609"/>
      <c r="R5" s="594"/>
      <c r="S5" s="596"/>
      <c r="T5" s="598"/>
      <c r="V5" s="376" t="s">
        <v>54</v>
      </c>
      <c r="W5" s="377" t="s">
        <v>55</v>
      </c>
      <c r="X5" s="326" t="s">
        <v>82</v>
      </c>
      <c r="Y5" s="327" t="s">
        <v>83</v>
      </c>
      <c r="Z5" s="327" t="s">
        <v>84</v>
      </c>
      <c r="AA5" s="327" t="s">
        <v>94</v>
      </c>
      <c r="AB5" s="327" t="s">
        <v>85</v>
      </c>
      <c r="AC5" s="328" t="s">
        <v>86</v>
      </c>
      <c r="AD5" s="611"/>
      <c r="AE5" s="596"/>
      <c r="AF5" s="609"/>
      <c r="AG5" s="611"/>
      <c r="AH5" s="596"/>
      <c r="AI5" s="613"/>
      <c r="AJ5" s="607"/>
      <c r="AK5" s="596"/>
      <c r="AL5" s="609"/>
      <c r="AM5" s="594"/>
      <c r="AN5" s="596"/>
      <c r="AO5" s="598"/>
    </row>
    <row r="6" spans="1:41" s="304" customFormat="1" ht="13.5" customHeight="1">
      <c r="A6" s="571">
        <v>1</v>
      </c>
      <c r="B6" s="388" t="s">
        <v>0</v>
      </c>
      <c r="C6" s="336"/>
      <c r="D6" s="175"/>
      <c r="E6" s="175"/>
      <c r="F6" s="175"/>
      <c r="G6" s="175"/>
      <c r="H6" s="121"/>
      <c r="I6" s="336">
        <f>SUM(C6:H6)</f>
        <v>0</v>
      </c>
      <c r="J6" s="175">
        <v>0</v>
      </c>
      <c r="K6" s="121">
        <v>0</v>
      </c>
      <c r="L6" s="85">
        <v>8</v>
      </c>
      <c r="M6" s="86">
        <v>11</v>
      </c>
      <c r="N6" s="87">
        <v>11</v>
      </c>
      <c r="O6" s="369">
        <f aca="true" t="shared" si="0" ref="O6:O59">I6/6</f>
        <v>0</v>
      </c>
      <c r="P6" s="383">
        <v>0</v>
      </c>
      <c r="Q6" s="123">
        <v>0</v>
      </c>
      <c r="R6" s="92">
        <v>0.02</v>
      </c>
      <c r="S6" s="93">
        <v>0.02</v>
      </c>
      <c r="T6" s="94">
        <v>0.02</v>
      </c>
      <c r="V6" s="571">
        <v>1</v>
      </c>
      <c r="W6" s="378" t="s">
        <v>0</v>
      </c>
      <c r="X6" s="336">
        <v>1</v>
      </c>
      <c r="Y6" s="175"/>
      <c r="Z6" s="175">
        <v>0</v>
      </c>
      <c r="AA6" s="175">
        <v>0</v>
      </c>
      <c r="AB6" s="175">
        <v>0</v>
      </c>
      <c r="AC6" s="121">
        <v>2</v>
      </c>
      <c r="AD6" s="336">
        <f>SUM(X6:AC6)</f>
        <v>3</v>
      </c>
      <c r="AE6" s="175">
        <v>4</v>
      </c>
      <c r="AF6" s="121">
        <v>8</v>
      </c>
      <c r="AG6" s="85">
        <v>245</v>
      </c>
      <c r="AH6" s="86">
        <v>532</v>
      </c>
      <c r="AI6" s="87">
        <v>200</v>
      </c>
      <c r="AJ6" s="387">
        <f aca="true" t="shared" si="1" ref="AJ6:AJ59">AD6/6</f>
        <v>0.5</v>
      </c>
      <c r="AK6" s="383">
        <v>0.6666666666666666</v>
      </c>
      <c r="AL6" s="383">
        <v>1.3333333333333333</v>
      </c>
      <c r="AM6" s="92">
        <v>0.52</v>
      </c>
      <c r="AN6" s="93">
        <v>1.14</v>
      </c>
      <c r="AO6" s="94">
        <v>0.43</v>
      </c>
    </row>
    <row r="7" spans="1:41" s="304" customFormat="1" ht="13.5" customHeight="1">
      <c r="A7" s="562"/>
      <c r="B7" s="389" t="s">
        <v>1</v>
      </c>
      <c r="C7" s="384"/>
      <c r="D7" s="186"/>
      <c r="E7" s="186"/>
      <c r="F7" s="186"/>
      <c r="G7" s="186"/>
      <c r="H7" s="127"/>
      <c r="I7" s="384">
        <f aca="true" t="shared" si="2" ref="I7:I58">SUM(C7:H7)</f>
        <v>0</v>
      </c>
      <c r="J7" s="186">
        <v>0</v>
      </c>
      <c r="K7" s="127">
        <v>0</v>
      </c>
      <c r="L7" s="25">
        <v>11</v>
      </c>
      <c r="M7" s="26">
        <v>17</v>
      </c>
      <c r="N7" s="27">
        <v>10</v>
      </c>
      <c r="O7" s="250">
        <f t="shared" si="0"/>
        <v>0</v>
      </c>
      <c r="P7" s="69">
        <v>0</v>
      </c>
      <c r="Q7" s="70">
        <v>0</v>
      </c>
      <c r="R7" s="32">
        <v>0.02</v>
      </c>
      <c r="S7" s="33">
        <v>0.04</v>
      </c>
      <c r="T7" s="34">
        <v>0.02</v>
      </c>
      <c r="V7" s="562"/>
      <c r="W7" s="379" t="s">
        <v>1</v>
      </c>
      <c r="X7" s="384">
        <v>0</v>
      </c>
      <c r="Y7" s="186"/>
      <c r="Z7" s="186">
        <v>0</v>
      </c>
      <c r="AA7" s="186">
        <v>0</v>
      </c>
      <c r="AB7" s="186">
        <v>2</v>
      </c>
      <c r="AC7" s="127">
        <v>0</v>
      </c>
      <c r="AD7" s="384">
        <f aca="true" t="shared" si="3" ref="AD7:AD58">SUM(X7:AC7)</f>
        <v>2</v>
      </c>
      <c r="AE7" s="186">
        <v>6</v>
      </c>
      <c r="AF7" s="127">
        <v>2</v>
      </c>
      <c r="AG7" s="25">
        <v>385</v>
      </c>
      <c r="AH7" s="26">
        <v>434</v>
      </c>
      <c r="AI7" s="27">
        <v>204</v>
      </c>
      <c r="AJ7" s="244">
        <f t="shared" si="1"/>
        <v>0.3333333333333333</v>
      </c>
      <c r="AK7" s="69">
        <v>1</v>
      </c>
      <c r="AL7" s="69">
        <v>0.3333333333333333</v>
      </c>
      <c r="AM7" s="32">
        <v>0.82</v>
      </c>
      <c r="AN7" s="33">
        <v>0.93</v>
      </c>
      <c r="AO7" s="34">
        <v>0.44</v>
      </c>
    </row>
    <row r="8" spans="1:41" s="304" customFormat="1" ht="13.5" customHeight="1">
      <c r="A8" s="562"/>
      <c r="B8" s="389" t="s">
        <v>2</v>
      </c>
      <c r="C8" s="384"/>
      <c r="D8" s="186"/>
      <c r="E8" s="186"/>
      <c r="F8" s="186"/>
      <c r="G8" s="186"/>
      <c r="H8" s="127"/>
      <c r="I8" s="384">
        <f t="shared" si="2"/>
        <v>0</v>
      </c>
      <c r="J8" s="186">
        <v>0</v>
      </c>
      <c r="K8" s="127">
        <v>0</v>
      </c>
      <c r="L8" s="25">
        <v>15</v>
      </c>
      <c r="M8" s="26">
        <v>15</v>
      </c>
      <c r="N8" s="27">
        <v>5</v>
      </c>
      <c r="O8" s="250">
        <f t="shared" si="0"/>
        <v>0</v>
      </c>
      <c r="P8" s="69">
        <v>0</v>
      </c>
      <c r="Q8" s="70">
        <v>0</v>
      </c>
      <c r="R8" s="32">
        <v>0.03</v>
      </c>
      <c r="S8" s="33">
        <v>0.03</v>
      </c>
      <c r="T8" s="34">
        <v>0.01</v>
      </c>
      <c r="V8" s="562"/>
      <c r="W8" s="379" t="s">
        <v>2</v>
      </c>
      <c r="X8" s="384">
        <v>1</v>
      </c>
      <c r="Y8" s="186"/>
      <c r="Z8" s="186">
        <v>1</v>
      </c>
      <c r="AA8" s="186">
        <v>0</v>
      </c>
      <c r="AB8" s="186">
        <v>0</v>
      </c>
      <c r="AC8" s="127">
        <v>2</v>
      </c>
      <c r="AD8" s="384">
        <f t="shared" si="3"/>
        <v>4</v>
      </c>
      <c r="AE8" s="186">
        <v>9</v>
      </c>
      <c r="AF8" s="127">
        <v>5</v>
      </c>
      <c r="AG8" s="25">
        <v>304</v>
      </c>
      <c r="AH8" s="26">
        <v>457</v>
      </c>
      <c r="AI8" s="27">
        <v>213</v>
      </c>
      <c r="AJ8" s="244">
        <f t="shared" si="1"/>
        <v>0.6666666666666666</v>
      </c>
      <c r="AK8" s="69">
        <v>1.5</v>
      </c>
      <c r="AL8" s="69">
        <v>0.8333333333333334</v>
      </c>
      <c r="AM8" s="32">
        <v>0.65</v>
      </c>
      <c r="AN8" s="33">
        <v>0.98</v>
      </c>
      <c r="AO8" s="34">
        <v>0.46</v>
      </c>
    </row>
    <row r="9" spans="1:41" s="304" customFormat="1" ht="13.5" customHeight="1">
      <c r="A9" s="562"/>
      <c r="B9" s="389" t="s">
        <v>3</v>
      </c>
      <c r="C9" s="384"/>
      <c r="D9" s="186">
        <v>1</v>
      </c>
      <c r="E9" s="186"/>
      <c r="F9" s="186"/>
      <c r="G9" s="186"/>
      <c r="H9" s="127"/>
      <c r="I9" s="384">
        <f t="shared" si="2"/>
        <v>1</v>
      </c>
      <c r="J9" s="186">
        <v>0</v>
      </c>
      <c r="K9" s="127">
        <v>1</v>
      </c>
      <c r="L9" s="25">
        <v>10</v>
      </c>
      <c r="M9" s="26">
        <v>6</v>
      </c>
      <c r="N9" s="27">
        <v>5</v>
      </c>
      <c r="O9" s="250">
        <f t="shared" si="0"/>
        <v>0.16666666666666666</v>
      </c>
      <c r="P9" s="69">
        <v>0</v>
      </c>
      <c r="Q9" s="70">
        <v>0.16666666666666666</v>
      </c>
      <c r="R9" s="32">
        <v>0.02</v>
      </c>
      <c r="S9" s="33">
        <v>0.01</v>
      </c>
      <c r="T9" s="34">
        <v>0.01</v>
      </c>
      <c r="V9" s="562"/>
      <c r="W9" s="379" t="s">
        <v>3</v>
      </c>
      <c r="X9" s="384">
        <v>6</v>
      </c>
      <c r="Y9" s="186"/>
      <c r="Z9" s="186">
        <v>0</v>
      </c>
      <c r="AA9" s="186">
        <v>0</v>
      </c>
      <c r="AB9" s="186">
        <v>0</v>
      </c>
      <c r="AC9" s="127">
        <v>0</v>
      </c>
      <c r="AD9" s="384">
        <f t="shared" si="3"/>
        <v>6</v>
      </c>
      <c r="AE9" s="186">
        <v>2</v>
      </c>
      <c r="AF9" s="127">
        <v>3</v>
      </c>
      <c r="AG9" s="25">
        <v>296</v>
      </c>
      <c r="AH9" s="26">
        <v>369</v>
      </c>
      <c r="AI9" s="27">
        <v>204</v>
      </c>
      <c r="AJ9" s="244">
        <f t="shared" si="1"/>
        <v>1</v>
      </c>
      <c r="AK9" s="69">
        <v>0.3333333333333333</v>
      </c>
      <c r="AL9" s="69">
        <v>0.5</v>
      </c>
      <c r="AM9" s="32">
        <v>0.63</v>
      </c>
      <c r="AN9" s="33">
        <v>0.79</v>
      </c>
      <c r="AO9" s="34">
        <v>0.44</v>
      </c>
    </row>
    <row r="10" spans="1:41" s="304" customFormat="1" ht="13.5" customHeight="1">
      <c r="A10" s="563"/>
      <c r="B10" s="389" t="s">
        <v>4</v>
      </c>
      <c r="C10" s="384"/>
      <c r="D10" s="186"/>
      <c r="E10" s="186"/>
      <c r="F10" s="186"/>
      <c r="G10" s="186"/>
      <c r="H10" s="127"/>
      <c r="I10" s="384">
        <f t="shared" si="2"/>
        <v>0</v>
      </c>
      <c r="J10" s="186">
        <v>1</v>
      </c>
      <c r="K10" s="127">
        <v>0</v>
      </c>
      <c r="L10" s="25">
        <v>6</v>
      </c>
      <c r="M10" s="26">
        <v>15</v>
      </c>
      <c r="N10" s="27">
        <v>12</v>
      </c>
      <c r="O10" s="250">
        <f t="shared" si="0"/>
        <v>0</v>
      </c>
      <c r="P10" s="69">
        <v>0.16666666666666666</v>
      </c>
      <c r="Q10" s="70">
        <v>0</v>
      </c>
      <c r="R10" s="32">
        <v>0.01</v>
      </c>
      <c r="S10" s="33">
        <v>0.03</v>
      </c>
      <c r="T10" s="34">
        <v>0.03</v>
      </c>
      <c r="V10" s="563"/>
      <c r="W10" s="379" t="s">
        <v>4</v>
      </c>
      <c r="X10" s="384">
        <v>2</v>
      </c>
      <c r="Y10" s="186"/>
      <c r="Z10" s="186">
        <v>2</v>
      </c>
      <c r="AA10" s="186">
        <v>0</v>
      </c>
      <c r="AB10" s="186">
        <v>0</v>
      </c>
      <c r="AC10" s="127">
        <v>0</v>
      </c>
      <c r="AD10" s="384">
        <f t="shared" si="3"/>
        <v>4</v>
      </c>
      <c r="AE10" s="186">
        <v>0</v>
      </c>
      <c r="AF10" s="127">
        <v>5</v>
      </c>
      <c r="AG10" s="25">
        <v>360</v>
      </c>
      <c r="AH10" s="26">
        <v>377</v>
      </c>
      <c r="AI10" s="27">
        <v>253</v>
      </c>
      <c r="AJ10" s="244">
        <f t="shared" si="1"/>
        <v>0.6666666666666666</v>
      </c>
      <c r="AK10" s="69">
        <v>0</v>
      </c>
      <c r="AL10" s="69">
        <v>0.8333333333333334</v>
      </c>
      <c r="AM10" s="32">
        <v>0.77</v>
      </c>
      <c r="AN10" s="33">
        <v>0.81</v>
      </c>
      <c r="AO10" s="34">
        <v>0.54</v>
      </c>
    </row>
    <row r="11" spans="1:41" s="134" customFormat="1" ht="13.5" customHeight="1">
      <c r="A11" s="575">
        <v>2</v>
      </c>
      <c r="B11" s="390" t="s">
        <v>5</v>
      </c>
      <c r="C11" s="57"/>
      <c r="D11" s="58"/>
      <c r="E11" s="58"/>
      <c r="F11" s="58"/>
      <c r="G11" s="58"/>
      <c r="H11" s="71"/>
      <c r="I11" s="57">
        <f t="shared" si="2"/>
        <v>0</v>
      </c>
      <c r="J11" s="58">
        <v>0</v>
      </c>
      <c r="K11" s="71">
        <v>0</v>
      </c>
      <c r="L11" s="57">
        <v>14</v>
      </c>
      <c r="M11" s="58">
        <v>15</v>
      </c>
      <c r="N11" s="59">
        <v>5</v>
      </c>
      <c r="O11" s="251">
        <f t="shared" si="0"/>
        <v>0</v>
      </c>
      <c r="P11" s="72">
        <v>0</v>
      </c>
      <c r="Q11" s="73">
        <v>0</v>
      </c>
      <c r="R11" s="64">
        <v>0.03</v>
      </c>
      <c r="S11" s="65">
        <v>0.03</v>
      </c>
      <c r="T11" s="66">
        <v>0.01</v>
      </c>
      <c r="V11" s="575">
        <v>2</v>
      </c>
      <c r="W11" s="380" t="s">
        <v>5</v>
      </c>
      <c r="X11" s="57">
        <v>3</v>
      </c>
      <c r="Y11" s="58"/>
      <c r="Z11" s="58">
        <v>0</v>
      </c>
      <c r="AA11" s="58">
        <v>0</v>
      </c>
      <c r="AB11" s="58">
        <v>0</v>
      </c>
      <c r="AC11" s="71">
        <v>0</v>
      </c>
      <c r="AD11" s="57">
        <f t="shared" si="3"/>
        <v>3</v>
      </c>
      <c r="AE11" s="58">
        <v>1</v>
      </c>
      <c r="AF11" s="71">
        <v>9</v>
      </c>
      <c r="AG11" s="57">
        <v>265</v>
      </c>
      <c r="AH11" s="58">
        <v>395</v>
      </c>
      <c r="AI11" s="59">
        <v>178</v>
      </c>
      <c r="AJ11" s="258">
        <f t="shared" si="1"/>
        <v>0.5</v>
      </c>
      <c r="AK11" s="72">
        <v>0.16666666666666666</v>
      </c>
      <c r="AL11" s="72">
        <v>1.5</v>
      </c>
      <c r="AM11" s="64">
        <v>0.56</v>
      </c>
      <c r="AN11" s="65">
        <v>0.85</v>
      </c>
      <c r="AO11" s="66">
        <v>0.38</v>
      </c>
    </row>
    <row r="12" spans="1:41" s="134" customFormat="1" ht="13.5" customHeight="1">
      <c r="A12" s="576"/>
      <c r="B12" s="389" t="s">
        <v>6</v>
      </c>
      <c r="C12" s="25"/>
      <c r="D12" s="26"/>
      <c r="E12" s="26"/>
      <c r="F12" s="26"/>
      <c r="G12" s="26"/>
      <c r="H12" s="68"/>
      <c r="I12" s="25">
        <f t="shared" si="2"/>
        <v>0</v>
      </c>
      <c r="J12" s="26">
        <v>0</v>
      </c>
      <c r="K12" s="68">
        <v>0</v>
      </c>
      <c r="L12" s="25">
        <v>8</v>
      </c>
      <c r="M12" s="26">
        <v>5</v>
      </c>
      <c r="N12" s="27">
        <v>8</v>
      </c>
      <c r="O12" s="250">
        <f t="shared" si="0"/>
        <v>0</v>
      </c>
      <c r="P12" s="69">
        <v>0</v>
      </c>
      <c r="Q12" s="70">
        <v>0</v>
      </c>
      <c r="R12" s="32">
        <v>0.02</v>
      </c>
      <c r="S12" s="33">
        <v>0.01</v>
      </c>
      <c r="T12" s="34">
        <v>0.02</v>
      </c>
      <c r="V12" s="576"/>
      <c r="W12" s="379" t="s">
        <v>6</v>
      </c>
      <c r="X12" s="25">
        <v>0</v>
      </c>
      <c r="Y12" s="26"/>
      <c r="Z12" s="26">
        <v>1</v>
      </c>
      <c r="AA12" s="26">
        <v>0</v>
      </c>
      <c r="AB12" s="26">
        <v>0</v>
      </c>
      <c r="AC12" s="68">
        <v>0</v>
      </c>
      <c r="AD12" s="25">
        <f>SUM(X12:AC12)</f>
        <v>1</v>
      </c>
      <c r="AE12" s="26">
        <v>3</v>
      </c>
      <c r="AF12" s="68">
        <v>9</v>
      </c>
      <c r="AG12" s="25">
        <v>224</v>
      </c>
      <c r="AH12" s="26">
        <v>392</v>
      </c>
      <c r="AI12" s="27">
        <v>183</v>
      </c>
      <c r="AJ12" s="244">
        <f t="shared" si="1"/>
        <v>0.16666666666666666</v>
      </c>
      <c r="AK12" s="69">
        <v>0.5</v>
      </c>
      <c r="AL12" s="69">
        <v>1.5</v>
      </c>
      <c r="AM12" s="32">
        <v>0.48</v>
      </c>
      <c r="AN12" s="33">
        <v>0.84</v>
      </c>
      <c r="AO12" s="34">
        <v>0.39</v>
      </c>
    </row>
    <row r="13" spans="1:41" s="134" customFormat="1" ht="13.5" customHeight="1">
      <c r="A13" s="576"/>
      <c r="B13" s="389" t="s">
        <v>7</v>
      </c>
      <c r="C13" s="25"/>
      <c r="D13" s="26"/>
      <c r="E13" s="26"/>
      <c r="F13" s="26"/>
      <c r="G13" s="26"/>
      <c r="H13" s="68"/>
      <c r="I13" s="25">
        <f t="shared" si="2"/>
        <v>0</v>
      </c>
      <c r="J13" s="26">
        <v>1</v>
      </c>
      <c r="K13" s="68">
        <v>0</v>
      </c>
      <c r="L13" s="25">
        <v>14</v>
      </c>
      <c r="M13" s="26">
        <v>13</v>
      </c>
      <c r="N13" s="27">
        <v>16</v>
      </c>
      <c r="O13" s="250">
        <f t="shared" si="0"/>
        <v>0</v>
      </c>
      <c r="P13" s="69">
        <v>0.16666666666666666</v>
      </c>
      <c r="Q13" s="70">
        <v>0</v>
      </c>
      <c r="R13" s="32">
        <v>0.03</v>
      </c>
      <c r="S13" s="33">
        <v>0.03</v>
      </c>
      <c r="T13" s="34">
        <v>0.03</v>
      </c>
      <c r="V13" s="576"/>
      <c r="W13" s="379" t="s">
        <v>7</v>
      </c>
      <c r="X13" s="25">
        <v>0</v>
      </c>
      <c r="Y13" s="26"/>
      <c r="Z13" s="26">
        <v>1</v>
      </c>
      <c r="AA13" s="26">
        <v>0</v>
      </c>
      <c r="AB13" s="26">
        <v>0</v>
      </c>
      <c r="AC13" s="68">
        <v>0</v>
      </c>
      <c r="AD13" s="25">
        <f t="shared" si="3"/>
        <v>1</v>
      </c>
      <c r="AE13" s="26">
        <v>4</v>
      </c>
      <c r="AF13" s="68">
        <v>3</v>
      </c>
      <c r="AG13" s="25">
        <v>231</v>
      </c>
      <c r="AH13" s="26">
        <v>387</v>
      </c>
      <c r="AI13" s="27">
        <v>203</v>
      </c>
      <c r="AJ13" s="244">
        <f t="shared" si="1"/>
        <v>0.16666666666666666</v>
      </c>
      <c r="AK13" s="69">
        <v>0.6666666666666666</v>
      </c>
      <c r="AL13" s="69">
        <v>0.5</v>
      </c>
      <c r="AM13" s="32">
        <v>0.49</v>
      </c>
      <c r="AN13" s="33">
        <v>0.83</v>
      </c>
      <c r="AO13" s="34">
        <v>0.44</v>
      </c>
    </row>
    <row r="14" spans="1:41" s="134" customFormat="1" ht="13.5" customHeight="1">
      <c r="A14" s="577"/>
      <c r="B14" s="391" t="s">
        <v>8</v>
      </c>
      <c r="C14" s="40"/>
      <c r="D14" s="41"/>
      <c r="E14" s="41"/>
      <c r="F14" s="41"/>
      <c r="G14" s="41"/>
      <c r="H14" s="136"/>
      <c r="I14" s="40">
        <f t="shared" si="2"/>
        <v>0</v>
      </c>
      <c r="J14" s="41">
        <v>0</v>
      </c>
      <c r="K14" s="136">
        <v>1</v>
      </c>
      <c r="L14" s="40">
        <v>7</v>
      </c>
      <c r="M14" s="41">
        <v>13</v>
      </c>
      <c r="N14" s="42">
        <v>14</v>
      </c>
      <c r="O14" s="252">
        <f t="shared" si="0"/>
        <v>0</v>
      </c>
      <c r="P14" s="137">
        <v>0</v>
      </c>
      <c r="Q14" s="138">
        <v>0.16666666666666666</v>
      </c>
      <c r="R14" s="47">
        <v>0.01</v>
      </c>
      <c r="S14" s="48">
        <v>0.03</v>
      </c>
      <c r="T14" s="49">
        <v>0.03</v>
      </c>
      <c r="V14" s="577"/>
      <c r="W14" s="381" t="s">
        <v>8</v>
      </c>
      <c r="X14" s="40">
        <v>1</v>
      </c>
      <c r="Y14" s="41"/>
      <c r="Z14" s="41">
        <v>0</v>
      </c>
      <c r="AA14" s="41">
        <v>0</v>
      </c>
      <c r="AB14" s="41">
        <v>0</v>
      </c>
      <c r="AC14" s="136">
        <v>0</v>
      </c>
      <c r="AD14" s="40">
        <f t="shared" si="3"/>
        <v>1</v>
      </c>
      <c r="AE14" s="41">
        <v>4</v>
      </c>
      <c r="AF14" s="136">
        <v>8</v>
      </c>
      <c r="AG14" s="40">
        <v>238</v>
      </c>
      <c r="AH14" s="41">
        <v>364</v>
      </c>
      <c r="AI14" s="42">
        <v>183</v>
      </c>
      <c r="AJ14" s="259">
        <f t="shared" si="1"/>
        <v>0.16666666666666666</v>
      </c>
      <c r="AK14" s="137">
        <v>0.6666666666666666</v>
      </c>
      <c r="AL14" s="137">
        <v>1.3333333333333333</v>
      </c>
      <c r="AM14" s="47">
        <v>0.51</v>
      </c>
      <c r="AN14" s="48">
        <v>0.78</v>
      </c>
      <c r="AO14" s="49">
        <v>0.39</v>
      </c>
    </row>
    <row r="15" spans="1:41" s="134" customFormat="1" ht="13.5" customHeight="1">
      <c r="A15" s="561">
        <v>3</v>
      </c>
      <c r="B15" s="389" t="s">
        <v>9</v>
      </c>
      <c r="C15" s="25"/>
      <c r="D15" s="26"/>
      <c r="E15" s="26"/>
      <c r="F15" s="26"/>
      <c r="G15" s="26"/>
      <c r="H15" s="68"/>
      <c r="I15" s="25">
        <f t="shared" si="2"/>
        <v>0</v>
      </c>
      <c r="J15" s="26">
        <v>0</v>
      </c>
      <c r="K15" s="68">
        <v>0</v>
      </c>
      <c r="L15" s="25">
        <v>8</v>
      </c>
      <c r="M15" s="26">
        <v>8</v>
      </c>
      <c r="N15" s="27">
        <v>10</v>
      </c>
      <c r="O15" s="250">
        <f t="shared" si="0"/>
        <v>0</v>
      </c>
      <c r="P15" s="69">
        <v>0</v>
      </c>
      <c r="Q15" s="70">
        <v>0</v>
      </c>
      <c r="R15" s="32">
        <v>0.02</v>
      </c>
      <c r="S15" s="33">
        <v>0.02</v>
      </c>
      <c r="T15" s="34">
        <v>0.02</v>
      </c>
      <c r="V15" s="561">
        <v>3</v>
      </c>
      <c r="W15" s="379" t="s">
        <v>9</v>
      </c>
      <c r="X15" s="25">
        <v>2</v>
      </c>
      <c r="Y15" s="26"/>
      <c r="Z15" s="26">
        <v>0</v>
      </c>
      <c r="AA15" s="26">
        <v>0</v>
      </c>
      <c r="AB15" s="26">
        <v>0</v>
      </c>
      <c r="AC15" s="68">
        <v>0</v>
      </c>
      <c r="AD15" s="25">
        <f t="shared" si="3"/>
        <v>2</v>
      </c>
      <c r="AE15" s="26">
        <v>5</v>
      </c>
      <c r="AF15" s="68">
        <v>8</v>
      </c>
      <c r="AG15" s="25">
        <v>235</v>
      </c>
      <c r="AH15" s="26">
        <v>373</v>
      </c>
      <c r="AI15" s="27">
        <v>166</v>
      </c>
      <c r="AJ15" s="244">
        <f t="shared" si="1"/>
        <v>0.3333333333333333</v>
      </c>
      <c r="AK15" s="69">
        <v>0.8333333333333334</v>
      </c>
      <c r="AL15" s="69">
        <v>1.3333333333333333</v>
      </c>
      <c r="AM15" s="32">
        <v>0.5</v>
      </c>
      <c r="AN15" s="33">
        <v>0.8</v>
      </c>
      <c r="AO15" s="34">
        <v>0.36</v>
      </c>
    </row>
    <row r="16" spans="1:41" s="134" customFormat="1" ht="13.5" customHeight="1">
      <c r="A16" s="562"/>
      <c r="B16" s="389" t="s">
        <v>10</v>
      </c>
      <c r="C16" s="25"/>
      <c r="D16" s="26"/>
      <c r="E16" s="26"/>
      <c r="F16" s="26"/>
      <c r="G16" s="26"/>
      <c r="H16" s="68">
        <v>1</v>
      </c>
      <c r="I16" s="25">
        <f t="shared" si="2"/>
        <v>1</v>
      </c>
      <c r="J16" s="26">
        <v>0</v>
      </c>
      <c r="K16" s="68">
        <v>0</v>
      </c>
      <c r="L16" s="25">
        <v>13</v>
      </c>
      <c r="M16" s="26">
        <v>10</v>
      </c>
      <c r="N16" s="27">
        <v>14</v>
      </c>
      <c r="O16" s="250">
        <f t="shared" si="0"/>
        <v>0.16666666666666666</v>
      </c>
      <c r="P16" s="69">
        <v>0</v>
      </c>
      <c r="Q16" s="70">
        <v>0</v>
      </c>
      <c r="R16" s="32">
        <v>0.03</v>
      </c>
      <c r="S16" s="33">
        <v>0.02</v>
      </c>
      <c r="T16" s="34">
        <v>0.03</v>
      </c>
      <c r="V16" s="562"/>
      <c r="W16" s="379" t="s">
        <v>10</v>
      </c>
      <c r="X16" s="25">
        <v>2</v>
      </c>
      <c r="Y16" s="26"/>
      <c r="Z16" s="26">
        <v>0</v>
      </c>
      <c r="AA16" s="26">
        <v>0</v>
      </c>
      <c r="AB16" s="26">
        <v>0</v>
      </c>
      <c r="AC16" s="68">
        <v>0</v>
      </c>
      <c r="AD16" s="25">
        <f t="shared" si="3"/>
        <v>2</v>
      </c>
      <c r="AE16" s="26">
        <v>6</v>
      </c>
      <c r="AF16" s="68">
        <v>3</v>
      </c>
      <c r="AG16" s="25">
        <v>250</v>
      </c>
      <c r="AH16" s="26">
        <v>369</v>
      </c>
      <c r="AI16" s="27">
        <v>145</v>
      </c>
      <c r="AJ16" s="244">
        <f t="shared" si="1"/>
        <v>0.3333333333333333</v>
      </c>
      <c r="AK16" s="69">
        <v>1</v>
      </c>
      <c r="AL16" s="69">
        <v>0.5</v>
      </c>
      <c r="AM16" s="32">
        <v>0.53</v>
      </c>
      <c r="AN16" s="33">
        <v>0.79</v>
      </c>
      <c r="AO16" s="34">
        <v>0.32</v>
      </c>
    </row>
    <row r="17" spans="1:41" s="134" customFormat="1" ht="13.5" customHeight="1">
      <c r="A17" s="562"/>
      <c r="B17" s="389" t="s">
        <v>11</v>
      </c>
      <c r="C17" s="25"/>
      <c r="D17" s="26"/>
      <c r="E17" s="26"/>
      <c r="F17" s="26"/>
      <c r="G17" s="26"/>
      <c r="H17" s="68"/>
      <c r="I17" s="25">
        <f t="shared" si="2"/>
        <v>0</v>
      </c>
      <c r="J17" s="26">
        <v>0</v>
      </c>
      <c r="K17" s="68">
        <v>0</v>
      </c>
      <c r="L17" s="25">
        <v>11</v>
      </c>
      <c r="M17" s="26">
        <v>13</v>
      </c>
      <c r="N17" s="27">
        <v>9</v>
      </c>
      <c r="O17" s="250">
        <f t="shared" si="0"/>
        <v>0</v>
      </c>
      <c r="P17" s="69">
        <v>0</v>
      </c>
      <c r="Q17" s="70">
        <v>0</v>
      </c>
      <c r="R17" s="32">
        <v>0.02</v>
      </c>
      <c r="S17" s="33">
        <v>0.03</v>
      </c>
      <c r="T17" s="34">
        <v>0.02</v>
      </c>
      <c r="V17" s="562"/>
      <c r="W17" s="379" t="s">
        <v>11</v>
      </c>
      <c r="X17" s="25">
        <v>0</v>
      </c>
      <c r="Y17" s="26"/>
      <c r="Z17" s="26">
        <v>0</v>
      </c>
      <c r="AA17" s="26">
        <v>0</v>
      </c>
      <c r="AB17" s="26">
        <v>0</v>
      </c>
      <c r="AC17" s="68">
        <v>0</v>
      </c>
      <c r="AD17" s="25">
        <f t="shared" si="3"/>
        <v>0</v>
      </c>
      <c r="AE17" s="26">
        <v>7</v>
      </c>
      <c r="AF17" s="68">
        <v>2</v>
      </c>
      <c r="AG17" s="25">
        <v>272</v>
      </c>
      <c r="AH17" s="26">
        <v>348</v>
      </c>
      <c r="AI17" s="27">
        <v>118</v>
      </c>
      <c r="AJ17" s="244">
        <f t="shared" si="1"/>
        <v>0</v>
      </c>
      <c r="AK17" s="69">
        <v>1.1666666666666667</v>
      </c>
      <c r="AL17" s="69">
        <v>0.3333333333333333</v>
      </c>
      <c r="AM17" s="32">
        <v>0.58</v>
      </c>
      <c r="AN17" s="33">
        <v>0.75</v>
      </c>
      <c r="AO17" s="34">
        <v>0.26</v>
      </c>
    </row>
    <row r="18" spans="1:41" s="134" customFormat="1" ht="13.5" customHeight="1">
      <c r="A18" s="563"/>
      <c r="B18" s="391" t="s">
        <v>12</v>
      </c>
      <c r="C18" s="40"/>
      <c r="D18" s="41"/>
      <c r="E18" s="41"/>
      <c r="F18" s="41"/>
      <c r="G18" s="41"/>
      <c r="H18" s="136"/>
      <c r="I18" s="40">
        <f t="shared" si="2"/>
        <v>0</v>
      </c>
      <c r="J18" s="41">
        <v>2</v>
      </c>
      <c r="K18" s="136">
        <v>0</v>
      </c>
      <c r="L18" s="40">
        <v>9</v>
      </c>
      <c r="M18" s="41">
        <v>16</v>
      </c>
      <c r="N18" s="42">
        <v>17</v>
      </c>
      <c r="O18" s="252">
        <f t="shared" si="0"/>
        <v>0</v>
      </c>
      <c r="P18" s="137">
        <v>0.3333333333333333</v>
      </c>
      <c r="Q18" s="138">
        <v>0</v>
      </c>
      <c r="R18" s="47">
        <v>0.02</v>
      </c>
      <c r="S18" s="48">
        <v>0.03</v>
      </c>
      <c r="T18" s="49">
        <v>0.04</v>
      </c>
      <c r="V18" s="563"/>
      <c r="W18" s="381" t="s">
        <v>12</v>
      </c>
      <c r="X18" s="40">
        <v>1</v>
      </c>
      <c r="Y18" s="41"/>
      <c r="Z18" s="41">
        <v>0</v>
      </c>
      <c r="AA18" s="41">
        <v>0</v>
      </c>
      <c r="AB18" s="41">
        <v>0</v>
      </c>
      <c r="AC18" s="136">
        <v>0</v>
      </c>
      <c r="AD18" s="40">
        <f t="shared" si="3"/>
        <v>1</v>
      </c>
      <c r="AE18" s="41">
        <v>6</v>
      </c>
      <c r="AF18" s="136">
        <v>3</v>
      </c>
      <c r="AG18" s="40">
        <v>222</v>
      </c>
      <c r="AH18" s="41">
        <v>332</v>
      </c>
      <c r="AI18" s="42">
        <v>155</v>
      </c>
      <c r="AJ18" s="259">
        <f t="shared" si="1"/>
        <v>0.16666666666666666</v>
      </c>
      <c r="AK18" s="137">
        <v>1</v>
      </c>
      <c r="AL18" s="235">
        <v>0.5</v>
      </c>
      <c r="AM18" s="47">
        <v>0.48</v>
      </c>
      <c r="AN18" s="48">
        <v>0.71</v>
      </c>
      <c r="AO18" s="49">
        <v>0.34</v>
      </c>
    </row>
    <row r="19" spans="1:41" s="134" customFormat="1" ht="13.5" customHeight="1">
      <c r="A19" s="561">
        <v>4</v>
      </c>
      <c r="B19" s="389" t="s">
        <v>13</v>
      </c>
      <c r="C19" s="25"/>
      <c r="D19" s="26"/>
      <c r="E19" s="26"/>
      <c r="F19" s="26"/>
      <c r="G19" s="26"/>
      <c r="H19" s="68"/>
      <c r="I19" s="25">
        <f t="shared" si="2"/>
        <v>0</v>
      </c>
      <c r="J19" s="26">
        <v>0</v>
      </c>
      <c r="K19" s="68">
        <v>0</v>
      </c>
      <c r="L19" s="25">
        <v>19</v>
      </c>
      <c r="M19" s="26">
        <v>13</v>
      </c>
      <c r="N19" s="27">
        <v>5</v>
      </c>
      <c r="O19" s="250">
        <f t="shared" si="0"/>
        <v>0</v>
      </c>
      <c r="P19" s="69">
        <v>0</v>
      </c>
      <c r="Q19" s="70">
        <v>0</v>
      </c>
      <c r="R19" s="32">
        <v>0.04</v>
      </c>
      <c r="S19" s="33">
        <v>0.03</v>
      </c>
      <c r="T19" s="34">
        <v>0.01</v>
      </c>
      <c r="V19" s="561">
        <v>4</v>
      </c>
      <c r="W19" s="379" t="s">
        <v>13</v>
      </c>
      <c r="X19" s="25">
        <v>1</v>
      </c>
      <c r="Y19" s="26"/>
      <c r="Z19" s="26">
        <v>0</v>
      </c>
      <c r="AA19" s="26">
        <v>0</v>
      </c>
      <c r="AB19" s="26">
        <v>0</v>
      </c>
      <c r="AC19" s="68">
        <v>0</v>
      </c>
      <c r="AD19" s="25">
        <f t="shared" si="3"/>
        <v>1</v>
      </c>
      <c r="AE19" s="26">
        <v>6</v>
      </c>
      <c r="AF19" s="68">
        <v>1</v>
      </c>
      <c r="AG19" s="25">
        <v>195</v>
      </c>
      <c r="AH19" s="26">
        <v>290</v>
      </c>
      <c r="AI19" s="27">
        <v>147</v>
      </c>
      <c r="AJ19" s="244">
        <f t="shared" si="1"/>
        <v>0.16666666666666666</v>
      </c>
      <c r="AK19" s="69">
        <v>1</v>
      </c>
      <c r="AL19" s="69">
        <v>0.16666666666666666</v>
      </c>
      <c r="AM19" s="32">
        <v>0.41</v>
      </c>
      <c r="AN19" s="33">
        <v>0.62</v>
      </c>
      <c r="AO19" s="34">
        <v>0.32</v>
      </c>
    </row>
    <row r="20" spans="1:41" s="134" customFormat="1" ht="13.5" customHeight="1">
      <c r="A20" s="562"/>
      <c r="B20" s="389" t="s">
        <v>14</v>
      </c>
      <c r="C20" s="25"/>
      <c r="D20" s="26"/>
      <c r="E20" s="26"/>
      <c r="F20" s="26"/>
      <c r="G20" s="26"/>
      <c r="H20" s="68"/>
      <c r="I20" s="25">
        <f t="shared" si="2"/>
        <v>0</v>
      </c>
      <c r="J20" s="26">
        <v>0</v>
      </c>
      <c r="K20" s="68">
        <v>0</v>
      </c>
      <c r="L20" s="25">
        <v>14</v>
      </c>
      <c r="M20" s="26">
        <v>14</v>
      </c>
      <c r="N20" s="27">
        <v>12</v>
      </c>
      <c r="O20" s="250">
        <f t="shared" si="0"/>
        <v>0</v>
      </c>
      <c r="P20" s="69">
        <v>0</v>
      </c>
      <c r="Q20" s="70">
        <v>0</v>
      </c>
      <c r="R20" s="32">
        <v>0.03</v>
      </c>
      <c r="S20" s="33">
        <v>0.03</v>
      </c>
      <c r="T20" s="34">
        <v>0.03</v>
      </c>
      <c r="V20" s="562"/>
      <c r="W20" s="379" t="s">
        <v>14</v>
      </c>
      <c r="X20" s="25">
        <v>1</v>
      </c>
      <c r="Y20" s="26"/>
      <c r="Z20" s="26">
        <v>0</v>
      </c>
      <c r="AA20" s="26">
        <v>0</v>
      </c>
      <c r="AB20" s="26">
        <v>0</v>
      </c>
      <c r="AC20" s="68">
        <v>0</v>
      </c>
      <c r="AD20" s="25">
        <f t="shared" si="3"/>
        <v>1</v>
      </c>
      <c r="AE20" s="26">
        <v>5</v>
      </c>
      <c r="AF20" s="68">
        <v>6</v>
      </c>
      <c r="AG20" s="25">
        <v>215</v>
      </c>
      <c r="AH20" s="26">
        <v>334</v>
      </c>
      <c r="AI20" s="27">
        <v>162</v>
      </c>
      <c r="AJ20" s="244">
        <f t="shared" si="1"/>
        <v>0.16666666666666666</v>
      </c>
      <c r="AK20" s="69">
        <v>0.8333333333333334</v>
      </c>
      <c r="AL20" s="69">
        <v>1</v>
      </c>
      <c r="AM20" s="32">
        <v>0.46</v>
      </c>
      <c r="AN20" s="33">
        <v>0.72</v>
      </c>
      <c r="AO20" s="34">
        <v>0.35</v>
      </c>
    </row>
    <row r="21" spans="1:41" s="134" customFormat="1" ht="13.5" customHeight="1">
      <c r="A21" s="562"/>
      <c r="B21" s="389" t="s">
        <v>15</v>
      </c>
      <c r="C21" s="25"/>
      <c r="D21" s="26"/>
      <c r="E21" s="26"/>
      <c r="F21" s="26"/>
      <c r="G21" s="26"/>
      <c r="H21" s="68"/>
      <c r="I21" s="25">
        <f t="shared" si="2"/>
        <v>0</v>
      </c>
      <c r="J21" s="26">
        <v>0</v>
      </c>
      <c r="K21" s="68">
        <v>0</v>
      </c>
      <c r="L21" s="25">
        <v>12</v>
      </c>
      <c r="M21" s="26">
        <v>11</v>
      </c>
      <c r="N21" s="27">
        <v>10</v>
      </c>
      <c r="O21" s="250">
        <f t="shared" si="0"/>
        <v>0</v>
      </c>
      <c r="P21" s="69">
        <v>0</v>
      </c>
      <c r="Q21" s="70">
        <v>0</v>
      </c>
      <c r="R21" s="32">
        <v>0.03</v>
      </c>
      <c r="S21" s="33">
        <v>0.02</v>
      </c>
      <c r="T21" s="34">
        <v>0.02</v>
      </c>
      <c r="V21" s="562"/>
      <c r="W21" s="379" t="s">
        <v>15</v>
      </c>
      <c r="X21" s="25">
        <v>2</v>
      </c>
      <c r="Y21" s="26"/>
      <c r="Z21" s="26">
        <v>0</v>
      </c>
      <c r="AA21" s="26">
        <v>0</v>
      </c>
      <c r="AB21" s="26">
        <v>0</v>
      </c>
      <c r="AC21" s="68">
        <v>1</v>
      </c>
      <c r="AD21" s="25">
        <f t="shared" si="3"/>
        <v>3</v>
      </c>
      <c r="AE21" s="26">
        <v>8</v>
      </c>
      <c r="AF21" s="68">
        <v>5</v>
      </c>
      <c r="AG21" s="25">
        <v>242</v>
      </c>
      <c r="AH21" s="26">
        <v>369</v>
      </c>
      <c r="AI21" s="27">
        <v>162</v>
      </c>
      <c r="AJ21" s="244">
        <f t="shared" si="1"/>
        <v>0.5</v>
      </c>
      <c r="AK21" s="69">
        <v>1.3333333333333333</v>
      </c>
      <c r="AL21" s="69">
        <v>0.8333333333333334</v>
      </c>
      <c r="AM21" s="32">
        <v>0.51</v>
      </c>
      <c r="AN21" s="33">
        <v>0.79</v>
      </c>
      <c r="AO21" s="34">
        <v>0.35</v>
      </c>
    </row>
    <row r="22" spans="1:41" s="134" customFormat="1" ht="13.5" customHeight="1">
      <c r="A22" s="563"/>
      <c r="B22" s="389" t="s">
        <v>16</v>
      </c>
      <c r="C22" s="40"/>
      <c r="D22" s="41"/>
      <c r="E22" s="41"/>
      <c r="F22" s="41"/>
      <c r="G22" s="41"/>
      <c r="H22" s="136"/>
      <c r="I22" s="40">
        <f t="shared" si="2"/>
        <v>0</v>
      </c>
      <c r="J22" s="41">
        <v>0</v>
      </c>
      <c r="K22" s="136">
        <v>0</v>
      </c>
      <c r="L22" s="40">
        <v>25</v>
      </c>
      <c r="M22" s="41">
        <v>10</v>
      </c>
      <c r="N22" s="42">
        <v>10</v>
      </c>
      <c r="O22" s="252">
        <f t="shared" si="0"/>
        <v>0</v>
      </c>
      <c r="P22" s="137">
        <v>0</v>
      </c>
      <c r="Q22" s="138">
        <v>0</v>
      </c>
      <c r="R22" s="47">
        <v>0.05</v>
      </c>
      <c r="S22" s="48">
        <v>0.02</v>
      </c>
      <c r="T22" s="49">
        <v>0.02</v>
      </c>
      <c r="V22" s="563"/>
      <c r="W22" s="379" t="s">
        <v>16</v>
      </c>
      <c r="X22" s="40">
        <v>5</v>
      </c>
      <c r="Y22" s="41"/>
      <c r="Z22" s="41">
        <v>1</v>
      </c>
      <c r="AA22" s="41">
        <v>0</v>
      </c>
      <c r="AB22" s="41">
        <v>0</v>
      </c>
      <c r="AC22" s="136">
        <v>0</v>
      </c>
      <c r="AD22" s="40">
        <f t="shared" si="3"/>
        <v>6</v>
      </c>
      <c r="AE22" s="41">
        <v>4</v>
      </c>
      <c r="AF22" s="136">
        <v>4</v>
      </c>
      <c r="AG22" s="40">
        <v>249</v>
      </c>
      <c r="AH22" s="41">
        <v>335</v>
      </c>
      <c r="AI22" s="42">
        <v>188</v>
      </c>
      <c r="AJ22" s="259">
        <f t="shared" si="1"/>
        <v>1</v>
      </c>
      <c r="AK22" s="137">
        <v>0.6666666666666666</v>
      </c>
      <c r="AL22" s="137">
        <v>0.6666666666666666</v>
      </c>
      <c r="AM22" s="47">
        <v>0.53</v>
      </c>
      <c r="AN22" s="48">
        <v>0.72</v>
      </c>
      <c r="AO22" s="49">
        <v>0.41</v>
      </c>
    </row>
    <row r="23" spans="1:41" s="134" customFormat="1" ht="13.5" customHeight="1">
      <c r="A23" s="561">
        <v>5</v>
      </c>
      <c r="B23" s="390" t="s">
        <v>17</v>
      </c>
      <c r="C23" s="57"/>
      <c r="D23" s="58"/>
      <c r="E23" s="58"/>
      <c r="F23" s="58"/>
      <c r="G23" s="58"/>
      <c r="H23" s="71"/>
      <c r="I23" s="57">
        <f t="shared" si="2"/>
        <v>0</v>
      </c>
      <c r="J23" s="58">
        <v>0</v>
      </c>
      <c r="K23" s="71">
        <v>0</v>
      </c>
      <c r="L23" s="57">
        <v>9</v>
      </c>
      <c r="M23" s="58">
        <v>4</v>
      </c>
      <c r="N23" s="59">
        <v>10</v>
      </c>
      <c r="O23" s="251">
        <f t="shared" si="0"/>
        <v>0</v>
      </c>
      <c r="P23" s="72">
        <v>0</v>
      </c>
      <c r="Q23" s="73">
        <v>0</v>
      </c>
      <c r="R23" s="64">
        <v>0.02</v>
      </c>
      <c r="S23" s="65">
        <v>0.01</v>
      </c>
      <c r="T23" s="66">
        <v>0.02</v>
      </c>
      <c r="V23" s="561">
        <v>5</v>
      </c>
      <c r="W23" s="380" t="s">
        <v>17</v>
      </c>
      <c r="X23" s="57">
        <v>2</v>
      </c>
      <c r="Y23" s="58"/>
      <c r="Z23" s="58">
        <v>0</v>
      </c>
      <c r="AA23" s="58">
        <v>0</v>
      </c>
      <c r="AB23" s="58">
        <v>0</v>
      </c>
      <c r="AC23" s="71">
        <v>0</v>
      </c>
      <c r="AD23" s="57">
        <f t="shared" si="3"/>
        <v>2</v>
      </c>
      <c r="AE23" s="58">
        <v>2</v>
      </c>
      <c r="AF23" s="71">
        <v>1</v>
      </c>
      <c r="AG23" s="57">
        <v>223</v>
      </c>
      <c r="AH23" s="58">
        <v>305</v>
      </c>
      <c r="AI23" s="59">
        <v>145</v>
      </c>
      <c r="AJ23" s="258">
        <f t="shared" si="1"/>
        <v>0.3333333333333333</v>
      </c>
      <c r="AK23" s="72">
        <v>0.3333333333333333</v>
      </c>
      <c r="AL23" s="72">
        <v>0.16666666666666666</v>
      </c>
      <c r="AM23" s="64">
        <v>0.47</v>
      </c>
      <c r="AN23" s="65">
        <v>0.65</v>
      </c>
      <c r="AO23" s="66">
        <v>0.31</v>
      </c>
    </row>
    <row r="24" spans="1:41" s="134" customFormat="1" ht="13.5" customHeight="1">
      <c r="A24" s="562"/>
      <c r="B24" s="389" t="s">
        <v>18</v>
      </c>
      <c r="C24" s="25"/>
      <c r="D24" s="26"/>
      <c r="E24" s="26"/>
      <c r="F24" s="26"/>
      <c r="G24" s="26"/>
      <c r="H24" s="68"/>
      <c r="I24" s="25">
        <f t="shared" si="2"/>
        <v>0</v>
      </c>
      <c r="J24" s="26">
        <v>0</v>
      </c>
      <c r="K24" s="68">
        <v>0</v>
      </c>
      <c r="L24" s="25">
        <v>16</v>
      </c>
      <c r="M24" s="26">
        <v>14</v>
      </c>
      <c r="N24" s="27">
        <v>13</v>
      </c>
      <c r="O24" s="250">
        <f t="shared" si="0"/>
        <v>0</v>
      </c>
      <c r="P24" s="69">
        <v>0</v>
      </c>
      <c r="Q24" s="70">
        <v>0</v>
      </c>
      <c r="R24" s="32">
        <v>0.03</v>
      </c>
      <c r="S24" s="33">
        <v>0.03</v>
      </c>
      <c r="T24" s="34">
        <v>0.03</v>
      </c>
      <c r="V24" s="562"/>
      <c r="W24" s="379" t="s">
        <v>18</v>
      </c>
      <c r="X24" s="25">
        <v>2</v>
      </c>
      <c r="Y24" s="26"/>
      <c r="Z24" s="26">
        <v>1</v>
      </c>
      <c r="AA24" s="26">
        <v>0</v>
      </c>
      <c r="AB24" s="26">
        <v>2</v>
      </c>
      <c r="AC24" s="68">
        <v>0</v>
      </c>
      <c r="AD24" s="25">
        <f t="shared" si="3"/>
        <v>5</v>
      </c>
      <c r="AE24" s="26">
        <v>6</v>
      </c>
      <c r="AF24" s="68">
        <v>6</v>
      </c>
      <c r="AG24" s="25">
        <v>214</v>
      </c>
      <c r="AH24" s="26">
        <v>348</v>
      </c>
      <c r="AI24" s="27">
        <v>164</v>
      </c>
      <c r="AJ24" s="244">
        <f t="shared" si="1"/>
        <v>0.8333333333333334</v>
      </c>
      <c r="AK24" s="69">
        <v>1</v>
      </c>
      <c r="AL24" s="69">
        <v>1</v>
      </c>
      <c r="AM24" s="32">
        <v>0.45</v>
      </c>
      <c r="AN24" s="33">
        <v>0.74</v>
      </c>
      <c r="AO24" s="34">
        <v>0.35</v>
      </c>
    </row>
    <row r="25" spans="1:41" s="134" customFormat="1" ht="13.5" customHeight="1">
      <c r="A25" s="562"/>
      <c r="B25" s="389" t="s">
        <v>19</v>
      </c>
      <c r="C25" s="25"/>
      <c r="D25" s="26"/>
      <c r="E25" s="26"/>
      <c r="F25" s="26"/>
      <c r="G25" s="26"/>
      <c r="H25" s="68"/>
      <c r="I25" s="25">
        <f t="shared" si="2"/>
        <v>0</v>
      </c>
      <c r="J25" s="26">
        <v>0</v>
      </c>
      <c r="K25" s="68">
        <v>1</v>
      </c>
      <c r="L25" s="25">
        <v>14</v>
      </c>
      <c r="M25" s="26">
        <v>14</v>
      </c>
      <c r="N25" s="27">
        <v>14</v>
      </c>
      <c r="O25" s="250">
        <f t="shared" si="0"/>
        <v>0</v>
      </c>
      <c r="P25" s="69">
        <v>0</v>
      </c>
      <c r="Q25" s="70">
        <v>0.16666666666666666</v>
      </c>
      <c r="R25" s="32">
        <v>0.03</v>
      </c>
      <c r="S25" s="33">
        <v>0.03</v>
      </c>
      <c r="T25" s="34">
        <v>0.03</v>
      </c>
      <c r="V25" s="562"/>
      <c r="W25" s="379" t="s">
        <v>19</v>
      </c>
      <c r="X25" s="25">
        <v>1</v>
      </c>
      <c r="Y25" s="26"/>
      <c r="Z25" s="26">
        <v>1</v>
      </c>
      <c r="AA25" s="26">
        <v>0</v>
      </c>
      <c r="AB25" s="26">
        <v>0</v>
      </c>
      <c r="AC25" s="68">
        <v>0</v>
      </c>
      <c r="AD25" s="25">
        <f t="shared" si="3"/>
        <v>2</v>
      </c>
      <c r="AE25" s="26">
        <v>3</v>
      </c>
      <c r="AF25" s="68">
        <v>4</v>
      </c>
      <c r="AG25" s="25">
        <v>233</v>
      </c>
      <c r="AH25" s="26">
        <v>379</v>
      </c>
      <c r="AI25" s="27">
        <v>187</v>
      </c>
      <c r="AJ25" s="244">
        <f t="shared" si="1"/>
        <v>0.3333333333333333</v>
      </c>
      <c r="AK25" s="69">
        <v>0.5</v>
      </c>
      <c r="AL25" s="69">
        <v>0.6666666666666666</v>
      </c>
      <c r="AM25" s="32">
        <v>0.49</v>
      </c>
      <c r="AN25" s="33">
        <v>0.81</v>
      </c>
      <c r="AO25" s="34">
        <v>0.4</v>
      </c>
    </row>
    <row r="26" spans="1:41" s="134" customFormat="1" ht="13.5" customHeight="1">
      <c r="A26" s="562"/>
      <c r="B26" s="389" t="s">
        <v>20</v>
      </c>
      <c r="C26" s="25"/>
      <c r="D26" s="26"/>
      <c r="E26" s="26"/>
      <c r="F26" s="26"/>
      <c r="G26" s="26"/>
      <c r="H26" s="68"/>
      <c r="I26" s="25">
        <f t="shared" si="2"/>
        <v>0</v>
      </c>
      <c r="J26" s="26">
        <v>0</v>
      </c>
      <c r="K26" s="68">
        <v>1</v>
      </c>
      <c r="L26" s="25">
        <v>18</v>
      </c>
      <c r="M26" s="26">
        <v>18</v>
      </c>
      <c r="N26" s="27">
        <v>14</v>
      </c>
      <c r="O26" s="250">
        <f t="shared" si="0"/>
        <v>0</v>
      </c>
      <c r="P26" s="69">
        <v>0</v>
      </c>
      <c r="Q26" s="70">
        <v>0.16666666666666666</v>
      </c>
      <c r="R26" s="32">
        <v>0.04</v>
      </c>
      <c r="S26" s="33">
        <v>0.04</v>
      </c>
      <c r="T26" s="34">
        <v>0.03</v>
      </c>
      <c r="V26" s="562"/>
      <c r="W26" s="379" t="s">
        <v>20</v>
      </c>
      <c r="X26" s="25">
        <v>2</v>
      </c>
      <c r="Y26" s="26"/>
      <c r="Z26" s="26">
        <v>0</v>
      </c>
      <c r="AA26" s="26">
        <v>0</v>
      </c>
      <c r="AB26" s="26">
        <v>0</v>
      </c>
      <c r="AC26" s="68">
        <v>0</v>
      </c>
      <c r="AD26" s="25">
        <f t="shared" si="3"/>
        <v>2</v>
      </c>
      <c r="AE26" s="26">
        <v>3</v>
      </c>
      <c r="AF26" s="68">
        <v>4</v>
      </c>
      <c r="AG26" s="25">
        <v>244</v>
      </c>
      <c r="AH26" s="26">
        <v>456</v>
      </c>
      <c r="AI26" s="27">
        <v>189</v>
      </c>
      <c r="AJ26" s="244">
        <f t="shared" si="1"/>
        <v>0.3333333333333333</v>
      </c>
      <c r="AK26" s="69">
        <v>0.5</v>
      </c>
      <c r="AL26" s="69">
        <v>0.6666666666666666</v>
      </c>
      <c r="AM26" s="32">
        <v>0.52</v>
      </c>
      <c r="AN26" s="33">
        <v>0.97</v>
      </c>
      <c r="AO26" s="34">
        <v>0.41</v>
      </c>
    </row>
    <row r="27" spans="1:41" s="134" customFormat="1" ht="13.5" customHeight="1">
      <c r="A27" s="563"/>
      <c r="B27" s="391" t="s">
        <v>21</v>
      </c>
      <c r="C27" s="40"/>
      <c r="D27" s="41"/>
      <c r="E27" s="41"/>
      <c r="F27" s="41"/>
      <c r="G27" s="41"/>
      <c r="H27" s="136"/>
      <c r="I27" s="40">
        <f t="shared" si="2"/>
        <v>0</v>
      </c>
      <c r="J27" s="41">
        <v>0</v>
      </c>
      <c r="K27" s="136">
        <v>1</v>
      </c>
      <c r="L27" s="40">
        <v>15</v>
      </c>
      <c r="M27" s="41">
        <v>13</v>
      </c>
      <c r="N27" s="42">
        <v>13</v>
      </c>
      <c r="O27" s="252">
        <f t="shared" si="0"/>
        <v>0</v>
      </c>
      <c r="P27" s="137">
        <v>0</v>
      </c>
      <c r="Q27" s="138">
        <v>0.16666666666666666</v>
      </c>
      <c r="R27" s="47">
        <v>0.03</v>
      </c>
      <c r="S27" s="48">
        <v>0.03</v>
      </c>
      <c r="T27" s="49">
        <v>0.03</v>
      </c>
      <c r="V27" s="563"/>
      <c r="W27" s="381" t="s">
        <v>21</v>
      </c>
      <c r="X27" s="40">
        <v>0</v>
      </c>
      <c r="Y27" s="41"/>
      <c r="Z27" s="41">
        <v>1</v>
      </c>
      <c r="AA27" s="41">
        <v>0</v>
      </c>
      <c r="AB27" s="41">
        <v>0</v>
      </c>
      <c r="AC27" s="136">
        <v>0</v>
      </c>
      <c r="AD27" s="40">
        <f t="shared" si="3"/>
        <v>1</v>
      </c>
      <c r="AE27" s="41">
        <v>4</v>
      </c>
      <c r="AF27" s="136">
        <v>5</v>
      </c>
      <c r="AG27" s="40">
        <v>242</v>
      </c>
      <c r="AH27" s="41">
        <v>392</v>
      </c>
      <c r="AI27" s="42">
        <v>211</v>
      </c>
      <c r="AJ27" s="259">
        <f t="shared" si="1"/>
        <v>0.16666666666666666</v>
      </c>
      <c r="AK27" s="137">
        <v>0.6666666666666666</v>
      </c>
      <c r="AL27" s="137">
        <v>0.8333333333333334</v>
      </c>
      <c r="AM27" s="47">
        <v>0.51</v>
      </c>
      <c r="AN27" s="48">
        <v>0.84</v>
      </c>
      <c r="AO27" s="49">
        <v>0.45</v>
      </c>
    </row>
    <row r="28" spans="1:41" s="134" customFormat="1" ht="13.5" customHeight="1">
      <c r="A28" s="561">
        <v>6</v>
      </c>
      <c r="B28" s="389" t="s">
        <v>22</v>
      </c>
      <c r="C28" s="25"/>
      <c r="D28" s="26"/>
      <c r="E28" s="26"/>
      <c r="F28" s="26"/>
      <c r="G28" s="26"/>
      <c r="H28" s="68"/>
      <c r="I28" s="25">
        <f t="shared" si="2"/>
        <v>0</v>
      </c>
      <c r="J28" s="26">
        <v>0</v>
      </c>
      <c r="K28" s="68">
        <v>0</v>
      </c>
      <c r="L28" s="25">
        <v>31</v>
      </c>
      <c r="M28" s="26">
        <v>13</v>
      </c>
      <c r="N28" s="27">
        <v>16</v>
      </c>
      <c r="O28" s="250">
        <f t="shared" si="0"/>
        <v>0</v>
      </c>
      <c r="P28" s="69">
        <v>0</v>
      </c>
      <c r="Q28" s="70">
        <v>0</v>
      </c>
      <c r="R28" s="32">
        <v>0.07</v>
      </c>
      <c r="S28" s="33">
        <v>0.03</v>
      </c>
      <c r="T28" s="34">
        <v>0.03</v>
      </c>
      <c r="V28" s="561">
        <v>6</v>
      </c>
      <c r="W28" s="379" t="s">
        <v>22</v>
      </c>
      <c r="X28" s="25">
        <v>0</v>
      </c>
      <c r="Y28" s="26"/>
      <c r="Z28" s="26">
        <v>0</v>
      </c>
      <c r="AA28" s="26">
        <v>0</v>
      </c>
      <c r="AB28" s="26">
        <v>1</v>
      </c>
      <c r="AC28" s="68">
        <v>0</v>
      </c>
      <c r="AD28" s="25">
        <f t="shared" si="3"/>
        <v>1</v>
      </c>
      <c r="AE28" s="26">
        <v>5</v>
      </c>
      <c r="AF28" s="68">
        <v>6</v>
      </c>
      <c r="AG28" s="25">
        <v>257</v>
      </c>
      <c r="AH28" s="26">
        <v>413</v>
      </c>
      <c r="AI28" s="27">
        <v>278</v>
      </c>
      <c r="AJ28" s="244">
        <f t="shared" si="1"/>
        <v>0.16666666666666666</v>
      </c>
      <c r="AK28" s="69">
        <v>0.8333333333333334</v>
      </c>
      <c r="AL28" s="69">
        <v>1</v>
      </c>
      <c r="AM28" s="32">
        <v>0.54</v>
      </c>
      <c r="AN28" s="33">
        <v>0.88</v>
      </c>
      <c r="AO28" s="34">
        <v>0.6</v>
      </c>
    </row>
    <row r="29" spans="1:41" s="134" customFormat="1" ht="13.5" customHeight="1">
      <c r="A29" s="562"/>
      <c r="B29" s="389" t="s">
        <v>23</v>
      </c>
      <c r="C29" s="25"/>
      <c r="D29" s="26"/>
      <c r="E29" s="26"/>
      <c r="F29" s="26"/>
      <c r="G29" s="26"/>
      <c r="H29" s="68"/>
      <c r="I29" s="25">
        <f t="shared" si="2"/>
        <v>0</v>
      </c>
      <c r="J29" s="26">
        <v>0</v>
      </c>
      <c r="K29" s="68">
        <v>0</v>
      </c>
      <c r="L29" s="25">
        <v>21</v>
      </c>
      <c r="M29" s="26">
        <v>15</v>
      </c>
      <c r="N29" s="27">
        <v>15</v>
      </c>
      <c r="O29" s="250">
        <f t="shared" si="0"/>
        <v>0</v>
      </c>
      <c r="P29" s="69">
        <v>0</v>
      </c>
      <c r="Q29" s="70">
        <v>0</v>
      </c>
      <c r="R29" s="32">
        <v>0.04</v>
      </c>
      <c r="S29" s="33">
        <v>0.03</v>
      </c>
      <c r="T29" s="34">
        <v>0.03</v>
      </c>
      <c r="V29" s="562"/>
      <c r="W29" s="379" t="s">
        <v>23</v>
      </c>
      <c r="X29" s="25">
        <v>0</v>
      </c>
      <c r="Y29" s="26"/>
      <c r="Z29" s="26">
        <v>0</v>
      </c>
      <c r="AA29" s="26">
        <v>0</v>
      </c>
      <c r="AB29" s="26">
        <v>0</v>
      </c>
      <c r="AC29" s="68">
        <v>0</v>
      </c>
      <c r="AD29" s="25">
        <f t="shared" si="3"/>
        <v>0</v>
      </c>
      <c r="AE29" s="26">
        <v>4</v>
      </c>
      <c r="AF29" s="68">
        <v>5</v>
      </c>
      <c r="AG29" s="25">
        <v>271</v>
      </c>
      <c r="AH29" s="26">
        <v>388</v>
      </c>
      <c r="AI29" s="27">
        <v>240</v>
      </c>
      <c r="AJ29" s="244">
        <f t="shared" si="1"/>
        <v>0</v>
      </c>
      <c r="AK29" s="69">
        <v>0.6666666666666666</v>
      </c>
      <c r="AL29" s="69">
        <v>0.8333333333333334</v>
      </c>
      <c r="AM29" s="32">
        <v>0.57</v>
      </c>
      <c r="AN29" s="33">
        <v>0.83</v>
      </c>
      <c r="AO29" s="34">
        <v>0.52</v>
      </c>
    </row>
    <row r="30" spans="1:41" s="134" customFormat="1" ht="13.5" customHeight="1">
      <c r="A30" s="562"/>
      <c r="B30" s="389" t="s">
        <v>24</v>
      </c>
      <c r="C30" s="25"/>
      <c r="D30" s="26"/>
      <c r="E30" s="26"/>
      <c r="F30" s="26"/>
      <c r="G30" s="26"/>
      <c r="H30" s="68"/>
      <c r="I30" s="25">
        <f t="shared" si="2"/>
        <v>0</v>
      </c>
      <c r="J30" s="26">
        <v>0</v>
      </c>
      <c r="K30" s="68">
        <v>0</v>
      </c>
      <c r="L30" s="25">
        <v>13</v>
      </c>
      <c r="M30" s="26">
        <v>21</v>
      </c>
      <c r="N30" s="27">
        <v>21</v>
      </c>
      <c r="O30" s="250">
        <f t="shared" si="0"/>
        <v>0</v>
      </c>
      <c r="P30" s="69">
        <v>0</v>
      </c>
      <c r="Q30" s="70">
        <v>0</v>
      </c>
      <c r="R30" s="32">
        <v>0.03</v>
      </c>
      <c r="S30" s="33">
        <v>0.04</v>
      </c>
      <c r="T30" s="34">
        <v>0.04</v>
      </c>
      <c r="V30" s="562"/>
      <c r="W30" s="379" t="s">
        <v>24</v>
      </c>
      <c r="X30" s="25">
        <v>0</v>
      </c>
      <c r="Y30" s="26"/>
      <c r="Z30" s="26">
        <v>1</v>
      </c>
      <c r="AA30" s="26">
        <v>0</v>
      </c>
      <c r="AB30" s="26">
        <v>0</v>
      </c>
      <c r="AC30" s="68">
        <v>0</v>
      </c>
      <c r="AD30" s="25">
        <f t="shared" si="3"/>
        <v>1</v>
      </c>
      <c r="AE30" s="26">
        <v>1</v>
      </c>
      <c r="AF30" s="68">
        <v>12</v>
      </c>
      <c r="AG30" s="25">
        <v>255</v>
      </c>
      <c r="AH30" s="26">
        <v>430</v>
      </c>
      <c r="AI30" s="27">
        <v>357</v>
      </c>
      <c r="AJ30" s="244">
        <f t="shared" si="1"/>
        <v>0.16666666666666666</v>
      </c>
      <c r="AK30" s="69">
        <v>0.16666666666666666</v>
      </c>
      <c r="AL30" s="69">
        <v>2</v>
      </c>
      <c r="AM30" s="32">
        <v>0.54</v>
      </c>
      <c r="AN30" s="33">
        <v>0.91</v>
      </c>
      <c r="AO30" s="34">
        <v>0.76</v>
      </c>
    </row>
    <row r="31" spans="1:41" s="134" customFormat="1" ht="13.5" customHeight="1">
      <c r="A31" s="563"/>
      <c r="B31" s="391">
        <v>26</v>
      </c>
      <c r="C31" s="40"/>
      <c r="D31" s="41"/>
      <c r="E31" s="41"/>
      <c r="F31" s="41"/>
      <c r="G31" s="41"/>
      <c r="H31" s="136"/>
      <c r="I31" s="40">
        <f t="shared" si="2"/>
        <v>0</v>
      </c>
      <c r="J31" s="41">
        <v>0</v>
      </c>
      <c r="K31" s="136">
        <v>0</v>
      </c>
      <c r="L31" s="40">
        <v>30</v>
      </c>
      <c r="M31" s="41">
        <v>27</v>
      </c>
      <c r="N31" s="42">
        <v>15</v>
      </c>
      <c r="O31" s="252">
        <f t="shared" si="0"/>
        <v>0</v>
      </c>
      <c r="P31" s="137">
        <v>0</v>
      </c>
      <c r="Q31" s="138">
        <v>0</v>
      </c>
      <c r="R31" s="47">
        <v>0.06</v>
      </c>
      <c r="S31" s="48">
        <v>0.06</v>
      </c>
      <c r="T31" s="49">
        <v>0.03</v>
      </c>
      <c r="V31" s="563"/>
      <c r="W31" s="381">
        <v>26</v>
      </c>
      <c r="X31" s="40">
        <v>0</v>
      </c>
      <c r="Y31" s="41"/>
      <c r="Z31" s="41">
        <v>0</v>
      </c>
      <c r="AA31" s="41">
        <v>1</v>
      </c>
      <c r="AB31" s="41">
        <v>0</v>
      </c>
      <c r="AC31" s="136">
        <v>0</v>
      </c>
      <c r="AD31" s="40">
        <f t="shared" si="3"/>
        <v>1</v>
      </c>
      <c r="AE31" s="41">
        <v>2</v>
      </c>
      <c r="AF31" s="136">
        <v>7</v>
      </c>
      <c r="AG31" s="40">
        <v>244</v>
      </c>
      <c r="AH31" s="41">
        <v>397</v>
      </c>
      <c r="AI31" s="42">
        <v>288</v>
      </c>
      <c r="AJ31" s="259">
        <f t="shared" si="1"/>
        <v>0.16666666666666666</v>
      </c>
      <c r="AK31" s="137">
        <v>0.3333333333333333</v>
      </c>
      <c r="AL31" s="137">
        <v>1.1666666666666667</v>
      </c>
      <c r="AM31" s="47">
        <v>0.52</v>
      </c>
      <c r="AN31" s="48">
        <v>0.85</v>
      </c>
      <c r="AO31" s="49">
        <v>0.62</v>
      </c>
    </row>
    <row r="32" spans="1:41" s="134" customFormat="1" ht="13.5" customHeight="1">
      <c r="A32" s="561">
        <v>7</v>
      </c>
      <c r="B32" s="389" t="s">
        <v>26</v>
      </c>
      <c r="C32" s="25"/>
      <c r="D32" s="26"/>
      <c r="E32" s="26"/>
      <c r="F32" s="26"/>
      <c r="G32" s="26"/>
      <c r="H32" s="68">
        <v>2</v>
      </c>
      <c r="I32" s="25">
        <f t="shared" si="2"/>
        <v>2</v>
      </c>
      <c r="J32" s="26">
        <v>0</v>
      </c>
      <c r="K32" s="68">
        <v>0</v>
      </c>
      <c r="L32" s="25">
        <v>41</v>
      </c>
      <c r="M32" s="26">
        <v>14</v>
      </c>
      <c r="N32" s="27">
        <v>22</v>
      </c>
      <c r="O32" s="250">
        <f t="shared" si="0"/>
        <v>0.3333333333333333</v>
      </c>
      <c r="P32" s="69">
        <v>0</v>
      </c>
      <c r="Q32" s="70">
        <v>0</v>
      </c>
      <c r="R32" s="32">
        <v>0.09</v>
      </c>
      <c r="S32" s="33">
        <v>0.03</v>
      </c>
      <c r="T32" s="34">
        <v>0.05</v>
      </c>
      <c r="V32" s="561">
        <v>7</v>
      </c>
      <c r="W32" s="379" t="s">
        <v>26</v>
      </c>
      <c r="X32" s="25">
        <v>0</v>
      </c>
      <c r="Y32" s="26"/>
      <c r="Z32" s="26">
        <v>0</v>
      </c>
      <c r="AA32" s="26">
        <v>0</v>
      </c>
      <c r="AB32" s="26">
        <v>0</v>
      </c>
      <c r="AC32" s="68">
        <v>0</v>
      </c>
      <c r="AD32" s="25">
        <f t="shared" si="3"/>
        <v>0</v>
      </c>
      <c r="AE32" s="26">
        <v>5</v>
      </c>
      <c r="AF32" s="68">
        <v>12</v>
      </c>
      <c r="AG32" s="25">
        <v>222</v>
      </c>
      <c r="AH32" s="26">
        <v>457</v>
      </c>
      <c r="AI32" s="27">
        <v>301</v>
      </c>
      <c r="AJ32" s="258">
        <f t="shared" si="1"/>
        <v>0</v>
      </c>
      <c r="AK32" s="69">
        <v>0.8333333333333334</v>
      </c>
      <c r="AL32" s="69">
        <v>2</v>
      </c>
      <c r="AM32" s="32">
        <v>0.47</v>
      </c>
      <c r="AN32" s="33">
        <v>0.98</v>
      </c>
      <c r="AO32" s="34">
        <v>0.65</v>
      </c>
    </row>
    <row r="33" spans="1:41" s="134" customFormat="1" ht="13.5" customHeight="1">
      <c r="A33" s="562"/>
      <c r="B33" s="389" t="s">
        <v>27</v>
      </c>
      <c r="C33" s="25"/>
      <c r="D33" s="26"/>
      <c r="E33" s="26"/>
      <c r="F33" s="26"/>
      <c r="G33" s="26"/>
      <c r="H33" s="68">
        <v>3</v>
      </c>
      <c r="I33" s="25">
        <f t="shared" si="2"/>
        <v>3</v>
      </c>
      <c r="J33" s="26">
        <v>1</v>
      </c>
      <c r="K33" s="68">
        <v>0</v>
      </c>
      <c r="L33" s="25">
        <v>52</v>
      </c>
      <c r="M33" s="26">
        <v>25</v>
      </c>
      <c r="N33" s="27">
        <v>17</v>
      </c>
      <c r="O33" s="250">
        <f t="shared" si="0"/>
        <v>0.5</v>
      </c>
      <c r="P33" s="69">
        <v>0.16666666666666666</v>
      </c>
      <c r="Q33" s="70">
        <v>0</v>
      </c>
      <c r="R33" s="32">
        <v>0.11</v>
      </c>
      <c r="S33" s="33">
        <v>0.05</v>
      </c>
      <c r="T33" s="34">
        <v>0.04</v>
      </c>
      <c r="V33" s="562"/>
      <c r="W33" s="379" t="s">
        <v>27</v>
      </c>
      <c r="X33" s="25">
        <v>0</v>
      </c>
      <c r="Y33" s="26"/>
      <c r="Z33" s="26">
        <v>0</v>
      </c>
      <c r="AA33" s="26">
        <v>0</v>
      </c>
      <c r="AB33" s="26">
        <v>0</v>
      </c>
      <c r="AC33" s="68">
        <v>0</v>
      </c>
      <c r="AD33" s="25">
        <f t="shared" si="3"/>
        <v>0</v>
      </c>
      <c r="AE33" s="26">
        <v>3</v>
      </c>
      <c r="AF33" s="68">
        <v>10</v>
      </c>
      <c r="AG33" s="25">
        <v>202</v>
      </c>
      <c r="AH33" s="26">
        <v>443</v>
      </c>
      <c r="AI33" s="27">
        <v>324</v>
      </c>
      <c r="AJ33" s="244">
        <f t="shared" si="1"/>
        <v>0</v>
      </c>
      <c r="AK33" s="69">
        <v>0.5</v>
      </c>
      <c r="AL33" s="69">
        <v>1.6666666666666667</v>
      </c>
      <c r="AM33" s="32">
        <v>0.43</v>
      </c>
      <c r="AN33" s="33">
        <v>0.95</v>
      </c>
      <c r="AO33" s="34">
        <v>0.7</v>
      </c>
    </row>
    <row r="34" spans="1:41" s="134" customFormat="1" ht="13.5" customHeight="1">
      <c r="A34" s="562"/>
      <c r="B34" s="389" t="s">
        <v>28</v>
      </c>
      <c r="C34" s="25"/>
      <c r="D34" s="26"/>
      <c r="E34" s="26"/>
      <c r="F34" s="26"/>
      <c r="G34" s="26"/>
      <c r="H34" s="68">
        <v>2</v>
      </c>
      <c r="I34" s="25">
        <f t="shared" si="2"/>
        <v>2</v>
      </c>
      <c r="J34" s="26">
        <v>0</v>
      </c>
      <c r="K34" s="68">
        <v>0</v>
      </c>
      <c r="L34" s="25">
        <v>55</v>
      </c>
      <c r="M34" s="26">
        <v>23</v>
      </c>
      <c r="N34" s="27">
        <v>23</v>
      </c>
      <c r="O34" s="250">
        <f t="shared" si="0"/>
        <v>0.3333333333333333</v>
      </c>
      <c r="P34" s="69">
        <v>0</v>
      </c>
      <c r="Q34" s="70">
        <v>0</v>
      </c>
      <c r="R34" s="32">
        <v>0.12</v>
      </c>
      <c r="S34" s="33">
        <v>0.05</v>
      </c>
      <c r="T34" s="34">
        <v>0.05</v>
      </c>
      <c r="V34" s="562"/>
      <c r="W34" s="379" t="s">
        <v>28</v>
      </c>
      <c r="X34" s="25">
        <v>0</v>
      </c>
      <c r="Y34" s="26"/>
      <c r="Z34" s="26">
        <v>1</v>
      </c>
      <c r="AA34" s="26">
        <v>0</v>
      </c>
      <c r="AB34" s="26">
        <v>0</v>
      </c>
      <c r="AC34" s="68">
        <v>0</v>
      </c>
      <c r="AD34" s="25">
        <f t="shared" si="3"/>
        <v>1</v>
      </c>
      <c r="AE34" s="26">
        <v>2</v>
      </c>
      <c r="AF34" s="68">
        <v>4</v>
      </c>
      <c r="AG34" s="25">
        <v>188</v>
      </c>
      <c r="AH34" s="26">
        <v>402</v>
      </c>
      <c r="AI34" s="27">
        <v>266</v>
      </c>
      <c r="AJ34" s="244">
        <f t="shared" si="1"/>
        <v>0.16666666666666666</v>
      </c>
      <c r="AK34" s="69">
        <v>0.3333333333333333</v>
      </c>
      <c r="AL34" s="69">
        <v>0.6666666666666666</v>
      </c>
      <c r="AM34" s="32">
        <v>0.4</v>
      </c>
      <c r="AN34" s="33">
        <v>0.86</v>
      </c>
      <c r="AO34" s="34">
        <v>0.57</v>
      </c>
    </row>
    <row r="35" spans="1:41" s="134" customFormat="1" ht="13.5" customHeight="1">
      <c r="A35" s="563"/>
      <c r="B35" s="389" t="s">
        <v>29</v>
      </c>
      <c r="C35" s="25"/>
      <c r="D35" s="26"/>
      <c r="E35" s="26"/>
      <c r="F35" s="26"/>
      <c r="G35" s="26"/>
      <c r="H35" s="68"/>
      <c r="I35" s="25">
        <f t="shared" si="2"/>
        <v>0</v>
      </c>
      <c r="J35" s="26">
        <v>0</v>
      </c>
      <c r="K35" s="68">
        <v>3</v>
      </c>
      <c r="L35" s="25">
        <v>53</v>
      </c>
      <c r="M35" s="26">
        <v>44</v>
      </c>
      <c r="N35" s="27">
        <v>40</v>
      </c>
      <c r="O35" s="250">
        <f t="shared" si="0"/>
        <v>0</v>
      </c>
      <c r="P35" s="69">
        <v>0</v>
      </c>
      <c r="Q35" s="70">
        <v>0.5</v>
      </c>
      <c r="R35" s="32">
        <v>0.11</v>
      </c>
      <c r="S35" s="33">
        <v>0.09</v>
      </c>
      <c r="T35" s="34">
        <v>0.09</v>
      </c>
      <c r="V35" s="563"/>
      <c r="W35" s="379" t="s">
        <v>29</v>
      </c>
      <c r="X35" s="25">
        <v>0</v>
      </c>
      <c r="Y35" s="26"/>
      <c r="Z35" s="26">
        <v>0</v>
      </c>
      <c r="AA35" s="26">
        <v>0</v>
      </c>
      <c r="AB35" s="26">
        <v>0</v>
      </c>
      <c r="AC35" s="68">
        <v>0</v>
      </c>
      <c r="AD35" s="25">
        <f t="shared" si="3"/>
        <v>0</v>
      </c>
      <c r="AE35" s="26">
        <v>5</v>
      </c>
      <c r="AF35" s="68">
        <v>11</v>
      </c>
      <c r="AG35" s="25">
        <v>197</v>
      </c>
      <c r="AH35" s="26">
        <v>464</v>
      </c>
      <c r="AI35" s="27">
        <v>312</v>
      </c>
      <c r="AJ35" s="244">
        <f t="shared" si="1"/>
        <v>0</v>
      </c>
      <c r="AK35" s="69">
        <v>0.8333333333333334</v>
      </c>
      <c r="AL35" s="69">
        <v>1.8333333333333333</v>
      </c>
      <c r="AM35" s="32">
        <v>0.42</v>
      </c>
      <c r="AN35" s="33">
        <v>0.99</v>
      </c>
      <c r="AO35" s="34">
        <v>0.67</v>
      </c>
    </row>
    <row r="36" spans="1:41" s="134" customFormat="1" ht="13.5" customHeight="1">
      <c r="A36" s="561">
        <v>8</v>
      </c>
      <c r="B36" s="390" t="s">
        <v>30</v>
      </c>
      <c r="C36" s="57"/>
      <c r="D36" s="58"/>
      <c r="E36" s="58"/>
      <c r="F36" s="58"/>
      <c r="G36" s="58"/>
      <c r="H36" s="71">
        <v>2</v>
      </c>
      <c r="I36" s="57">
        <f t="shared" si="2"/>
        <v>2</v>
      </c>
      <c r="J36" s="58">
        <v>0</v>
      </c>
      <c r="K36" s="71">
        <v>0</v>
      </c>
      <c r="L36" s="57">
        <v>67</v>
      </c>
      <c r="M36" s="58">
        <v>31</v>
      </c>
      <c r="N36" s="59">
        <v>26</v>
      </c>
      <c r="O36" s="251">
        <f t="shared" si="0"/>
        <v>0.3333333333333333</v>
      </c>
      <c r="P36" s="72">
        <v>0</v>
      </c>
      <c r="Q36" s="73">
        <v>0</v>
      </c>
      <c r="R36" s="64">
        <v>0.14</v>
      </c>
      <c r="S36" s="65">
        <v>0.07</v>
      </c>
      <c r="T36" s="66">
        <v>0.06</v>
      </c>
      <c r="V36" s="561">
        <v>8</v>
      </c>
      <c r="W36" s="380" t="s">
        <v>30</v>
      </c>
      <c r="X36" s="57">
        <v>0</v>
      </c>
      <c r="Y36" s="58"/>
      <c r="Z36" s="58">
        <v>0</v>
      </c>
      <c r="AA36" s="58">
        <v>0</v>
      </c>
      <c r="AB36" s="58">
        <v>0</v>
      </c>
      <c r="AC36" s="71">
        <v>0</v>
      </c>
      <c r="AD36" s="57">
        <f t="shared" si="3"/>
        <v>0</v>
      </c>
      <c r="AE36" s="58">
        <v>2</v>
      </c>
      <c r="AF36" s="71">
        <v>12</v>
      </c>
      <c r="AG36" s="57">
        <v>182</v>
      </c>
      <c r="AH36" s="58">
        <v>444</v>
      </c>
      <c r="AI36" s="59">
        <v>302</v>
      </c>
      <c r="AJ36" s="258">
        <f t="shared" si="1"/>
        <v>0</v>
      </c>
      <c r="AK36" s="72">
        <v>0.3333333333333333</v>
      </c>
      <c r="AL36" s="72">
        <v>2</v>
      </c>
      <c r="AM36" s="64">
        <v>0.38</v>
      </c>
      <c r="AN36" s="65">
        <v>0.95</v>
      </c>
      <c r="AO36" s="66">
        <v>0.65</v>
      </c>
    </row>
    <row r="37" spans="1:41" s="134" customFormat="1" ht="13.5" customHeight="1">
      <c r="A37" s="562"/>
      <c r="B37" s="389" t="s">
        <v>31</v>
      </c>
      <c r="C37" s="25"/>
      <c r="D37" s="26"/>
      <c r="E37" s="26"/>
      <c r="F37" s="26"/>
      <c r="G37" s="26"/>
      <c r="H37" s="68">
        <v>3</v>
      </c>
      <c r="I37" s="25">
        <f t="shared" si="2"/>
        <v>3</v>
      </c>
      <c r="J37" s="26">
        <v>0</v>
      </c>
      <c r="K37" s="68">
        <v>1</v>
      </c>
      <c r="L37" s="25">
        <v>46</v>
      </c>
      <c r="M37" s="26">
        <v>29</v>
      </c>
      <c r="N37" s="27">
        <v>24</v>
      </c>
      <c r="O37" s="250">
        <f t="shared" si="0"/>
        <v>0.5</v>
      </c>
      <c r="P37" s="69">
        <v>0</v>
      </c>
      <c r="Q37" s="70">
        <v>0.16666666666666666</v>
      </c>
      <c r="R37" s="32">
        <v>0.1</v>
      </c>
      <c r="S37" s="33">
        <v>0.06</v>
      </c>
      <c r="T37" s="34">
        <v>0.05</v>
      </c>
      <c r="V37" s="562"/>
      <c r="W37" s="379" t="s">
        <v>31</v>
      </c>
      <c r="X37" s="25">
        <v>0</v>
      </c>
      <c r="Y37" s="26"/>
      <c r="Z37" s="26">
        <v>0</v>
      </c>
      <c r="AA37" s="26">
        <v>0</v>
      </c>
      <c r="AB37" s="26">
        <v>0</v>
      </c>
      <c r="AC37" s="68">
        <v>0</v>
      </c>
      <c r="AD37" s="25">
        <f t="shared" si="3"/>
        <v>0</v>
      </c>
      <c r="AE37" s="26">
        <v>3</v>
      </c>
      <c r="AF37" s="68">
        <v>10</v>
      </c>
      <c r="AG37" s="25">
        <v>179</v>
      </c>
      <c r="AH37" s="26">
        <v>469</v>
      </c>
      <c r="AI37" s="27">
        <v>322</v>
      </c>
      <c r="AJ37" s="244">
        <f t="shared" si="1"/>
        <v>0</v>
      </c>
      <c r="AK37" s="69">
        <v>0.5</v>
      </c>
      <c r="AL37" s="69">
        <v>1.6666666666666667</v>
      </c>
      <c r="AM37" s="32">
        <v>0.38</v>
      </c>
      <c r="AN37" s="33">
        <v>1</v>
      </c>
      <c r="AO37" s="34">
        <v>0.69</v>
      </c>
    </row>
    <row r="38" spans="1:41" s="134" customFormat="1" ht="13.5" customHeight="1">
      <c r="A38" s="562"/>
      <c r="B38" s="389" t="s">
        <v>32</v>
      </c>
      <c r="C38" s="25"/>
      <c r="D38" s="26"/>
      <c r="E38" s="26"/>
      <c r="F38" s="26"/>
      <c r="G38" s="26"/>
      <c r="H38" s="68">
        <v>1</v>
      </c>
      <c r="I38" s="25">
        <f t="shared" si="2"/>
        <v>1</v>
      </c>
      <c r="J38" s="26">
        <v>0</v>
      </c>
      <c r="K38" s="68">
        <v>0</v>
      </c>
      <c r="L38" s="25">
        <v>54</v>
      </c>
      <c r="M38" s="26">
        <v>27</v>
      </c>
      <c r="N38" s="27">
        <v>52</v>
      </c>
      <c r="O38" s="250">
        <f t="shared" si="0"/>
        <v>0.16666666666666666</v>
      </c>
      <c r="P38" s="69">
        <v>0</v>
      </c>
      <c r="Q38" s="70">
        <v>0</v>
      </c>
      <c r="R38" s="32">
        <v>0.11</v>
      </c>
      <c r="S38" s="33">
        <v>0.06</v>
      </c>
      <c r="T38" s="34">
        <v>0.11</v>
      </c>
      <c r="V38" s="562"/>
      <c r="W38" s="379" t="s">
        <v>32</v>
      </c>
      <c r="X38" s="25">
        <v>1</v>
      </c>
      <c r="Y38" s="26"/>
      <c r="Z38" s="26">
        <v>0</v>
      </c>
      <c r="AA38" s="26">
        <v>0</v>
      </c>
      <c r="AB38" s="26">
        <v>0</v>
      </c>
      <c r="AC38" s="68">
        <v>0</v>
      </c>
      <c r="AD38" s="25">
        <f t="shared" si="3"/>
        <v>1</v>
      </c>
      <c r="AE38" s="26">
        <v>4</v>
      </c>
      <c r="AF38" s="68">
        <v>10</v>
      </c>
      <c r="AG38" s="25">
        <v>214</v>
      </c>
      <c r="AH38" s="26">
        <v>542</v>
      </c>
      <c r="AI38" s="27">
        <v>347</v>
      </c>
      <c r="AJ38" s="244">
        <f t="shared" si="1"/>
        <v>0.16666666666666666</v>
      </c>
      <c r="AK38" s="69">
        <v>0.6666666666666666</v>
      </c>
      <c r="AL38" s="69">
        <v>1.6666666666666667</v>
      </c>
      <c r="AM38" s="32">
        <v>0.45</v>
      </c>
      <c r="AN38" s="33">
        <v>1.16</v>
      </c>
      <c r="AO38" s="34">
        <v>0.74</v>
      </c>
    </row>
    <row r="39" spans="1:41" s="134" customFormat="1" ht="13.5" customHeight="1">
      <c r="A39" s="562"/>
      <c r="B39" s="389" t="s">
        <v>33</v>
      </c>
      <c r="C39" s="25"/>
      <c r="D39" s="26"/>
      <c r="E39" s="26"/>
      <c r="F39" s="26"/>
      <c r="G39" s="26"/>
      <c r="H39" s="68"/>
      <c r="I39" s="25">
        <f t="shared" si="2"/>
        <v>0</v>
      </c>
      <c r="J39" s="26">
        <v>0</v>
      </c>
      <c r="K39" s="68">
        <v>1</v>
      </c>
      <c r="L39" s="25">
        <v>47</v>
      </c>
      <c r="M39" s="26">
        <v>33</v>
      </c>
      <c r="N39" s="27">
        <v>35</v>
      </c>
      <c r="O39" s="250">
        <f t="shared" si="0"/>
        <v>0</v>
      </c>
      <c r="P39" s="69">
        <v>0</v>
      </c>
      <c r="Q39" s="70">
        <v>0.16666666666666666</v>
      </c>
      <c r="R39" s="32">
        <v>0.1</v>
      </c>
      <c r="S39" s="33">
        <v>0.07</v>
      </c>
      <c r="T39" s="34">
        <v>0.08</v>
      </c>
      <c r="V39" s="562"/>
      <c r="W39" s="379" t="s">
        <v>33</v>
      </c>
      <c r="X39" s="25">
        <v>0</v>
      </c>
      <c r="Y39" s="26"/>
      <c r="Z39" s="26">
        <v>0</v>
      </c>
      <c r="AA39" s="26">
        <v>0</v>
      </c>
      <c r="AB39" s="26">
        <v>0</v>
      </c>
      <c r="AC39" s="68">
        <v>0</v>
      </c>
      <c r="AD39" s="25">
        <f t="shared" si="3"/>
        <v>0</v>
      </c>
      <c r="AE39" s="26">
        <v>1</v>
      </c>
      <c r="AF39" s="68">
        <v>5</v>
      </c>
      <c r="AG39" s="25">
        <v>181</v>
      </c>
      <c r="AH39" s="26">
        <v>460</v>
      </c>
      <c r="AI39" s="27">
        <v>310</v>
      </c>
      <c r="AJ39" s="244">
        <f t="shared" si="1"/>
        <v>0</v>
      </c>
      <c r="AK39" s="69">
        <v>0.16666666666666666</v>
      </c>
      <c r="AL39" s="69">
        <v>0.8333333333333334</v>
      </c>
      <c r="AM39" s="32">
        <v>0.38</v>
      </c>
      <c r="AN39" s="33">
        <v>0.98</v>
      </c>
      <c r="AO39" s="34">
        <v>0.67</v>
      </c>
    </row>
    <row r="40" spans="1:41" s="134" customFormat="1" ht="13.5" customHeight="1">
      <c r="A40" s="563"/>
      <c r="B40" s="391" t="s">
        <v>34</v>
      </c>
      <c r="C40" s="40"/>
      <c r="D40" s="41"/>
      <c r="E40" s="41"/>
      <c r="F40" s="41"/>
      <c r="G40" s="41"/>
      <c r="H40" s="136">
        <v>2</v>
      </c>
      <c r="I40" s="40">
        <f t="shared" si="2"/>
        <v>2</v>
      </c>
      <c r="J40" s="41">
        <v>0</v>
      </c>
      <c r="K40" s="136">
        <v>1</v>
      </c>
      <c r="L40" s="40">
        <v>45</v>
      </c>
      <c r="M40" s="41">
        <v>25</v>
      </c>
      <c r="N40" s="42">
        <v>28</v>
      </c>
      <c r="O40" s="252">
        <f t="shared" si="0"/>
        <v>0.3333333333333333</v>
      </c>
      <c r="P40" s="137">
        <v>0</v>
      </c>
      <c r="Q40" s="138">
        <v>0.16666666666666666</v>
      </c>
      <c r="R40" s="47">
        <v>0.1</v>
      </c>
      <c r="S40" s="48">
        <v>0.05</v>
      </c>
      <c r="T40" s="49">
        <v>0.06</v>
      </c>
      <c r="V40" s="563"/>
      <c r="W40" s="381" t="s">
        <v>34</v>
      </c>
      <c r="X40" s="40">
        <v>0</v>
      </c>
      <c r="Y40" s="41"/>
      <c r="Z40" s="41">
        <v>0</v>
      </c>
      <c r="AA40" s="41">
        <v>0</v>
      </c>
      <c r="AB40" s="41">
        <v>0</v>
      </c>
      <c r="AC40" s="136">
        <v>0</v>
      </c>
      <c r="AD40" s="40">
        <f t="shared" si="3"/>
        <v>0</v>
      </c>
      <c r="AE40" s="41">
        <v>5</v>
      </c>
      <c r="AF40" s="136">
        <v>4</v>
      </c>
      <c r="AG40" s="40">
        <v>151</v>
      </c>
      <c r="AH40" s="41">
        <v>518</v>
      </c>
      <c r="AI40" s="42">
        <v>345</v>
      </c>
      <c r="AJ40" s="259">
        <f t="shared" si="1"/>
        <v>0</v>
      </c>
      <c r="AK40" s="137">
        <v>0.8333333333333334</v>
      </c>
      <c r="AL40" s="137">
        <v>0.6666666666666666</v>
      </c>
      <c r="AM40" s="47">
        <v>0.32</v>
      </c>
      <c r="AN40" s="48">
        <v>1.1</v>
      </c>
      <c r="AO40" s="49">
        <v>0.74</v>
      </c>
    </row>
    <row r="41" spans="1:41" s="134" customFormat="1" ht="13.5" customHeight="1">
      <c r="A41" s="561">
        <v>9</v>
      </c>
      <c r="B41" s="389" t="s">
        <v>35</v>
      </c>
      <c r="C41" s="25"/>
      <c r="D41" s="26"/>
      <c r="E41" s="26"/>
      <c r="F41" s="26"/>
      <c r="G41" s="26"/>
      <c r="H41" s="68">
        <v>1</v>
      </c>
      <c r="I41" s="25">
        <f t="shared" si="2"/>
        <v>1</v>
      </c>
      <c r="J41" s="26">
        <v>0</v>
      </c>
      <c r="K41" s="68">
        <v>0</v>
      </c>
      <c r="L41" s="25">
        <v>49</v>
      </c>
      <c r="M41" s="26">
        <v>18</v>
      </c>
      <c r="N41" s="27">
        <v>30</v>
      </c>
      <c r="O41" s="250">
        <f t="shared" si="0"/>
        <v>0.16666666666666666</v>
      </c>
      <c r="P41" s="69">
        <v>0</v>
      </c>
      <c r="Q41" s="70">
        <v>0</v>
      </c>
      <c r="R41" s="32">
        <v>0.1</v>
      </c>
      <c r="S41" s="33">
        <v>0.04</v>
      </c>
      <c r="T41" s="34">
        <v>0.06</v>
      </c>
      <c r="V41" s="561">
        <v>9</v>
      </c>
      <c r="W41" s="379" t="s">
        <v>35</v>
      </c>
      <c r="X41" s="25">
        <v>1</v>
      </c>
      <c r="Y41" s="26"/>
      <c r="Z41" s="26">
        <v>0</v>
      </c>
      <c r="AA41" s="26">
        <v>0</v>
      </c>
      <c r="AB41" s="26">
        <v>0</v>
      </c>
      <c r="AC41" s="68">
        <v>0</v>
      </c>
      <c r="AD41" s="25">
        <f t="shared" si="3"/>
        <v>1</v>
      </c>
      <c r="AE41" s="26">
        <v>1</v>
      </c>
      <c r="AF41" s="68">
        <v>5</v>
      </c>
      <c r="AG41" s="25">
        <v>154</v>
      </c>
      <c r="AH41" s="26">
        <v>495</v>
      </c>
      <c r="AI41" s="27">
        <v>335</v>
      </c>
      <c r="AJ41" s="244">
        <f t="shared" si="1"/>
        <v>0.16666666666666666</v>
      </c>
      <c r="AK41" s="69">
        <v>0.16666666666666666</v>
      </c>
      <c r="AL41" s="69">
        <v>0.8333333333333334</v>
      </c>
      <c r="AM41" s="32">
        <v>0.33</v>
      </c>
      <c r="AN41" s="33">
        <v>1.06</v>
      </c>
      <c r="AO41" s="34">
        <v>0.72</v>
      </c>
    </row>
    <row r="42" spans="1:41" s="134" customFormat="1" ht="13.5" customHeight="1">
      <c r="A42" s="562"/>
      <c r="B42" s="389" t="s">
        <v>36</v>
      </c>
      <c r="C42" s="25">
        <v>1</v>
      </c>
      <c r="D42" s="26"/>
      <c r="E42" s="26"/>
      <c r="F42" s="26"/>
      <c r="G42" s="26"/>
      <c r="H42" s="68">
        <v>1</v>
      </c>
      <c r="I42" s="25">
        <f t="shared" si="2"/>
        <v>2</v>
      </c>
      <c r="J42" s="26">
        <v>0</v>
      </c>
      <c r="K42" s="68">
        <v>0</v>
      </c>
      <c r="L42" s="25">
        <v>47</v>
      </c>
      <c r="M42" s="26">
        <v>39</v>
      </c>
      <c r="N42" s="27">
        <v>45</v>
      </c>
      <c r="O42" s="250">
        <f t="shared" si="0"/>
        <v>0.3333333333333333</v>
      </c>
      <c r="P42" s="69">
        <v>0</v>
      </c>
      <c r="Q42" s="70">
        <v>0</v>
      </c>
      <c r="R42" s="32">
        <v>0.1</v>
      </c>
      <c r="S42" s="33">
        <v>0.08</v>
      </c>
      <c r="T42" s="34">
        <v>0.1</v>
      </c>
      <c r="V42" s="562"/>
      <c r="W42" s="379" t="s">
        <v>36</v>
      </c>
      <c r="X42" s="25">
        <v>1</v>
      </c>
      <c r="Y42" s="26"/>
      <c r="Z42" s="26">
        <v>0</v>
      </c>
      <c r="AA42" s="26">
        <v>0</v>
      </c>
      <c r="AB42" s="26">
        <v>0</v>
      </c>
      <c r="AC42" s="68">
        <v>0</v>
      </c>
      <c r="AD42" s="25">
        <f t="shared" si="3"/>
        <v>1</v>
      </c>
      <c r="AE42" s="26">
        <v>3</v>
      </c>
      <c r="AF42" s="68">
        <v>9</v>
      </c>
      <c r="AG42" s="25">
        <v>193</v>
      </c>
      <c r="AH42" s="26">
        <v>530</v>
      </c>
      <c r="AI42" s="27">
        <v>413</v>
      </c>
      <c r="AJ42" s="244">
        <f t="shared" si="1"/>
        <v>0.16666666666666666</v>
      </c>
      <c r="AK42" s="69">
        <v>0.5</v>
      </c>
      <c r="AL42" s="69">
        <v>1.5</v>
      </c>
      <c r="AM42" s="32">
        <v>0.41</v>
      </c>
      <c r="AN42" s="33">
        <v>1.13</v>
      </c>
      <c r="AO42" s="34">
        <v>0.89</v>
      </c>
    </row>
    <row r="43" spans="1:41" s="134" customFormat="1" ht="13.5" customHeight="1">
      <c r="A43" s="562"/>
      <c r="B43" s="389" t="s">
        <v>37</v>
      </c>
      <c r="C43" s="25">
        <v>1</v>
      </c>
      <c r="D43" s="26"/>
      <c r="E43" s="26"/>
      <c r="F43" s="26"/>
      <c r="G43" s="26"/>
      <c r="H43" s="68"/>
      <c r="I43" s="25">
        <f t="shared" si="2"/>
        <v>1</v>
      </c>
      <c r="J43" s="26">
        <v>0</v>
      </c>
      <c r="K43" s="68">
        <v>0</v>
      </c>
      <c r="L43" s="25">
        <v>39</v>
      </c>
      <c r="M43" s="26">
        <v>29</v>
      </c>
      <c r="N43" s="27">
        <v>31</v>
      </c>
      <c r="O43" s="250">
        <f t="shared" si="0"/>
        <v>0.16666666666666666</v>
      </c>
      <c r="P43" s="69">
        <v>0</v>
      </c>
      <c r="Q43" s="70">
        <v>0</v>
      </c>
      <c r="R43" s="32">
        <v>0.08</v>
      </c>
      <c r="S43" s="33">
        <v>0.06</v>
      </c>
      <c r="T43" s="34">
        <v>0.07</v>
      </c>
      <c r="V43" s="562"/>
      <c r="W43" s="379" t="s">
        <v>37</v>
      </c>
      <c r="X43" s="25">
        <v>0</v>
      </c>
      <c r="Y43" s="26"/>
      <c r="Z43" s="26">
        <v>1</v>
      </c>
      <c r="AA43" s="26">
        <v>0</v>
      </c>
      <c r="AB43" s="26">
        <v>0</v>
      </c>
      <c r="AC43" s="68">
        <v>0</v>
      </c>
      <c r="AD43" s="25">
        <f t="shared" si="3"/>
        <v>1</v>
      </c>
      <c r="AE43" s="26">
        <v>4</v>
      </c>
      <c r="AF43" s="68">
        <v>6</v>
      </c>
      <c r="AG43" s="25">
        <v>160</v>
      </c>
      <c r="AH43" s="26">
        <v>492</v>
      </c>
      <c r="AI43" s="27">
        <v>281</v>
      </c>
      <c r="AJ43" s="244">
        <f t="shared" si="1"/>
        <v>0.16666666666666666</v>
      </c>
      <c r="AK43" s="69">
        <v>0.6666666666666666</v>
      </c>
      <c r="AL43" s="69">
        <v>1</v>
      </c>
      <c r="AM43" s="32">
        <v>0.34</v>
      </c>
      <c r="AN43" s="33">
        <v>1.05</v>
      </c>
      <c r="AO43" s="34">
        <v>0.6</v>
      </c>
    </row>
    <row r="44" spans="1:41" s="134" customFormat="1" ht="13.5" customHeight="1">
      <c r="A44" s="563"/>
      <c r="B44" s="391" t="s">
        <v>38</v>
      </c>
      <c r="C44" s="40"/>
      <c r="D44" s="41"/>
      <c r="E44" s="41"/>
      <c r="F44" s="41"/>
      <c r="G44" s="41"/>
      <c r="H44" s="136"/>
      <c r="I44" s="40">
        <f t="shared" si="2"/>
        <v>0</v>
      </c>
      <c r="J44" s="41">
        <v>1</v>
      </c>
      <c r="K44" s="136">
        <v>0</v>
      </c>
      <c r="L44" s="40">
        <v>31</v>
      </c>
      <c r="M44" s="41">
        <v>26</v>
      </c>
      <c r="N44" s="42">
        <v>46</v>
      </c>
      <c r="O44" s="252">
        <f t="shared" si="0"/>
        <v>0</v>
      </c>
      <c r="P44" s="137">
        <v>0.16666666666666666</v>
      </c>
      <c r="Q44" s="138">
        <v>0</v>
      </c>
      <c r="R44" s="47">
        <v>0.07</v>
      </c>
      <c r="S44" s="48">
        <v>0.06</v>
      </c>
      <c r="T44" s="49">
        <v>0.1</v>
      </c>
      <c r="V44" s="563"/>
      <c r="W44" s="381" t="s">
        <v>38</v>
      </c>
      <c r="X44" s="40">
        <v>1</v>
      </c>
      <c r="Y44" s="41"/>
      <c r="Z44" s="41">
        <v>0</v>
      </c>
      <c r="AA44" s="41">
        <v>0</v>
      </c>
      <c r="AB44" s="41">
        <v>1</v>
      </c>
      <c r="AC44" s="136">
        <v>0</v>
      </c>
      <c r="AD44" s="40">
        <f t="shared" si="3"/>
        <v>2</v>
      </c>
      <c r="AE44" s="41">
        <v>2</v>
      </c>
      <c r="AF44" s="136">
        <v>7</v>
      </c>
      <c r="AG44" s="40">
        <v>155</v>
      </c>
      <c r="AH44" s="41">
        <v>558</v>
      </c>
      <c r="AI44" s="42">
        <v>458</v>
      </c>
      <c r="AJ44" s="259">
        <f t="shared" si="1"/>
        <v>0.3333333333333333</v>
      </c>
      <c r="AK44" s="137">
        <v>0.3333333333333333</v>
      </c>
      <c r="AL44" s="137">
        <v>1.1666666666666667</v>
      </c>
      <c r="AM44" s="47">
        <v>0.33</v>
      </c>
      <c r="AN44" s="48">
        <v>1.2</v>
      </c>
      <c r="AO44" s="49">
        <v>0.98</v>
      </c>
    </row>
    <row r="45" spans="1:41" s="134" customFormat="1" ht="13.5" customHeight="1">
      <c r="A45" s="561">
        <v>10</v>
      </c>
      <c r="B45" s="390" t="s">
        <v>39</v>
      </c>
      <c r="C45" s="57"/>
      <c r="D45" s="58"/>
      <c r="E45" s="58"/>
      <c r="F45" s="58"/>
      <c r="G45" s="58"/>
      <c r="H45" s="71"/>
      <c r="I45" s="57">
        <f t="shared" si="2"/>
        <v>0</v>
      </c>
      <c r="J45" s="58">
        <v>0</v>
      </c>
      <c r="K45" s="71">
        <v>2</v>
      </c>
      <c r="L45" s="57">
        <v>24</v>
      </c>
      <c r="M45" s="58">
        <v>40</v>
      </c>
      <c r="N45" s="59">
        <v>21</v>
      </c>
      <c r="O45" s="251">
        <f t="shared" si="0"/>
        <v>0</v>
      </c>
      <c r="P45" s="72">
        <v>0</v>
      </c>
      <c r="Q45" s="73">
        <v>0.3333333333333333</v>
      </c>
      <c r="R45" s="64">
        <v>0.05</v>
      </c>
      <c r="S45" s="65">
        <v>0.09</v>
      </c>
      <c r="T45" s="66">
        <v>0.05</v>
      </c>
      <c r="V45" s="561">
        <v>10</v>
      </c>
      <c r="W45" s="380" t="s">
        <v>39</v>
      </c>
      <c r="X45" s="57">
        <v>0</v>
      </c>
      <c r="Y45" s="58"/>
      <c r="Z45" s="58">
        <v>0</v>
      </c>
      <c r="AA45" s="58">
        <v>0</v>
      </c>
      <c r="AB45" s="58">
        <v>1</v>
      </c>
      <c r="AC45" s="71">
        <v>0</v>
      </c>
      <c r="AD45" s="57">
        <f t="shared" si="3"/>
        <v>1</v>
      </c>
      <c r="AE45" s="58">
        <v>4</v>
      </c>
      <c r="AF45" s="71">
        <v>5</v>
      </c>
      <c r="AG45" s="57">
        <v>170</v>
      </c>
      <c r="AH45" s="58">
        <v>602</v>
      </c>
      <c r="AI45" s="59">
        <v>513</v>
      </c>
      <c r="AJ45" s="258">
        <f t="shared" si="1"/>
        <v>0.16666666666666666</v>
      </c>
      <c r="AK45" s="72">
        <v>0.6666666666666666</v>
      </c>
      <c r="AL45" s="72">
        <v>0.8333333333333334</v>
      </c>
      <c r="AM45" s="64">
        <v>0.36</v>
      </c>
      <c r="AN45" s="65">
        <v>1.28</v>
      </c>
      <c r="AO45" s="66">
        <v>1.1</v>
      </c>
    </row>
    <row r="46" spans="1:41" s="134" customFormat="1" ht="13.5" customHeight="1">
      <c r="A46" s="562"/>
      <c r="B46" s="389" t="s">
        <v>40</v>
      </c>
      <c r="C46" s="25"/>
      <c r="D46" s="26"/>
      <c r="E46" s="26"/>
      <c r="F46" s="26"/>
      <c r="G46" s="26"/>
      <c r="H46" s="68"/>
      <c r="I46" s="25">
        <f t="shared" si="2"/>
        <v>0</v>
      </c>
      <c r="J46" s="26">
        <v>0</v>
      </c>
      <c r="K46" s="68">
        <v>0</v>
      </c>
      <c r="L46" s="25">
        <v>30</v>
      </c>
      <c r="M46" s="26">
        <v>12</v>
      </c>
      <c r="N46" s="27">
        <v>28</v>
      </c>
      <c r="O46" s="250">
        <f t="shared" si="0"/>
        <v>0</v>
      </c>
      <c r="P46" s="69">
        <v>0</v>
      </c>
      <c r="Q46" s="70">
        <v>0</v>
      </c>
      <c r="R46" s="32">
        <v>0.06</v>
      </c>
      <c r="S46" s="33">
        <v>0.03</v>
      </c>
      <c r="T46" s="34">
        <v>0.06</v>
      </c>
      <c r="V46" s="562"/>
      <c r="W46" s="379" t="s">
        <v>40</v>
      </c>
      <c r="X46" s="25">
        <v>1</v>
      </c>
      <c r="Y46" s="26"/>
      <c r="Z46" s="26">
        <v>0</v>
      </c>
      <c r="AA46" s="26">
        <v>0</v>
      </c>
      <c r="AB46" s="26">
        <v>0</v>
      </c>
      <c r="AC46" s="68">
        <v>0</v>
      </c>
      <c r="AD46" s="25">
        <f t="shared" si="3"/>
        <v>1</v>
      </c>
      <c r="AE46" s="26">
        <v>5</v>
      </c>
      <c r="AF46" s="68">
        <v>2</v>
      </c>
      <c r="AG46" s="25">
        <v>185</v>
      </c>
      <c r="AH46" s="26">
        <v>514</v>
      </c>
      <c r="AI46" s="27">
        <v>576</v>
      </c>
      <c r="AJ46" s="244">
        <f t="shared" si="1"/>
        <v>0.16666666666666666</v>
      </c>
      <c r="AK46" s="69">
        <v>0.8333333333333334</v>
      </c>
      <c r="AL46" s="69">
        <v>0.3333333333333333</v>
      </c>
      <c r="AM46" s="32">
        <v>0.39</v>
      </c>
      <c r="AN46" s="33">
        <v>1.09</v>
      </c>
      <c r="AO46" s="34">
        <v>1.24</v>
      </c>
    </row>
    <row r="47" spans="1:41" s="134" customFormat="1" ht="13.5" customHeight="1">
      <c r="A47" s="562"/>
      <c r="B47" s="389" t="s">
        <v>41</v>
      </c>
      <c r="C47" s="25"/>
      <c r="D47" s="26"/>
      <c r="E47" s="26"/>
      <c r="F47" s="26"/>
      <c r="G47" s="26"/>
      <c r="H47" s="68"/>
      <c r="I47" s="25">
        <f t="shared" si="2"/>
        <v>0</v>
      </c>
      <c r="J47" s="26">
        <v>0</v>
      </c>
      <c r="K47" s="68">
        <v>0</v>
      </c>
      <c r="L47" s="25">
        <v>32</v>
      </c>
      <c r="M47" s="26">
        <v>13</v>
      </c>
      <c r="N47" s="27">
        <v>32</v>
      </c>
      <c r="O47" s="250">
        <f t="shared" si="0"/>
        <v>0</v>
      </c>
      <c r="P47" s="69">
        <v>0</v>
      </c>
      <c r="Q47" s="70">
        <v>0</v>
      </c>
      <c r="R47" s="32">
        <v>0.07</v>
      </c>
      <c r="S47" s="33">
        <v>0.03</v>
      </c>
      <c r="T47" s="34">
        <v>0.07</v>
      </c>
      <c r="V47" s="562"/>
      <c r="W47" s="379" t="s">
        <v>41</v>
      </c>
      <c r="X47" s="25">
        <v>0</v>
      </c>
      <c r="Y47" s="26"/>
      <c r="Z47" s="26">
        <v>0</v>
      </c>
      <c r="AA47" s="26">
        <v>0</v>
      </c>
      <c r="AB47" s="26">
        <v>0</v>
      </c>
      <c r="AC47" s="68">
        <v>0</v>
      </c>
      <c r="AD47" s="25">
        <f t="shared" si="3"/>
        <v>0</v>
      </c>
      <c r="AE47" s="26">
        <v>10</v>
      </c>
      <c r="AF47" s="68">
        <v>7</v>
      </c>
      <c r="AG47" s="25">
        <v>166</v>
      </c>
      <c r="AH47" s="26">
        <v>614</v>
      </c>
      <c r="AI47" s="27">
        <v>535</v>
      </c>
      <c r="AJ47" s="244">
        <f t="shared" si="1"/>
        <v>0</v>
      </c>
      <c r="AK47" s="69">
        <v>1.6666666666666667</v>
      </c>
      <c r="AL47" s="69">
        <v>1.1666666666666667</v>
      </c>
      <c r="AM47" s="32">
        <v>0.35</v>
      </c>
      <c r="AN47" s="33">
        <v>1.31</v>
      </c>
      <c r="AO47" s="34">
        <v>1.15</v>
      </c>
    </row>
    <row r="48" spans="1:41" s="134" customFormat="1" ht="13.5" customHeight="1">
      <c r="A48" s="562"/>
      <c r="B48" s="389" t="s">
        <v>42</v>
      </c>
      <c r="C48" s="25"/>
      <c r="D48" s="26"/>
      <c r="E48" s="26"/>
      <c r="F48" s="26"/>
      <c r="G48" s="26"/>
      <c r="H48" s="68"/>
      <c r="I48" s="25">
        <f t="shared" si="2"/>
        <v>0</v>
      </c>
      <c r="J48" s="26">
        <v>0</v>
      </c>
      <c r="K48" s="68">
        <v>0</v>
      </c>
      <c r="L48" s="25">
        <v>29</v>
      </c>
      <c r="M48" s="26">
        <v>17</v>
      </c>
      <c r="N48" s="27">
        <v>31</v>
      </c>
      <c r="O48" s="250">
        <f t="shared" si="0"/>
        <v>0</v>
      </c>
      <c r="P48" s="69">
        <v>0</v>
      </c>
      <c r="Q48" s="70">
        <v>0</v>
      </c>
      <c r="R48" s="32">
        <v>0.06</v>
      </c>
      <c r="S48" s="33">
        <v>0.04</v>
      </c>
      <c r="T48" s="34">
        <v>0.07</v>
      </c>
      <c r="V48" s="562"/>
      <c r="W48" s="379" t="s">
        <v>42</v>
      </c>
      <c r="X48" s="25">
        <v>3</v>
      </c>
      <c r="Y48" s="26"/>
      <c r="Z48" s="26">
        <v>0</v>
      </c>
      <c r="AA48" s="26">
        <v>0</v>
      </c>
      <c r="AB48" s="26">
        <v>0</v>
      </c>
      <c r="AC48" s="68">
        <v>0</v>
      </c>
      <c r="AD48" s="25">
        <f t="shared" si="3"/>
        <v>3</v>
      </c>
      <c r="AE48" s="26">
        <v>7</v>
      </c>
      <c r="AF48" s="68">
        <v>6</v>
      </c>
      <c r="AG48" s="25">
        <v>204</v>
      </c>
      <c r="AH48" s="26">
        <v>603</v>
      </c>
      <c r="AI48" s="27">
        <v>568</v>
      </c>
      <c r="AJ48" s="244">
        <f t="shared" si="1"/>
        <v>0.5</v>
      </c>
      <c r="AK48" s="69">
        <v>1.1666666666666667</v>
      </c>
      <c r="AL48" s="69">
        <v>1</v>
      </c>
      <c r="AM48" s="32">
        <v>0.43</v>
      </c>
      <c r="AN48" s="33">
        <v>1.28</v>
      </c>
      <c r="AO48" s="34">
        <v>1.22</v>
      </c>
    </row>
    <row r="49" spans="1:41" s="134" customFormat="1" ht="13.5" customHeight="1">
      <c r="A49" s="563"/>
      <c r="B49" s="391" t="s">
        <v>43</v>
      </c>
      <c r="C49" s="40"/>
      <c r="D49" s="41"/>
      <c r="E49" s="41"/>
      <c r="F49" s="41"/>
      <c r="G49" s="41"/>
      <c r="H49" s="136"/>
      <c r="I49" s="40">
        <f t="shared" si="2"/>
        <v>0</v>
      </c>
      <c r="J49" s="41">
        <v>0</v>
      </c>
      <c r="K49" s="136">
        <v>0</v>
      </c>
      <c r="L49" s="40">
        <v>24</v>
      </c>
      <c r="M49" s="41">
        <v>21</v>
      </c>
      <c r="N49" s="42">
        <v>34</v>
      </c>
      <c r="O49" s="252">
        <f t="shared" si="0"/>
        <v>0</v>
      </c>
      <c r="P49" s="137">
        <v>0</v>
      </c>
      <c r="Q49" s="138">
        <v>0</v>
      </c>
      <c r="R49" s="47">
        <v>0.05</v>
      </c>
      <c r="S49" s="48">
        <v>0.04</v>
      </c>
      <c r="T49" s="49">
        <v>0.07</v>
      </c>
      <c r="V49" s="563"/>
      <c r="W49" s="381" t="s">
        <v>43</v>
      </c>
      <c r="X49" s="40">
        <v>3</v>
      </c>
      <c r="Y49" s="41"/>
      <c r="Z49" s="41">
        <v>0</v>
      </c>
      <c r="AA49" s="41">
        <v>0</v>
      </c>
      <c r="AB49" s="41">
        <v>0</v>
      </c>
      <c r="AC49" s="136">
        <v>0</v>
      </c>
      <c r="AD49" s="40">
        <f t="shared" si="3"/>
        <v>3</v>
      </c>
      <c r="AE49" s="41">
        <v>8</v>
      </c>
      <c r="AF49" s="136">
        <v>5</v>
      </c>
      <c r="AG49" s="40">
        <v>184</v>
      </c>
      <c r="AH49" s="41">
        <v>617</v>
      </c>
      <c r="AI49" s="42">
        <v>545</v>
      </c>
      <c r="AJ49" s="259">
        <f t="shared" si="1"/>
        <v>0.5</v>
      </c>
      <c r="AK49" s="137">
        <v>1.3333333333333333</v>
      </c>
      <c r="AL49" s="137">
        <v>0.8333333333333334</v>
      </c>
      <c r="AM49" s="47">
        <v>0.39</v>
      </c>
      <c r="AN49" s="48">
        <v>1.32</v>
      </c>
      <c r="AO49" s="49">
        <v>1.17</v>
      </c>
    </row>
    <row r="50" spans="1:41" s="134" customFormat="1" ht="13.5" customHeight="1">
      <c r="A50" s="561">
        <v>11</v>
      </c>
      <c r="B50" s="389" t="s">
        <v>44</v>
      </c>
      <c r="C50" s="25"/>
      <c r="D50" s="26"/>
      <c r="E50" s="26"/>
      <c r="F50" s="26"/>
      <c r="G50" s="26"/>
      <c r="H50" s="68"/>
      <c r="I50" s="25">
        <f t="shared" si="2"/>
        <v>0</v>
      </c>
      <c r="J50" s="26">
        <v>0</v>
      </c>
      <c r="K50" s="68">
        <v>2</v>
      </c>
      <c r="L50" s="25">
        <v>27</v>
      </c>
      <c r="M50" s="26">
        <v>15</v>
      </c>
      <c r="N50" s="27">
        <v>39</v>
      </c>
      <c r="O50" s="250">
        <f t="shared" si="0"/>
        <v>0</v>
      </c>
      <c r="P50" s="69">
        <v>0</v>
      </c>
      <c r="Q50" s="70">
        <v>0.3333333333333333</v>
      </c>
      <c r="R50" s="32">
        <v>0.06</v>
      </c>
      <c r="S50" s="33">
        <v>0.03</v>
      </c>
      <c r="T50" s="34">
        <v>0.08</v>
      </c>
      <c r="V50" s="561">
        <v>11</v>
      </c>
      <c r="W50" s="379" t="s">
        <v>44</v>
      </c>
      <c r="X50" s="25">
        <v>1</v>
      </c>
      <c r="Y50" s="26"/>
      <c r="Z50" s="26">
        <v>0</v>
      </c>
      <c r="AA50" s="26">
        <v>0</v>
      </c>
      <c r="AB50" s="26">
        <v>0</v>
      </c>
      <c r="AC50" s="68">
        <v>0</v>
      </c>
      <c r="AD50" s="25">
        <f t="shared" si="3"/>
        <v>1</v>
      </c>
      <c r="AE50" s="26">
        <v>7</v>
      </c>
      <c r="AF50" s="68">
        <v>5</v>
      </c>
      <c r="AG50" s="25">
        <v>169</v>
      </c>
      <c r="AH50" s="26">
        <v>593</v>
      </c>
      <c r="AI50" s="27">
        <v>589</v>
      </c>
      <c r="AJ50" s="244">
        <f t="shared" si="1"/>
        <v>0.16666666666666666</v>
      </c>
      <c r="AK50" s="69">
        <v>1.1666666666666667</v>
      </c>
      <c r="AL50" s="69">
        <v>0.8333333333333334</v>
      </c>
      <c r="AM50" s="32">
        <v>0.36</v>
      </c>
      <c r="AN50" s="33">
        <v>1.27</v>
      </c>
      <c r="AO50" s="34">
        <v>1.26</v>
      </c>
    </row>
    <row r="51" spans="1:41" s="134" customFormat="1" ht="13.5" customHeight="1">
      <c r="A51" s="562"/>
      <c r="B51" s="389" t="s">
        <v>45</v>
      </c>
      <c r="C51" s="25"/>
      <c r="D51" s="26"/>
      <c r="E51" s="26"/>
      <c r="F51" s="26"/>
      <c r="G51" s="26"/>
      <c r="H51" s="68"/>
      <c r="I51" s="25">
        <f t="shared" si="2"/>
        <v>0</v>
      </c>
      <c r="J51" s="26">
        <v>0</v>
      </c>
      <c r="K51" s="68">
        <v>0</v>
      </c>
      <c r="L51" s="25">
        <v>22</v>
      </c>
      <c r="M51" s="26">
        <v>17</v>
      </c>
      <c r="N51" s="27">
        <v>14</v>
      </c>
      <c r="O51" s="250">
        <f t="shared" si="0"/>
        <v>0</v>
      </c>
      <c r="P51" s="69">
        <v>0</v>
      </c>
      <c r="Q51" s="70">
        <v>0</v>
      </c>
      <c r="R51" s="32">
        <v>0.05</v>
      </c>
      <c r="S51" s="33">
        <v>0.04</v>
      </c>
      <c r="T51" s="34">
        <v>0.03</v>
      </c>
      <c r="V51" s="562"/>
      <c r="W51" s="379" t="s">
        <v>45</v>
      </c>
      <c r="X51" s="25">
        <v>0</v>
      </c>
      <c r="Y51" s="26"/>
      <c r="Z51" s="26">
        <v>0</v>
      </c>
      <c r="AA51" s="26">
        <v>0</v>
      </c>
      <c r="AB51" s="26">
        <v>0</v>
      </c>
      <c r="AC51" s="68">
        <v>0</v>
      </c>
      <c r="AD51" s="25">
        <f t="shared" si="3"/>
        <v>0</v>
      </c>
      <c r="AE51" s="26">
        <v>4</v>
      </c>
      <c r="AF51" s="68">
        <v>6</v>
      </c>
      <c r="AG51" s="25">
        <v>185</v>
      </c>
      <c r="AH51" s="26">
        <v>621</v>
      </c>
      <c r="AI51" s="27">
        <v>595</v>
      </c>
      <c r="AJ51" s="244">
        <f t="shared" si="1"/>
        <v>0</v>
      </c>
      <c r="AK51" s="69">
        <v>0.6666666666666666</v>
      </c>
      <c r="AL51" s="69">
        <v>1</v>
      </c>
      <c r="AM51" s="32">
        <v>0.39</v>
      </c>
      <c r="AN51" s="33">
        <v>1.32</v>
      </c>
      <c r="AO51" s="34">
        <v>1.27</v>
      </c>
    </row>
    <row r="52" spans="1:41" s="134" customFormat="1" ht="13.5" customHeight="1">
      <c r="A52" s="562"/>
      <c r="B52" s="389" t="s">
        <v>46</v>
      </c>
      <c r="C52" s="25"/>
      <c r="D52" s="26"/>
      <c r="E52" s="26"/>
      <c r="F52" s="26"/>
      <c r="G52" s="26"/>
      <c r="H52" s="68"/>
      <c r="I52" s="25">
        <f t="shared" si="2"/>
        <v>0</v>
      </c>
      <c r="J52" s="26">
        <v>0</v>
      </c>
      <c r="K52" s="68">
        <v>0</v>
      </c>
      <c r="L52" s="25">
        <v>21</v>
      </c>
      <c r="M52" s="26">
        <v>17</v>
      </c>
      <c r="N52" s="27">
        <v>38</v>
      </c>
      <c r="O52" s="250">
        <f t="shared" si="0"/>
        <v>0</v>
      </c>
      <c r="P52" s="69">
        <v>0</v>
      </c>
      <c r="Q52" s="70">
        <v>0</v>
      </c>
      <c r="R52" s="32">
        <v>0.04</v>
      </c>
      <c r="S52" s="33">
        <v>0.04</v>
      </c>
      <c r="T52" s="34">
        <v>0.08</v>
      </c>
      <c r="V52" s="562"/>
      <c r="W52" s="379" t="s">
        <v>46</v>
      </c>
      <c r="X52" s="25">
        <v>1</v>
      </c>
      <c r="Y52" s="26"/>
      <c r="Z52" s="26">
        <v>0</v>
      </c>
      <c r="AA52" s="26">
        <v>0</v>
      </c>
      <c r="AB52" s="26">
        <v>0</v>
      </c>
      <c r="AC52" s="68">
        <v>0</v>
      </c>
      <c r="AD52" s="25">
        <f t="shared" si="3"/>
        <v>1</v>
      </c>
      <c r="AE52" s="26">
        <v>1</v>
      </c>
      <c r="AF52" s="68">
        <v>9</v>
      </c>
      <c r="AG52" s="25">
        <v>216</v>
      </c>
      <c r="AH52" s="26">
        <v>502</v>
      </c>
      <c r="AI52" s="27">
        <v>590</v>
      </c>
      <c r="AJ52" s="244">
        <f t="shared" si="1"/>
        <v>0.16666666666666666</v>
      </c>
      <c r="AK52" s="69">
        <v>0.16666666666666666</v>
      </c>
      <c r="AL52" s="69">
        <v>1.5</v>
      </c>
      <c r="AM52" s="32">
        <v>0.46</v>
      </c>
      <c r="AN52" s="33">
        <v>1.07</v>
      </c>
      <c r="AO52" s="34">
        <v>1.26</v>
      </c>
    </row>
    <row r="53" spans="1:41" s="134" customFormat="1" ht="13.5" customHeight="1">
      <c r="A53" s="563"/>
      <c r="B53" s="391" t="s">
        <v>47</v>
      </c>
      <c r="C53" s="40"/>
      <c r="D53" s="41"/>
      <c r="E53" s="41"/>
      <c r="F53" s="41"/>
      <c r="G53" s="41"/>
      <c r="H53" s="136"/>
      <c r="I53" s="40">
        <f t="shared" si="2"/>
        <v>0</v>
      </c>
      <c r="J53" s="41">
        <v>0</v>
      </c>
      <c r="K53" s="136">
        <v>0</v>
      </c>
      <c r="L53" s="40">
        <v>16</v>
      </c>
      <c r="M53" s="41">
        <v>18</v>
      </c>
      <c r="N53" s="42">
        <v>24</v>
      </c>
      <c r="O53" s="252">
        <f t="shared" si="0"/>
        <v>0</v>
      </c>
      <c r="P53" s="137">
        <v>0</v>
      </c>
      <c r="Q53" s="138">
        <v>0</v>
      </c>
      <c r="R53" s="47">
        <v>0.03</v>
      </c>
      <c r="S53" s="48">
        <v>0.04</v>
      </c>
      <c r="T53" s="49">
        <v>0.05</v>
      </c>
      <c r="V53" s="563"/>
      <c r="W53" s="381" t="s">
        <v>47</v>
      </c>
      <c r="X53" s="40">
        <v>2</v>
      </c>
      <c r="Y53" s="41"/>
      <c r="Z53" s="41">
        <v>0</v>
      </c>
      <c r="AA53" s="41">
        <v>0</v>
      </c>
      <c r="AB53" s="41">
        <v>0</v>
      </c>
      <c r="AC53" s="136">
        <v>0</v>
      </c>
      <c r="AD53" s="40">
        <f t="shared" si="3"/>
        <v>2</v>
      </c>
      <c r="AE53" s="41">
        <v>6</v>
      </c>
      <c r="AF53" s="136">
        <v>13</v>
      </c>
      <c r="AG53" s="40">
        <v>192</v>
      </c>
      <c r="AH53" s="41">
        <v>567</v>
      </c>
      <c r="AI53" s="42">
        <v>684</v>
      </c>
      <c r="AJ53" s="259">
        <f t="shared" si="1"/>
        <v>0.3333333333333333</v>
      </c>
      <c r="AK53" s="137">
        <v>1</v>
      </c>
      <c r="AL53" s="137">
        <v>2.1666666666666665</v>
      </c>
      <c r="AM53" s="47">
        <v>0.41</v>
      </c>
      <c r="AN53" s="48">
        <v>1.21</v>
      </c>
      <c r="AO53" s="49">
        <v>1.46</v>
      </c>
    </row>
    <row r="54" spans="1:41" s="134" customFormat="1" ht="13.5" customHeight="1">
      <c r="A54" s="561">
        <v>12</v>
      </c>
      <c r="B54" s="389" t="s">
        <v>48</v>
      </c>
      <c r="C54" s="25"/>
      <c r="D54" s="26"/>
      <c r="E54" s="26"/>
      <c r="F54" s="26">
        <v>1</v>
      </c>
      <c r="G54" s="26"/>
      <c r="H54" s="68"/>
      <c r="I54" s="25">
        <f t="shared" si="2"/>
        <v>1</v>
      </c>
      <c r="J54" s="26">
        <v>0</v>
      </c>
      <c r="K54" s="68">
        <v>0</v>
      </c>
      <c r="L54" s="25">
        <v>20</v>
      </c>
      <c r="M54" s="26">
        <v>10</v>
      </c>
      <c r="N54" s="27">
        <v>20</v>
      </c>
      <c r="O54" s="250">
        <f t="shared" si="0"/>
        <v>0.16666666666666666</v>
      </c>
      <c r="P54" s="69">
        <v>0</v>
      </c>
      <c r="Q54" s="70">
        <v>0</v>
      </c>
      <c r="R54" s="32">
        <v>0.04</v>
      </c>
      <c r="S54" s="33">
        <v>0.02</v>
      </c>
      <c r="T54" s="34">
        <v>0.04</v>
      </c>
      <c r="V54" s="561">
        <v>12</v>
      </c>
      <c r="W54" s="379" t="s">
        <v>48</v>
      </c>
      <c r="X54" s="25">
        <v>2</v>
      </c>
      <c r="Y54" s="26"/>
      <c r="Z54" s="26">
        <v>0</v>
      </c>
      <c r="AA54" s="26">
        <v>0</v>
      </c>
      <c r="AB54" s="26">
        <v>0</v>
      </c>
      <c r="AC54" s="68">
        <v>0</v>
      </c>
      <c r="AD54" s="25">
        <f t="shared" si="3"/>
        <v>2</v>
      </c>
      <c r="AE54" s="26">
        <v>5</v>
      </c>
      <c r="AF54" s="68">
        <v>8</v>
      </c>
      <c r="AG54" s="25">
        <v>171</v>
      </c>
      <c r="AH54" s="26">
        <v>508</v>
      </c>
      <c r="AI54" s="27">
        <v>709</v>
      </c>
      <c r="AJ54" s="244">
        <f t="shared" si="1"/>
        <v>0.3333333333333333</v>
      </c>
      <c r="AK54" s="69">
        <v>0.8333333333333334</v>
      </c>
      <c r="AL54" s="69">
        <v>1.3333333333333333</v>
      </c>
      <c r="AM54" s="32">
        <v>0.36</v>
      </c>
      <c r="AN54" s="33">
        <v>1.08</v>
      </c>
      <c r="AO54" s="34">
        <v>1.51</v>
      </c>
    </row>
    <row r="55" spans="1:41" s="134" customFormat="1" ht="13.5" customHeight="1">
      <c r="A55" s="562"/>
      <c r="B55" s="389" t="s">
        <v>49</v>
      </c>
      <c r="C55" s="25"/>
      <c r="D55" s="26"/>
      <c r="E55" s="26"/>
      <c r="F55" s="26"/>
      <c r="G55" s="26"/>
      <c r="H55" s="68"/>
      <c r="I55" s="25">
        <f t="shared" si="2"/>
        <v>0</v>
      </c>
      <c r="J55" s="26">
        <v>0</v>
      </c>
      <c r="K55" s="68">
        <v>0</v>
      </c>
      <c r="L55" s="25">
        <v>12</v>
      </c>
      <c r="M55" s="26">
        <v>16</v>
      </c>
      <c r="N55" s="27">
        <v>21</v>
      </c>
      <c r="O55" s="250">
        <f t="shared" si="0"/>
        <v>0</v>
      </c>
      <c r="P55" s="69">
        <v>0</v>
      </c>
      <c r="Q55" s="70">
        <v>0</v>
      </c>
      <c r="R55" s="32">
        <v>0.03</v>
      </c>
      <c r="S55" s="33">
        <v>0.03</v>
      </c>
      <c r="T55" s="34">
        <v>0.04</v>
      </c>
      <c r="V55" s="562"/>
      <c r="W55" s="379" t="s">
        <v>49</v>
      </c>
      <c r="X55" s="25">
        <v>0</v>
      </c>
      <c r="Y55" s="26"/>
      <c r="Z55" s="26">
        <v>0</v>
      </c>
      <c r="AA55" s="26">
        <v>0</v>
      </c>
      <c r="AB55" s="26">
        <v>1</v>
      </c>
      <c r="AC55" s="68">
        <v>1</v>
      </c>
      <c r="AD55" s="25">
        <f t="shared" si="3"/>
        <v>2</v>
      </c>
      <c r="AE55" s="26">
        <v>4</v>
      </c>
      <c r="AF55" s="68">
        <v>3</v>
      </c>
      <c r="AG55" s="25">
        <v>190</v>
      </c>
      <c r="AH55" s="26">
        <v>508</v>
      </c>
      <c r="AI55" s="27">
        <v>615</v>
      </c>
      <c r="AJ55" s="244">
        <f t="shared" si="1"/>
        <v>0.3333333333333333</v>
      </c>
      <c r="AK55" s="69">
        <v>0.6666666666666666</v>
      </c>
      <c r="AL55" s="69">
        <v>0.5</v>
      </c>
      <c r="AM55" s="32">
        <v>0.4</v>
      </c>
      <c r="AN55" s="33">
        <v>1.08</v>
      </c>
      <c r="AO55" s="34">
        <v>1.31</v>
      </c>
    </row>
    <row r="56" spans="1:41" s="134" customFormat="1" ht="13.5" customHeight="1">
      <c r="A56" s="562"/>
      <c r="B56" s="389" t="s">
        <v>50</v>
      </c>
      <c r="C56" s="25"/>
      <c r="D56" s="26"/>
      <c r="E56" s="26"/>
      <c r="F56" s="26"/>
      <c r="G56" s="26"/>
      <c r="H56" s="68"/>
      <c r="I56" s="25">
        <f t="shared" si="2"/>
        <v>0</v>
      </c>
      <c r="J56" s="26">
        <v>0</v>
      </c>
      <c r="K56" s="68">
        <v>0</v>
      </c>
      <c r="L56" s="25">
        <v>22</v>
      </c>
      <c r="M56" s="26">
        <v>14</v>
      </c>
      <c r="N56" s="27">
        <v>13</v>
      </c>
      <c r="O56" s="250">
        <f t="shared" si="0"/>
        <v>0</v>
      </c>
      <c r="P56" s="69">
        <v>0</v>
      </c>
      <c r="Q56" s="70">
        <v>0</v>
      </c>
      <c r="R56" s="32">
        <v>0.05</v>
      </c>
      <c r="S56" s="33">
        <v>0.03</v>
      </c>
      <c r="T56" s="34">
        <v>0.03</v>
      </c>
      <c r="V56" s="562"/>
      <c r="W56" s="379" t="s">
        <v>50</v>
      </c>
      <c r="X56" s="25">
        <v>1</v>
      </c>
      <c r="Y56" s="26"/>
      <c r="Z56" s="26">
        <v>0</v>
      </c>
      <c r="AA56" s="26">
        <v>0</v>
      </c>
      <c r="AB56" s="26">
        <v>0</v>
      </c>
      <c r="AC56" s="68">
        <v>0</v>
      </c>
      <c r="AD56" s="25">
        <f t="shared" si="3"/>
        <v>1</v>
      </c>
      <c r="AE56" s="26">
        <v>7</v>
      </c>
      <c r="AF56" s="68">
        <v>9</v>
      </c>
      <c r="AG56" s="25">
        <v>155</v>
      </c>
      <c r="AH56" s="26">
        <v>440</v>
      </c>
      <c r="AI56" s="27">
        <v>561</v>
      </c>
      <c r="AJ56" s="244">
        <f t="shared" si="1"/>
        <v>0.16666666666666666</v>
      </c>
      <c r="AK56" s="69">
        <v>1.1666666666666667</v>
      </c>
      <c r="AL56" s="69">
        <v>1.5</v>
      </c>
      <c r="AM56" s="32">
        <v>0.33</v>
      </c>
      <c r="AN56" s="33">
        <v>0.94</v>
      </c>
      <c r="AO56" s="34">
        <v>1.2</v>
      </c>
    </row>
    <row r="57" spans="1:41" s="134" customFormat="1" ht="13.5" customHeight="1">
      <c r="A57" s="562"/>
      <c r="B57" s="389" t="s">
        <v>51</v>
      </c>
      <c r="C57" s="25"/>
      <c r="D57" s="26"/>
      <c r="E57" s="26"/>
      <c r="F57" s="26"/>
      <c r="G57" s="26"/>
      <c r="H57" s="68"/>
      <c r="I57" s="25">
        <f t="shared" si="2"/>
        <v>0</v>
      </c>
      <c r="J57" s="26">
        <v>0</v>
      </c>
      <c r="K57" s="68">
        <v>0</v>
      </c>
      <c r="L57" s="25">
        <v>22</v>
      </c>
      <c r="M57" s="26">
        <v>14</v>
      </c>
      <c r="N57" s="27">
        <v>22</v>
      </c>
      <c r="O57" s="250">
        <f t="shared" si="0"/>
        <v>0</v>
      </c>
      <c r="P57" s="69">
        <v>0</v>
      </c>
      <c r="Q57" s="70">
        <v>0</v>
      </c>
      <c r="R57" s="32">
        <v>0.05</v>
      </c>
      <c r="S57" s="33">
        <v>0.03</v>
      </c>
      <c r="T57" s="34">
        <v>0.05</v>
      </c>
      <c r="V57" s="562"/>
      <c r="W57" s="379" t="s">
        <v>51</v>
      </c>
      <c r="X57" s="25">
        <v>1</v>
      </c>
      <c r="Y57" s="26"/>
      <c r="Z57" s="26">
        <v>0</v>
      </c>
      <c r="AA57" s="26">
        <v>0</v>
      </c>
      <c r="AB57" s="26">
        <v>0</v>
      </c>
      <c r="AC57" s="68">
        <v>0</v>
      </c>
      <c r="AD57" s="25">
        <f t="shared" si="3"/>
        <v>1</v>
      </c>
      <c r="AE57" s="26">
        <v>2</v>
      </c>
      <c r="AF57" s="68">
        <v>2</v>
      </c>
      <c r="AG57" s="25">
        <v>161</v>
      </c>
      <c r="AH57" s="26">
        <v>418</v>
      </c>
      <c r="AI57" s="27">
        <v>508</v>
      </c>
      <c r="AJ57" s="244">
        <f t="shared" si="1"/>
        <v>0.16666666666666666</v>
      </c>
      <c r="AK57" s="69">
        <v>0.3333333333333333</v>
      </c>
      <c r="AL57" s="69">
        <v>0.3333333333333333</v>
      </c>
      <c r="AM57" s="32">
        <v>0.34</v>
      </c>
      <c r="AN57" s="33">
        <v>0.89</v>
      </c>
      <c r="AO57" s="34">
        <v>1.09</v>
      </c>
    </row>
    <row r="58" spans="1:41" s="134" customFormat="1" ht="13.5" customHeight="1" hidden="1">
      <c r="A58" s="382"/>
      <c r="B58" s="301">
        <v>53</v>
      </c>
      <c r="C58" s="25">
        <v>0</v>
      </c>
      <c r="D58" s="26">
        <v>0</v>
      </c>
      <c r="E58" s="26">
        <v>0</v>
      </c>
      <c r="F58" s="26">
        <v>0</v>
      </c>
      <c r="G58" s="26">
        <v>0</v>
      </c>
      <c r="H58" s="68">
        <v>0</v>
      </c>
      <c r="I58" s="25">
        <f t="shared" si="2"/>
        <v>0</v>
      </c>
      <c r="J58" s="26">
        <v>0</v>
      </c>
      <c r="K58" s="68">
        <v>0</v>
      </c>
      <c r="L58" s="25"/>
      <c r="M58" s="26"/>
      <c r="N58" s="27"/>
      <c r="O58" s="250">
        <f t="shared" si="0"/>
        <v>0</v>
      </c>
      <c r="P58" s="69">
        <v>0</v>
      </c>
      <c r="Q58" s="70">
        <v>0</v>
      </c>
      <c r="R58" s="32"/>
      <c r="S58" s="33"/>
      <c r="T58" s="34"/>
      <c r="V58" s="382"/>
      <c r="W58" s="301">
        <v>53</v>
      </c>
      <c r="X58" s="25"/>
      <c r="Y58" s="26"/>
      <c r="Z58" s="26"/>
      <c r="AA58" s="26"/>
      <c r="AB58" s="26"/>
      <c r="AC58" s="68"/>
      <c r="AD58" s="25">
        <f t="shared" si="3"/>
        <v>0</v>
      </c>
      <c r="AE58" s="26">
        <v>0</v>
      </c>
      <c r="AF58" s="68">
        <v>0</v>
      </c>
      <c r="AG58" s="25"/>
      <c r="AH58" s="26"/>
      <c r="AI58" s="27"/>
      <c r="AJ58" s="244">
        <f t="shared" si="1"/>
        <v>0</v>
      </c>
      <c r="AK58" s="69">
        <v>0</v>
      </c>
      <c r="AL58" s="70">
        <v>0</v>
      </c>
      <c r="AM58" s="32"/>
      <c r="AN58" s="33"/>
      <c r="AO58" s="34"/>
    </row>
    <row r="59" spans="1:41" s="134" customFormat="1" ht="15.75" customHeight="1">
      <c r="A59" s="602" t="s">
        <v>60</v>
      </c>
      <c r="B59" s="614"/>
      <c r="C59" s="238">
        <f aca="true" t="shared" si="4" ref="C59:N59">SUM(C6:C58)</f>
        <v>2</v>
      </c>
      <c r="D59" s="239">
        <f t="shared" si="4"/>
        <v>1</v>
      </c>
      <c r="E59" s="239">
        <f t="shared" si="4"/>
        <v>0</v>
      </c>
      <c r="F59" s="239">
        <f t="shared" si="4"/>
        <v>1</v>
      </c>
      <c r="G59" s="239">
        <f t="shared" si="4"/>
        <v>0</v>
      </c>
      <c r="H59" s="311">
        <f t="shared" si="4"/>
        <v>18</v>
      </c>
      <c r="I59" s="238">
        <f t="shared" si="4"/>
        <v>22</v>
      </c>
      <c r="J59" s="239">
        <f t="shared" si="4"/>
        <v>6</v>
      </c>
      <c r="K59" s="311">
        <f t="shared" si="4"/>
        <v>15</v>
      </c>
      <c r="L59" s="238">
        <f t="shared" si="4"/>
        <v>1298</v>
      </c>
      <c r="M59" s="239">
        <f t="shared" si="4"/>
        <v>931</v>
      </c>
      <c r="N59" s="240">
        <f t="shared" si="4"/>
        <v>1060</v>
      </c>
      <c r="O59" s="241">
        <f t="shared" si="0"/>
        <v>3.6666666666666665</v>
      </c>
      <c r="P59" s="242">
        <f>J59/6</f>
        <v>1</v>
      </c>
      <c r="Q59" s="308">
        <f>K59/6</f>
        <v>2.5</v>
      </c>
      <c r="R59" s="241">
        <v>2.76</v>
      </c>
      <c r="S59" s="242">
        <v>1.99</v>
      </c>
      <c r="T59" s="243">
        <v>2.28</v>
      </c>
      <c r="V59" s="602" t="s">
        <v>60</v>
      </c>
      <c r="W59" s="614"/>
      <c r="X59" s="238">
        <f aca="true" t="shared" si="5" ref="X59:AC59">SUM(X6:X58)</f>
        <v>54</v>
      </c>
      <c r="Y59" s="239">
        <f t="shared" si="5"/>
        <v>0</v>
      </c>
      <c r="Z59" s="239">
        <f t="shared" si="5"/>
        <v>12</v>
      </c>
      <c r="AA59" s="239">
        <f t="shared" si="5"/>
        <v>1</v>
      </c>
      <c r="AB59" s="239">
        <f t="shared" si="5"/>
        <v>8</v>
      </c>
      <c r="AC59" s="311">
        <f t="shared" si="5"/>
        <v>6</v>
      </c>
      <c r="AD59" s="238">
        <f aca="true" t="shared" si="6" ref="AD59:AI59">SUM(AD6:AD58)</f>
        <v>81</v>
      </c>
      <c r="AE59" s="239">
        <f t="shared" si="6"/>
        <v>220</v>
      </c>
      <c r="AF59" s="311">
        <f t="shared" si="6"/>
        <v>319</v>
      </c>
      <c r="AG59" s="238">
        <f t="shared" si="6"/>
        <v>11337</v>
      </c>
      <c r="AH59" s="239">
        <f t="shared" si="6"/>
        <v>23346</v>
      </c>
      <c r="AI59" s="240">
        <f t="shared" si="6"/>
        <v>17027</v>
      </c>
      <c r="AJ59" s="386">
        <f t="shared" si="1"/>
        <v>13.5</v>
      </c>
      <c r="AK59" s="242">
        <f>AE59/6</f>
        <v>36.666666666666664</v>
      </c>
      <c r="AL59" s="308">
        <f>AF59/6</f>
        <v>53.166666666666664</v>
      </c>
      <c r="AM59" s="241">
        <v>24.07</v>
      </c>
      <c r="AN59" s="242">
        <v>49.99</v>
      </c>
      <c r="AO59" s="243">
        <v>36.7</v>
      </c>
    </row>
    <row r="60" spans="9:41" ht="13.5" customHeight="1">
      <c r="I60" s="168"/>
      <c r="T60" s="222"/>
      <c r="AD60" s="168"/>
      <c r="AO60" s="222"/>
    </row>
    <row r="61" ht="10.5">
      <c r="B61" s="221"/>
    </row>
  </sheetData>
  <sheetProtection/>
  <mergeCells count="64">
    <mergeCell ref="AD3:AF3"/>
    <mergeCell ref="AG3:AI3"/>
    <mergeCell ref="AJ3:AL3"/>
    <mergeCell ref="AM3:AO3"/>
    <mergeCell ref="C2:N2"/>
    <mergeCell ref="O2:T2"/>
    <mergeCell ref="X2:AI2"/>
    <mergeCell ref="AJ2:AO2"/>
    <mergeCell ref="C3:H3"/>
    <mergeCell ref="I3:K3"/>
    <mergeCell ref="L3:N3"/>
    <mergeCell ref="O3:Q3"/>
    <mergeCell ref="R3:T3"/>
    <mergeCell ref="X3:AC3"/>
    <mergeCell ref="A19:A22"/>
    <mergeCell ref="V19:V22"/>
    <mergeCell ref="A6:A10"/>
    <mergeCell ref="A11:A14"/>
    <mergeCell ref="A15:A18"/>
    <mergeCell ref="V6:V10"/>
    <mergeCell ref="V11:V14"/>
    <mergeCell ref="V15:V18"/>
    <mergeCell ref="A59:B59"/>
    <mergeCell ref="V59:W59"/>
    <mergeCell ref="A45:A49"/>
    <mergeCell ref="A50:A53"/>
    <mergeCell ref="A36:A40"/>
    <mergeCell ref="V36:V40"/>
    <mergeCell ref="A41:A44"/>
    <mergeCell ref="V41:V44"/>
    <mergeCell ref="V45:V49"/>
    <mergeCell ref="V50:V53"/>
    <mergeCell ref="A54:A57"/>
    <mergeCell ref="V54:V57"/>
    <mergeCell ref="A23:A27"/>
    <mergeCell ref="V23:V27"/>
    <mergeCell ref="A28:A31"/>
    <mergeCell ref="V28:V31"/>
    <mergeCell ref="A32:A35"/>
    <mergeCell ref="V32:V3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7" r:id="rId1"/>
  <ignoredErrors>
    <ignoredError sqref="B6:B49 B50:B57 W12:W57 W6:W11" numberStoredAsText="1"/>
    <ignoredError sqref="I31 AD31 J59:N59 AE59:AI5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61"/>
  <sheetViews>
    <sheetView showGridLines="0" showZeros="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329" customWidth="1"/>
    <col min="2" max="2" width="3.625" style="325" customWidth="1"/>
    <col min="3" max="8" width="3.875" style="221" customWidth="1"/>
    <col min="9" max="11" width="5.375" style="221" customWidth="1"/>
    <col min="12" max="20" width="6.125" style="221" customWidth="1"/>
    <col min="21" max="21" width="4.125" style="329" customWidth="1"/>
    <col min="22" max="22" width="3.00390625" style="329" customWidth="1"/>
    <col min="23" max="23" width="3.625" style="329" customWidth="1"/>
    <col min="24" max="29" width="3.875" style="329" customWidth="1"/>
    <col min="30" max="32" width="5.375" style="329" customWidth="1"/>
    <col min="33" max="35" width="6.875" style="329" customWidth="1"/>
    <col min="36" max="41" width="6.125" style="329" customWidth="1"/>
    <col min="42" max="16384" width="9.00390625" style="329" customWidth="1"/>
  </cols>
  <sheetData>
    <row r="1" spans="1:41" s="323" customFormat="1" ht="24.75" customHeight="1">
      <c r="A1" s="257" t="s">
        <v>64</v>
      </c>
      <c r="B1" s="37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V1" s="492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</row>
    <row r="2" spans="1:41" s="333" customFormat="1" ht="18" customHeight="1">
      <c r="A2" s="372"/>
      <c r="B2" s="373"/>
      <c r="C2" s="567" t="s">
        <v>56</v>
      </c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8"/>
      <c r="O2" s="601" t="s">
        <v>89</v>
      </c>
      <c r="P2" s="565"/>
      <c r="Q2" s="565"/>
      <c r="R2" s="565"/>
      <c r="S2" s="565"/>
      <c r="T2" s="566"/>
      <c r="V2" s="494"/>
      <c r="W2" s="494"/>
      <c r="X2" s="619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19"/>
      <c r="AK2" s="620"/>
      <c r="AL2" s="620"/>
      <c r="AM2" s="620"/>
      <c r="AN2" s="620"/>
      <c r="AO2" s="620"/>
    </row>
    <row r="3" spans="1:41" s="333" customFormat="1" ht="18" customHeight="1">
      <c r="A3" s="374"/>
      <c r="B3" s="375"/>
      <c r="C3" s="569" t="s">
        <v>97</v>
      </c>
      <c r="D3" s="570"/>
      <c r="E3" s="570"/>
      <c r="F3" s="570"/>
      <c r="G3" s="570"/>
      <c r="H3" s="570"/>
      <c r="I3" s="550" t="s">
        <v>53</v>
      </c>
      <c r="J3" s="551"/>
      <c r="K3" s="551"/>
      <c r="L3" s="550" t="s">
        <v>59</v>
      </c>
      <c r="M3" s="551"/>
      <c r="N3" s="552"/>
      <c r="O3" s="572" t="s">
        <v>57</v>
      </c>
      <c r="P3" s="573"/>
      <c r="Q3" s="573"/>
      <c r="R3" s="547" t="s">
        <v>58</v>
      </c>
      <c r="S3" s="548"/>
      <c r="T3" s="549"/>
      <c r="V3" s="494"/>
      <c r="W3" s="494"/>
      <c r="X3" s="620"/>
      <c r="Y3" s="620"/>
      <c r="Z3" s="620"/>
      <c r="AA3" s="620"/>
      <c r="AB3" s="620"/>
      <c r="AC3" s="620"/>
      <c r="AD3" s="621"/>
      <c r="AE3" s="622"/>
      <c r="AF3" s="622"/>
      <c r="AG3" s="621"/>
      <c r="AH3" s="622"/>
      <c r="AI3" s="622"/>
      <c r="AJ3" s="619"/>
      <c r="AK3" s="620"/>
      <c r="AL3" s="620"/>
      <c r="AM3" s="619"/>
      <c r="AN3" s="620"/>
      <c r="AO3" s="620"/>
    </row>
    <row r="4" spans="1:41" s="333" customFormat="1" ht="6.75" customHeight="1">
      <c r="A4" s="374"/>
      <c r="B4" s="375"/>
      <c r="C4" s="491"/>
      <c r="D4" s="485"/>
      <c r="E4" s="485"/>
      <c r="F4" s="485"/>
      <c r="G4" s="485"/>
      <c r="H4" s="484"/>
      <c r="I4" s="610">
        <v>2013</v>
      </c>
      <c r="J4" s="595">
        <v>2012</v>
      </c>
      <c r="K4" s="608">
        <v>2011</v>
      </c>
      <c r="L4" s="610">
        <v>2013</v>
      </c>
      <c r="M4" s="595">
        <v>2012</v>
      </c>
      <c r="N4" s="612">
        <v>2011</v>
      </c>
      <c r="O4" s="606">
        <v>2013</v>
      </c>
      <c r="P4" s="595">
        <v>2012</v>
      </c>
      <c r="Q4" s="608">
        <v>2011</v>
      </c>
      <c r="R4" s="593">
        <v>2013</v>
      </c>
      <c r="S4" s="595">
        <v>2012</v>
      </c>
      <c r="T4" s="597">
        <v>2011</v>
      </c>
      <c r="V4" s="494"/>
      <c r="W4" s="494"/>
      <c r="X4" s="484"/>
      <c r="Y4" s="484"/>
      <c r="Z4" s="484"/>
      <c r="AA4" s="484"/>
      <c r="AB4" s="484"/>
      <c r="AC4" s="484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</row>
    <row r="5" spans="1:41" s="334" customFormat="1" ht="64.5" customHeight="1">
      <c r="A5" s="376" t="s">
        <v>54</v>
      </c>
      <c r="B5" s="377" t="s">
        <v>55</v>
      </c>
      <c r="C5" s="326" t="s">
        <v>82</v>
      </c>
      <c r="D5" s="327" t="s">
        <v>83</v>
      </c>
      <c r="E5" s="327" t="s">
        <v>84</v>
      </c>
      <c r="F5" s="327" t="s">
        <v>94</v>
      </c>
      <c r="G5" s="327" t="s">
        <v>85</v>
      </c>
      <c r="H5" s="328" t="s">
        <v>86</v>
      </c>
      <c r="I5" s="611"/>
      <c r="J5" s="596"/>
      <c r="K5" s="609"/>
      <c r="L5" s="611"/>
      <c r="M5" s="596"/>
      <c r="N5" s="613"/>
      <c r="O5" s="607"/>
      <c r="P5" s="596"/>
      <c r="Q5" s="609"/>
      <c r="R5" s="594"/>
      <c r="S5" s="596"/>
      <c r="T5" s="598"/>
      <c r="V5" s="495"/>
      <c r="W5" s="495"/>
      <c r="X5" s="496"/>
      <c r="Y5" s="496"/>
      <c r="Z5" s="496"/>
      <c r="AA5" s="496"/>
      <c r="AB5" s="496"/>
      <c r="AC5" s="496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</row>
    <row r="6" spans="1:41" s="304" customFormat="1" ht="13.5" customHeight="1">
      <c r="A6" s="571">
        <v>1</v>
      </c>
      <c r="B6" s="378" t="s">
        <v>0</v>
      </c>
      <c r="C6" s="336">
        <v>0</v>
      </c>
      <c r="D6" s="175">
        <v>0</v>
      </c>
      <c r="E6" s="175">
        <v>0</v>
      </c>
      <c r="F6" s="175">
        <v>0</v>
      </c>
      <c r="G6" s="175">
        <v>0</v>
      </c>
      <c r="H6" s="121">
        <v>0</v>
      </c>
      <c r="I6" s="336">
        <f>SUM(C6:H6)</f>
        <v>0</v>
      </c>
      <c r="J6" s="175">
        <v>0</v>
      </c>
      <c r="K6" s="121">
        <v>0</v>
      </c>
      <c r="L6" s="85">
        <v>5</v>
      </c>
      <c r="M6" s="86">
        <v>11</v>
      </c>
      <c r="N6" s="87">
        <v>10</v>
      </c>
      <c r="O6" s="369">
        <f aca="true" t="shared" si="0" ref="O6:O59">I6/6</f>
        <v>0</v>
      </c>
      <c r="P6" s="383">
        <v>0</v>
      </c>
      <c r="Q6" s="123">
        <v>0</v>
      </c>
      <c r="R6" s="92">
        <v>0.01</v>
      </c>
      <c r="S6" s="93">
        <v>0.02</v>
      </c>
      <c r="T6" s="94">
        <v>0.02</v>
      </c>
      <c r="V6" s="616"/>
      <c r="W6" s="497"/>
      <c r="X6" s="498"/>
      <c r="Y6" s="498"/>
      <c r="Z6" s="498"/>
      <c r="AA6" s="498"/>
      <c r="AB6" s="498"/>
      <c r="AC6" s="498"/>
      <c r="AD6" s="498"/>
      <c r="AE6" s="498"/>
      <c r="AF6" s="498"/>
      <c r="AG6" s="280"/>
      <c r="AH6" s="280"/>
      <c r="AI6" s="280"/>
      <c r="AJ6" s="499"/>
      <c r="AK6" s="499"/>
      <c r="AL6" s="499"/>
      <c r="AM6" s="281"/>
      <c r="AN6" s="281"/>
      <c r="AO6" s="281"/>
    </row>
    <row r="7" spans="1:41" s="304" customFormat="1" ht="13.5" customHeight="1">
      <c r="A7" s="562"/>
      <c r="B7" s="379" t="s">
        <v>1</v>
      </c>
      <c r="C7" s="384">
        <v>0</v>
      </c>
      <c r="D7" s="186">
        <v>0</v>
      </c>
      <c r="E7" s="186">
        <v>0</v>
      </c>
      <c r="F7" s="186">
        <v>0</v>
      </c>
      <c r="G7" s="186">
        <v>0</v>
      </c>
      <c r="H7" s="127">
        <v>0</v>
      </c>
      <c r="I7" s="384">
        <f aca="true" t="shared" si="1" ref="I7:I58">SUM(C7:H7)</f>
        <v>0</v>
      </c>
      <c r="J7" s="186">
        <v>0</v>
      </c>
      <c r="K7" s="127">
        <v>0</v>
      </c>
      <c r="L7" s="25">
        <v>22</v>
      </c>
      <c r="M7" s="26">
        <v>13</v>
      </c>
      <c r="N7" s="27">
        <v>14</v>
      </c>
      <c r="O7" s="250">
        <f t="shared" si="0"/>
        <v>0</v>
      </c>
      <c r="P7" s="69">
        <v>0</v>
      </c>
      <c r="Q7" s="70">
        <v>0</v>
      </c>
      <c r="R7" s="32">
        <v>0.05</v>
      </c>
      <c r="S7" s="33">
        <v>0.03</v>
      </c>
      <c r="T7" s="34">
        <v>0.03</v>
      </c>
      <c r="V7" s="616"/>
      <c r="W7" s="497"/>
      <c r="X7" s="498"/>
      <c r="Y7" s="498"/>
      <c r="Z7" s="498"/>
      <c r="AA7" s="498"/>
      <c r="AB7" s="498"/>
      <c r="AC7" s="498"/>
      <c r="AD7" s="498"/>
      <c r="AE7" s="498"/>
      <c r="AF7" s="498"/>
      <c r="AG7" s="280"/>
      <c r="AH7" s="280"/>
      <c r="AI7" s="280"/>
      <c r="AJ7" s="499"/>
      <c r="AK7" s="499"/>
      <c r="AL7" s="499"/>
      <c r="AM7" s="281"/>
      <c r="AN7" s="281"/>
      <c r="AO7" s="281"/>
    </row>
    <row r="8" spans="1:41" s="304" customFormat="1" ht="13.5" customHeight="1">
      <c r="A8" s="562"/>
      <c r="B8" s="379" t="s">
        <v>2</v>
      </c>
      <c r="C8" s="384">
        <v>0</v>
      </c>
      <c r="D8" s="186">
        <v>0</v>
      </c>
      <c r="E8" s="186">
        <v>0</v>
      </c>
      <c r="F8" s="186">
        <v>0</v>
      </c>
      <c r="G8" s="186">
        <v>0</v>
      </c>
      <c r="H8" s="127">
        <v>0</v>
      </c>
      <c r="I8" s="384">
        <f t="shared" si="1"/>
        <v>0</v>
      </c>
      <c r="J8" s="186">
        <v>0</v>
      </c>
      <c r="K8" s="127">
        <v>0</v>
      </c>
      <c r="L8" s="25">
        <v>13</v>
      </c>
      <c r="M8" s="26">
        <v>14</v>
      </c>
      <c r="N8" s="27">
        <v>9</v>
      </c>
      <c r="O8" s="250">
        <f t="shared" si="0"/>
        <v>0</v>
      </c>
      <c r="P8" s="69">
        <v>0</v>
      </c>
      <c r="Q8" s="70">
        <v>0</v>
      </c>
      <c r="R8" s="32">
        <v>0.03</v>
      </c>
      <c r="S8" s="33">
        <v>0.03</v>
      </c>
      <c r="T8" s="34">
        <v>0.02</v>
      </c>
      <c r="V8" s="616"/>
      <c r="W8" s="497"/>
      <c r="X8" s="498"/>
      <c r="Y8" s="498"/>
      <c r="Z8" s="498"/>
      <c r="AA8" s="498"/>
      <c r="AB8" s="498"/>
      <c r="AC8" s="498"/>
      <c r="AD8" s="498"/>
      <c r="AE8" s="498"/>
      <c r="AF8" s="498"/>
      <c r="AG8" s="280"/>
      <c r="AH8" s="280"/>
      <c r="AI8" s="280"/>
      <c r="AJ8" s="499"/>
      <c r="AK8" s="499"/>
      <c r="AL8" s="499"/>
      <c r="AM8" s="281"/>
      <c r="AN8" s="281"/>
      <c r="AO8" s="281"/>
    </row>
    <row r="9" spans="1:41" s="304" customFormat="1" ht="13.5" customHeight="1">
      <c r="A9" s="562"/>
      <c r="B9" s="379" t="s">
        <v>3</v>
      </c>
      <c r="C9" s="384">
        <v>0</v>
      </c>
      <c r="D9" s="186">
        <v>0</v>
      </c>
      <c r="E9" s="186">
        <v>0</v>
      </c>
      <c r="F9" s="186">
        <v>0</v>
      </c>
      <c r="G9" s="186">
        <v>0</v>
      </c>
      <c r="H9" s="127">
        <v>0</v>
      </c>
      <c r="I9" s="384">
        <f t="shared" si="1"/>
        <v>0</v>
      </c>
      <c r="J9" s="186">
        <v>0</v>
      </c>
      <c r="K9" s="127">
        <v>0</v>
      </c>
      <c r="L9" s="25">
        <v>17</v>
      </c>
      <c r="M9" s="26">
        <v>11</v>
      </c>
      <c r="N9" s="27">
        <v>5</v>
      </c>
      <c r="O9" s="250">
        <f t="shared" si="0"/>
        <v>0</v>
      </c>
      <c r="P9" s="69">
        <v>0</v>
      </c>
      <c r="Q9" s="70">
        <v>0</v>
      </c>
      <c r="R9" s="32">
        <v>0.04</v>
      </c>
      <c r="S9" s="33">
        <v>0.02</v>
      </c>
      <c r="T9" s="34">
        <v>0.01</v>
      </c>
      <c r="V9" s="616"/>
      <c r="W9" s="497"/>
      <c r="X9" s="498"/>
      <c r="Y9" s="498"/>
      <c r="Z9" s="498"/>
      <c r="AA9" s="498"/>
      <c r="AB9" s="498"/>
      <c r="AC9" s="498"/>
      <c r="AD9" s="498"/>
      <c r="AE9" s="498"/>
      <c r="AF9" s="498"/>
      <c r="AG9" s="280"/>
      <c r="AH9" s="280"/>
      <c r="AI9" s="280"/>
      <c r="AJ9" s="499"/>
      <c r="AK9" s="499"/>
      <c r="AL9" s="499"/>
      <c r="AM9" s="281"/>
      <c r="AN9" s="281"/>
      <c r="AO9" s="281"/>
    </row>
    <row r="10" spans="1:41" s="304" customFormat="1" ht="13.5" customHeight="1">
      <c r="A10" s="563"/>
      <c r="B10" s="379" t="s">
        <v>4</v>
      </c>
      <c r="C10" s="384">
        <v>0</v>
      </c>
      <c r="D10" s="186">
        <v>0</v>
      </c>
      <c r="E10" s="186">
        <v>0</v>
      </c>
      <c r="F10" s="186">
        <v>0</v>
      </c>
      <c r="G10" s="186">
        <v>0</v>
      </c>
      <c r="H10" s="127">
        <v>0</v>
      </c>
      <c r="I10" s="384">
        <f t="shared" si="1"/>
        <v>0</v>
      </c>
      <c r="J10" s="186">
        <v>0</v>
      </c>
      <c r="K10" s="127">
        <v>0</v>
      </c>
      <c r="L10" s="25">
        <v>18</v>
      </c>
      <c r="M10" s="26">
        <v>10</v>
      </c>
      <c r="N10" s="27">
        <v>10</v>
      </c>
      <c r="O10" s="250">
        <f t="shared" si="0"/>
        <v>0</v>
      </c>
      <c r="P10" s="69">
        <v>0</v>
      </c>
      <c r="Q10" s="70">
        <v>0</v>
      </c>
      <c r="R10" s="32">
        <v>0.04</v>
      </c>
      <c r="S10" s="33">
        <v>0.02</v>
      </c>
      <c r="T10" s="34">
        <v>0.02</v>
      </c>
      <c r="V10" s="616"/>
      <c r="W10" s="497"/>
      <c r="X10" s="498"/>
      <c r="Y10" s="498"/>
      <c r="Z10" s="498"/>
      <c r="AA10" s="498"/>
      <c r="AB10" s="498"/>
      <c r="AC10" s="498"/>
      <c r="AD10" s="498"/>
      <c r="AE10" s="498"/>
      <c r="AF10" s="498"/>
      <c r="AG10" s="280"/>
      <c r="AH10" s="280"/>
      <c r="AI10" s="280"/>
      <c r="AJ10" s="499"/>
      <c r="AK10" s="499"/>
      <c r="AL10" s="499"/>
      <c r="AM10" s="281"/>
      <c r="AN10" s="281"/>
      <c r="AO10" s="281"/>
    </row>
    <row r="11" spans="1:41" s="134" customFormat="1" ht="13.5" customHeight="1">
      <c r="A11" s="575">
        <v>2</v>
      </c>
      <c r="B11" s="380" t="s">
        <v>5</v>
      </c>
      <c r="C11" s="57">
        <v>0</v>
      </c>
      <c r="D11" s="58">
        <v>0</v>
      </c>
      <c r="E11" s="58">
        <v>0</v>
      </c>
      <c r="F11" s="58">
        <v>0</v>
      </c>
      <c r="G11" s="58">
        <v>0</v>
      </c>
      <c r="H11" s="71">
        <v>0</v>
      </c>
      <c r="I11" s="57">
        <f t="shared" si="1"/>
        <v>0</v>
      </c>
      <c r="J11" s="58">
        <v>0</v>
      </c>
      <c r="K11" s="71">
        <v>0</v>
      </c>
      <c r="L11" s="57">
        <v>15</v>
      </c>
      <c r="M11" s="58">
        <v>13</v>
      </c>
      <c r="N11" s="59">
        <v>7</v>
      </c>
      <c r="O11" s="251">
        <f t="shared" si="0"/>
        <v>0</v>
      </c>
      <c r="P11" s="72">
        <v>0</v>
      </c>
      <c r="Q11" s="73">
        <v>0</v>
      </c>
      <c r="R11" s="64">
        <v>0.03</v>
      </c>
      <c r="S11" s="65">
        <v>0.03</v>
      </c>
      <c r="T11" s="66">
        <v>0.01</v>
      </c>
      <c r="V11" s="617"/>
      <c r="W11" s="497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499"/>
      <c r="AK11" s="499"/>
      <c r="AL11" s="499"/>
      <c r="AM11" s="281"/>
      <c r="AN11" s="281"/>
      <c r="AO11" s="281"/>
    </row>
    <row r="12" spans="1:41" s="134" customFormat="1" ht="13.5" customHeight="1">
      <c r="A12" s="576"/>
      <c r="B12" s="379" t="s">
        <v>6</v>
      </c>
      <c r="C12" s="25">
        <v>0</v>
      </c>
      <c r="D12" s="26">
        <v>0</v>
      </c>
      <c r="E12" s="26">
        <v>0</v>
      </c>
      <c r="F12" s="26">
        <v>0</v>
      </c>
      <c r="G12" s="26">
        <v>0</v>
      </c>
      <c r="H12" s="68">
        <v>0</v>
      </c>
      <c r="I12" s="25">
        <f t="shared" si="1"/>
        <v>0</v>
      </c>
      <c r="J12" s="26">
        <v>0</v>
      </c>
      <c r="K12" s="68">
        <v>0</v>
      </c>
      <c r="L12" s="25">
        <v>9</v>
      </c>
      <c r="M12" s="26">
        <v>15</v>
      </c>
      <c r="N12" s="27">
        <v>17</v>
      </c>
      <c r="O12" s="250">
        <f t="shared" si="0"/>
        <v>0</v>
      </c>
      <c r="P12" s="69">
        <v>0</v>
      </c>
      <c r="Q12" s="70">
        <v>0</v>
      </c>
      <c r="R12" s="32">
        <v>0.02</v>
      </c>
      <c r="S12" s="33">
        <v>0.03</v>
      </c>
      <c r="T12" s="34">
        <v>0.04</v>
      </c>
      <c r="V12" s="617"/>
      <c r="W12" s="497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499"/>
      <c r="AK12" s="499"/>
      <c r="AL12" s="499"/>
      <c r="AM12" s="281"/>
      <c r="AN12" s="281"/>
      <c r="AO12" s="281"/>
    </row>
    <row r="13" spans="1:41" s="134" customFormat="1" ht="13.5" customHeight="1">
      <c r="A13" s="576"/>
      <c r="B13" s="379" t="s">
        <v>7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68">
        <v>0</v>
      </c>
      <c r="I13" s="25">
        <f t="shared" si="1"/>
        <v>0</v>
      </c>
      <c r="J13" s="26">
        <v>0</v>
      </c>
      <c r="K13" s="68">
        <v>0</v>
      </c>
      <c r="L13" s="25">
        <v>11</v>
      </c>
      <c r="M13" s="26">
        <v>15</v>
      </c>
      <c r="N13" s="27">
        <v>10</v>
      </c>
      <c r="O13" s="250">
        <f t="shared" si="0"/>
        <v>0</v>
      </c>
      <c r="P13" s="69">
        <v>0</v>
      </c>
      <c r="Q13" s="70">
        <v>0</v>
      </c>
      <c r="R13" s="32">
        <v>0.02</v>
      </c>
      <c r="S13" s="33">
        <v>0.03</v>
      </c>
      <c r="T13" s="34">
        <v>0.02</v>
      </c>
      <c r="V13" s="617"/>
      <c r="W13" s="497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499"/>
      <c r="AK13" s="499"/>
      <c r="AL13" s="499"/>
      <c r="AM13" s="281"/>
      <c r="AN13" s="281"/>
      <c r="AO13" s="281"/>
    </row>
    <row r="14" spans="1:41" s="134" customFormat="1" ht="13.5" customHeight="1">
      <c r="A14" s="577"/>
      <c r="B14" s="381" t="s">
        <v>8</v>
      </c>
      <c r="C14" s="40">
        <v>0</v>
      </c>
      <c r="D14" s="41">
        <v>0</v>
      </c>
      <c r="E14" s="41">
        <v>0</v>
      </c>
      <c r="F14" s="41">
        <v>0</v>
      </c>
      <c r="G14" s="41">
        <v>0</v>
      </c>
      <c r="H14" s="136">
        <v>0</v>
      </c>
      <c r="I14" s="40">
        <f t="shared" si="1"/>
        <v>0</v>
      </c>
      <c r="J14" s="41">
        <v>0</v>
      </c>
      <c r="K14" s="136">
        <v>0</v>
      </c>
      <c r="L14" s="40">
        <v>12</v>
      </c>
      <c r="M14" s="41">
        <v>12</v>
      </c>
      <c r="N14" s="42">
        <v>14</v>
      </c>
      <c r="O14" s="252">
        <f t="shared" si="0"/>
        <v>0</v>
      </c>
      <c r="P14" s="137">
        <v>0</v>
      </c>
      <c r="Q14" s="138">
        <v>0</v>
      </c>
      <c r="R14" s="47">
        <v>0.03</v>
      </c>
      <c r="S14" s="48">
        <v>0.03</v>
      </c>
      <c r="T14" s="49">
        <v>0.03</v>
      </c>
      <c r="V14" s="617"/>
      <c r="W14" s="497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499"/>
      <c r="AK14" s="499"/>
      <c r="AL14" s="499"/>
      <c r="AM14" s="281"/>
      <c r="AN14" s="281"/>
      <c r="AO14" s="281"/>
    </row>
    <row r="15" spans="1:41" s="134" customFormat="1" ht="13.5" customHeight="1">
      <c r="A15" s="561">
        <v>3</v>
      </c>
      <c r="B15" s="379" t="s">
        <v>9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68">
        <v>0</v>
      </c>
      <c r="I15" s="25">
        <f t="shared" si="1"/>
        <v>0</v>
      </c>
      <c r="J15" s="26">
        <v>0</v>
      </c>
      <c r="K15" s="68">
        <v>0</v>
      </c>
      <c r="L15" s="25">
        <v>18</v>
      </c>
      <c r="M15" s="26">
        <v>14</v>
      </c>
      <c r="N15" s="27">
        <v>15</v>
      </c>
      <c r="O15" s="250">
        <f t="shared" si="0"/>
        <v>0</v>
      </c>
      <c r="P15" s="69">
        <v>0</v>
      </c>
      <c r="Q15" s="70">
        <v>0</v>
      </c>
      <c r="R15" s="32">
        <v>0.04</v>
      </c>
      <c r="S15" s="33">
        <v>0.03</v>
      </c>
      <c r="T15" s="34">
        <v>0.03</v>
      </c>
      <c r="V15" s="616"/>
      <c r="W15" s="497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499"/>
      <c r="AK15" s="499"/>
      <c r="AL15" s="499"/>
      <c r="AM15" s="281"/>
      <c r="AN15" s="281"/>
      <c r="AO15" s="281"/>
    </row>
    <row r="16" spans="1:41" s="134" customFormat="1" ht="13.5" customHeight="1">
      <c r="A16" s="562"/>
      <c r="B16" s="379" t="s">
        <v>10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68">
        <v>0</v>
      </c>
      <c r="I16" s="25">
        <f t="shared" si="1"/>
        <v>0</v>
      </c>
      <c r="J16" s="26">
        <v>0</v>
      </c>
      <c r="K16" s="68">
        <v>0</v>
      </c>
      <c r="L16" s="25">
        <v>11</v>
      </c>
      <c r="M16" s="26">
        <v>13</v>
      </c>
      <c r="N16" s="27">
        <v>6</v>
      </c>
      <c r="O16" s="250">
        <f t="shared" si="0"/>
        <v>0</v>
      </c>
      <c r="P16" s="69">
        <v>0</v>
      </c>
      <c r="Q16" s="70">
        <v>0</v>
      </c>
      <c r="R16" s="32">
        <v>0.02</v>
      </c>
      <c r="S16" s="33">
        <v>0.03</v>
      </c>
      <c r="T16" s="34">
        <v>0.01</v>
      </c>
      <c r="V16" s="616"/>
      <c r="W16" s="497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499"/>
      <c r="AK16" s="499"/>
      <c r="AL16" s="499"/>
      <c r="AM16" s="281"/>
      <c r="AN16" s="281"/>
      <c r="AO16" s="281"/>
    </row>
    <row r="17" spans="1:41" s="134" customFormat="1" ht="13.5" customHeight="1">
      <c r="A17" s="562"/>
      <c r="B17" s="379" t="s">
        <v>11</v>
      </c>
      <c r="C17" s="25">
        <v>0</v>
      </c>
      <c r="D17" s="26">
        <v>0</v>
      </c>
      <c r="E17" s="26">
        <v>0</v>
      </c>
      <c r="F17" s="26">
        <v>0</v>
      </c>
      <c r="G17" s="26">
        <v>0</v>
      </c>
      <c r="H17" s="68">
        <v>0</v>
      </c>
      <c r="I17" s="25">
        <f t="shared" si="1"/>
        <v>0</v>
      </c>
      <c r="J17" s="26">
        <v>0</v>
      </c>
      <c r="K17" s="68">
        <v>0</v>
      </c>
      <c r="L17" s="25">
        <v>18</v>
      </c>
      <c r="M17" s="26">
        <v>9</v>
      </c>
      <c r="N17" s="27">
        <v>9</v>
      </c>
      <c r="O17" s="250">
        <f t="shared" si="0"/>
        <v>0</v>
      </c>
      <c r="P17" s="69">
        <v>0</v>
      </c>
      <c r="Q17" s="70">
        <v>0</v>
      </c>
      <c r="R17" s="32">
        <v>0.04</v>
      </c>
      <c r="S17" s="33">
        <v>0.02</v>
      </c>
      <c r="T17" s="34">
        <v>0.02</v>
      </c>
      <c r="V17" s="616"/>
      <c r="W17" s="497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499"/>
      <c r="AK17" s="499"/>
      <c r="AL17" s="499"/>
      <c r="AM17" s="281"/>
      <c r="AN17" s="281"/>
      <c r="AO17" s="281"/>
    </row>
    <row r="18" spans="1:41" s="134" customFormat="1" ht="13.5" customHeight="1">
      <c r="A18" s="563"/>
      <c r="B18" s="381" t="s">
        <v>12</v>
      </c>
      <c r="C18" s="40">
        <v>0</v>
      </c>
      <c r="D18" s="41">
        <v>0</v>
      </c>
      <c r="E18" s="41">
        <v>0</v>
      </c>
      <c r="F18" s="41">
        <v>0</v>
      </c>
      <c r="G18" s="41">
        <v>0</v>
      </c>
      <c r="H18" s="136">
        <v>0</v>
      </c>
      <c r="I18" s="40">
        <f t="shared" si="1"/>
        <v>0</v>
      </c>
      <c r="J18" s="41">
        <v>0</v>
      </c>
      <c r="K18" s="136">
        <v>0</v>
      </c>
      <c r="L18" s="40">
        <v>12</v>
      </c>
      <c r="M18" s="41">
        <v>13</v>
      </c>
      <c r="N18" s="42">
        <v>11</v>
      </c>
      <c r="O18" s="252">
        <f t="shared" si="0"/>
        <v>0</v>
      </c>
      <c r="P18" s="137">
        <v>0</v>
      </c>
      <c r="Q18" s="138">
        <v>0</v>
      </c>
      <c r="R18" s="47">
        <v>0.03</v>
      </c>
      <c r="S18" s="48">
        <v>0.03</v>
      </c>
      <c r="T18" s="49">
        <v>0.02</v>
      </c>
      <c r="V18" s="616"/>
      <c r="W18" s="497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499"/>
      <c r="AK18" s="499"/>
      <c r="AL18" s="499"/>
      <c r="AM18" s="281"/>
      <c r="AN18" s="281"/>
      <c r="AO18" s="281"/>
    </row>
    <row r="19" spans="1:41" s="134" customFormat="1" ht="13.5" customHeight="1">
      <c r="A19" s="561">
        <v>4</v>
      </c>
      <c r="B19" s="379" t="s">
        <v>13</v>
      </c>
      <c r="C19" s="25">
        <v>0</v>
      </c>
      <c r="D19" s="26">
        <v>0</v>
      </c>
      <c r="E19" s="26">
        <v>0</v>
      </c>
      <c r="F19" s="26">
        <v>0</v>
      </c>
      <c r="G19" s="26">
        <v>0</v>
      </c>
      <c r="H19" s="68">
        <v>0</v>
      </c>
      <c r="I19" s="25">
        <f t="shared" si="1"/>
        <v>0</v>
      </c>
      <c r="J19" s="26">
        <v>0</v>
      </c>
      <c r="K19" s="68">
        <v>0</v>
      </c>
      <c r="L19" s="25">
        <v>15</v>
      </c>
      <c r="M19" s="26">
        <v>18</v>
      </c>
      <c r="N19" s="27">
        <v>7</v>
      </c>
      <c r="O19" s="250">
        <f t="shared" si="0"/>
        <v>0</v>
      </c>
      <c r="P19" s="69">
        <v>0</v>
      </c>
      <c r="Q19" s="70">
        <v>0</v>
      </c>
      <c r="R19" s="32">
        <v>0.03</v>
      </c>
      <c r="S19" s="33">
        <v>0.04</v>
      </c>
      <c r="T19" s="34">
        <v>0.02</v>
      </c>
      <c r="V19" s="616"/>
      <c r="W19" s="497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499"/>
      <c r="AK19" s="499"/>
      <c r="AL19" s="499"/>
      <c r="AM19" s="281"/>
      <c r="AN19" s="281"/>
      <c r="AO19" s="281"/>
    </row>
    <row r="20" spans="1:41" s="134" customFormat="1" ht="13.5" customHeight="1">
      <c r="A20" s="562"/>
      <c r="B20" s="379" t="s">
        <v>14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68">
        <v>0</v>
      </c>
      <c r="I20" s="25">
        <f t="shared" si="1"/>
        <v>0</v>
      </c>
      <c r="J20" s="26">
        <v>0</v>
      </c>
      <c r="K20" s="68">
        <v>0</v>
      </c>
      <c r="L20" s="25">
        <v>12</v>
      </c>
      <c r="M20" s="26">
        <v>14</v>
      </c>
      <c r="N20" s="27">
        <v>9</v>
      </c>
      <c r="O20" s="250">
        <f t="shared" si="0"/>
        <v>0</v>
      </c>
      <c r="P20" s="69">
        <v>0</v>
      </c>
      <c r="Q20" s="70">
        <v>0</v>
      </c>
      <c r="R20" s="32">
        <v>0.03</v>
      </c>
      <c r="S20" s="33">
        <v>0.03</v>
      </c>
      <c r="T20" s="34">
        <v>0.02</v>
      </c>
      <c r="V20" s="616"/>
      <c r="W20" s="497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499"/>
      <c r="AK20" s="499"/>
      <c r="AL20" s="499"/>
      <c r="AM20" s="281"/>
      <c r="AN20" s="281"/>
      <c r="AO20" s="281"/>
    </row>
    <row r="21" spans="1:41" s="134" customFormat="1" ht="13.5" customHeight="1">
      <c r="A21" s="562"/>
      <c r="B21" s="379" t="s">
        <v>15</v>
      </c>
      <c r="C21" s="25">
        <v>0</v>
      </c>
      <c r="D21" s="26">
        <v>0</v>
      </c>
      <c r="E21" s="26">
        <v>0</v>
      </c>
      <c r="F21" s="26">
        <v>0</v>
      </c>
      <c r="G21" s="26">
        <v>0</v>
      </c>
      <c r="H21" s="68">
        <v>0</v>
      </c>
      <c r="I21" s="25">
        <f t="shared" si="1"/>
        <v>0</v>
      </c>
      <c r="J21" s="26">
        <v>0</v>
      </c>
      <c r="K21" s="68">
        <v>0</v>
      </c>
      <c r="L21" s="25">
        <v>20</v>
      </c>
      <c r="M21" s="26">
        <v>17</v>
      </c>
      <c r="N21" s="27">
        <v>8</v>
      </c>
      <c r="O21" s="250">
        <f t="shared" si="0"/>
        <v>0</v>
      </c>
      <c r="P21" s="69">
        <v>0</v>
      </c>
      <c r="Q21" s="70">
        <v>0</v>
      </c>
      <c r="R21" s="32">
        <v>0.04</v>
      </c>
      <c r="S21" s="33">
        <v>0.04</v>
      </c>
      <c r="T21" s="34">
        <v>0.02</v>
      </c>
      <c r="V21" s="616"/>
      <c r="W21" s="497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499"/>
      <c r="AK21" s="499"/>
      <c r="AL21" s="499"/>
      <c r="AM21" s="281"/>
      <c r="AN21" s="281"/>
      <c r="AO21" s="281"/>
    </row>
    <row r="22" spans="1:41" s="134" customFormat="1" ht="13.5" customHeight="1">
      <c r="A22" s="563"/>
      <c r="B22" s="379" t="s">
        <v>16</v>
      </c>
      <c r="C22" s="40">
        <v>0</v>
      </c>
      <c r="D22" s="41">
        <v>0</v>
      </c>
      <c r="E22" s="41">
        <v>0</v>
      </c>
      <c r="F22" s="41">
        <v>0</v>
      </c>
      <c r="G22" s="41">
        <v>0</v>
      </c>
      <c r="H22" s="136">
        <v>0</v>
      </c>
      <c r="I22" s="40">
        <f t="shared" si="1"/>
        <v>0</v>
      </c>
      <c r="J22" s="41">
        <v>0</v>
      </c>
      <c r="K22" s="136">
        <v>0</v>
      </c>
      <c r="L22" s="40">
        <v>19</v>
      </c>
      <c r="M22" s="41">
        <v>7</v>
      </c>
      <c r="N22" s="42">
        <v>8</v>
      </c>
      <c r="O22" s="252">
        <f t="shared" si="0"/>
        <v>0</v>
      </c>
      <c r="P22" s="137">
        <v>0</v>
      </c>
      <c r="Q22" s="138">
        <v>0</v>
      </c>
      <c r="R22" s="47">
        <v>0.04</v>
      </c>
      <c r="S22" s="48">
        <v>0.02</v>
      </c>
      <c r="T22" s="49">
        <v>0.02</v>
      </c>
      <c r="V22" s="616"/>
      <c r="W22" s="497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499"/>
      <c r="AK22" s="499"/>
      <c r="AL22" s="499"/>
      <c r="AM22" s="281"/>
      <c r="AN22" s="281"/>
      <c r="AO22" s="281"/>
    </row>
    <row r="23" spans="1:41" s="134" customFormat="1" ht="13.5" customHeight="1">
      <c r="A23" s="561">
        <v>5</v>
      </c>
      <c r="B23" s="380" t="s">
        <v>17</v>
      </c>
      <c r="C23" s="57">
        <v>0</v>
      </c>
      <c r="D23" s="58">
        <v>0</v>
      </c>
      <c r="E23" s="58">
        <v>0</v>
      </c>
      <c r="F23" s="58">
        <v>0</v>
      </c>
      <c r="G23" s="58">
        <v>0</v>
      </c>
      <c r="H23" s="71">
        <v>0</v>
      </c>
      <c r="I23" s="57">
        <f t="shared" si="1"/>
        <v>0</v>
      </c>
      <c r="J23" s="58">
        <v>0</v>
      </c>
      <c r="K23" s="71">
        <v>0</v>
      </c>
      <c r="L23" s="57">
        <v>11</v>
      </c>
      <c r="M23" s="58">
        <v>7</v>
      </c>
      <c r="N23" s="59">
        <v>6</v>
      </c>
      <c r="O23" s="251">
        <f t="shared" si="0"/>
        <v>0</v>
      </c>
      <c r="P23" s="72">
        <v>0</v>
      </c>
      <c r="Q23" s="73">
        <v>0</v>
      </c>
      <c r="R23" s="64">
        <v>0.02</v>
      </c>
      <c r="S23" s="65">
        <v>0.02</v>
      </c>
      <c r="T23" s="66">
        <v>0.01</v>
      </c>
      <c r="V23" s="616"/>
      <c r="W23" s="497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499"/>
      <c r="AK23" s="499"/>
      <c r="AL23" s="499"/>
      <c r="AM23" s="281"/>
      <c r="AN23" s="281"/>
      <c r="AO23" s="281"/>
    </row>
    <row r="24" spans="1:41" s="134" customFormat="1" ht="13.5" customHeight="1">
      <c r="A24" s="562"/>
      <c r="B24" s="379" t="s">
        <v>18</v>
      </c>
      <c r="C24" s="25">
        <v>0</v>
      </c>
      <c r="D24" s="26">
        <v>0</v>
      </c>
      <c r="E24" s="26">
        <v>0</v>
      </c>
      <c r="F24" s="26">
        <v>0</v>
      </c>
      <c r="G24" s="26">
        <v>0</v>
      </c>
      <c r="H24" s="68">
        <v>0</v>
      </c>
      <c r="I24" s="25">
        <f t="shared" si="1"/>
        <v>0</v>
      </c>
      <c r="J24" s="26">
        <v>0</v>
      </c>
      <c r="K24" s="68">
        <v>0</v>
      </c>
      <c r="L24" s="25">
        <v>26</v>
      </c>
      <c r="M24" s="26">
        <v>23</v>
      </c>
      <c r="N24" s="27">
        <v>10</v>
      </c>
      <c r="O24" s="250">
        <f t="shared" si="0"/>
        <v>0</v>
      </c>
      <c r="P24" s="69">
        <v>0</v>
      </c>
      <c r="Q24" s="70">
        <v>0</v>
      </c>
      <c r="R24" s="32">
        <v>0.06</v>
      </c>
      <c r="S24" s="33">
        <v>0.05</v>
      </c>
      <c r="T24" s="34">
        <v>0.02</v>
      </c>
      <c r="V24" s="616"/>
      <c r="W24" s="497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499"/>
      <c r="AK24" s="499"/>
      <c r="AL24" s="499"/>
      <c r="AM24" s="281"/>
      <c r="AN24" s="281"/>
      <c r="AO24" s="281"/>
    </row>
    <row r="25" spans="1:41" s="134" customFormat="1" ht="13.5" customHeight="1">
      <c r="A25" s="562"/>
      <c r="B25" s="379" t="s">
        <v>19</v>
      </c>
      <c r="C25" s="25">
        <v>0</v>
      </c>
      <c r="D25" s="26">
        <v>0</v>
      </c>
      <c r="E25" s="26">
        <v>0</v>
      </c>
      <c r="F25" s="26">
        <v>0</v>
      </c>
      <c r="G25" s="26">
        <v>0</v>
      </c>
      <c r="H25" s="68">
        <v>0</v>
      </c>
      <c r="I25" s="25">
        <f t="shared" si="1"/>
        <v>0</v>
      </c>
      <c r="J25" s="26">
        <v>0</v>
      </c>
      <c r="K25" s="68">
        <v>0</v>
      </c>
      <c r="L25" s="25">
        <v>17</v>
      </c>
      <c r="M25" s="26">
        <v>12</v>
      </c>
      <c r="N25" s="27">
        <v>9</v>
      </c>
      <c r="O25" s="250">
        <f t="shared" si="0"/>
        <v>0</v>
      </c>
      <c r="P25" s="69">
        <v>0</v>
      </c>
      <c r="Q25" s="70">
        <v>0</v>
      </c>
      <c r="R25" s="32">
        <v>0.04</v>
      </c>
      <c r="S25" s="33">
        <v>0.03</v>
      </c>
      <c r="T25" s="34">
        <v>0.02</v>
      </c>
      <c r="V25" s="616"/>
      <c r="W25" s="497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499"/>
      <c r="AK25" s="499"/>
      <c r="AL25" s="499"/>
      <c r="AM25" s="281"/>
      <c r="AN25" s="281"/>
      <c r="AO25" s="281"/>
    </row>
    <row r="26" spans="1:41" s="134" customFormat="1" ht="13.5" customHeight="1">
      <c r="A26" s="562"/>
      <c r="B26" s="379" t="s">
        <v>20</v>
      </c>
      <c r="C26" s="25">
        <v>0</v>
      </c>
      <c r="D26" s="26">
        <v>0</v>
      </c>
      <c r="E26" s="26">
        <v>0</v>
      </c>
      <c r="F26" s="26">
        <v>0</v>
      </c>
      <c r="G26" s="26">
        <v>0</v>
      </c>
      <c r="H26" s="68">
        <v>0</v>
      </c>
      <c r="I26" s="25">
        <f t="shared" si="1"/>
        <v>0</v>
      </c>
      <c r="J26" s="26">
        <v>0</v>
      </c>
      <c r="K26" s="68">
        <v>0</v>
      </c>
      <c r="L26" s="25">
        <v>20</v>
      </c>
      <c r="M26" s="26">
        <v>13</v>
      </c>
      <c r="N26" s="27">
        <v>10</v>
      </c>
      <c r="O26" s="250">
        <f t="shared" si="0"/>
        <v>0</v>
      </c>
      <c r="P26" s="69">
        <v>0</v>
      </c>
      <c r="Q26" s="70">
        <v>0</v>
      </c>
      <c r="R26" s="32">
        <v>0.04</v>
      </c>
      <c r="S26" s="33">
        <v>0.03</v>
      </c>
      <c r="T26" s="34">
        <v>0.02</v>
      </c>
      <c r="V26" s="616"/>
      <c r="W26" s="497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499"/>
      <c r="AK26" s="499"/>
      <c r="AL26" s="499"/>
      <c r="AM26" s="281"/>
      <c r="AN26" s="281"/>
      <c r="AO26" s="281"/>
    </row>
    <row r="27" spans="1:41" s="134" customFormat="1" ht="13.5" customHeight="1">
      <c r="A27" s="563"/>
      <c r="B27" s="381" t="s">
        <v>21</v>
      </c>
      <c r="C27" s="40">
        <v>0</v>
      </c>
      <c r="D27" s="41">
        <v>0</v>
      </c>
      <c r="E27" s="41">
        <v>0</v>
      </c>
      <c r="F27" s="41">
        <v>0</v>
      </c>
      <c r="G27" s="41">
        <v>0</v>
      </c>
      <c r="H27" s="136">
        <v>0</v>
      </c>
      <c r="I27" s="40">
        <f t="shared" si="1"/>
        <v>0</v>
      </c>
      <c r="J27" s="41">
        <v>0</v>
      </c>
      <c r="K27" s="136">
        <v>0</v>
      </c>
      <c r="L27" s="40">
        <v>16</v>
      </c>
      <c r="M27" s="41">
        <v>20</v>
      </c>
      <c r="N27" s="42">
        <v>14</v>
      </c>
      <c r="O27" s="252">
        <f t="shared" si="0"/>
        <v>0</v>
      </c>
      <c r="P27" s="137">
        <v>0</v>
      </c>
      <c r="Q27" s="138">
        <v>0</v>
      </c>
      <c r="R27" s="47">
        <v>0.03</v>
      </c>
      <c r="S27" s="48">
        <v>0.04</v>
      </c>
      <c r="T27" s="49">
        <v>0.03</v>
      </c>
      <c r="V27" s="616"/>
      <c r="W27" s="497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499"/>
      <c r="AK27" s="499"/>
      <c r="AL27" s="499"/>
      <c r="AM27" s="281"/>
      <c r="AN27" s="281"/>
      <c r="AO27" s="281"/>
    </row>
    <row r="28" spans="1:41" s="134" customFormat="1" ht="13.5" customHeight="1">
      <c r="A28" s="561">
        <v>6</v>
      </c>
      <c r="B28" s="379" t="s">
        <v>22</v>
      </c>
      <c r="C28" s="25">
        <v>0</v>
      </c>
      <c r="D28" s="26">
        <v>0</v>
      </c>
      <c r="E28" s="26">
        <v>0</v>
      </c>
      <c r="F28" s="26">
        <v>0</v>
      </c>
      <c r="G28" s="26">
        <v>0</v>
      </c>
      <c r="H28" s="68">
        <v>0</v>
      </c>
      <c r="I28" s="25">
        <f t="shared" si="1"/>
        <v>0</v>
      </c>
      <c r="J28" s="26">
        <v>0</v>
      </c>
      <c r="K28" s="68">
        <v>0</v>
      </c>
      <c r="L28" s="25">
        <v>13</v>
      </c>
      <c r="M28" s="26">
        <v>25</v>
      </c>
      <c r="N28" s="27">
        <v>11</v>
      </c>
      <c r="O28" s="258">
        <f t="shared" si="0"/>
        <v>0</v>
      </c>
      <c r="P28" s="69">
        <v>0</v>
      </c>
      <c r="Q28" s="70">
        <v>0</v>
      </c>
      <c r="R28" s="32">
        <v>0.03</v>
      </c>
      <c r="S28" s="33">
        <v>0.05</v>
      </c>
      <c r="T28" s="34">
        <v>0.02</v>
      </c>
      <c r="V28" s="616"/>
      <c r="W28" s="497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499"/>
      <c r="AK28" s="499"/>
      <c r="AL28" s="499"/>
      <c r="AM28" s="281"/>
      <c r="AN28" s="281"/>
      <c r="AO28" s="281"/>
    </row>
    <row r="29" spans="1:41" s="134" customFormat="1" ht="13.5" customHeight="1">
      <c r="A29" s="562"/>
      <c r="B29" s="379" t="s">
        <v>23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68">
        <v>0</v>
      </c>
      <c r="I29" s="25">
        <f t="shared" si="1"/>
        <v>0</v>
      </c>
      <c r="J29" s="26">
        <v>1</v>
      </c>
      <c r="K29" s="68">
        <v>0</v>
      </c>
      <c r="L29" s="25">
        <v>9</v>
      </c>
      <c r="M29" s="26">
        <v>16</v>
      </c>
      <c r="N29" s="27">
        <v>14</v>
      </c>
      <c r="O29" s="244">
        <f t="shared" si="0"/>
        <v>0</v>
      </c>
      <c r="P29" s="69">
        <v>0.16666666666666666</v>
      </c>
      <c r="Q29" s="70">
        <v>0</v>
      </c>
      <c r="R29" s="32">
        <v>0.02</v>
      </c>
      <c r="S29" s="33">
        <v>0.03</v>
      </c>
      <c r="T29" s="34">
        <v>0.03</v>
      </c>
      <c r="V29" s="616"/>
      <c r="W29" s="497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499"/>
      <c r="AK29" s="499"/>
      <c r="AL29" s="499"/>
      <c r="AM29" s="281"/>
      <c r="AN29" s="281"/>
      <c r="AO29" s="281"/>
    </row>
    <row r="30" spans="1:41" s="134" customFormat="1" ht="13.5" customHeight="1">
      <c r="A30" s="562"/>
      <c r="B30" s="379" t="s">
        <v>24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68">
        <v>0</v>
      </c>
      <c r="I30" s="25">
        <f>SUM(C30:H30)</f>
        <v>0</v>
      </c>
      <c r="J30" s="26">
        <v>0</v>
      </c>
      <c r="K30" s="68">
        <v>0</v>
      </c>
      <c r="L30" s="25">
        <v>8</v>
      </c>
      <c r="M30" s="26">
        <v>10</v>
      </c>
      <c r="N30" s="27">
        <v>15</v>
      </c>
      <c r="O30" s="244">
        <f t="shared" si="0"/>
        <v>0</v>
      </c>
      <c r="P30" s="69">
        <v>0</v>
      </c>
      <c r="Q30" s="70">
        <v>0</v>
      </c>
      <c r="R30" s="32">
        <v>0.02</v>
      </c>
      <c r="S30" s="33">
        <v>0.02</v>
      </c>
      <c r="T30" s="34">
        <v>0.03</v>
      </c>
      <c r="V30" s="616"/>
      <c r="W30" s="497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499"/>
      <c r="AK30" s="499"/>
      <c r="AL30" s="499"/>
      <c r="AM30" s="281"/>
      <c r="AN30" s="281"/>
      <c r="AO30" s="281"/>
    </row>
    <row r="31" spans="1:41" s="134" customFormat="1" ht="13.5" customHeight="1">
      <c r="A31" s="563"/>
      <c r="B31" s="381">
        <v>26</v>
      </c>
      <c r="C31" s="40">
        <v>0</v>
      </c>
      <c r="D31" s="41">
        <v>0</v>
      </c>
      <c r="E31" s="41">
        <v>0</v>
      </c>
      <c r="F31" s="41">
        <v>0</v>
      </c>
      <c r="G31" s="41">
        <v>0</v>
      </c>
      <c r="H31" s="136">
        <v>0</v>
      </c>
      <c r="I31" s="40">
        <f>SUM(C31:H31)</f>
        <v>0</v>
      </c>
      <c r="J31" s="41">
        <v>0</v>
      </c>
      <c r="K31" s="136">
        <v>0</v>
      </c>
      <c r="L31" s="40">
        <v>16</v>
      </c>
      <c r="M31" s="41">
        <v>17</v>
      </c>
      <c r="N31" s="42">
        <v>10</v>
      </c>
      <c r="O31" s="259">
        <f t="shared" si="0"/>
        <v>0</v>
      </c>
      <c r="P31" s="137">
        <v>0</v>
      </c>
      <c r="Q31" s="138">
        <v>0</v>
      </c>
      <c r="R31" s="47">
        <v>0.03</v>
      </c>
      <c r="S31" s="48">
        <v>0.04</v>
      </c>
      <c r="T31" s="49">
        <v>0.02</v>
      </c>
      <c r="V31" s="616"/>
      <c r="W31" s="497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499"/>
      <c r="AK31" s="499"/>
      <c r="AL31" s="499"/>
      <c r="AM31" s="281"/>
      <c r="AN31" s="281"/>
      <c r="AO31" s="281"/>
    </row>
    <row r="32" spans="1:41" s="134" customFormat="1" ht="13.5" customHeight="1">
      <c r="A32" s="561">
        <v>7</v>
      </c>
      <c r="B32" s="379" t="s">
        <v>26</v>
      </c>
      <c r="C32" s="25">
        <v>0</v>
      </c>
      <c r="D32" s="26">
        <v>0</v>
      </c>
      <c r="E32" s="26">
        <v>0</v>
      </c>
      <c r="F32" s="26">
        <v>0</v>
      </c>
      <c r="G32" s="26">
        <v>0</v>
      </c>
      <c r="H32" s="68">
        <v>0</v>
      </c>
      <c r="I32" s="25">
        <f t="shared" si="1"/>
        <v>0</v>
      </c>
      <c r="J32" s="26">
        <v>0</v>
      </c>
      <c r="K32" s="68">
        <v>0</v>
      </c>
      <c r="L32" s="25">
        <v>14</v>
      </c>
      <c r="M32" s="26">
        <v>20</v>
      </c>
      <c r="N32" s="27">
        <v>11</v>
      </c>
      <c r="O32" s="244">
        <f t="shared" si="0"/>
        <v>0</v>
      </c>
      <c r="P32" s="69">
        <v>0</v>
      </c>
      <c r="Q32" s="70">
        <v>0</v>
      </c>
      <c r="R32" s="32">
        <v>0.03</v>
      </c>
      <c r="S32" s="33">
        <v>0.04</v>
      </c>
      <c r="T32" s="34">
        <v>0.02</v>
      </c>
      <c r="V32" s="616"/>
      <c r="W32" s="497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499"/>
      <c r="AK32" s="499"/>
      <c r="AL32" s="499"/>
      <c r="AM32" s="281"/>
      <c r="AN32" s="281"/>
      <c r="AO32" s="281"/>
    </row>
    <row r="33" spans="1:41" s="134" customFormat="1" ht="13.5" customHeight="1">
      <c r="A33" s="562"/>
      <c r="B33" s="379" t="s">
        <v>27</v>
      </c>
      <c r="C33" s="25">
        <v>0</v>
      </c>
      <c r="D33" s="26">
        <v>0</v>
      </c>
      <c r="E33" s="26">
        <v>0</v>
      </c>
      <c r="F33" s="26">
        <v>0</v>
      </c>
      <c r="G33" s="26">
        <v>0</v>
      </c>
      <c r="H33" s="68">
        <v>0</v>
      </c>
      <c r="I33" s="25">
        <f t="shared" si="1"/>
        <v>0</v>
      </c>
      <c r="J33" s="26">
        <v>0</v>
      </c>
      <c r="K33" s="68">
        <v>0</v>
      </c>
      <c r="L33" s="25">
        <v>13</v>
      </c>
      <c r="M33" s="26">
        <v>21</v>
      </c>
      <c r="N33" s="27">
        <v>10</v>
      </c>
      <c r="O33" s="250">
        <f t="shared" si="0"/>
        <v>0</v>
      </c>
      <c r="P33" s="69">
        <v>0</v>
      </c>
      <c r="Q33" s="70">
        <v>0</v>
      </c>
      <c r="R33" s="32">
        <v>0.03</v>
      </c>
      <c r="S33" s="33">
        <v>0.04</v>
      </c>
      <c r="T33" s="34">
        <v>0.02</v>
      </c>
      <c r="V33" s="616"/>
      <c r="W33" s="497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499"/>
      <c r="AK33" s="499"/>
      <c r="AL33" s="499"/>
      <c r="AM33" s="281"/>
      <c r="AN33" s="281"/>
      <c r="AO33" s="281"/>
    </row>
    <row r="34" spans="1:41" s="134" customFormat="1" ht="13.5" customHeight="1">
      <c r="A34" s="562"/>
      <c r="B34" s="379" t="s">
        <v>28</v>
      </c>
      <c r="C34" s="25">
        <v>0</v>
      </c>
      <c r="D34" s="26">
        <v>0</v>
      </c>
      <c r="E34" s="26">
        <v>0</v>
      </c>
      <c r="F34" s="26">
        <v>0</v>
      </c>
      <c r="G34" s="26">
        <v>0</v>
      </c>
      <c r="H34" s="68">
        <v>0</v>
      </c>
      <c r="I34" s="25">
        <f t="shared" si="1"/>
        <v>0</v>
      </c>
      <c r="J34" s="26">
        <v>0</v>
      </c>
      <c r="K34" s="68">
        <v>0</v>
      </c>
      <c r="L34" s="25">
        <v>16</v>
      </c>
      <c r="M34" s="26">
        <v>28</v>
      </c>
      <c r="N34" s="27">
        <v>5</v>
      </c>
      <c r="O34" s="250">
        <f t="shared" si="0"/>
        <v>0</v>
      </c>
      <c r="P34" s="69">
        <v>0</v>
      </c>
      <c r="Q34" s="70">
        <v>0</v>
      </c>
      <c r="R34" s="32">
        <v>0.03</v>
      </c>
      <c r="S34" s="33">
        <v>0.06</v>
      </c>
      <c r="T34" s="34">
        <v>0.01</v>
      </c>
      <c r="V34" s="616"/>
      <c r="W34" s="497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499"/>
      <c r="AK34" s="499"/>
      <c r="AL34" s="499"/>
      <c r="AM34" s="281"/>
      <c r="AN34" s="281"/>
      <c r="AO34" s="281"/>
    </row>
    <row r="35" spans="1:41" s="134" customFormat="1" ht="13.5" customHeight="1">
      <c r="A35" s="563"/>
      <c r="B35" s="379" t="s">
        <v>29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68">
        <v>0</v>
      </c>
      <c r="I35" s="25">
        <f t="shared" si="1"/>
        <v>0</v>
      </c>
      <c r="J35" s="26">
        <v>0</v>
      </c>
      <c r="K35" s="68">
        <v>0</v>
      </c>
      <c r="L35" s="25">
        <v>22</v>
      </c>
      <c r="M35" s="26">
        <v>32</v>
      </c>
      <c r="N35" s="27">
        <v>11</v>
      </c>
      <c r="O35" s="244">
        <f t="shared" si="0"/>
        <v>0</v>
      </c>
      <c r="P35" s="69">
        <v>0</v>
      </c>
      <c r="Q35" s="70">
        <v>0</v>
      </c>
      <c r="R35" s="32">
        <v>0.05</v>
      </c>
      <c r="S35" s="33">
        <v>0.07</v>
      </c>
      <c r="T35" s="34">
        <v>0.02</v>
      </c>
      <c r="V35" s="616"/>
      <c r="W35" s="497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499"/>
      <c r="AK35" s="499"/>
      <c r="AL35" s="499"/>
      <c r="AM35" s="281"/>
      <c r="AN35" s="281"/>
      <c r="AO35" s="281"/>
    </row>
    <row r="36" spans="1:41" s="134" customFormat="1" ht="13.5" customHeight="1">
      <c r="A36" s="561">
        <v>8</v>
      </c>
      <c r="B36" s="380" t="s">
        <v>30</v>
      </c>
      <c r="C36" s="57">
        <v>0</v>
      </c>
      <c r="D36" s="58">
        <v>0</v>
      </c>
      <c r="E36" s="58">
        <v>0</v>
      </c>
      <c r="F36" s="58">
        <v>0</v>
      </c>
      <c r="G36" s="58">
        <v>0</v>
      </c>
      <c r="H36" s="71">
        <v>0</v>
      </c>
      <c r="I36" s="57">
        <f t="shared" si="1"/>
        <v>0</v>
      </c>
      <c r="J36" s="58">
        <v>0</v>
      </c>
      <c r="K36" s="71">
        <v>0</v>
      </c>
      <c r="L36" s="57">
        <v>13</v>
      </c>
      <c r="M36" s="58">
        <v>20</v>
      </c>
      <c r="N36" s="59">
        <v>12</v>
      </c>
      <c r="O36" s="258">
        <f t="shared" si="0"/>
        <v>0</v>
      </c>
      <c r="P36" s="72">
        <v>0</v>
      </c>
      <c r="Q36" s="73">
        <v>0</v>
      </c>
      <c r="R36" s="64">
        <v>0.03</v>
      </c>
      <c r="S36" s="65">
        <v>0.04</v>
      </c>
      <c r="T36" s="66">
        <v>0.03</v>
      </c>
      <c r="V36" s="616"/>
      <c r="W36" s="497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499"/>
      <c r="AK36" s="499"/>
      <c r="AL36" s="499"/>
      <c r="AM36" s="281"/>
      <c r="AN36" s="281"/>
      <c r="AO36" s="281"/>
    </row>
    <row r="37" spans="1:41" s="134" customFormat="1" ht="13.5" customHeight="1">
      <c r="A37" s="562"/>
      <c r="B37" s="379" t="s">
        <v>31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68">
        <v>0</v>
      </c>
      <c r="I37" s="25">
        <f t="shared" si="1"/>
        <v>0</v>
      </c>
      <c r="J37" s="26">
        <v>0</v>
      </c>
      <c r="K37" s="68">
        <v>0</v>
      </c>
      <c r="L37" s="25">
        <v>14</v>
      </c>
      <c r="M37" s="26">
        <v>18</v>
      </c>
      <c r="N37" s="27">
        <v>20</v>
      </c>
      <c r="O37" s="244">
        <f t="shared" si="0"/>
        <v>0</v>
      </c>
      <c r="P37" s="69">
        <v>0</v>
      </c>
      <c r="Q37" s="70">
        <v>0</v>
      </c>
      <c r="R37" s="32">
        <v>0.03</v>
      </c>
      <c r="S37" s="33">
        <v>0.04</v>
      </c>
      <c r="T37" s="34">
        <v>0.04</v>
      </c>
      <c r="V37" s="616"/>
      <c r="W37" s="497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499"/>
      <c r="AK37" s="499"/>
      <c r="AL37" s="499"/>
      <c r="AM37" s="281"/>
      <c r="AN37" s="281"/>
      <c r="AO37" s="281"/>
    </row>
    <row r="38" spans="1:41" s="134" customFormat="1" ht="13.5" customHeight="1">
      <c r="A38" s="562"/>
      <c r="B38" s="379" t="s">
        <v>32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68">
        <v>0</v>
      </c>
      <c r="I38" s="25">
        <f t="shared" si="1"/>
        <v>0</v>
      </c>
      <c r="J38" s="26">
        <v>0</v>
      </c>
      <c r="K38" s="68">
        <v>1</v>
      </c>
      <c r="L38" s="25">
        <v>17</v>
      </c>
      <c r="M38" s="26">
        <v>32</v>
      </c>
      <c r="N38" s="27">
        <v>11</v>
      </c>
      <c r="O38" s="244">
        <f t="shared" si="0"/>
        <v>0</v>
      </c>
      <c r="P38" s="69">
        <v>0</v>
      </c>
      <c r="Q38" s="70">
        <v>0.16666666666666666</v>
      </c>
      <c r="R38" s="32">
        <v>0.04</v>
      </c>
      <c r="S38" s="33">
        <v>0.07</v>
      </c>
      <c r="T38" s="34">
        <v>0.02</v>
      </c>
      <c r="V38" s="616"/>
      <c r="W38" s="497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499"/>
      <c r="AK38" s="499"/>
      <c r="AL38" s="499"/>
      <c r="AM38" s="281"/>
      <c r="AN38" s="281"/>
      <c r="AO38" s="281"/>
    </row>
    <row r="39" spans="1:41" s="134" customFormat="1" ht="13.5" customHeight="1">
      <c r="A39" s="562"/>
      <c r="B39" s="379" t="s">
        <v>33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68">
        <v>0</v>
      </c>
      <c r="I39" s="25">
        <f t="shared" si="1"/>
        <v>0</v>
      </c>
      <c r="J39" s="26">
        <v>0</v>
      </c>
      <c r="K39" s="68">
        <v>0</v>
      </c>
      <c r="L39" s="25">
        <v>12</v>
      </c>
      <c r="M39" s="26">
        <v>18</v>
      </c>
      <c r="N39" s="27">
        <v>13</v>
      </c>
      <c r="O39" s="244">
        <f t="shared" si="0"/>
        <v>0</v>
      </c>
      <c r="P39" s="69">
        <v>0</v>
      </c>
      <c r="Q39" s="70">
        <v>0</v>
      </c>
      <c r="R39" s="32">
        <v>0.03</v>
      </c>
      <c r="S39" s="33">
        <v>0.04</v>
      </c>
      <c r="T39" s="34">
        <v>0.03</v>
      </c>
      <c r="V39" s="616"/>
      <c r="W39" s="497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499"/>
      <c r="AK39" s="499"/>
      <c r="AL39" s="499"/>
      <c r="AM39" s="281"/>
      <c r="AN39" s="281"/>
      <c r="AO39" s="281"/>
    </row>
    <row r="40" spans="1:41" s="134" customFormat="1" ht="13.5" customHeight="1">
      <c r="A40" s="563"/>
      <c r="B40" s="381" t="s">
        <v>34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136">
        <v>0</v>
      </c>
      <c r="I40" s="40">
        <f t="shared" si="1"/>
        <v>0</v>
      </c>
      <c r="J40" s="41">
        <v>0</v>
      </c>
      <c r="K40" s="136">
        <v>0</v>
      </c>
      <c r="L40" s="40">
        <v>12</v>
      </c>
      <c r="M40" s="41">
        <v>12</v>
      </c>
      <c r="N40" s="42">
        <v>8</v>
      </c>
      <c r="O40" s="259">
        <f t="shared" si="0"/>
        <v>0</v>
      </c>
      <c r="P40" s="137">
        <v>0</v>
      </c>
      <c r="Q40" s="138">
        <v>0</v>
      </c>
      <c r="R40" s="47">
        <v>0.03</v>
      </c>
      <c r="S40" s="48">
        <v>0.03</v>
      </c>
      <c r="T40" s="49">
        <v>0.02</v>
      </c>
      <c r="V40" s="616"/>
      <c r="W40" s="497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499"/>
      <c r="AK40" s="499"/>
      <c r="AL40" s="499"/>
      <c r="AM40" s="281"/>
      <c r="AN40" s="281"/>
      <c r="AO40" s="281"/>
    </row>
    <row r="41" spans="1:41" s="134" customFormat="1" ht="13.5" customHeight="1">
      <c r="A41" s="561">
        <v>9</v>
      </c>
      <c r="B41" s="379" t="s">
        <v>35</v>
      </c>
      <c r="C41" s="25">
        <v>0</v>
      </c>
      <c r="D41" s="26">
        <v>0</v>
      </c>
      <c r="E41" s="26">
        <v>0</v>
      </c>
      <c r="F41" s="26">
        <v>0</v>
      </c>
      <c r="G41" s="26">
        <v>0</v>
      </c>
      <c r="H41" s="68">
        <v>0</v>
      </c>
      <c r="I41" s="25">
        <f t="shared" si="1"/>
        <v>0</v>
      </c>
      <c r="J41" s="26">
        <v>0</v>
      </c>
      <c r="K41" s="68">
        <v>0</v>
      </c>
      <c r="L41" s="25">
        <v>14</v>
      </c>
      <c r="M41" s="26">
        <v>14</v>
      </c>
      <c r="N41" s="27">
        <v>18</v>
      </c>
      <c r="O41" s="244">
        <f t="shared" si="0"/>
        <v>0</v>
      </c>
      <c r="P41" s="69">
        <v>0</v>
      </c>
      <c r="Q41" s="70">
        <v>0</v>
      </c>
      <c r="R41" s="32">
        <v>0.03</v>
      </c>
      <c r="S41" s="33">
        <v>0.03</v>
      </c>
      <c r="T41" s="34">
        <v>0.04</v>
      </c>
      <c r="V41" s="616"/>
      <c r="W41" s="497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499"/>
      <c r="AK41" s="499"/>
      <c r="AL41" s="499"/>
      <c r="AM41" s="281"/>
      <c r="AN41" s="281"/>
      <c r="AO41" s="281"/>
    </row>
    <row r="42" spans="1:41" s="134" customFormat="1" ht="13.5" customHeight="1">
      <c r="A42" s="562"/>
      <c r="B42" s="379" t="s">
        <v>36</v>
      </c>
      <c r="C42" s="25">
        <v>0</v>
      </c>
      <c r="D42" s="26">
        <v>0</v>
      </c>
      <c r="E42" s="26">
        <v>0</v>
      </c>
      <c r="F42" s="26">
        <v>0</v>
      </c>
      <c r="G42" s="26">
        <v>0</v>
      </c>
      <c r="H42" s="68">
        <v>0</v>
      </c>
      <c r="I42" s="25">
        <f t="shared" si="1"/>
        <v>0</v>
      </c>
      <c r="J42" s="26">
        <v>0</v>
      </c>
      <c r="K42" s="68">
        <v>0</v>
      </c>
      <c r="L42" s="25">
        <v>6</v>
      </c>
      <c r="M42" s="26">
        <v>16</v>
      </c>
      <c r="N42" s="27">
        <v>15</v>
      </c>
      <c r="O42" s="244">
        <f t="shared" si="0"/>
        <v>0</v>
      </c>
      <c r="P42" s="69">
        <v>0</v>
      </c>
      <c r="Q42" s="70">
        <v>0</v>
      </c>
      <c r="R42" s="32">
        <v>0.01</v>
      </c>
      <c r="S42" s="33">
        <v>0.03</v>
      </c>
      <c r="T42" s="34">
        <v>0.03</v>
      </c>
      <c r="V42" s="616"/>
      <c r="W42" s="497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499"/>
      <c r="AK42" s="499"/>
      <c r="AL42" s="499"/>
      <c r="AM42" s="281"/>
      <c r="AN42" s="281"/>
      <c r="AO42" s="281"/>
    </row>
    <row r="43" spans="1:41" s="134" customFormat="1" ht="13.5" customHeight="1">
      <c r="A43" s="562"/>
      <c r="B43" s="379" t="s">
        <v>37</v>
      </c>
      <c r="C43" s="25">
        <v>0</v>
      </c>
      <c r="D43" s="26">
        <v>0</v>
      </c>
      <c r="E43" s="26">
        <v>0</v>
      </c>
      <c r="F43" s="26">
        <v>0</v>
      </c>
      <c r="G43" s="26">
        <v>0</v>
      </c>
      <c r="H43" s="68">
        <v>0</v>
      </c>
      <c r="I43" s="25">
        <f t="shared" si="1"/>
        <v>0</v>
      </c>
      <c r="J43" s="26">
        <v>0</v>
      </c>
      <c r="K43" s="68">
        <v>1</v>
      </c>
      <c r="L43" s="25">
        <v>10</v>
      </c>
      <c r="M43" s="26">
        <v>16</v>
      </c>
      <c r="N43" s="27">
        <v>8</v>
      </c>
      <c r="O43" s="244">
        <f t="shared" si="0"/>
        <v>0</v>
      </c>
      <c r="P43" s="69">
        <v>0</v>
      </c>
      <c r="Q43" s="70">
        <v>0.16666666666666666</v>
      </c>
      <c r="R43" s="32">
        <v>0.02</v>
      </c>
      <c r="S43" s="33">
        <v>0.03</v>
      </c>
      <c r="T43" s="34">
        <v>0.02</v>
      </c>
      <c r="V43" s="616"/>
      <c r="W43" s="497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499"/>
      <c r="AK43" s="499"/>
      <c r="AL43" s="499"/>
      <c r="AM43" s="281"/>
      <c r="AN43" s="281"/>
      <c r="AO43" s="281"/>
    </row>
    <row r="44" spans="1:41" s="134" customFormat="1" ht="13.5" customHeight="1">
      <c r="A44" s="563"/>
      <c r="B44" s="381" t="s">
        <v>38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136">
        <v>0</v>
      </c>
      <c r="I44" s="40">
        <f t="shared" si="1"/>
        <v>0</v>
      </c>
      <c r="J44" s="41">
        <v>0</v>
      </c>
      <c r="K44" s="136">
        <v>0</v>
      </c>
      <c r="L44" s="40">
        <v>10</v>
      </c>
      <c r="M44" s="41">
        <v>16</v>
      </c>
      <c r="N44" s="42">
        <v>13</v>
      </c>
      <c r="O44" s="259">
        <f t="shared" si="0"/>
        <v>0</v>
      </c>
      <c r="P44" s="137">
        <v>0</v>
      </c>
      <c r="Q44" s="138">
        <v>0</v>
      </c>
      <c r="R44" s="47">
        <v>0.02</v>
      </c>
      <c r="S44" s="48">
        <v>0.03</v>
      </c>
      <c r="T44" s="49">
        <v>0.03</v>
      </c>
      <c r="V44" s="616"/>
      <c r="W44" s="497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499"/>
      <c r="AK44" s="499"/>
      <c r="AL44" s="499"/>
      <c r="AM44" s="281"/>
      <c r="AN44" s="281"/>
      <c r="AO44" s="281"/>
    </row>
    <row r="45" spans="1:41" s="134" customFormat="1" ht="13.5" customHeight="1">
      <c r="A45" s="561">
        <v>10</v>
      </c>
      <c r="B45" s="380" t="s">
        <v>39</v>
      </c>
      <c r="C45" s="57">
        <v>0</v>
      </c>
      <c r="D45" s="58">
        <v>1</v>
      </c>
      <c r="E45" s="58">
        <v>0</v>
      </c>
      <c r="F45" s="58">
        <v>0</v>
      </c>
      <c r="G45" s="58">
        <v>0</v>
      </c>
      <c r="H45" s="71">
        <v>0</v>
      </c>
      <c r="I45" s="57">
        <f t="shared" si="1"/>
        <v>1</v>
      </c>
      <c r="J45" s="58">
        <v>0</v>
      </c>
      <c r="K45" s="71">
        <v>0</v>
      </c>
      <c r="L45" s="57">
        <v>16</v>
      </c>
      <c r="M45" s="58">
        <v>16</v>
      </c>
      <c r="N45" s="59">
        <v>20</v>
      </c>
      <c r="O45" s="258">
        <f t="shared" si="0"/>
        <v>0.16666666666666666</v>
      </c>
      <c r="P45" s="72">
        <v>0</v>
      </c>
      <c r="Q45" s="73">
        <v>0</v>
      </c>
      <c r="R45" s="64">
        <v>0.03</v>
      </c>
      <c r="S45" s="65">
        <v>0.03</v>
      </c>
      <c r="T45" s="66">
        <v>0.04</v>
      </c>
      <c r="V45" s="616"/>
      <c r="W45" s="497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499"/>
      <c r="AK45" s="499"/>
      <c r="AL45" s="499"/>
      <c r="AM45" s="281"/>
      <c r="AN45" s="281"/>
      <c r="AO45" s="281"/>
    </row>
    <row r="46" spans="1:41" s="134" customFormat="1" ht="13.5" customHeight="1">
      <c r="A46" s="562"/>
      <c r="B46" s="379" t="s">
        <v>40</v>
      </c>
      <c r="C46" s="25">
        <v>0</v>
      </c>
      <c r="D46" s="26">
        <v>0</v>
      </c>
      <c r="E46" s="26">
        <v>0</v>
      </c>
      <c r="F46" s="26">
        <v>0</v>
      </c>
      <c r="G46" s="26">
        <v>0</v>
      </c>
      <c r="H46" s="68">
        <v>0</v>
      </c>
      <c r="I46" s="25">
        <f t="shared" si="1"/>
        <v>0</v>
      </c>
      <c r="J46" s="26">
        <v>0</v>
      </c>
      <c r="K46" s="68">
        <v>0</v>
      </c>
      <c r="L46" s="25">
        <v>14</v>
      </c>
      <c r="M46" s="26">
        <v>22</v>
      </c>
      <c r="N46" s="27">
        <v>10</v>
      </c>
      <c r="O46" s="244">
        <f t="shared" si="0"/>
        <v>0</v>
      </c>
      <c r="P46" s="69">
        <v>0</v>
      </c>
      <c r="Q46" s="70">
        <v>0</v>
      </c>
      <c r="R46" s="32">
        <v>0.03</v>
      </c>
      <c r="S46" s="33">
        <v>0.05</v>
      </c>
      <c r="T46" s="34">
        <v>0.02</v>
      </c>
      <c r="V46" s="616"/>
      <c r="W46" s="497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499"/>
      <c r="AK46" s="499"/>
      <c r="AL46" s="499"/>
      <c r="AM46" s="281"/>
      <c r="AN46" s="281"/>
      <c r="AO46" s="281"/>
    </row>
    <row r="47" spans="1:41" s="134" customFormat="1" ht="13.5" customHeight="1">
      <c r="A47" s="562"/>
      <c r="B47" s="379" t="s">
        <v>41</v>
      </c>
      <c r="C47" s="25">
        <v>0</v>
      </c>
      <c r="D47" s="26">
        <v>0</v>
      </c>
      <c r="E47" s="26">
        <v>0</v>
      </c>
      <c r="F47" s="26">
        <v>0</v>
      </c>
      <c r="G47" s="26">
        <v>0</v>
      </c>
      <c r="H47" s="68">
        <v>0</v>
      </c>
      <c r="I47" s="25">
        <f t="shared" si="1"/>
        <v>0</v>
      </c>
      <c r="J47" s="26">
        <v>0</v>
      </c>
      <c r="K47" s="68">
        <v>0</v>
      </c>
      <c r="L47" s="25">
        <v>11</v>
      </c>
      <c r="M47" s="26">
        <v>15</v>
      </c>
      <c r="N47" s="27">
        <v>21</v>
      </c>
      <c r="O47" s="244">
        <f t="shared" si="0"/>
        <v>0</v>
      </c>
      <c r="P47" s="69">
        <v>0</v>
      </c>
      <c r="Q47" s="70">
        <v>0</v>
      </c>
      <c r="R47" s="32">
        <v>0.02</v>
      </c>
      <c r="S47" s="33">
        <v>0.03</v>
      </c>
      <c r="T47" s="34">
        <v>0.04</v>
      </c>
      <c r="V47" s="616"/>
      <c r="W47" s="497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499"/>
      <c r="AK47" s="499"/>
      <c r="AL47" s="499"/>
      <c r="AM47" s="281"/>
      <c r="AN47" s="281"/>
      <c r="AO47" s="281"/>
    </row>
    <row r="48" spans="1:41" s="134" customFormat="1" ht="13.5" customHeight="1">
      <c r="A48" s="562"/>
      <c r="B48" s="379" t="s">
        <v>42</v>
      </c>
      <c r="C48" s="25">
        <v>0</v>
      </c>
      <c r="D48" s="26">
        <v>0</v>
      </c>
      <c r="E48" s="26">
        <v>0</v>
      </c>
      <c r="F48" s="26">
        <v>0</v>
      </c>
      <c r="G48" s="26">
        <v>0</v>
      </c>
      <c r="H48" s="68">
        <v>0</v>
      </c>
      <c r="I48" s="25">
        <f t="shared" si="1"/>
        <v>0</v>
      </c>
      <c r="J48" s="26">
        <v>0</v>
      </c>
      <c r="K48" s="68">
        <v>0</v>
      </c>
      <c r="L48" s="25">
        <v>20</v>
      </c>
      <c r="M48" s="26">
        <v>25</v>
      </c>
      <c r="N48" s="27">
        <v>10</v>
      </c>
      <c r="O48" s="244">
        <f t="shared" si="0"/>
        <v>0</v>
      </c>
      <c r="P48" s="69">
        <v>0</v>
      </c>
      <c r="Q48" s="70">
        <v>0</v>
      </c>
      <c r="R48" s="32">
        <v>0.04</v>
      </c>
      <c r="S48" s="33">
        <v>0.05</v>
      </c>
      <c r="T48" s="34">
        <v>0.02</v>
      </c>
      <c r="V48" s="616"/>
      <c r="W48" s="497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499"/>
      <c r="AK48" s="499"/>
      <c r="AL48" s="499"/>
      <c r="AM48" s="281"/>
      <c r="AN48" s="281"/>
      <c r="AO48" s="281"/>
    </row>
    <row r="49" spans="1:41" s="134" customFormat="1" ht="13.5" customHeight="1">
      <c r="A49" s="563"/>
      <c r="B49" s="381" t="s">
        <v>43</v>
      </c>
      <c r="C49" s="40">
        <v>0</v>
      </c>
      <c r="D49" s="41">
        <v>1</v>
      </c>
      <c r="E49" s="41">
        <v>0</v>
      </c>
      <c r="F49" s="41">
        <v>0</v>
      </c>
      <c r="G49" s="41">
        <v>0</v>
      </c>
      <c r="H49" s="136">
        <v>0</v>
      </c>
      <c r="I49" s="40">
        <f t="shared" si="1"/>
        <v>1</v>
      </c>
      <c r="J49" s="41">
        <v>0</v>
      </c>
      <c r="K49" s="136">
        <v>0</v>
      </c>
      <c r="L49" s="40">
        <v>17</v>
      </c>
      <c r="M49" s="41">
        <v>24</v>
      </c>
      <c r="N49" s="42">
        <v>14</v>
      </c>
      <c r="O49" s="259">
        <f t="shared" si="0"/>
        <v>0.16666666666666666</v>
      </c>
      <c r="P49" s="137">
        <v>0</v>
      </c>
      <c r="Q49" s="138">
        <v>0</v>
      </c>
      <c r="R49" s="47">
        <v>0.04</v>
      </c>
      <c r="S49" s="48">
        <v>0.05</v>
      </c>
      <c r="T49" s="49">
        <v>0.03</v>
      </c>
      <c r="V49" s="616"/>
      <c r="W49" s="497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499"/>
      <c r="AK49" s="499"/>
      <c r="AL49" s="499"/>
      <c r="AM49" s="281"/>
      <c r="AN49" s="281"/>
      <c r="AO49" s="281"/>
    </row>
    <row r="50" spans="1:41" s="134" customFormat="1" ht="13.5" customHeight="1">
      <c r="A50" s="561">
        <v>11</v>
      </c>
      <c r="B50" s="379" t="s">
        <v>44</v>
      </c>
      <c r="C50" s="25">
        <v>0</v>
      </c>
      <c r="D50" s="26">
        <v>2</v>
      </c>
      <c r="E50" s="26">
        <v>1</v>
      </c>
      <c r="F50" s="26">
        <v>0</v>
      </c>
      <c r="G50" s="26">
        <v>0</v>
      </c>
      <c r="H50" s="68">
        <v>0</v>
      </c>
      <c r="I50" s="25">
        <f t="shared" si="1"/>
        <v>3</v>
      </c>
      <c r="J50" s="26">
        <v>0</v>
      </c>
      <c r="K50" s="68">
        <v>0</v>
      </c>
      <c r="L50" s="25">
        <v>14</v>
      </c>
      <c r="M50" s="26">
        <v>17</v>
      </c>
      <c r="N50" s="27">
        <v>12</v>
      </c>
      <c r="O50" s="244">
        <f t="shared" si="0"/>
        <v>0.5</v>
      </c>
      <c r="P50" s="69">
        <v>0</v>
      </c>
      <c r="Q50" s="70">
        <v>0</v>
      </c>
      <c r="R50" s="32">
        <v>0.03</v>
      </c>
      <c r="S50" s="33">
        <v>0.04</v>
      </c>
      <c r="T50" s="34">
        <v>0.03</v>
      </c>
      <c r="V50" s="616"/>
      <c r="W50" s="497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499"/>
      <c r="AK50" s="499"/>
      <c r="AL50" s="499"/>
      <c r="AM50" s="281"/>
      <c r="AN50" s="281"/>
      <c r="AO50" s="281"/>
    </row>
    <row r="51" spans="1:41" s="134" customFormat="1" ht="13.5" customHeight="1">
      <c r="A51" s="562"/>
      <c r="B51" s="379" t="s">
        <v>45</v>
      </c>
      <c r="C51" s="25">
        <v>0</v>
      </c>
      <c r="D51" s="26">
        <v>0</v>
      </c>
      <c r="E51" s="26">
        <v>0</v>
      </c>
      <c r="F51" s="26">
        <v>0</v>
      </c>
      <c r="G51" s="26">
        <v>0</v>
      </c>
      <c r="H51" s="68">
        <v>0</v>
      </c>
      <c r="I51" s="25">
        <f t="shared" si="1"/>
        <v>0</v>
      </c>
      <c r="J51" s="26">
        <v>0</v>
      </c>
      <c r="K51" s="68">
        <v>0</v>
      </c>
      <c r="L51" s="25">
        <v>20</v>
      </c>
      <c r="M51" s="26">
        <v>27</v>
      </c>
      <c r="N51" s="27">
        <v>32</v>
      </c>
      <c r="O51" s="244">
        <f t="shared" si="0"/>
        <v>0</v>
      </c>
      <c r="P51" s="69">
        <v>0</v>
      </c>
      <c r="Q51" s="70">
        <v>0</v>
      </c>
      <c r="R51" s="32">
        <v>0.04</v>
      </c>
      <c r="S51" s="33">
        <v>0.06</v>
      </c>
      <c r="T51" s="34">
        <v>0.07</v>
      </c>
      <c r="V51" s="616"/>
      <c r="W51" s="497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499"/>
      <c r="AK51" s="499"/>
      <c r="AL51" s="499"/>
      <c r="AM51" s="281"/>
      <c r="AN51" s="281"/>
      <c r="AO51" s="281"/>
    </row>
    <row r="52" spans="1:41" s="134" customFormat="1" ht="13.5" customHeight="1">
      <c r="A52" s="562"/>
      <c r="B52" s="379" t="s">
        <v>46</v>
      </c>
      <c r="C52" s="25">
        <v>0</v>
      </c>
      <c r="D52" s="26">
        <v>0</v>
      </c>
      <c r="E52" s="26">
        <v>0</v>
      </c>
      <c r="F52" s="26">
        <v>0</v>
      </c>
      <c r="G52" s="26">
        <v>0</v>
      </c>
      <c r="H52" s="68">
        <v>0</v>
      </c>
      <c r="I52" s="25">
        <f t="shared" si="1"/>
        <v>0</v>
      </c>
      <c r="J52" s="26">
        <v>0</v>
      </c>
      <c r="K52" s="68">
        <v>0</v>
      </c>
      <c r="L52" s="25">
        <v>13</v>
      </c>
      <c r="M52" s="26">
        <v>22</v>
      </c>
      <c r="N52" s="27">
        <v>18</v>
      </c>
      <c r="O52" s="244">
        <f t="shared" si="0"/>
        <v>0</v>
      </c>
      <c r="P52" s="69">
        <v>0</v>
      </c>
      <c r="Q52" s="70">
        <v>0</v>
      </c>
      <c r="R52" s="32">
        <v>0.03</v>
      </c>
      <c r="S52" s="33">
        <v>0.05</v>
      </c>
      <c r="T52" s="34">
        <v>0.04</v>
      </c>
      <c r="V52" s="616"/>
      <c r="W52" s="497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499"/>
      <c r="AK52" s="499"/>
      <c r="AL52" s="499"/>
      <c r="AM52" s="281"/>
      <c r="AN52" s="281"/>
      <c r="AO52" s="281"/>
    </row>
    <row r="53" spans="1:41" s="134" customFormat="1" ht="13.5" customHeight="1">
      <c r="A53" s="563"/>
      <c r="B53" s="381" t="s">
        <v>47</v>
      </c>
      <c r="C53" s="40">
        <v>0</v>
      </c>
      <c r="D53" s="41">
        <v>0</v>
      </c>
      <c r="E53" s="41">
        <v>0</v>
      </c>
      <c r="F53" s="41">
        <v>0</v>
      </c>
      <c r="G53" s="41">
        <v>0</v>
      </c>
      <c r="H53" s="136">
        <v>0</v>
      </c>
      <c r="I53" s="40">
        <f t="shared" si="1"/>
        <v>0</v>
      </c>
      <c r="J53" s="41">
        <v>0</v>
      </c>
      <c r="K53" s="136">
        <v>0</v>
      </c>
      <c r="L53" s="40">
        <v>14</v>
      </c>
      <c r="M53" s="41">
        <v>17</v>
      </c>
      <c r="N53" s="42">
        <v>28</v>
      </c>
      <c r="O53" s="259">
        <f t="shared" si="0"/>
        <v>0</v>
      </c>
      <c r="P53" s="137">
        <v>0</v>
      </c>
      <c r="Q53" s="138">
        <v>0</v>
      </c>
      <c r="R53" s="47">
        <v>0.03</v>
      </c>
      <c r="S53" s="48">
        <v>0.04</v>
      </c>
      <c r="T53" s="49">
        <v>0.06</v>
      </c>
      <c r="V53" s="616"/>
      <c r="W53" s="497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499"/>
      <c r="AK53" s="499"/>
      <c r="AL53" s="499"/>
      <c r="AM53" s="281"/>
      <c r="AN53" s="281"/>
      <c r="AO53" s="281"/>
    </row>
    <row r="54" spans="1:41" s="134" customFormat="1" ht="13.5" customHeight="1">
      <c r="A54" s="561">
        <v>12</v>
      </c>
      <c r="B54" s="379" t="s">
        <v>48</v>
      </c>
      <c r="C54" s="25">
        <v>0</v>
      </c>
      <c r="D54" s="26">
        <v>0</v>
      </c>
      <c r="E54" s="26">
        <v>1</v>
      </c>
      <c r="F54" s="26">
        <v>0</v>
      </c>
      <c r="G54" s="26">
        <v>0</v>
      </c>
      <c r="H54" s="68">
        <v>0</v>
      </c>
      <c r="I54" s="25">
        <f t="shared" si="1"/>
        <v>1</v>
      </c>
      <c r="J54" s="26">
        <v>0</v>
      </c>
      <c r="K54" s="68">
        <v>0</v>
      </c>
      <c r="L54" s="25">
        <v>10</v>
      </c>
      <c r="M54" s="26">
        <v>26</v>
      </c>
      <c r="N54" s="27">
        <v>17</v>
      </c>
      <c r="O54" s="244">
        <f t="shared" si="0"/>
        <v>0.16666666666666666</v>
      </c>
      <c r="P54" s="69">
        <v>0</v>
      </c>
      <c r="Q54" s="70">
        <v>0</v>
      </c>
      <c r="R54" s="32">
        <v>0.02</v>
      </c>
      <c r="S54" s="33">
        <v>0.06</v>
      </c>
      <c r="T54" s="34">
        <v>0.04</v>
      </c>
      <c r="V54" s="616"/>
      <c r="W54" s="497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499"/>
      <c r="AK54" s="499"/>
      <c r="AL54" s="499"/>
      <c r="AM54" s="281"/>
      <c r="AN54" s="281"/>
      <c r="AO54" s="281"/>
    </row>
    <row r="55" spans="1:41" s="134" customFormat="1" ht="13.5" customHeight="1">
      <c r="A55" s="562"/>
      <c r="B55" s="379" t="s">
        <v>49</v>
      </c>
      <c r="C55" s="25">
        <v>0</v>
      </c>
      <c r="D55" s="26">
        <v>0</v>
      </c>
      <c r="E55" s="26">
        <v>1</v>
      </c>
      <c r="F55" s="26">
        <v>0</v>
      </c>
      <c r="G55" s="26">
        <v>0</v>
      </c>
      <c r="H55" s="68">
        <v>0</v>
      </c>
      <c r="I55" s="25">
        <f t="shared" si="1"/>
        <v>1</v>
      </c>
      <c r="J55" s="26">
        <v>0</v>
      </c>
      <c r="K55" s="68">
        <v>0</v>
      </c>
      <c r="L55" s="25">
        <v>11</v>
      </c>
      <c r="M55" s="26">
        <v>15</v>
      </c>
      <c r="N55" s="27">
        <v>16</v>
      </c>
      <c r="O55" s="244">
        <f t="shared" si="0"/>
        <v>0.16666666666666666</v>
      </c>
      <c r="P55" s="69">
        <v>0</v>
      </c>
      <c r="Q55" s="70">
        <v>0</v>
      </c>
      <c r="R55" s="32">
        <v>0.02</v>
      </c>
      <c r="S55" s="33">
        <v>0.03</v>
      </c>
      <c r="T55" s="34">
        <v>0.03</v>
      </c>
      <c r="V55" s="616"/>
      <c r="W55" s="497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499"/>
      <c r="AK55" s="499"/>
      <c r="AL55" s="499"/>
      <c r="AM55" s="281"/>
      <c r="AN55" s="281"/>
      <c r="AO55" s="281"/>
    </row>
    <row r="56" spans="1:41" s="134" customFormat="1" ht="13.5" customHeight="1">
      <c r="A56" s="562"/>
      <c r="B56" s="379" t="s">
        <v>50</v>
      </c>
      <c r="C56" s="25">
        <v>0</v>
      </c>
      <c r="D56" s="26">
        <v>2</v>
      </c>
      <c r="E56" s="26">
        <v>1</v>
      </c>
      <c r="F56" s="26">
        <v>0</v>
      </c>
      <c r="G56" s="26">
        <v>0</v>
      </c>
      <c r="H56" s="68">
        <v>0</v>
      </c>
      <c r="I56" s="25">
        <f t="shared" si="1"/>
        <v>3</v>
      </c>
      <c r="J56" s="26">
        <v>0</v>
      </c>
      <c r="K56" s="68">
        <v>0</v>
      </c>
      <c r="L56" s="25">
        <v>17</v>
      </c>
      <c r="M56" s="26">
        <v>17</v>
      </c>
      <c r="N56" s="27">
        <v>25</v>
      </c>
      <c r="O56" s="244">
        <f t="shared" si="0"/>
        <v>0.5</v>
      </c>
      <c r="P56" s="69">
        <v>0</v>
      </c>
      <c r="Q56" s="70">
        <v>0</v>
      </c>
      <c r="R56" s="32">
        <v>0.04</v>
      </c>
      <c r="S56" s="33">
        <v>0.04</v>
      </c>
      <c r="T56" s="34">
        <v>0.05</v>
      </c>
      <c r="V56" s="616"/>
      <c r="W56" s="497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499"/>
      <c r="AK56" s="499"/>
      <c r="AL56" s="499"/>
      <c r="AM56" s="281"/>
      <c r="AN56" s="281"/>
      <c r="AO56" s="281"/>
    </row>
    <row r="57" spans="1:41" s="134" customFormat="1" ht="13.5" customHeight="1">
      <c r="A57" s="562"/>
      <c r="B57" s="379" t="s">
        <v>51</v>
      </c>
      <c r="C57" s="25">
        <v>0</v>
      </c>
      <c r="D57" s="26">
        <v>0</v>
      </c>
      <c r="E57" s="26">
        <v>0</v>
      </c>
      <c r="F57" s="26">
        <v>0</v>
      </c>
      <c r="G57" s="26">
        <v>0</v>
      </c>
      <c r="H57" s="68">
        <v>0</v>
      </c>
      <c r="I57" s="25">
        <f t="shared" si="1"/>
        <v>0</v>
      </c>
      <c r="J57" s="26">
        <v>0</v>
      </c>
      <c r="K57" s="68">
        <v>0</v>
      </c>
      <c r="L57" s="25">
        <v>16</v>
      </c>
      <c r="M57" s="26">
        <v>19</v>
      </c>
      <c r="N57" s="27">
        <v>19</v>
      </c>
      <c r="O57" s="244">
        <f t="shared" si="0"/>
        <v>0</v>
      </c>
      <c r="P57" s="69">
        <v>0</v>
      </c>
      <c r="Q57" s="70">
        <v>0</v>
      </c>
      <c r="R57" s="32">
        <v>0.03</v>
      </c>
      <c r="S57" s="33">
        <v>0.04</v>
      </c>
      <c r="T57" s="34">
        <v>0.04</v>
      </c>
      <c r="V57" s="616"/>
      <c r="W57" s="497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499"/>
      <c r="AK57" s="499"/>
      <c r="AL57" s="499"/>
      <c r="AM57" s="281"/>
      <c r="AN57" s="281"/>
      <c r="AO57" s="281"/>
    </row>
    <row r="58" spans="1:41" s="134" customFormat="1" ht="13.5" customHeight="1" hidden="1">
      <c r="A58" s="382"/>
      <c r="B58" s="301">
        <v>53</v>
      </c>
      <c r="C58" s="25">
        <v>0</v>
      </c>
      <c r="D58" s="26">
        <v>0</v>
      </c>
      <c r="E58" s="26">
        <v>0</v>
      </c>
      <c r="F58" s="26">
        <v>0</v>
      </c>
      <c r="G58" s="26">
        <v>0</v>
      </c>
      <c r="H58" s="68">
        <v>0</v>
      </c>
      <c r="I58" s="25">
        <f t="shared" si="1"/>
        <v>0</v>
      </c>
      <c r="J58" s="26">
        <v>0</v>
      </c>
      <c r="K58" s="68">
        <v>0</v>
      </c>
      <c r="L58" s="25"/>
      <c r="M58" s="26"/>
      <c r="N58" s="27"/>
      <c r="O58" s="244">
        <f t="shared" si="0"/>
        <v>0</v>
      </c>
      <c r="P58" s="69">
        <v>0</v>
      </c>
      <c r="Q58" s="70">
        <v>0</v>
      </c>
      <c r="R58" s="32"/>
      <c r="S58" s="33"/>
      <c r="T58" s="34"/>
      <c r="V58" s="500"/>
      <c r="W58" s="497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499"/>
      <c r="AK58" s="499"/>
      <c r="AL58" s="499"/>
      <c r="AM58" s="281"/>
      <c r="AN58" s="281"/>
      <c r="AO58" s="281"/>
    </row>
    <row r="59" spans="1:41" s="134" customFormat="1" ht="15.75" customHeight="1">
      <c r="A59" s="602" t="s">
        <v>60</v>
      </c>
      <c r="B59" s="614"/>
      <c r="C59" s="238">
        <f aca="true" t="shared" si="2" ref="C59:N59">SUM(C6:C58)</f>
        <v>0</v>
      </c>
      <c r="D59" s="239">
        <f t="shared" si="2"/>
        <v>6</v>
      </c>
      <c r="E59" s="239">
        <f t="shared" si="2"/>
        <v>4</v>
      </c>
      <c r="F59" s="239">
        <f t="shared" si="2"/>
        <v>0</v>
      </c>
      <c r="G59" s="239">
        <f t="shared" si="2"/>
        <v>0</v>
      </c>
      <c r="H59" s="311">
        <f t="shared" si="2"/>
        <v>0</v>
      </c>
      <c r="I59" s="238">
        <f t="shared" si="2"/>
        <v>10</v>
      </c>
      <c r="J59" s="239">
        <f t="shared" si="2"/>
        <v>1</v>
      </c>
      <c r="K59" s="311">
        <f t="shared" si="2"/>
        <v>2</v>
      </c>
      <c r="L59" s="238">
        <f t="shared" si="2"/>
        <v>749</v>
      </c>
      <c r="M59" s="239">
        <f t="shared" si="2"/>
        <v>887</v>
      </c>
      <c r="N59" s="240">
        <f t="shared" si="2"/>
        <v>665</v>
      </c>
      <c r="O59" s="386">
        <f t="shared" si="0"/>
        <v>1.6666666666666667</v>
      </c>
      <c r="P59" s="242">
        <f>J59/6</f>
        <v>0.16666666666666666</v>
      </c>
      <c r="Q59" s="308">
        <f>K59/6</f>
        <v>0.3333333333333333</v>
      </c>
      <c r="R59" s="241">
        <v>1.59</v>
      </c>
      <c r="S59" s="242">
        <v>1.9</v>
      </c>
      <c r="T59" s="243">
        <v>1.43</v>
      </c>
      <c r="V59" s="615"/>
      <c r="W59" s="616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499"/>
      <c r="AK59" s="499"/>
      <c r="AL59" s="499"/>
      <c r="AM59" s="499"/>
      <c r="AN59" s="499"/>
      <c r="AO59" s="499"/>
    </row>
    <row r="60" spans="2:41" ht="13.5" customHeight="1">
      <c r="B60" s="330"/>
      <c r="T60" s="222"/>
      <c r="AD60" s="168"/>
      <c r="AO60" s="222"/>
    </row>
    <row r="61" ht="10.5">
      <c r="B61" s="221"/>
    </row>
  </sheetData>
  <sheetProtection/>
  <mergeCells count="64">
    <mergeCell ref="I4:I5"/>
    <mergeCell ref="A28:A31"/>
    <mergeCell ref="A6:A10"/>
    <mergeCell ref="A11:A14"/>
    <mergeCell ref="A15:A18"/>
    <mergeCell ref="O4:O5"/>
    <mergeCell ref="A19:A22"/>
    <mergeCell ref="A23:A27"/>
    <mergeCell ref="C2:N2"/>
    <mergeCell ref="O2:T2"/>
    <mergeCell ref="C3:H3"/>
    <mergeCell ref="I3:K3"/>
    <mergeCell ref="L3:N3"/>
    <mergeCell ref="O3:Q3"/>
    <mergeCell ref="R3:T3"/>
    <mergeCell ref="A59:B59"/>
    <mergeCell ref="A54:A57"/>
    <mergeCell ref="A32:A35"/>
    <mergeCell ref="A36:A40"/>
    <mergeCell ref="A41:A44"/>
    <mergeCell ref="A45:A49"/>
    <mergeCell ref="A50:A53"/>
    <mergeCell ref="Q4:Q5"/>
    <mergeCell ref="R4:R5"/>
    <mergeCell ref="S4:S5"/>
    <mergeCell ref="T4:T5"/>
    <mergeCell ref="J4:J5"/>
    <mergeCell ref="K4:K5"/>
    <mergeCell ref="L4:L5"/>
    <mergeCell ref="M4:M5"/>
    <mergeCell ref="N4:N5"/>
    <mergeCell ref="P4:P5"/>
    <mergeCell ref="X2:AI2"/>
    <mergeCell ref="AJ2:AO2"/>
    <mergeCell ref="X3:AC3"/>
    <mergeCell ref="AD3:AF3"/>
    <mergeCell ref="AG3:AI3"/>
    <mergeCell ref="AJ3:AL3"/>
    <mergeCell ref="AM3:AO3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V6:V10"/>
    <mergeCell ref="V11:V14"/>
    <mergeCell ref="V15:V18"/>
    <mergeCell ref="V19:V22"/>
    <mergeCell ref="V23:V27"/>
    <mergeCell ref="V28:V31"/>
    <mergeCell ref="V59:W59"/>
    <mergeCell ref="V32:V35"/>
    <mergeCell ref="V36:V40"/>
    <mergeCell ref="V41:V44"/>
    <mergeCell ref="V45:V49"/>
    <mergeCell ref="V50:V53"/>
    <mergeCell ref="V54:V57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7" r:id="rId1"/>
  <ignoredErrors>
    <ignoredError sqref="B6:B35 B36:B53 B54:B57" numberStoredAsText="1"/>
    <ignoredError sqref="I31 J59:O59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4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125" style="325" customWidth="1"/>
    <col min="2" max="8" width="6.125" style="221" customWidth="1"/>
    <col min="9" max="11" width="7.125" style="221" customWidth="1"/>
    <col min="12" max="14" width="8.625" style="221" customWidth="1"/>
    <col min="15" max="21" width="6.625" style="221" customWidth="1"/>
    <col min="22" max="24" width="7.125" style="221" customWidth="1"/>
    <col min="25" max="27" width="8.125" style="221" customWidth="1"/>
    <col min="28" max="28" width="4.125" style="329" customWidth="1"/>
    <col min="29" max="16384" width="9.00390625" style="329" customWidth="1"/>
  </cols>
  <sheetData>
    <row r="1" spans="1:27" s="323" customFormat="1" ht="24.75" customHeight="1">
      <c r="A1" s="257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333" customFormat="1" ht="18" customHeight="1">
      <c r="A2" s="324"/>
      <c r="B2" s="567" t="s">
        <v>56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8"/>
      <c r="O2" s="564" t="s">
        <v>89</v>
      </c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6"/>
    </row>
    <row r="3" spans="1:27" s="333" customFormat="1" ht="18" customHeight="1">
      <c r="A3" s="321"/>
      <c r="B3" s="569" t="s">
        <v>96</v>
      </c>
      <c r="C3" s="570"/>
      <c r="D3" s="570"/>
      <c r="E3" s="570"/>
      <c r="F3" s="570"/>
      <c r="G3" s="570"/>
      <c r="H3" s="570"/>
      <c r="I3" s="550" t="s">
        <v>53</v>
      </c>
      <c r="J3" s="551"/>
      <c r="K3" s="551"/>
      <c r="L3" s="550" t="s">
        <v>59</v>
      </c>
      <c r="M3" s="551"/>
      <c r="N3" s="552"/>
      <c r="O3" s="569" t="s">
        <v>96</v>
      </c>
      <c r="P3" s="570"/>
      <c r="Q3" s="570"/>
      <c r="R3" s="570"/>
      <c r="S3" s="570"/>
      <c r="T3" s="570"/>
      <c r="U3" s="570"/>
      <c r="V3" s="572" t="s">
        <v>57</v>
      </c>
      <c r="W3" s="573"/>
      <c r="X3" s="573"/>
      <c r="Y3" s="547" t="s">
        <v>58</v>
      </c>
      <c r="Z3" s="548"/>
      <c r="AA3" s="549"/>
    </row>
    <row r="4" spans="1:27" s="333" customFormat="1" ht="6.75" customHeight="1">
      <c r="A4" s="321"/>
      <c r="B4" s="491"/>
      <c r="C4" s="485"/>
      <c r="D4" s="485"/>
      <c r="E4" s="485"/>
      <c r="F4" s="485"/>
      <c r="G4" s="485"/>
      <c r="H4" s="484"/>
      <c r="I4" s="593">
        <v>2013</v>
      </c>
      <c r="J4" s="595">
        <v>2012</v>
      </c>
      <c r="K4" s="597">
        <v>2011</v>
      </c>
      <c r="L4" s="593">
        <v>2013</v>
      </c>
      <c r="M4" s="595">
        <v>2012</v>
      </c>
      <c r="N4" s="599">
        <v>2011</v>
      </c>
      <c r="O4" s="484"/>
      <c r="P4" s="485"/>
      <c r="Q4" s="485"/>
      <c r="R4" s="485"/>
      <c r="S4" s="485"/>
      <c r="T4" s="485"/>
      <c r="U4" s="484"/>
      <c r="V4" s="593">
        <v>2013</v>
      </c>
      <c r="W4" s="595">
        <v>2012</v>
      </c>
      <c r="X4" s="597">
        <v>2011</v>
      </c>
      <c r="Y4" s="593">
        <v>2013</v>
      </c>
      <c r="Z4" s="595">
        <v>2012</v>
      </c>
      <c r="AA4" s="597">
        <v>2011</v>
      </c>
    </row>
    <row r="5" spans="1:27" s="334" customFormat="1" ht="77.25" customHeight="1">
      <c r="A5" s="322" t="s">
        <v>54</v>
      </c>
      <c r="B5" s="501" t="s">
        <v>82</v>
      </c>
      <c r="C5" s="327" t="s">
        <v>91</v>
      </c>
      <c r="D5" s="327" t="s">
        <v>84</v>
      </c>
      <c r="E5" s="327" t="s">
        <v>76</v>
      </c>
      <c r="F5" s="327" t="s">
        <v>94</v>
      </c>
      <c r="G5" s="327" t="s">
        <v>85</v>
      </c>
      <c r="H5" s="502" t="s">
        <v>86</v>
      </c>
      <c r="I5" s="594"/>
      <c r="J5" s="596"/>
      <c r="K5" s="598"/>
      <c r="L5" s="594"/>
      <c r="M5" s="596"/>
      <c r="N5" s="600"/>
      <c r="O5" s="502" t="s">
        <v>82</v>
      </c>
      <c r="P5" s="327" t="s">
        <v>91</v>
      </c>
      <c r="Q5" s="327" t="s">
        <v>84</v>
      </c>
      <c r="R5" s="327" t="s">
        <v>76</v>
      </c>
      <c r="S5" s="327" t="s">
        <v>94</v>
      </c>
      <c r="T5" s="327" t="s">
        <v>85</v>
      </c>
      <c r="U5" s="502" t="s">
        <v>86</v>
      </c>
      <c r="V5" s="594"/>
      <c r="W5" s="596"/>
      <c r="X5" s="598"/>
      <c r="Y5" s="594"/>
      <c r="Z5" s="596"/>
      <c r="AA5" s="598"/>
    </row>
    <row r="6" spans="1:27" s="304" customFormat="1" ht="18" customHeight="1">
      <c r="A6" s="317" t="s">
        <v>0</v>
      </c>
      <c r="B6" s="294">
        <v>1</v>
      </c>
      <c r="C6" s="295"/>
      <c r="D6" s="295"/>
      <c r="E6" s="295">
        <v>4</v>
      </c>
      <c r="F6" s="295"/>
      <c r="G6" s="295"/>
      <c r="H6" s="296"/>
      <c r="I6" s="336">
        <f>SUM(B6:H6)</f>
        <v>5</v>
      </c>
      <c r="J6" s="295">
        <v>10</v>
      </c>
      <c r="K6" s="296">
        <v>9</v>
      </c>
      <c r="L6" s="349">
        <v>2027</v>
      </c>
      <c r="M6" s="260">
        <v>1868</v>
      </c>
      <c r="N6" s="316">
        <v>2160</v>
      </c>
      <c r="O6" s="338">
        <f>B6/1</f>
        <v>1</v>
      </c>
      <c r="P6" s="288">
        <f>C6/2</f>
        <v>0</v>
      </c>
      <c r="Q6" s="288">
        <f aca="true" t="shared" si="0" ref="Q6:Q17">D6/1</f>
        <v>0</v>
      </c>
      <c r="R6" s="288">
        <f>E6/4</f>
        <v>1</v>
      </c>
      <c r="S6" s="288">
        <f aca="true" t="shared" si="1" ref="S6:S17">F6/1</f>
        <v>0</v>
      </c>
      <c r="T6" s="288">
        <f aca="true" t="shared" si="2" ref="T6:T17">G6/1</f>
        <v>0</v>
      </c>
      <c r="U6" s="339">
        <f aca="true" t="shared" si="3" ref="U6:U17">H6/1</f>
        <v>0</v>
      </c>
      <c r="V6" s="92">
        <f>I6/11</f>
        <v>0.45454545454545453</v>
      </c>
      <c r="W6" s="288">
        <v>0.9090909090909091</v>
      </c>
      <c r="X6" s="297">
        <v>0.8181818181818182</v>
      </c>
      <c r="Y6" s="350">
        <v>2.09</v>
      </c>
      <c r="Z6" s="288">
        <v>1.93</v>
      </c>
      <c r="AA6" s="339">
        <v>2.23</v>
      </c>
    </row>
    <row r="7" spans="1:27" s="304" customFormat="1" ht="18" customHeight="1">
      <c r="A7" s="318" t="s">
        <v>1</v>
      </c>
      <c r="B7" s="335">
        <v>2</v>
      </c>
      <c r="C7" s="298"/>
      <c r="D7" s="298"/>
      <c r="E7" s="298">
        <v>3</v>
      </c>
      <c r="F7" s="298"/>
      <c r="G7" s="298"/>
      <c r="H7" s="310"/>
      <c r="I7" s="335">
        <f aca="true" t="shared" si="4" ref="I7:I17">SUM(B7:H7)</f>
        <v>5</v>
      </c>
      <c r="J7" s="298">
        <v>3</v>
      </c>
      <c r="K7" s="310">
        <v>2</v>
      </c>
      <c r="L7" s="261">
        <v>1886</v>
      </c>
      <c r="M7" s="262">
        <v>1787</v>
      </c>
      <c r="N7" s="266">
        <v>1964</v>
      </c>
      <c r="O7" s="289">
        <f aca="true" t="shared" si="5" ref="O7:O17">B7/1</f>
        <v>2</v>
      </c>
      <c r="P7" s="267">
        <f aca="true" t="shared" si="6" ref="P7:P17">C7/2</f>
        <v>0</v>
      </c>
      <c r="Q7" s="267">
        <f t="shared" si="0"/>
        <v>0</v>
      </c>
      <c r="R7" s="267">
        <f aca="true" t="shared" si="7" ref="R7:R17">E7/4</f>
        <v>0.75</v>
      </c>
      <c r="S7" s="267">
        <f t="shared" si="1"/>
        <v>0</v>
      </c>
      <c r="T7" s="267">
        <f t="shared" si="2"/>
        <v>0</v>
      </c>
      <c r="U7" s="269">
        <f t="shared" si="3"/>
        <v>0</v>
      </c>
      <c r="V7" s="263">
        <f aca="true" t="shared" si="8" ref="V7:V17">I7/11</f>
        <v>0.45454545454545453</v>
      </c>
      <c r="W7" s="267">
        <v>0.2727272727272727</v>
      </c>
      <c r="X7" s="268">
        <v>0.18181818181818182</v>
      </c>
      <c r="Y7" s="263">
        <v>1.94</v>
      </c>
      <c r="Z7" s="267">
        <v>1.85</v>
      </c>
      <c r="AA7" s="269">
        <v>2.03</v>
      </c>
    </row>
    <row r="8" spans="1:27" s="304" customFormat="1" ht="18" customHeight="1">
      <c r="A8" s="318" t="s">
        <v>2</v>
      </c>
      <c r="B8" s="335">
        <v>2</v>
      </c>
      <c r="C8" s="298"/>
      <c r="D8" s="298">
        <v>4</v>
      </c>
      <c r="E8" s="298">
        <v>8</v>
      </c>
      <c r="F8" s="298">
        <v>2</v>
      </c>
      <c r="G8" s="298"/>
      <c r="H8" s="310">
        <v>2</v>
      </c>
      <c r="I8" s="335">
        <f t="shared" si="4"/>
        <v>18</v>
      </c>
      <c r="J8" s="298">
        <v>7</v>
      </c>
      <c r="K8" s="310">
        <v>7</v>
      </c>
      <c r="L8" s="261">
        <v>2049</v>
      </c>
      <c r="M8" s="262">
        <v>1998</v>
      </c>
      <c r="N8" s="266">
        <v>2019</v>
      </c>
      <c r="O8" s="289">
        <f t="shared" si="5"/>
        <v>2</v>
      </c>
      <c r="P8" s="267">
        <f t="shared" si="6"/>
        <v>0</v>
      </c>
      <c r="Q8" s="267">
        <f t="shared" si="0"/>
        <v>4</v>
      </c>
      <c r="R8" s="267">
        <f t="shared" si="7"/>
        <v>2</v>
      </c>
      <c r="S8" s="267">
        <f t="shared" si="1"/>
        <v>2</v>
      </c>
      <c r="T8" s="267">
        <f t="shared" si="2"/>
        <v>0</v>
      </c>
      <c r="U8" s="269">
        <f t="shared" si="3"/>
        <v>2</v>
      </c>
      <c r="V8" s="263">
        <f t="shared" si="8"/>
        <v>1.6363636363636365</v>
      </c>
      <c r="W8" s="267">
        <v>0.6363636363636364</v>
      </c>
      <c r="X8" s="268">
        <v>0.6363636363636364</v>
      </c>
      <c r="Y8" s="263">
        <v>2.11</v>
      </c>
      <c r="Z8" s="267">
        <v>2.07</v>
      </c>
      <c r="AA8" s="269">
        <v>2.08</v>
      </c>
    </row>
    <row r="9" spans="1:27" s="304" customFormat="1" ht="18" customHeight="1">
      <c r="A9" s="318" t="s">
        <v>3</v>
      </c>
      <c r="B9" s="335"/>
      <c r="C9" s="298"/>
      <c r="D9" s="298"/>
      <c r="E9" s="298">
        <v>7</v>
      </c>
      <c r="F9" s="298">
        <v>2</v>
      </c>
      <c r="G9" s="298"/>
      <c r="H9" s="310">
        <v>2</v>
      </c>
      <c r="I9" s="335">
        <f t="shared" si="4"/>
        <v>11</v>
      </c>
      <c r="J9" s="298">
        <v>7</v>
      </c>
      <c r="K9" s="310">
        <v>14</v>
      </c>
      <c r="L9" s="261">
        <v>2126</v>
      </c>
      <c r="M9" s="262">
        <v>1823</v>
      </c>
      <c r="N9" s="266">
        <v>1959</v>
      </c>
      <c r="O9" s="289">
        <f t="shared" si="5"/>
        <v>0</v>
      </c>
      <c r="P9" s="267">
        <f t="shared" si="6"/>
        <v>0</v>
      </c>
      <c r="Q9" s="267">
        <f t="shared" si="0"/>
        <v>0</v>
      </c>
      <c r="R9" s="267">
        <f t="shared" si="7"/>
        <v>1.75</v>
      </c>
      <c r="S9" s="267">
        <f t="shared" si="1"/>
        <v>2</v>
      </c>
      <c r="T9" s="267">
        <f t="shared" si="2"/>
        <v>0</v>
      </c>
      <c r="U9" s="269">
        <f t="shared" si="3"/>
        <v>2</v>
      </c>
      <c r="V9" s="263">
        <f t="shared" si="8"/>
        <v>1</v>
      </c>
      <c r="W9" s="267">
        <v>0.6363636363636364</v>
      </c>
      <c r="X9" s="268">
        <v>1.2727272727272727</v>
      </c>
      <c r="Y9" s="263">
        <v>2.18</v>
      </c>
      <c r="Z9" s="267">
        <v>1.88</v>
      </c>
      <c r="AA9" s="269">
        <v>2.04</v>
      </c>
    </row>
    <row r="10" spans="1:27" s="304" customFormat="1" ht="18" customHeight="1">
      <c r="A10" s="318" t="s">
        <v>4</v>
      </c>
      <c r="B10" s="335">
        <v>2</v>
      </c>
      <c r="C10" s="298"/>
      <c r="D10" s="298">
        <v>1</v>
      </c>
      <c r="E10" s="298">
        <v>5</v>
      </c>
      <c r="F10" s="298"/>
      <c r="G10" s="298"/>
      <c r="H10" s="310"/>
      <c r="I10" s="335">
        <f t="shared" si="4"/>
        <v>8</v>
      </c>
      <c r="J10" s="298">
        <v>6</v>
      </c>
      <c r="K10" s="310">
        <v>15</v>
      </c>
      <c r="L10" s="261">
        <v>2201</v>
      </c>
      <c r="M10" s="262">
        <v>2132</v>
      </c>
      <c r="N10" s="266">
        <v>2040</v>
      </c>
      <c r="O10" s="289">
        <f t="shared" si="5"/>
        <v>2</v>
      </c>
      <c r="P10" s="267">
        <f t="shared" si="6"/>
        <v>0</v>
      </c>
      <c r="Q10" s="267">
        <f t="shared" si="0"/>
        <v>1</v>
      </c>
      <c r="R10" s="267">
        <f t="shared" si="7"/>
        <v>1.25</v>
      </c>
      <c r="S10" s="267">
        <f t="shared" si="1"/>
        <v>0</v>
      </c>
      <c r="T10" s="267">
        <f t="shared" si="2"/>
        <v>0</v>
      </c>
      <c r="U10" s="269">
        <f t="shared" si="3"/>
        <v>0</v>
      </c>
      <c r="V10" s="263">
        <f t="shared" si="8"/>
        <v>0.7272727272727273</v>
      </c>
      <c r="W10" s="267">
        <v>0.5454545454545454</v>
      </c>
      <c r="X10" s="268">
        <v>1.3636363636363635</v>
      </c>
      <c r="Y10" s="263">
        <v>2.26</v>
      </c>
      <c r="Z10" s="267">
        <v>2.19</v>
      </c>
      <c r="AA10" s="269">
        <v>2.11</v>
      </c>
    </row>
    <row r="11" spans="1:27" s="134" customFormat="1" ht="18" customHeight="1">
      <c r="A11" s="318" t="s">
        <v>5</v>
      </c>
      <c r="B11" s="261">
        <v>1</v>
      </c>
      <c r="C11" s="264"/>
      <c r="D11" s="264">
        <v>1</v>
      </c>
      <c r="E11" s="264">
        <v>12</v>
      </c>
      <c r="F11" s="264">
        <v>1</v>
      </c>
      <c r="G11" s="264"/>
      <c r="H11" s="265">
        <v>1</v>
      </c>
      <c r="I11" s="335">
        <f t="shared" si="4"/>
        <v>16</v>
      </c>
      <c r="J11" s="264">
        <v>11</v>
      </c>
      <c r="K11" s="265">
        <v>22</v>
      </c>
      <c r="L11" s="261">
        <v>2216</v>
      </c>
      <c r="M11" s="262">
        <v>2173</v>
      </c>
      <c r="N11" s="266">
        <v>2369</v>
      </c>
      <c r="O11" s="289">
        <f t="shared" si="5"/>
        <v>1</v>
      </c>
      <c r="P11" s="267">
        <f t="shared" si="6"/>
        <v>0</v>
      </c>
      <c r="Q11" s="267">
        <f t="shared" si="0"/>
        <v>1</v>
      </c>
      <c r="R11" s="267">
        <f t="shared" si="7"/>
        <v>3</v>
      </c>
      <c r="S11" s="267">
        <f t="shared" si="1"/>
        <v>1</v>
      </c>
      <c r="T11" s="267">
        <f t="shared" si="2"/>
        <v>0</v>
      </c>
      <c r="U11" s="269">
        <f t="shared" si="3"/>
        <v>1</v>
      </c>
      <c r="V11" s="263">
        <f t="shared" si="8"/>
        <v>1.4545454545454546</v>
      </c>
      <c r="W11" s="267">
        <v>1</v>
      </c>
      <c r="X11" s="268">
        <v>2</v>
      </c>
      <c r="Y11" s="263">
        <v>2.27</v>
      </c>
      <c r="Z11" s="267">
        <v>2.23</v>
      </c>
      <c r="AA11" s="269">
        <v>2.45</v>
      </c>
    </row>
    <row r="12" spans="1:27" s="134" customFormat="1" ht="18" customHeight="1">
      <c r="A12" s="318" t="s">
        <v>6</v>
      </c>
      <c r="B12" s="261">
        <v>2</v>
      </c>
      <c r="C12" s="264"/>
      <c r="D12" s="264">
        <v>1</v>
      </c>
      <c r="E12" s="264">
        <v>7</v>
      </c>
      <c r="F12" s="264">
        <v>1</v>
      </c>
      <c r="G12" s="264"/>
      <c r="H12" s="265"/>
      <c r="I12" s="335">
        <f t="shared" si="4"/>
        <v>11</v>
      </c>
      <c r="J12" s="264">
        <v>14</v>
      </c>
      <c r="K12" s="265">
        <v>15</v>
      </c>
      <c r="L12" s="261">
        <v>2369</v>
      </c>
      <c r="M12" s="262">
        <v>2264</v>
      </c>
      <c r="N12" s="266">
        <v>2216</v>
      </c>
      <c r="O12" s="289">
        <f t="shared" si="5"/>
        <v>2</v>
      </c>
      <c r="P12" s="267">
        <f t="shared" si="6"/>
        <v>0</v>
      </c>
      <c r="Q12" s="267">
        <f t="shared" si="0"/>
        <v>1</v>
      </c>
      <c r="R12" s="267">
        <f t="shared" si="7"/>
        <v>1.75</v>
      </c>
      <c r="S12" s="267">
        <f t="shared" si="1"/>
        <v>1</v>
      </c>
      <c r="T12" s="267">
        <f t="shared" si="2"/>
        <v>0</v>
      </c>
      <c r="U12" s="269">
        <f t="shared" si="3"/>
        <v>0</v>
      </c>
      <c r="V12" s="263">
        <f t="shared" si="8"/>
        <v>1</v>
      </c>
      <c r="W12" s="267">
        <v>1.2727272727272727</v>
      </c>
      <c r="X12" s="268">
        <v>1.3636363636363635</v>
      </c>
      <c r="Y12" s="263">
        <v>2.43</v>
      </c>
      <c r="Z12" s="267">
        <v>2.32</v>
      </c>
      <c r="AA12" s="269">
        <v>2.29</v>
      </c>
    </row>
    <row r="13" spans="1:27" s="134" customFormat="1" ht="18" customHeight="1">
      <c r="A13" s="318" t="s">
        <v>7</v>
      </c>
      <c r="B13" s="261">
        <v>4</v>
      </c>
      <c r="C13" s="264"/>
      <c r="D13" s="264"/>
      <c r="E13" s="264">
        <v>8</v>
      </c>
      <c r="F13" s="264"/>
      <c r="G13" s="264"/>
      <c r="H13" s="265">
        <v>1</v>
      </c>
      <c r="I13" s="335">
        <f t="shared" si="4"/>
        <v>13</v>
      </c>
      <c r="J13" s="264">
        <v>7</v>
      </c>
      <c r="K13" s="265">
        <v>16</v>
      </c>
      <c r="L13" s="261">
        <v>2290</v>
      </c>
      <c r="M13" s="262">
        <v>2220</v>
      </c>
      <c r="N13" s="266">
        <v>2327</v>
      </c>
      <c r="O13" s="289">
        <f t="shared" si="5"/>
        <v>4</v>
      </c>
      <c r="P13" s="267">
        <f t="shared" si="6"/>
        <v>0</v>
      </c>
      <c r="Q13" s="267">
        <f t="shared" si="0"/>
        <v>0</v>
      </c>
      <c r="R13" s="267">
        <f t="shared" si="7"/>
        <v>2</v>
      </c>
      <c r="S13" s="267">
        <f t="shared" si="1"/>
        <v>0</v>
      </c>
      <c r="T13" s="267">
        <f t="shared" si="2"/>
        <v>0</v>
      </c>
      <c r="U13" s="269">
        <f t="shared" si="3"/>
        <v>1</v>
      </c>
      <c r="V13" s="263">
        <f t="shared" si="8"/>
        <v>1.1818181818181819</v>
      </c>
      <c r="W13" s="267">
        <v>0.6363636363636364</v>
      </c>
      <c r="X13" s="268">
        <v>1.4545454545454546</v>
      </c>
      <c r="Y13" s="263">
        <v>2.34</v>
      </c>
      <c r="Z13" s="267">
        <v>2.28</v>
      </c>
      <c r="AA13" s="269">
        <v>2.4</v>
      </c>
    </row>
    <row r="14" spans="1:27" s="134" customFormat="1" ht="18" customHeight="1">
      <c r="A14" s="318" t="s">
        <v>8</v>
      </c>
      <c r="B14" s="261">
        <v>2</v>
      </c>
      <c r="C14" s="264"/>
      <c r="D14" s="264">
        <v>1</v>
      </c>
      <c r="E14" s="264">
        <v>7</v>
      </c>
      <c r="F14" s="264"/>
      <c r="G14" s="264"/>
      <c r="H14" s="265"/>
      <c r="I14" s="335">
        <f t="shared" si="4"/>
        <v>10</v>
      </c>
      <c r="J14" s="264">
        <v>7</v>
      </c>
      <c r="K14" s="265">
        <v>20</v>
      </c>
      <c r="L14" s="261">
        <v>2219</v>
      </c>
      <c r="M14" s="262">
        <v>2141</v>
      </c>
      <c r="N14" s="266">
        <v>2394</v>
      </c>
      <c r="O14" s="289">
        <f t="shared" si="5"/>
        <v>2</v>
      </c>
      <c r="P14" s="267">
        <f t="shared" si="6"/>
        <v>0</v>
      </c>
      <c r="Q14" s="267">
        <f t="shared" si="0"/>
        <v>1</v>
      </c>
      <c r="R14" s="267">
        <f t="shared" si="7"/>
        <v>1.75</v>
      </c>
      <c r="S14" s="267">
        <f t="shared" si="1"/>
        <v>0</v>
      </c>
      <c r="T14" s="267">
        <f t="shared" si="2"/>
        <v>0</v>
      </c>
      <c r="U14" s="269">
        <f t="shared" si="3"/>
        <v>0</v>
      </c>
      <c r="V14" s="263">
        <f t="shared" si="8"/>
        <v>0.9090909090909091</v>
      </c>
      <c r="W14" s="267">
        <v>0.6363636363636364</v>
      </c>
      <c r="X14" s="268">
        <v>1.8181818181818181</v>
      </c>
      <c r="Y14" s="263">
        <v>2.28</v>
      </c>
      <c r="Z14" s="267">
        <v>2.2</v>
      </c>
      <c r="AA14" s="269">
        <v>2.47</v>
      </c>
    </row>
    <row r="15" spans="1:27" s="134" customFormat="1" ht="18" customHeight="1">
      <c r="A15" s="318" t="s">
        <v>9</v>
      </c>
      <c r="B15" s="261">
        <v>2</v>
      </c>
      <c r="C15" s="264"/>
      <c r="D15" s="264">
        <v>1</v>
      </c>
      <c r="E15" s="264">
        <v>5</v>
      </c>
      <c r="F15" s="264"/>
      <c r="G15" s="264"/>
      <c r="H15" s="265">
        <v>1</v>
      </c>
      <c r="I15" s="335">
        <f t="shared" si="4"/>
        <v>9</v>
      </c>
      <c r="J15" s="264">
        <v>12</v>
      </c>
      <c r="K15" s="265">
        <v>17</v>
      </c>
      <c r="L15" s="261">
        <v>2215</v>
      </c>
      <c r="M15" s="262">
        <v>2259</v>
      </c>
      <c r="N15" s="266">
        <v>2276</v>
      </c>
      <c r="O15" s="289">
        <f t="shared" si="5"/>
        <v>2</v>
      </c>
      <c r="P15" s="267">
        <f t="shared" si="6"/>
        <v>0</v>
      </c>
      <c r="Q15" s="267">
        <f t="shared" si="0"/>
        <v>1</v>
      </c>
      <c r="R15" s="267">
        <f t="shared" si="7"/>
        <v>1.25</v>
      </c>
      <c r="S15" s="267">
        <f t="shared" si="1"/>
        <v>0</v>
      </c>
      <c r="T15" s="267">
        <f t="shared" si="2"/>
        <v>0</v>
      </c>
      <c r="U15" s="269">
        <f t="shared" si="3"/>
        <v>1</v>
      </c>
      <c r="V15" s="263">
        <f t="shared" si="8"/>
        <v>0.8181818181818182</v>
      </c>
      <c r="W15" s="267">
        <v>1.0909090909090908</v>
      </c>
      <c r="X15" s="268">
        <v>1.5454545454545454</v>
      </c>
      <c r="Y15" s="263">
        <v>2.27</v>
      </c>
      <c r="Z15" s="267">
        <v>2.32</v>
      </c>
      <c r="AA15" s="269">
        <v>2.35</v>
      </c>
    </row>
    <row r="16" spans="1:27" s="134" customFormat="1" ht="18" customHeight="1">
      <c r="A16" s="318" t="s">
        <v>10</v>
      </c>
      <c r="B16" s="261"/>
      <c r="C16" s="264"/>
      <c r="D16" s="264">
        <v>2</v>
      </c>
      <c r="E16" s="264">
        <v>2</v>
      </c>
      <c r="F16" s="264"/>
      <c r="G16" s="264"/>
      <c r="H16" s="265">
        <v>1</v>
      </c>
      <c r="I16" s="335">
        <f t="shared" si="4"/>
        <v>5</v>
      </c>
      <c r="J16" s="264">
        <v>7</v>
      </c>
      <c r="K16" s="265">
        <v>10</v>
      </c>
      <c r="L16" s="261">
        <v>2083</v>
      </c>
      <c r="M16" s="262">
        <v>2010</v>
      </c>
      <c r="N16" s="266">
        <v>1998</v>
      </c>
      <c r="O16" s="289">
        <f t="shared" si="5"/>
        <v>0</v>
      </c>
      <c r="P16" s="267">
        <f t="shared" si="6"/>
        <v>0</v>
      </c>
      <c r="Q16" s="267">
        <f t="shared" si="0"/>
        <v>2</v>
      </c>
      <c r="R16" s="267">
        <f t="shared" si="7"/>
        <v>0.5</v>
      </c>
      <c r="S16" s="267">
        <f t="shared" si="1"/>
        <v>0</v>
      </c>
      <c r="T16" s="267">
        <f t="shared" si="2"/>
        <v>0</v>
      </c>
      <c r="U16" s="269">
        <f t="shared" si="3"/>
        <v>1</v>
      </c>
      <c r="V16" s="263">
        <f t="shared" si="8"/>
        <v>0.45454545454545453</v>
      </c>
      <c r="W16" s="267">
        <v>0.6363636363636364</v>
      </c>
      <c r="X16" s="268">
        <v>0.9090909090909091</v>
      </c>
      <c r="Y16" s="263">
        <v>2.14</v>
      </c>
      <c r="Z16" s="267">
        <v>2.07</v>
      </c>
      <c r="AA16" s="269">
        <v>2.07</v>
      </c>
    </row>
    <row r="17" spans="1:27" s="134" customFormat="1" ht="18" customHeight="1">
      <c r="A17" s="319" t="s">
        <v>11</v>
      </c>
      <c r="B17" s="270">
        <v>3</v>
      </c>
      <c r="C17" s="271">
        <v>1</v>
      </c>
      <c r="D17" s="271"/>
      <c r="E17" s="271">
        <v>8</v>
      </c>
      <c r="F17" s="271">
        <v>3</v>
      </c>
      <c r="G17" s="271"/>
      <c r="H17" s="272">
        <v>1</v>
      </c>
      <c r="I17" s="337">
        <f t="shared" si="4"/>
        <v>16</v>
      </c>
      <c r="J17" s="271">
        <v>12</v>
      </c>
      <c r="K17" s="272">
        <v>9</v>
      </c>
      <c r="L17" s="270">
        <v>1925</v>
      </c>
      <c r="M17" s="273">
        <v>1855</v>
      </c>
      <c r="N17" s="274">
        <v>1960</v>
      </c>
      <c r="O17" s="290">
        <f t="shared" si="5"/>
        <v>3</v>
      </c>
      <c r="P17" s="275">
        <f t="shared" si="6"/>
        <v>0.5</v>
      </c>
      <c r="Q17" s="275">
        <f t="shared" si="0"/>
        <v>0</v>
      </c>
      <c r="R17" s="275">
        <f t="shared" si="7"/>
        <v>2</v>
      </c>
      <c r="S17" s="275">
        <f t="shared" si="1"/>
        <v>3</v>
      </c>
      <c r="T17" s="275">
        <f t="shared" si="2"/>
        <v>0</v>
      </c>
      <c r="U17" s="278">
        <f t="shared" si="3"/>
        <v>1</v>
      </c>
      <c r="V17" s="277">
        <f t="shared" si="8"/>
        <v>1.4545454545454546</v>
      </c>
      <c r="W17" s="275">
        <v>1.0909090909090908</v>
      </c>
      <c r="X17" s="276">
        <v>0.8181818181818182</v>
      </c>
      <c r="Y17" s="277">
        <v>1.97</v>
      </c>
      <c r="Z17" s="275">
        <v>1.91</v>
      </c>
      <c r="AA17" s="278">
        <v>2.03</v>
      </c>
    </row>
    <row r="18" spans="1:28" s="134" customFormat="1" ht="21" customHeight="1">
      <c r="A18" s="320" t="s">
        <v>60</v>
      </c>
      <c r="B18" s="238">
        <f>SUM(B6:B17)</f>
        <v>21</v>
      </c>
      <c r="C18" s="239">
        <f aca="true" t="shared" si="9" ref="C18:X18">SUM(C6:C17)</f>
        <v>1</v>
      </c>
      <c r="D18" s="239">
        <f t="shared" si="9"/>
        <v>11</v>
      </c>
      <c r="E18" s="239">
        <f t="shared" si="9"/>
        <v>76</v>
      </c>
      <c r="F18" s="239">
        <f t="shared" si="9"/>
        <v>9</v>
      </c>
      <c r="G18" s="239">
        <f t="shared" si="9"/>
        <v>0</v>
      </c>
      <c r="H18" s="311">
        <f t="shared" si="9"/>
        <v>9</v>
      </c>
      <c r="I18" s="238">
        <f t="shared" si="9"/>
        <v>127</v>
      </c>
      <c r="J18" s="239">
        <f t="shared" si="9"/>
        <v>103</v>
      </c>
      <c r="K18" s="311">
        <f t="shared" si="9"/>
        <v>156</v>
      </c>
      <c r="L18" s="238">
        <f>SUM(L6:L17)</f>
        <v>25606</v>
      </c>
      <c r="M18" s="279">
        <f t="shared" si="9"/>
        <v>24530</v>
      </c>
      <c r="N18" s="240">
        <f t="shared" si="9"/>
        <v>25682</v>
      </c>
      <c r="O18" s="340">
        <f t="shared" si="9"/>
        <v>21</v>
      </c>
      <c r="P18" s="341">
        <f t="shared" si="9"/>
        <v>0.5</v>
      </c>
      <c r="Q18" s="341">
        <f t="shared" si="9"/>
        <v>11</v>
      </c>
      <c r="R18" s="341">
        <f t="shared" si="9"/>
        <v>19</v>
      </c>
      <c r="S18" s="341">
        <f t="shared" si="9"/>
        <v>9</v>
      </c>
      <c r="T18" s="341">
        <f t="shared" si="9"/>
        <v>0</v>
      </c>
      <c r="U18" s="309">
        <f t="shared" si="9"/>
        <v>9</v>
      </c>
      <c r="V18" s="342">
        <f t="shared" si="9"/>
        <v>11.545454545454545</v>
      </c>
      <c r="W18" s="341">
        <f t="shared" si="9"/>
        <v>9.363636363636363</v>
      </c>
      <c r="X18" s="307">
        <f t="shared" si="9"/>
        <v>14.18181818181818</v>
      </c>
      <c r="Y18" s="351">
        <v>26.29</v>
      </c>
      <c r="Z18" s="307">
        <v>25.26</v>
      </c>
      <c r="AA18" s="309">
        <v>26.56</v>
      </c>
      <c r="AB18" s="343"/>
    </row>
    <row r="19" ht="34.5" customHeight="1">
      <c r="O19" s="329"/>
    </row>
    <row r="20" spans="1:27" ht="24.75" customHeight="1">
      <c r="A20" s="257" t="s">
        <v>75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</row>
    <row r="21" spans="1:27" s="332" customFormat="1" ht="18" customHeight="1">
      <c r="A21" s="324"/>
      <c r="B21" s="567" t="s">
        <v>56</v>
      </c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8"/>
      <c r="O21" s="564" t="s">
        <v>89</v>
      </c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6"/>
    </row>
    <row r="22" spans="1:27" s="332" customFormat="1" ht="18" customHeight="1">
      <c r="A22" s="321"/>
      <c r="B22" s="569" t="s">
        <v>96</v>
      </c>
      <c r="C22" s="570"/>
      <c r="D22" s="570"/>
      <c r="E22" s="570"/>
      <c r="F22" s="570"/>
      <c r="G22" s="570"/>
      <c r="H22" s="570"/>
      <c r="I22" s="550" t="s">
        <v>53</v>
      </c>
      <c r="J22" s="551"/>
      <c r="K22" s="551"/>
      <c r="L22" s="550" t="s">
        <v>59</v>
      </c>
      <c r="M22" s="551"/>
      <c r="N22" s="552"/>
      <c r="O22" s="569" t="s">
        <v>96</v>
      </c>
      <c r="P22" s="570"/>
      <c r="Q22" s="570"/>
      <c r="R22" s="570"/>
      <c r="S22" s="570"/>
      <c r="T22" s="570"/>
      <c r="U22" s="570"/>
      <c r="V22" s="572" t="s">
        <v>57</v>
      </c>
      <c r="W22" s="573"/>
      <c r="X22" s="573"/>
      <c r="Y22" s="547" t="s">
        <v>58</v>
      </c>
      <c r="Z22" s="548"/>
      <c r="AA22" s="549"/>
    </row>
    <row r="23" spans="1:27" s="333" customFormat="1" ht="6.75" customHeight="1">
      <c r="A23" s="321"/>
      <c r="B23" s="491"/>
      <c r="C23" s="485"/>
      <c r="D23" s="485"/>
      <c r="E23" s="485"/>
      <c r="F23" s="485"/>
      <c r="G23" s="485"/>
      <c r="H23" s="484"/>
      <c r="I23" s="593">
        <v>2013</v>
      </c>
      <c r="J23" s="595">
        <v>2012</v>
      </c>
      <c r="K23" s="597">
        <v>2011</v>
      </c>
      <c r="L23" s="593">
        <v>2013</v>
      </c>
      <c r="M23" s="595">
        <v>2012</v>
      </c>
      <c r="N23" s="599">
        <v>2011</v>
      </c>
      <c r="O23" s="484"/>
      <c r="P23" s="485"/>
      <c r="Q23" s="485"/>
      <c r="R23" s="485"/>
      <c r="S23" s="485"/>
      <c r="T23" s="485"/>
      <c r="U23" s="484"/>
      <c r="V23" s="593">
        <v>2013</v>
      </c>
      <c r="W23" s="595">
        <v>2012</v>
      </c>
      <c r="X23" s="597">
        <v>2011</v>
      </c>
      <c r="Y23" s="593">
        <v>2013</v>
      </c>
      <c r="Z23" s="595">
        <v>2012</v>
      </c>
      <c r="AA23" s="597">
        <v>2011</v>
      </c>
    </row>
    <row r="24" spans="1:27" s="334" customFormat="1" ht="77.25" customHeight="1">
      <c r="A24" s="322" t="s">
        <v>54</v>
      </c>
      <c r="B24" s="501" t="s">
        <v>82</v>
      </c>
      <c r="C24" s="327" t="s">
        <v>91</v>
      </c>
      <c r="D24" s="327" t="s">
        <v>84</v>
      </c>
      <c r="E24" s="327" t="s">
        <v>76</v>
      </c>
      <c r="F24" s="327" t="s">
        <v>94</v>
      </c>
      <c r="G24" s="327" t="s">
        <v>85</v>
      </c>
      <c r="H24" s="502" t="s">
        <v>86</v>
      </c>
      <c r="I24" s="594"/>
      <c r="J24" s="596"/>
      <c r="K24" s="598"/>
      <c r="L24" s="594"/>
      <c r="M24" s="596"/>
      <c r="N24" s="600"/>
      <c r="O24" s="502" t="s">
        <v>82</v>
      </c>
      <c r="P24" s="327" t="s">
        <v>91</v>
      </c>
      <c r="Q24" s="327" t="s">
        <v>84</v>
      </c>
      <c r="R24" s="327" t="s">
        <v>76</v>
      </c>
      <c r="S24" s="327" t="s">
        <v>94</v>
      </c>
      <c r="T24" s="327" t="s">
        <v>85</v>
      </c>
      <c r="U24" s="502" t="s">
        <v>86</v>
      </c>
      <c r="V24" s="594"/>
      <c r="W24" s="596"/>
      <c r="X24" s="598"/>
      <c r="Y24" s="594"/>
      <c r="Z24" s="596"/>
      <c r="AA24" s="598"/>
    </row>
    <row r="25" spans="1:27" s="332" customFormat="1" ht="18" customHeight="1">
      <c r="A25" s="317" t="s">
        <v>0</v>
      </c>
      <c r="B25" s="294">
        <v>3</v>
      </c>
      <c r="C25" s="295"/>
      <c r="D25" s="295">
        <v>2</v>
      </c>
      <c r="E25" s="295">
        <v>1</v>
      </c>
      <c r="F25" s="295"/>
      <c r="G25" s="295"/>
      <c r="H25" s="296"/>
      <c r="I25" s="336">
        <f>SUM(B25:H25)</f>
        <v>6</v>
      </c>
      <c r="J25" s="295">
        <v>3</v>
      </c>
      <c r="K25" s="296">
        <v>0</v>
      </c>
      <c r="L25" s="349">
        <v>704</v>
      </c>
      <c r="M25" s="315">
        <v>721</v>
      </c>
      <c r="N25" s="316">
        <v>620</v>
      </c>
      <c r="O25" s="338">
        <f>B25/1</f>
        <v>3</v>
      </c>
      <c r="P25" s="288">
        <f>C25/2</f>
        <v>0</v>
      </c>
      <c r="Q25" s="288">
        <f>D25/1</f>
        <v>2</v>
      </c>
      <c r="R25" s="288">
        <f>E25/4</f>
        <v>0.25</v>
      </c>
      <c r="S25" s="288">
        <f aca="true" t="shared" si="10" ref="S25:S36">F25/1</f>
        <v>0</v>
      </c>
      <c r="T25" s="288">
        <f aca="true" t="shared" si="11" ref="T25:T36">G25/1</f>
        <v>0</v>
      </c>
      <c r="U25" s="339">
        <f aca="true" t="shared" si="12" ref="U25:U36">H25/1</f>
        <v>0</v>
      </c>
      <c r="V25" s="299">
        <f>I25/11</f>
        <v>0.5454545454545454</v>
      </c>
      <c r="W25" s="300">
        <v>0.2727272727272727</v>
      </c>
      <c r="X25" s="344">
        <v>0</v>
      </c>
      <c r="Y25" s="350">
        <v>0.73</v>
      </c>
      <c r="Z25" s="288">
        <v>0.75</v>
      </c>
      <c r="AA25" s="339">
        <v>0.64</v>
      </c>
    </row>
    <row r="26" spans="1:27" s="332" customFormat="1" ht="18" customHeight="1">
      <c r="A26" s="318" t="s">
        <v>1</v>
      </c>
      <c r="B26" s="335"/>
      <c r="C26" s="298"/>
      <c r="D26" s="298">
        <v>4</v>
      </c>
      <c r="E26" s="298">
        <v>1</v>
      </c>
      <c r="F26" s="298"/>
      <c r="G26" s="298"/>
      <c r="H26" s="310"/>
      <c r="I26" s="335">
        <f aca="true" t="shared" si="13" ref="I26:I36">SUM(B26:H26)</f>
        <v>5</v>
      </c>
      <c r="J26" s="298">
        <v>3</v>
      </c>
      <c r="K26" s="310">
        <v>1</v>
      </c>
      <c r="L26" s="261">
        <v>677</v>
      </c>
      <c r="M26" s="264">
        <v>652</v>
      </c>
      <c r="N26" s="266">
        <v>647</v>
      </c>
      <c r="O26" s="289">
        <f aca="true" t="shared" si="14" ref="O26:O36">B26/1</f>
        <v>0</v>
      </c>
      <c r="P26" s="267">
        <f aca="true" t="shared" si="15" ref="P26:P36">C26/2</f>
        <v>0</v>
      </c>
      <c r="Q26" s="267">
        <f aca="true" t="shared" si="16" ref="Q26:Q36">D26/1</f>
        <v>4</v>
      </c>
      <c r="R26" s="267">
        <f aca="true" t="shared" si="17" ref="R26:R36">E26/4</f>
        <v>0.25</v>
      </c>
      <c r="S26" s="267">
        <f t="shared" si="10"/>
        <v>0</v>
      </c>
      <c r="T26" s="267">
        <f t="shared" si="11"/>
        <v>0</v>
      </c>
      <c r="U26" s="269">
        <f t="shared" si="12"/>
        <v>0</v>
      </c>
      <c r="V26" s="282">
        <f aca="true" t="shared" si="18" ref="V26:V36">I26/11</f>
        <v>0.45454545454545453</v>
      </c>
      <c r="W26" s="283">
        <v>0.2727272727272727</v>
      </c>
      <c r="X26" s="284">
        <v>0.09090909090909091</v>
      </c>
      <c r="Y26" s="263">
        <v>0.7</v>
      </c>
      <c r="Z26" s="267">
        <v>0.67</v>
      </c>
      <c r="AA26" s="269">
        <v>0.67</v>
      </c>
    </row>
    <row r="27" spans="1:27" s="332" customFormat="1" ht="18" customHeight="1">
      <c r="A27" s="318" t="s">
        <v>2</v>
      </c>
      <c r="B27" s="335">
        <v>1</v>
      </c>
      <c r="C27" s="298">
        <v>1</v>
      </c>
      <c r="D27" s="298">
        <v>9</v>
      </c>
      <c r="E27" s="298">
        <v>2</v>
      </c>
      <c r="F27" s="298"/>
      <c r="G27" s="298"/>
      <c r="H27" s="310"/>
      <c r="I27" s="335">
        <f t="shared" si="13"/>
        <v>13</v>
      </c>
      <c r="J27" s="298">
        <v>1</v>
      </c>
      <c r="K27" s="310">
        <v>9</v>
      </c>
      <c r="L27" s="261">
        <v>735</v>
      </c>
      <c r="M27" s="264">
        <v>718</v>
      </c>
      <c r="N27" s="266">
        <v>673</v>
      </c>
      <c r="O27" s="289">
        <f t="shared" si="14"/>
        <v>1</v>
      </c>
      <c r="P27" s="267">
        <f t="shared" si="15"/>
        <v>0.5</v>
      </c>
      <c r="Q27" s="267">
        <f t="shared" si="16"/>
        <v>9</v>
      </c>
      <c r="R27" s="267">
        <f t="shared" si="17"/>
        <v>0.5</v>
      </c>
      <c r="S27" s="267">
        <f t="shared" si="10"/>
        <v>0</v>
      </c>
      <c r="T27" s="267">
        <f t="shared" si="11"/>
        <v>0</v>
      </c>
      <c r="U27" s="269">
        <f t="shared" si="12"/>
        <v>0</v>
      </c>
      <c r="V27" s="282">
        <f t="shared" si="18"/>
        <v>1.1818181818181819</v>
      </c>
      <c r="W27" s="283">
        <v>0.09090909090909091</v>
      </c>
      <c r="X27" s="284">
        <v>0.8181818181818182</v>
      </c>
      <c r="Y27" s="263">
        <v>0.76</v>
      </c>
      <c r="Z27" s="267">
        <v>0.74</v>
      </c>
      <c r="AA27" s="269">
        <v>0.69</v>
      </c>
    </row>
    <row r="28" spans="1:27" s="332" customFormat="1" ht="18" customHeight="1">
      <c r="A28" s="318" t="s">
        <v>3</v>
      </c>
      <c r="B28" s="335"/>
      <c r="C28" s="298">
        <v>2</v>
      </c>
      <c r="D28" s="298">
        <v>3</v>
      </c>
      <c r="E28" s="298">
        <v>1</v>
      </c>
      <c r="F28" s="298"/>
      <c r="G28" s="298"/>
      <c r="H28" s="310"/>
      <c r="I28" s="335">
        <f t="shared" si="13"/>
        <v>6</v>
      </c>
      <c r="J28" s="298">
        <v>6</v>
      </c>
      <c r="K28" s="310">
        <v>3</v>
      </c>
      <c r="L28" s="261">
        <v>718</v>
      </c>
      <c r="M28" s="264">
        <v>677</v>
      </c>
      <c r="N28" s="266">
        <v>634</v>
      </c>
      <c r="O28" s="289">
        <f t="shared" si="14"/>
        <v>0</v>
      </c>
      <c r="P28" s="267">
        <f t="shared" si="15"/>
        <v>1</v>
      </c>
      <c r="Q28" s="267">
        <f t="shared" si="16"/>
        <v>3</v>
      </c>
      <c r="R28" s="267">
        <f t="shared" si="17"/>
        <v>0.25</v>
      </c>
      <c r="S28" s="267">
        <f t="shared" si="10"/>
        <v>0</v>
      </c>
      <c r="T28" s="267">
        <f t="shared" si="11"/>
        <v>0</v>
      </c>
      <c r="U28" s="269">
        <f t="shared" si="12"/>
        <v>0</v>
      </c>
      <c r="V28" s="282">
        <f t="shared" si="18"/>
        <v>0.5454545454545454</v>
      </c>
      <c r="W28" s="283">
        <v>0.5454545454545454</v>
      </c>
      <c r="X28" s="284">
        <v>0.2727272727272727</v>
      </c>
      <c r="Y28" s="263">
        <v>0.74</v>
      </c>
      <c r="Z28" s="267">
        <v>0.7</v>
      </c>
      <c r="AA28" s="269">
        <v>0.66</v>
      </c>
    </row>
    <row r="29" spans="1:27" s="332" customFormat="1" ht="18" customHeight="1">
      <c r="A29" s="318" t="s">
        <v>4</v>
      </c>
      <c r="B29" s="335">
        <v>2</v>
      </c>
      <c r="C29" s="298"/>
      <c r="D29" s="298">
        <v>4</v>
      </c>
      <c r="E29" s="298">
        <v>2</v>
      </c>
      <c r="F29" s="298"/>
      <c r="G29" s="298"/>
      <c r="H29" s="310"/>
      <c r="I29" s="335">
        <f t="shared" si="13"/>
        <v>8</v>
      </c>
      <c r="J29" s="298">
        <v>5</v>
      </c>
      <c r="K29" s="310">
        <v>1</v>
      </c>
      <c r="L29" s="261">
        <v>783</v>
      </c>
      <c r="M29" s="264">
        <v>770</v>
      </c>
      <c r="N29" s="266">
        <v>696</v>
      </c>
      <c r="O29" s="289">
        <f t="shared" si="14"/>
        <v>2</v>
      </c>
      <c r="P29" s="267">
        <f t="shared" si="15"/>
        <v>0</v>
      </c>
      <c r="Q29" s="267">
        <f t="shared" si="16"/>
        <v>4</v>
      </c>
      <c r="R29" s="267">
        <f t="shared" si="17"/>
        <v>0.5</v>
      </c>
      <c r="S29" s="267">
        <f t="shared" si="10"/>
        <v>0</v>
      </c>
      <c r="T29" s="267">
        <f t="shared" si="11"/>
        <v>0</v>
      </c>
      <c r="U29" s="269">
        <f t="shared" si="12"/>
        <v>0</v>
      </c>
      <c r="V29" s="282">
        <f t="shared" si="18"/>
        <v>0.7272727272727273</v>
      </c>
      <c r="W29" s="283">
        <v>0.45454545454545453</v>
      </c>
      <c r="X29" s="284">
        <v>0.09090909090909091</v>
      </c>
      <c r="Y29" s="263">
        <v>0.8</v>
      </c>
      <c r="Z29" s="267">
        <v>0.79</v>
      </c>
      <c r="AA29" s="269">
        <v>0.72</v>
      </c>
    </row>
    <row r="30" spans="1:27" s="332" customFormat="1" ht="18" customHeight="1">
      <c r="A30" s="318" t="s">
        <v>5</v>
      </c>
      <c r="B30" s="261">
        <v>2</v>
      </c>
      <c r="C30" s="264"/>
      <c r="D30" s="264">
        <v>1</v>
      </c>
      <c r="E30" s="264"/>
      <c r="F30" s="264"/>
      <c r="G30" s="264"/>
      <c r="H30" s="265"/>
      <c r="I30" s="335">
        <f t="shared" si="13"/>
        <v>3</v>
      </c>
      <c r="J30" s="264">
        <v>1</v>
      </c>
      <c r="K30" s="265">
        <v>4</v>
      </c>
      <c r="L30" s="261">
        <v>732</v>
      </c>
      <c r="M30" s="264">
        <v>747</v>
      </c>
      <c r="N30" s="266">
        <v>693</v>
      </c>
      <c r="O30" s="289">
        <f t="shared" si="14"/>
        <v>2</v>
      </c>
      <c r="P30" s="267">
        <f t="shared" si="15"/>
        <v>0</v>
      </c>
      <c r="Q30" s="267">
        <f t="shared" si="16"/>
        <v>1</v>
      </c>
      <c r="R30" s="267">
        <f t="shared" si="17"/>
        <v>0</v>
      </c>
      <c r="S30" s="267">
        <f t="shared" si="10"/>
        <v>0</v>
      </c>
      <c r="T30" s="267">
        <f t="shared" si="11"/>
        <v>0</v>
      </c>
      <c r="U30" s="269">
        <f t="shared" si="12"/>
        <v>0</v>
      </c>
      <c r="V30" s="282">
        <f t="shared" si="18"/>
        <v>0.2727272727272727</v>
      </c>
      <c r="W30" s="283">
        <v>0.09090909090909091</v>
      </c>
      <c r="X30" s="284">
        <v>0.36363636363636365</v>
      </c>
      <c r="Y30" s="263">
        <v>0.75</v>
      </c>
      <c r="Z30" s="267">
        <v>0.77</v>
      </c>
      <c r="AA30" s="269">
        <v>0.72</v>
      </c>
    </row>
    <row r="31" spans="1:27" s="332" customFormat="1" ht="18" customHeight="1">
      <c r="A31" s="318" t="s">
        <v>6</v>
      </c>
      <c r="B31" s="261"/>
      <c r="C31" s="264"/>
      <c r="D31" s="264">
        <v>5</v>
      </c>
      <c r="E31" s="264">
        <v>1</v>
      </c>
      <c r="F31" s="264"/>
      <c r="G31" s="264"/>
      <c r="H31" s="265"/>
      <c r="I31" s="335">
        <f t="shared" si="13"/>
        <v>6</v>
      </c>
      <c r="J31" s="264">
        <v>3</v>
      </c>
      <c r="K31" s="265">
        <v>7</v>
      </c>
      <c r="L31" s="261">
        <v>771</v>
      </c>
      <c r="M31" s="264">
        <v>726</v>
      </c>
      <c r="N31" s="266">
        <v>731</v>
      </c>
      <c r="O31" s="289">
        <f t="shared" si="14"/>
        <v>0</v>
      </c>
      <c r="P31" s="267">
        <f t="shared" si="15"/>
        <v>0</v>
      </c>
      <c r="Q31" s="267">
        <f t="shared" si="16"/>
        <v>5</v>
      </c>
      <c r="R31" s="267">
        <f t="shared" si="17"/>
        <v>0.25</v>
      </c>
      <c r="S31" s="267">
        <f t="shared" si="10"/>
        <v>0</v>
      </c>
      <c r="T31" s="267">
        <f t="shared" si="11"/>
        <v>0</v>
      </c>
      <c r="U31" s="269">
        <f t="shared" si="12"/>
        <v>0</v>
      </c>
      <c r="V31" s="282">
        <f t="shared" si="18"/>
        <v>0.5454545454545454</v>
      </c>
      <c r="W31" s="283">
        <v>0.2727272727272727</v>
      </c>
      <c r="X31" s="284">
        <v>0.6363636363636364</v>
      </c>
      <c r="Y31" s="263">
        <v>0.79</v>
      </c>
      <c r="Z31" s="267">
        <v>0.75</v>
      </c>
      <c r="AA31" s="269">
        <v>0.75</v>
      </c>
    </row>
    <row r="32" spans="1:27" s="332" customFormat="1" ht="18" customHeight="1">
      <c r="A32" s="318" t="s">
        <v>7</v>
      </c>
      <c r="B32" s="261">
        <v>1</v>
      </c>
      <c r="C32" s="264"/>
      <c r="D32" s="264">
        <v>5</v>
      </c>
      <c r="E32" s="264"/>
      <c r="F32" s="264"/>
      <c r="G32" s="264"/>
      <c r="H32" s="265"/>
      <c r="I32" s="335">
        <f t="shared" si="13"/>
        <v>6</v>
      </c>
      <c r="J32" s="264">
        <v>9</v>
      </c>
      <c r="K32" s="265">
        <v>5</v>
      </c>
      <c r="L32" s="261">
        <v>798</v>
      </c>
      <c r="M32" s="264">
        <v>730</v>
      </c>
      <c r="N32" s="266">
        <v>744</v>
      </c>
      <c r="O32" s="289">
        <f t="shared" si="14"/>
        <v>1</v>
      </c>
      <c r="P32" s="267">
        <f t="shared" si="15"/>
        <v>0</v>
      </c>
      <c r="Q32" s="267">
        <f t="shared" si="16"/>
        <v>5</v>
      </c>
      <c r="R32" s="267">
        <f t="shared" si="17"/>
        <v>0</v>
      </c>
      <c r="S32" s="267">
        <f t="shared" si="10"/>
        <v>0</v>
      </c>
      <c r="T32" s="267">
        <f t="shared" si="11"/>
        <v>0</v>
      </c>
      <c r="U32" s="269">
        <f t="shared" si="12"/>
        <v>0</v>
      </c>
      <c r="V32" s="282">
        <f t="shared" si="18"/>
        <v>0.5454545454545454</v>
      </c>
      <c r="W32" s="283">
        <v>0.8181818181818182</v>
      </c>
      <c r="X32" s="284">
        <v>0.45454545454545453</v>
      </c>
      <c r="Y32" s="263">
        <v>0.82</v>
      </c>
      <c r="Z32" s="267">
        <v>0.75</v>
      </c>
      <c r="AA32" s="269">
        <v>0.77</v>
      </c>
    </row>
    <row r="33" spans="1:27" s="332" customFormat="1" ht="18" customHeight="1">
      <c r="A33" s="318" t="s">
        <v>8</v>
      </c>
      <c r="B33" s="261"/>
      <c r="C33" s="264">
        <v>1</v>
      </c>
      <c r="D33" s="264">
        <v>4</v>
      </c>
      <c r="E33" s="264">
        <v>1</v>
      </c>
      <c r="F33" s="264"/>
      <c r="G33" s="264"/>
      <c r="H33" s="265"/>
      <c r="I33" s="335">
        <f t="shared" si="13"/>
        <v>6</v>
      </c>
      <c r="J33" s="264">
        <v>12</v>
      </c>
      <c r="K33" s="265">
        <v>5</v>
      </c>
      <c r="L33" s="261">
        <v>687</v>
      </c>
      <c r="M33" s="264">
        <v>701</v>
      </c>
      <c r="N33" s="266">
        <v>732</v>
      </c>
      <c r="O33" s="289">
        <f t="shared" si="14"/>
        <v>0</v>
      </c>
      <c r="P33" s="267">
        <f t="shared" si="15"/>
        <v>0.5</v>
      </c>
      <c r="Q33" s="267">
        <f t="shared" si="16"/>
        <v>4</v>
      </c>
      <c r="R33" s="267">
        <f t="shared" si="17"/>
        <v>0.25</v>
      </c>
      <c r="S33" s="267">
        <f t="shared" si="10"/>
        <v>0</v>
      </c>
      <c r="T33" s="267">
        <f t="shared" si="11"/>
        <v>0</v>
      </c>
      <c r="U33" s="269">
        <f t="shared" si="12"/>
        <v>0</v>
      </c>
      <c r="V33" s="282">
        <f t="shared" si="18"/>
        <v>0.5454545454545454</v>
      </c>
      <c r="W33" s="283">
        <v>1.0909090909090908</v>
      </c>
      <c r="X33" s="284">
        <v>0.45454545454545453</v>
      </c>
      <c r="Y33" s="263">
        <v>0.7</v>
      </c>
      <c r="Z33" s="267">
        <v>0.72</v>
      </c>
      <c r="AA33" s="269">
        <v>0.76</v>
      </c>
    </row>
    <row r="34" spans="1:27" s="332" customFormat="1" ht="18" customHeight="1">
      <c r="A34" s="318" t="s">
        <v>9</v>
      </c>
      <c r="B34" s="261"/>
      <c r="C34" s="264"/>
      <c r="D34" s="264">
        <v>4</v>
      </c>
      <c r="E34" s="264"/>
      <c r="F34" s="264"/>
      <c r="G34" s="264">
        <v>1</v>
      </c>
      <c r="H34" s="265">
        <v>1</v>
      </c>
      <c r="I34" s="335">
        <f t="shared" si="13"/>
        <v>6</v>
      </c>
      <c r="J34" s="264">
        <v>8</v>
      </c>
      <c r="K34" s="265">
        <v>2</v>
      </c>
      <c r="L34" s="261">
        <v>741</v>
      </c>
      <c r="M34" s="264">
        <v>786</v>
      </c>
      <c r="N34" s="266">
        <v>712</v>
      </c>
      <c r="O34" s="289">
        <f t="shared" si="14"/>
        <v>0</v>
      </c>
      <c r="P34" s="267">
        <f t="shared" si="15"/>
        <v>0</v>
      </c>
      <c r="Q34" s="267">
        <f t="shared" si="16"/>
        <v>4</v>
      </c>
      <c r="R34" s="267">
        <f t="shared" si="17"/>
        <v>0</v>
      </c>
      <c r="S34" s="267">
        <f t="shared" si="10"/>
        <v>0</v>
      </c>
      <c r="T34" s="267">
        <f t="shared" si="11"/>
        <v>1</v>
      </c>
      <c r="U34" s="269">
        <f t="shared" si="12"/>
        <v>1</v>
      </c>
      <c r="V34" s="282">
        <f t="shared" si="18"/>
        <v>0.5454545454545454</v>
      </c>
      <c r="W34" s="283">
        <v>0.7272727272727273</v>
      </c>
      <c r="X34" s="284">
        <v>0.18181818181818182</v>
      </c>
      <c r="Y34" s="263">
        <v>0.76</v>
      </c>
      <c r="Z34" s="267">
        <v>0.81</v>
      </c>
      <c r="AA34" s="269">
        <v>0.73</v>
      </c>
    </row>
    <row r="35" spans="1:27" s="332" customFormat="1" ht="18" customHeight="1">
      <c r="A35" s="318" t="s">
        <v>10</v>
      </c>
      <c r="B35" s="261"/>
      <c r="C35" s="264"/>
      <c r="D35" s="264">
        <v>2</v>
      </c>
      <c r="E35" s="264"/>
      <c r="F35" s="264"/>
      <c r="G35" s="264"/>
      <c r="H35" s="265"/>
      <c r="I35" s="335">
        <f t="shared" si="13"/>
        <v>2</v>
      </c>
      <c r="J35" s="264">
        <v>7</v>
      </c>
      <c r="K35" s="265">
        <v>2</v>
      </c>
      <c r="L35" s="261">
        <v>707</v>
      </c>
      <c r="M35" s="264">
        <v>716</v>
      </c>
      <c r="N35" s="266">
        <v>690</v>
      </c>
      <c r="O35" s="289">
        <f t="shared" si="14"/>
        <v>0</v>
      </c>
      <c r="P35" s="267">
        <f t="shared" si="15"/>
        <v>0</v>
      </c>
      <c r="Q35" s="267">
        <f t="shared" si="16"/>
        <v>2</v>
      </c>
      <c r="R35" s="267">
        <f t="shared" si="17"/>
        <v>0</v>
      </c>
      <c r="S35" s="267">
        <f t="shared" si="10"/>
        <v>0</v>
      </c>
      <c r="T35" s="267">
        <f t="shared" si="11"/>
        <v>0</v>
      </c>
      <c r="U35" s="269">
        <f t="shared" si="12"/>
        <v>0</v>
      </c>
      <c r="V35" s="282">
        <f t="shared" si="18"/>
        <v>0.18181818181818182</v>
      </c>
      <c r="W35" s="283">
        <v>0.6363636363636364</v>
      </c>
      <c r="X35" s="284">
        <v>0.18181818181818182</v>
      </c>
      <c r="Y35" s="263">
        <v>0.73</v>
      </c>
      <c r="Z35" s="267">
        <v>0.74</v>
      </c>
      <c r="AA35" s="269">
        <v>0.71</v>
      </c>
    </row>
    <row r="36" spans="1:27" s="332" customFormat="1" ht="18" customHeight="1">
      <c r="A36" s="319" t="s">
        <v>11</v>
      </c>
      <c r="B36" s="270">
        <v>1</v>
      </c>
      <c r="C36" s="271"/>
      <c r="D36" s="271"/>
      <c r="E36" s="271">
        <v>3</v>
      </c>
      <c r="F36" s="271"/>
      <c r="G36" s="271"/>
      <c r="H36" s="272"/>
      <c r="I36" s="337">
        <f t="shared" si="13"/>
        <v>4</v>
      </c>
      <c r="J36" s="271">
        <v>8</v>
      </c>
      <c r="K36" s="272">
        <v>4</v>
      </c>
      <c r="L36" s="270">
        <v>725</v>
      </c>
      <c r="M36" s="271">
        <v>693</v>
      </c>
      <c r="N36" s="274">
        <v>668</v>
      </c>
      <c r="O36" s="290">
        <f t="shared" si="14"/>
        <v>1</v>
      </c>
      <c r="P36" s="275">
        <f t="shared" si="15"/>
        <v>0</v>
      </c>
      <c r="Q36" s="275">
        <f t="shared" si="16"/>
        <v>0</v>
      </c>
      <c r="R36" s="275">
        <f t="shared" si="17"/>
        <v>0.75</v>
      </c>
      <c r="S36" s="275">
        <f t="shared" si="10"/>
        <v>0</v>
      </c>
      <c r="T36" s="275">
        <f t="shared" si="11"/>
        <v>0</v>
      </c>
      <c r="U36" s="278">
        <f t="shared" si="12"/>
        <v>0</v>
      </c>
      <c r="V36" s="285">
        <f t="shared" si="18"/>
        <v>0.36363636363636365</v>
      </c>
      <c r="W36" s="286">
        <v>0.7272727272727273</v>
      </c>
      <c r="X36" s="287">
        <v>0.36363636363636365</v>
      </c>
      <c r="Y36" s="277">
        <v>0.74</v>
      </c>
      <c r="Z36" s="275">
        <v>0.71</v>
      </c>
      <c r="AA36" s="278">
        <v>0.69</v>
      </c>
    </row>
    <row r="37" spans="1:28" s="332" customFormat="1" ht="21" customHeight="1">
      <c r="A37" s="320" t="s">
        <v>60</v>
      </c>
      <c r="B37" s="238">
        <f>SUM(B25:B36)</f>
        <v>10</v>
      </c>
      <c r="C37" s="239">
        <f aca="true" t="shared" si="19" ref="C37:N37">SUM(C25:C36)</f>
        <v>4</v>
      </c>
      <c r="D37" s="239">
        <f t="shared" si="19"/>
        <v>43</v>
      </c>
      <c r="E37" s="239">
        <f t="shared" si="19"/>
        <v>12</v>
      </c>
      <c r="F37" s="239">
        <f t="shared" si="19"/>
        <v>0</v>
      </c>
      <c r="G37" s="239">
        <f t="shared" si="19"/>
        <v>1</v>
      </c>
      <c r="H37" s="311">
        <f>SUM(H25:H36)</f>
        <v>1</v>
      </c>
      <c r="I37" s="238">
        <f>SUM(I25:I36)</f>
        <v>71</v>
      </c>
      <c r="J37" s="239">
        <f>SUM(J25:J36)</f>
        <v>66</v>
      </c>
      <c r="K37" s="311">
        <f>SUM(K25:K36)</f>
        <v>43</v>
      </c>
      <c r="L37" s="238">
        <f>SUM(L25:L36)</f>
        <v>8778</v>
      </c>
      <c r="M37" s="239">
        <f t="shared" si="19"/>
        <v>8637</v>
      </c>
      <c r="N37" s="240">
        <f t="shared" si="19"/>
        <v>8240</v>
      </c>
      <c r="O37" s="340">
        <f aca="true" t="shared" si="20" ref="O37:X37">SUM(O25:O36)</f>
        <v>10</v>
      </c>
      <c r="P37" s="341">
        <f t="shared" si="20"/>
        <v>2</v>
      </c>
      <c r="Q37" s="341">
        <f t="shared" si="20"/>
        <v>43</v>
      </c>
      <c r="R37" s="341">
        <f t="shared" si="20"/>
        <v>3</v>
      </c>
      <c r="S37" s="341">
        <f t="shared" si="20"/>
        <v>0</v>
      </c>
      <c r="T37" s="341">
        <f t="shared" si="20"/>
        <v>1</v>
      </c>
      <c r="U37" s="309">
        <f t="shared" si="20"/>
        <v>1</v>
      </c>
      <c r="V37" s="353">
        <f t="shared" si="20"/>
        <v>6.4545454545454515</v>
      </c>
      <c r="W37" s="242">
        <f t="shared" si="20"/>
        <v>6</v>
      </c>
      <c r="X37" s="308">
        <f t="shared" si="20"/>
        <v>3.9090909090909087</v>
      </c>
      <c r="Y37" s="352">
        <v>9.01</v>
      </c>
      <c r="Z37" s="308">
        <v>8.89</v>
      </c>
      <c r="AA37" s="243">
        <v>8.52</v>
      </c>
      <c r="AB37" s="345"/>
    </row>
    <row r="38" spans="1:27" ht="14.25" customHeight="1">
      <c r="A38" s="329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30"/>
      <c r="O38" s="168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222"/>
    </row>
    <row r="39" ht="14.25" customHeight="1"/>
    <row r="40" ht="10.5">
      <c r="Z40" s="346"/>
    </row>
    <row r="41" ht="10.5">
      <c r="Z41" s="346"/>
    </row>
  </sheetData>
  <sheetProtection/>
  <mergeCells count="40">
    <mergeCell ref="Y22:AA22"/>
    <mergeCell ref="O21:AA21"/>
    <mergeCell ref="Y3:AA3"/>
    <mergeCell ref="O3:U3"/>
    <mergeCell ref="O22:U22"/>
    <mergeCell ref="B22:H22"/>
    <mergeCell ref="I22:K22"/>
    <mergeCell ref="L22:N22"/>
    <mergeCell ref="V22:X22"/>
    <mergeCell ref="B21:N21"/>
    <mergeCell ref="X4:X5"/>
    <mergeCell ref="Y4:Y5"/>
    <mergeCell ref="Z4:Z5"/>
    <mergeCell ref="I4:I5"/>
    <mergeCell ref="O2:AA2"/>
    <mergeCell ref="B2:N2"/>
    <mergeCell ref="B3:H3"/>
    <mergeCell ref="I3:K3"/>
    <mergeCell ref="V3:X3"/>
    <mergeCell ref="L3:N3"/>
    <mergeCell ref="V23:V24"/>
    <mergeCell ref="W23:W24"/>
    <mergeCell ref="X23:X24"/>
    <mergeCell ref="J4:J5"/>
    <mergeCell ref="K4:K5"/>
    <mergeCell ref="L4:L5"/>
    <mergeCell ref="M4:M5"/>
    <mergeCell ref="N4:N5"/>
    <mergeCell ref="V4:V5"/>
    <mergeCell ref="W4:W5"/>
    <mergeCell ref="Y23:Y24"/>
    <mergeCell ref="Z23:Z24"/>
    <mergeCell ref="AA23:AA24"/>
    <mergeCell ref="AA4:AA5"/>
    <mergeCell ref="I23:I24"/>
    <mergeCell ref="J23:J24"/>
    <mergeCell ref="K23:K24"/>
    <mergeCell ref="L23:L24"/>
    <mergeCell ref="M23:M24"/>
    <mergeCell ref="N23:N24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70" r:id="rId1"/>
  <ignoredErrors>
    <ignoredError sqref="I18 L18 M18:N18 J18:K18 O18:X18 M37:N37 L37 J37:K37 O37:X37" formulaRange="1"/>
    <ignoredError sqref="P6:U6 P7:R17 P26:R36 R25 P25" formula="1"/>
    <ignoredError sqref="A6:A17 A25:A3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AE3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125" style="325" customWidth="1"/>
    <col min="2" max="8" width="6.125" style="221" customWidth="1"/>
    <col min="9" max="11" width="7.125" style="221" customWidth="1"/>
    <col min="12" max="14" width="8.625" style="221" customWidth="1"/>
    <col min="15" max="21" width="6.625" style="221" customWidth="1"/>
    <col min="22" max="24" width="7.125" style="221" customWidth="1"/>
    <col min="25" max="27" width="8.125" style="221" customWidth="1"/>
    <col min="28" max="28" width="4.125" style="329" customWidth="1"/>
    <col min="29" max="16384" width="9.00390625" style="329" customWidth="1"/>
  </cols>
  <sheetData>
    <row r="1" spans="1:27" s="323" customFormat="1" ht="24.75" customHeight="1">
      <c r="A1" s="257" t="s">
        <v>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333" customFormat="1" ht="18" customHeight="1">
      <c r="A2" s="324"/>
      <c r="B2" s="567" t="s">
        <v>56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8"/>
      <c r="O2" s="564" t="s">
        <v>89</v>
      </c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6"/>
    </row>
    <row r="3" spans="1:27" s="333" customFormat="1" ht="18" customHeight="1">
      <c r="A3" s="321"/>
      <c r="B3" s="569" t="s">
        <v>96</v>
      </c>
      <c r="C3" s="570"/>
      <c r="D3" s="570"/>
      <c r="E3" s="570"/>
      <c r="F3" s="570"/>
      <c r="G3" s="570"/>
      <c r="H3" s="570"/>
      <c r="I3" s="550" t="s">
        <v>53</v>
      </c>
      <c r="J3" s="551"/>
      <c r="K3" s="551"/>
      <c r="L3" s="550" t="s">
        <v>59</v>
      </c>
      <c r="M3" s="551"/>
      <c r="N3" s="552"/>
      <c r="O3" s="569" t="s">
        <v>96</v>
      </c>
      <c r="P3" s="570"/>
      <c r="Q3" s="570"/>
      <c r="R3" s="570"/>
      <c r="S3" s="570"/>
      <c r="T3" s="570"/>
      <c r="U3" s="570"/>
      <c r="V3" s="572" t="s">
        <v>57</v>
      </c>
      <c r="W3" s="573"/>
      <c r="X3" s="573"/>
      <c r="Y3" s="547" t="s">
        <v>58</v>
      </c>
      <c r="Z3" s="548"/>
      <c r="AA3" s="549"/>
    </row>
    <row r="4" spans="1:27" s="333" customFormat="1" ht="6.75" customHeight="1">
      <c r="A4" s="321"/>
      <c r="B4" s="491"/>
      <c r="C4" s="485"/>
      <c r="D4" s="485"/>
      <c r="E4" s="485"/>
      <c r="F4" s="485"/>
      <c r="G4" s="485"/>
      <c r="H4" s="484"/>
      <c r="I4" s="593">
        <v>2013</v>
      </c>
      <c r="J4" s="595">
        <v>2012</v>
      </c>
      <c r="K4" s="597">
        <v>2011</v>
      </c>
      <c r="L4" s="593">
        <v>2013</v>
      </c>
      <c r="M4" s="595">
        <v>2012</v>
      </c>
      <c r="N4" s="599">
        <v>2011</v>
      </c>
      <c r="O4" s="484"/>
      <c r="P4" s="485"/>
      <c r="Q4" s="485"/>
      <c r="R4" s="485"/>
      <c r="S4" s="485"/>
      <c r="T4" s="485"/>
      <c r="U4" s="484"/>
      <c r="V4" s="593">
        <v>2013</v>
      </c>
      <c r="W4" s="595">
        <v>2012</v>
      </c>
      <c r="X4" s="597">
        <v>2011</v>
      </c>
      <c r="Y4" s="593">
        <v>2013</v>
      </c>
      <c r="Z4" s="595">
        <v>2012</v>
      </c>
      <c r="AA4" s="597">
        <v>2011</v>
      </c>
    </row>
    <row r="5" spans="1:27" s="334" customFormat="1" ht="77.25" customHeight="1">
      <c r="A5" s="322" t="s">
        <v>54</v>
      </c>
      <c r="B5" s="501" t="s">
        <v>82</v>
      </c>
      <c r="C5" s="327" t="s">
        <v>91</v>
      </c>
      <c r="D5" s="327" t="s">
        <v>84</v>
      </c>
      <c r="E5" s="327" t="s">
        <v>76</v>
      </c>
      <c r="F5" s="327" t="s">
        <v>94</v>
      </c>
      <c r="G5" s="327" t="s">
        <v>85</v>
      </c>
      <c r="H5" s="502" t="s">
        <v>86</v>
      </c>
      <c r="I5" s="594"/>
      <c r="J5" s="596"/>
      <c r="K5" s="598"/>
      <c r="L5" s="594"/>
      <c r="M5" s="596"/>
      <c r="N5" s="600"/>
      <c r="O5" s="502" t="s">
        <v>82</v>
      </c>
      <c r="P5" s="327" t="s">
        <v>91</v>
      </c>
      <c r="Q5" s="327" t="s">
        <v>84</v>
      </c>
      <c r="R5" s="327" t="s">
        <v>76</v>
      </c>
      <c r="S5" s="327" t="s">
        <v>94</v>
      </c>
      <c r="T5" s="327" t="s">
        <v>85</v>
      </c>
      <c r="U5" s="502" t="s">
        <v>86</v>
      </c>
      <c r="V5" s="594"/>
      <c r="W5" s="596"/>
      <c r="X5" s="598"/>
      <c r="Y5" s="594"/>
      <c r="Z5" s="596"/>
      <c r="AA5" s="598"/>
    </row>
    <row r="6" spans="1:27" s="304" customFormat="1" ht="18" customHeight="1">
      <c r="A6" s="317" t="s">
        <v>0</v>
      </c>
      <c r="B6" s="294"/>
      <c r="C6" s="295">
        <v>1</v>
      </c>
      <c r="D6" s="295"/>
      <c r="E6" s="295">
        <v>2</v>
      </c>
      <c r="F6" s="295"/>
      <c r="G6" s="295"/>
      <c r="H6" s="296"/>
      <c r="I6" s="336">
        <f>SUM(B6:H6)</f>
        <v>3</v>
      </c>
      <c r="J6" s="295">
        <v>4</v>
      </c>
      <c r="K6" s="296">
        <v>0</v>
      </c>
      <c r="L6" s="349">
        <v>479</v>
      </c>
      <c r="M6" s="315">
        <v>433</v>
      </c>
      <c r="N6" s="316">
        <v>455</v>
      </c>
      <c r="O6" s="338">
        <f>B6/1</f>
        <v>0</v>
      </c>
      <c r="P6" s="288">
        <f>C6/2</f>
        <v>0.5</v>
      </c>
      <c r="Q6" s="288">
        <f aca="true" t="shared" si="0" ref="Q6:Q17">D6/1</f>
        <v>0</v>
      </c>
      <c r="R6" s="288">
        <f>E6/4</f>
        <v>0.5</v>
      </c>
      <c r="S6" s="288">
        <f aca="true" t="shared" si="1" ref="S6:U17">F6/1</f>
        <v>0</v>
      </c>
      <c r="T6" s="288">
        <f t="shared" si="1"/>
        <v>0</v>
      </c>
      <c r="U6" s="339">
        <f t="shared" si="1"/>
        <v>0</v>
      </c>
      <c r="V6" s="299">
        <f>I6/11</f>
        <v>0.2727272727272727</v>
      </c>
      <c r="W6" s="300">
        <v>0.36363636363636365</v>
      </c>
      <c r="X6" s="344">
        <v>0</v>
      </c>
      <c r="Y6" s="350">
        <v>0.49</v>
      </c>
      <c r="Z6" s="288">
        <v>0.45</v>
      </c>
      <c r="AA6" s="339">
        <v>0.47</v>
      </c>
    </row>
    <row r="7" spans="1:27" s="304" customFormat="1" ht="18" customHeight="1">
      <c r="A7" s="318" t="s">
        <v>1</v>
      </c>
      <c r="B7" s="335"/>
      <c r="C7" s="298"/>
      <c r="D7" s="298"/>
      <c r="E7" s="298">
        <v>1</v>
      </c>
      <c r="F7" s="298"/>
      <c r="G7" s="298"/>
      <c r="H7" s="310"/>
      <c r="I7" s="335">
        <f aca="true" t="shared" si="2" ref="I7:I17">SUM(B7:H7)</f>
        <v>1</v>
      </c>
      <c r="J7" s="298">
        <v>1</v>
      </c>
      <c r="K7" s="310">
        <v>0</v>
      </c>
      <c r="L7" s="261">
        <v>437</v>
      </c>
      <c r="M7" s="264">
        <v>404</v>
      </c>
      <c r="N7" s="266">
        <v>404</v>
      </c>
      <c r="O7" s="289">
        <f aca="true" t="shared" si="3" ref="O7:O17">B7/1</f>
        <v>0</v>
      </c>
      <c r="P7" s="267">
        <f aca="true" t="shared" si="4" ref="P7:P17">C7/2</f>
        <v>0</v>
      </c>
      <c r="Q7" s="267">
        <f t="shared" si="0"/>
        <v>0</v>
      </c>
      <c r="R7" s="267">
        <f aca="true" t="shared" si="5" ref="R7:R17">E7/4</f>
        <v>0.25</v>
      </c>
      <c r="S7" s="267">
        <f t="shared" si="1"/>
        <v>0</v>
      </c>
      <c r="T7" s="267">
        <f t="shared" si="1"/>
        <v>0</v>
      </c>
      <c r="U7" s="269">
        <f t="shared" si="1"/>
        <v>0</v>
      </c>
      <c r="V7" s="282">
        <f aca="true" t="shared" si="6" ref="V7:V17">I7/11</f>
        <v>0.09090909090909091</v>
      </c>
      <c r="W7" s="283">
        <v>0.09090909090909091</v>
      </c>
      <c r="X7" s="284">
        <v>0</v>
      </c>
      <c r="Y7" s="263">
        <v>0.45</v>
      </c>
      <c r="Z7" s="267">
        <v>0.42</v>
      </c>
      <c r="AA7" s="269">
        <v>0.42</v>
      </c>
    </row>
    <row r="8" spans="1:27" s="304" customFormat="1" ht="18" customHeight="1">
      <c r="A8" s="318" t="s">
        <v>2</v>
      </c>
      <c r="B8" s="335"/>
      <c r="C8" s="298"/>
      <c r="D8" s="298">
        <v>2</v>
      </c>
      <c r="E8" s="298"/>
      <c r="F8" s="298"/>
      <c r="G8" s="298"/>
      <c r="H8" s="310"/>
      <c r="I8" s="335">
        <f t="shared" si="2"/>
        <v>2</v>
      </c>
      <c r="J8" s="298">
        <v>4</v>
      </c>
      <c r="K8" s="310">
        <v>5</v>
      </c>
      <c r="L8" s="261">
        <v>455</v>
      </c>
      <c r="M8" s="264">
        <v>417</v>
      </c>
      <c r="N8" s="266">
        <v>415</v>
      </c>
      <c r="O8" s="289">
        <f t="shared" si="3"/>
        <v>0</v>
      </c>
      <c r="P8" s="267">
        <f t="shared" si="4"/>
        <v>0</v>
      </c>
      <c r="Q8" s="267">
        <f t="shared" si="0"/>
        <v>2</v>
      </c>
      <c r="R8" s="267">
        <f t="shared" si="5"/>
        <v>0</v>
      </c>
      <c r="S8" s="267">
        <f t="shared" si="1"/>
        <v>0</v>
      </c>
      <c r="T8" s="267">
        <f t="shared" si="1"/>
        <v>0</v>
      </c>
      <c r="U8" s="269">
        <f t="shared" si="1"/>
        <v>0</v>
      </c>
      <c r="V8" s="282">
        <f t="shared" si="6"/>
        <v>0.18181818181818182</v>
      </c>
      <c r="W8" s="283">
        <v>0.36363636363636365</v>
      </c>
      <c r="X8" s="284">
        <v>0.45454545454545453</v>
      </c>
      <c r="Y8" s="263">
        <v>0.47</v>
      </c>
      <c r="Z8" s="267">
        <v>0.43</v>
      </c>
      <c r="AA8" s="269">
        <v>0.43</v>
      </c>
    </row>
    <row r="9" spans="1:27" s="304" customFormat="1" ht="18" customHeight="1">
      <c r="A9" s="318" t="s">
        <v>3</v>
      </c>
      <c r="B9" s="335"/>
      <c r="C9" s="298"/>
      <c r="D9" s="298"/>
      <c r="E9" s="298"/>
      <c r="F9" s="298"/>
      <c r="G9" s="298"/>
      <c r="H9" s="310">
        <v>1</v>
      </c>
      <c r="I9" s="335">
        <f t="shared" si="2"/>
        <v>1</v>
      </c>
      <c r="J9" s="298">
        <v>1</v>
      </c>
      <c r="K9" s="310">
        <v>2</v>
      </c>
      <c r="L9" s="261">
        <v>453</v>
      </c>
      <c r="M9" s="264">
        <v>386</v>
      </c>
      <c r="N9" s="266">
        <v>450</v>
      </c>
      <c r="O9" s="289">
        <f t="shared" si="3"/>
        <v>0</v>
      </c>
      <c r="P9" s="267">
        <f t="shared" si="4"/>
        <v>0</v>
      </c>
      <c r="Q9" s="267">
        <f t="shared" si="0"/>
        <v>0</v>
      </c>
      <c r="R9" s="267">
        <f t="shared" si="5"/>
        <v>0</v>
      </c>
      <c r="S9" s="267">
        <f t="shared" si="1"/>
        <v>0</v>
      </c>
      <c r="T9" s="267">
        <f t="shared" si="1"/>
        <v>0</v>
      </c>
      <c r="U9" s="269">
        <f t="shared" si="1"/>
        <v>1</v>
      </c>
      <c r="V9" s="282">
        <f t="shared" si="6"/>
        <v>0.09090909090909091</v>
      </c>
      <c r="W9" s="283">
        <v>0.09090909090909091</v>
      </c>
      <c r="X9" s="284">
        <v>0.18181818181818182</v>
      </c>
      <c r="Y9" s="263">
        <v>0.47</v>
      </c>
      <c r="Z9" s="267">
        <v>0.4</v>
      </c>
      <c r="AA9" s="269">
        <v>0.47</v>
      </c>
    </row>
    <row r="10" spans="1:27" s="304" customFormat="1" ht="18" customHeight="1">
      <c r="A10" s="318" t="s">
        <v>4</v>
      </c>
      <c r="B10" s="335">
        <v>1</v>
      </c>
      <c r="C10" s="298"/>
      <c r="D10" s="298">
        <v>1</v>
      </c>
      <c r="E10" s="298"/>
      <c r="F10" s="298"/>
      <c r="G10" s="298"/>
      <c r="H10" s="310">
        <v>1</v>
      </c>
      <c r="I10" s="335">
        <f t="shared" si="2"/>
        <v>3</v>
      </c>
      <c r="J10" s="298">
        <v>0</v>
      </c>
      <c r="K10" s="310">
        <v>3</v>
      </c>
      <c r="L10" s="261">
        <v>481</v>
      </c>
      <c r="M10" s="264">
        <v>489</v>
      </c>
      <c r="N10" s="266">
        <v>435</v>
      </c>
      <c r="O10" s="289">
        <f t="shared" si="3"/>
        <v>1</v>
      </c>
      <c r="P10" s="267">
        <f t="shared" si="4"/>
        <v>0</v>
      </c>
      <c r="Q10" s="267">
        <f t="shared" si="0"/>
        <v>1</v>
      </c>
      <c r="R10" s="267">
        <f t="shared" si="5"/>
        <v>0</v>
      </c>
      <c r="S10" s="267">
        <f t="shared" si="1"/>
        <v>0</v>
      </c>
      <c r="T10" s="267">
        <f t="shared" si="1"/>
        <v>0</v>
      </c>
      <c r="U10" s="269">
        <f t="shared" si="1"/>
        <v>1</v>
      </c>
      <c r="V10" s="282">
        <f t="shared" si="6"/>
        <v>0.2727272727272727</v>
      </c>
      <c r="W10" s="283">
        <v>0</v>
      </c>
      <c r="X10" s="284">
        <v>0.2727272727272727</v>
      </c>
      <c r="Y10" s="263">
        <v>0.49</v>
      </c>
      <c r="Z10" s="267">
        <v>0.5</v>
      </c>
      <c r="AA10" s="269">
        <v>0.45</v>
      </c>
    </row>
    <row r="11" spans="1:27" s="134" customFormat="1" ht="18" customHeight="1">
      <c r="A11" s="318" t="s">
        <v>5</v>
      </c>
      <c r="B11" s="261">
        <v>2</v>
      </c>
      <c r="C11" s="264"/>
      <c r="D11" s="264"/>
      <c r="E11" s="264"/>
      <c r="F11" s="264"/>
      <c r="G11" s="264">
        <v>2</v>
      </c>
      <c r="H11" s="265"/>
      <c r="I11" s="335">
        <f t="shared" si="2"/>
        <v>4</v>
      </c>
      <c r="J11" s="264">
        <v>3</v>
      </c>
      <c r="K11" s="265">
        <v>1</v>
      </c>
      <c r="L11" s="261">
        <v>510</v>
      </c>
      <c r="M11" s="264">
        <v>458</v>
      </c>
      <c r="N11" s="266">
        <v>456</v>
      </c>
      <c r="O11" s="289">
        <f t="shared" si="3"/>
        <v>2</v>
      </c>
      <c r="P11" s="267">
        <f t="shared" si="4"/>
        <v>0</v>
      </c>
      <c r="Q11" s="267">
        <f t="shared" si="0"/>
        <v>0</v>
      </c>
      <c r="R11" s="267">
        <f t="shared" si="5"/>
        <v>0</v>
      </c>
      <c r="S11" s="267">
        <f t="shared" si="1"/>
        <v>0</v>
      </c>
      <c r="T11" s="267">
        <f t="shared" si="1"/>
        <v>2</v>
      </c>
      <c r="U11" s="269">
        <f t="shared" si="1"/>
        <v>0</v>
      </c>
      <c r="V11" s="282">
        <f t="shared" si="6"/>
        <v>0.36363636363636365</v>
      </c>
      <c r="W11" s="283">
        <v>0.2727272727272727</v>
      </c>
      <c r="X11" s="284">
        <v>0.09090909090909091</v>
      </c>
      <c r="Y11" s="263">
        <v>0.52</v>
      </c>
      <c r="Z11" s="267">
        <v>0.47</v>
      </c>
      <c r="AA11" s="269">
        <v>0.47</v>
      </c>
    </row>
    <row r="12" spans="1:27" s="134" customFormat="1" ht="18" customHeight="1">
      <c r="A12" s="318" t="s">
        <v>6</v>
      </c>
      <c r="B12" s="261">
        <v>1</v>
      </c>
      <c r="C12" s="264"/>
      <c r="D12" s="264">
        <v>1</v>
      </c>
      <c r="E12" s="264"/>
      <c r="F12" s="264"/>
      <c r="G12" s="264"/>
      <c r="H12" s="265"/>
      <c r="I12" s="335">
        <f t="shared" si="2"/>
        <v>2</v>
      </c>
      <c r="J12" s="264">
        <v>3</v>
      </c>
      <c r="K12" s="265">
        <v>2</v>
      </c>
      <c r="L12" s="261">
        <v>537</v>
      </c>
      <c r="M12" s="264">
        <v>442</v>
      </c>
      <c r="N12" s="266">
        <v>431</v>
      </c>
      <c r="O12" s="289">
        <f t="shared" si="3"/>
        <v>1</v>
      </c>
      <c r="P12" s="267">
        <f t="shared" si="4"/>
        <v>0</v>
      </c>
      <c r="Q12" s="267">
        <f t="shared" si="0"/>
        <v>1</v>
      </c>
      <c r="R12" s="267">
        <f t="shared" si="5"/>
        <v>0</v>
      </c>
      <c r="S12" s="267">
        <f t="shared" si="1"/>
        <v>0</v>
      </c>
      <c r="T12" s="267">
        <f t="shared" si="1"/>
        <v>0</v>
      </c>
      <c r="U12" s="269">
        <f t="shared" si="1"/>
        <v>0</v>
      </c>
      <c r="V12" s="282">
        <f t="shared" si="6"/>
        <v>0.18181818181818182</v>
      </c>
      <c r="W12" s="283">
        <v>0.2727272727272727</v>
      </c>
      <c r="X12" s="284">
        <v>0.18181818181818182</v>
      </c>
      <c r="Y12" s="263">
        <v>0.55</v>
      </c>
      <c r="Z12" s="267">
        <v>0.45</v>
      </c>
      <c r="AA12" s="269">
        <v>0.44</v>
      </c>
    </row>
    <row r="13" spans="1:27" s="134" customFormat="1" ht="18" customHeight="1">
      <c r="A13" s="318" t="s">
        <v>7</v>
      </c>
      <c r="B13" s="261">
        <v>1</v>
      </c>
      <c r="C13" s="264"/>
      <c r="D13" s="264">
        <v>2</v>
      </c>
      <c r="E13" s="264"/>
      <c r="F13" s="264"/>
      <c r="G13" s="264"/>
      <c r="H13" s="265"/>
      <c r="I13" s="335">
        <f t="shared" si="2"/>
        <v>3</v>
      </c>
      <c r="J13" s="264">
        <v>1</v>
      </c>
      <c r="K13" s="265">
        <v>0</v>
      </c>
      <c r="L13" s="261">
        <v>504</v>
      </c>
      <c r="M13" s="264">
        <v>494</v>
      </c>
      <c r="N13" s="266">
        <v>485</v>
      </c>
      <c r="O13" s="289">
        <f t="shared" si="3"/>
        <v>1</v>
      </c>
      <c r="P13" s="267">
        <f t="shared" si="4"/>
        <v>0</v>
      </c>
      <c r="Q13" s="267">
        <f t="shared" si="0"/>
        <v>2</v>
      </c>
      <c r="R13" s="267">
        <f t="shared" si="5"/>
        <v>0</v>
      </c>
      <c r="S13" s="267">
        <f t="shared" si="1"/>
        <v>0</v>
      </c>
      <c r="T13" s="267">
        <f t="shared" si="1"/>
        <v>0</v>
      </c>
      <c r="U13" s="269">
        <f t="shared" si="1"/>
        <v>0</v>
      </c>
      <c r="V13" s="282">
        <f t="shared" si="6"/>
        <v>0.2727272727272727</v>
      </c>
      <c r="W13" s="283">
        <v>0.09090909090909091</v>
      </c>
      <c r="X13" s="284">
        <v>0</v>
      </c>
      <c r="Y13" s="263">
        <v>0.52</v>
      </c>
      <c r="Z13" s="267">
        <v>0.51</v>
      </c>
      <c r="AA13" s="269">
        <v>0.5</v>
      </c>
    </row>
    <row r="14" spans="1:27" s="134" customFormat="1" ht="18" customHeight="1">
      <c r="A14" s="318" t="s">
        <v>8</v>
      </c>
      <c r="B14" s="261">
        <v>1</v>
      </c>
      <c r="C14" s="264"/>
      <c r="D14" s="264"/>
      <c r="E14" s="264"/>
      <c r="F14" s="264"/>
      <c r="G14" s="264"/>
      <c r="H14" s="265">
        <v>1</v>
      </c>
      <c r="I14" s="335">
        <f t="shared" si="2"/>
        <v>2</v>
      </c>
      <c r="J14" s="264">
        <v>4</v>
      </c>
      <c r="K14" s="265">
        <v>3</v>
      </c>
      <c r="L14" s="261">
        <v>469</v>
      </c>
      <c r="M14" s="264">
        <v>474</v>
      </c>
      <c r="N14" s="266">
        <v>476</v>
      </c>
      <c r="O14" s="289">
        <f t="shared" si="3"/>
        <v>1</v>
      </c>
      <c r="P14" s="267">
        <f t="shared" si="4"/>
        <v>0</v>
      </c>
      <c r="Q14" s="267">
        <f t="shared" si="0"/>
        <v>0</v>
      </c>
      <c r="R14" s="267">
        <f t="shared" si="5"/>
        <v>0</v>
      </c>
      <c r="S14" s="267">
        <f t="shared" si="1"/>
        <v>0</v>
      </c>
      <c r="T14" s="267">
        <f t="shared" si="1"/>
        <v>0</v>
      </c>
      <c r="U14" s="269">
        <f t="shared" si="1"/>
        <v>1</v>
      </c>
      <c r="V14" s="282">
        <f t="shared" si="6"/>
        <v>0.18181818181818182</v>
      </c>
      <c r="W14" s="283">
        <v>0.36363636363636365</v>
      </c>
      <c r="X14" s="284">
        <v>0.2727272727272727</v>
      </c>
      <c r="Y14" s="263">
        <v>0.48</v>
      </c>
      <c r="Z14" s="267">
        <v>0.49</v>
      </c>
      <c r="AA14" s="269">
        <v>0.49</v>
      </c>
    </row>
    <row r="15" spans="1:27" s="134" customFormat="1" ht="18" customHeight="1">
      <c r="A15" s="318" t="s">
        <v>9</v>
      </c>
      <c r="B15" s="261"/>
      <c r="C15" s="264"/>
      <c r="D15" s="264"/>
      <c r="E15" s="264">
        <v>1</v>
      </c>
      <c r="F15" s="264"/>
      <c r="G15" s="264"/>
      <c r="H15" s="265"/>
      <c r="I15" s="335">
        <f t="shared" si="2"/>
        <v>1</v>
      </c>
      <c r="J15" s="264">
        <v>4</v>
      </c>
      <c r="K15" s="265">
        <v>3</v>
      </c>
      <c r="L15" s="261">
        <v>507</v>
      </c>
      <c r="M15" s="264">
        <v>553</v>
      </c>
      <c r="N15" s="266">
        <v>422</v>
      </c>
      <c r="O15" s="289">
        <f t="shared" si="3"/>
        <v>0</v>
      </c>
      <c r="P15" s="267">
        <f t="shared" si="4"/>
        <v>0</v>
      </c>
      <c r="Q15" s="267">
        <f t="shared" si="0"/>
        <v>0</v>
      </c>
      <c r="R15" s="267">
        <f t="shared" si="5"/>
        <v>0.25</v>
      </c>
      <c r="S15" s="267">
        <f t="shared" si="1"/>
        <v>0</v>
      </c>
      <c r="T15" s="267">
        <f t="shared" si="1"/>
        <v>0</v>
      </c>
      <c r="U15" s="269">
        <f t="shared" si="1"/>
        <v>0</v>
      </c>
      <c r="V15" s="282">
        <f t="shared" si="6"/>
        <v>0.09090909090909091</v>
      </c>
      <c r="W15" s="283">
        <v>0.36363636363636365</v>
      </c>
      <c r="X15" s="284">
        <v>0.2727272727272727</v>
      </c>
      <c r="Y15" s="263">
        <v>0.52</v>
      </c>
      <c r="Z15" s="267">
        <v>0.57</v>
      </c>
      <c r="AA15" s="269">
        <v>0.44</v>
      </c>
    </row>
    <row r="16" spans="1:27" s="134" customFormat="1" ht="18" customHeight="1">
      <c r="A16" s="318" t="s">
        <v>10</v>
      </c>
      <c r="B16" s="261"/>
      <c r="C16" s="264"/>
      <c r="D16" s="264"/>
      <c r="E16" s="264">
        <v>1</v>
      </c>
      <c r="F16" s="264"/>
      <c r="G16" s="264"/>
      <c r="H16" s="265">
        <v>1</v>
      </c>
      <c r="I16" s="335">
        <f t="shared" si="2"/>
        <v>2</v>
      </c>
      <c r="J16" s="264">
        <v>4</v>
      </c>
      <c r="K16" s="265">
        <v>1</v>
      </c>
      <c r="L16" s="261">
        <v>460</v>
      </c>
      <c r="M16" s="264">
        <v>472</v>
      </c>
      <c r="N16" s="266">
        <v>397</v>
      </c>
      <c r="O16" s="289">
        <f t="shared" si="3"/>
        <v>0</v>
      </c>
      <c r="P16" s="267">
        <f t="shared" si="4"/>
        <v>0</v>
      </c>
      <c r="Q16" s="267">
        <f t="shared" si="0"/>
        <v>0</v>
      </c>
      <c r="R16" s="267">
        <f t="shared" si="5"/>
        <v>0.25</v>
      </c>
      <c r="S16" s="267">
        <f t="shared" si="1"/>
        <v>0</v>
      </c>
      <c r="T16" s="267">
        <f t="shared" si="1"/>
        <v>0</v>
      </c>
      <c r="U16" s="269">
        <f t="shared" si="1"/>
        <v>1</v>
      </c>
      <c r="V16" s="282">
        <f t="shared" si="6"/>
        <v>0.18181818181818182</v>
      </c>
      <c r="W16" s="283">
        <v>0.36363636363636365</v>
      </c>
      <c r="X16" s="284">
        <v>0.09090909090909091</v>
      </c>
      <c r="Y16" s="263">
        <v>0.47</v>
      </c>
      <c r="Z16" s="267">
        <v>0.49</v>
      </c>
      <c r="AA16" s="269">
        <v>0.41</v>
      </c>
    </row>
    <row r="17" spans="1:27" s="134" customFormat="1" ht="18" customHeight="1">
      <c r="A17" s="319" t="s">
        <v>11</v>
      </c>
      <c r="B17" s="270">
        <v>1</v>
      </c>
      <c r="C17" s="271"/>
      <c r="D17" s="271"/>
      <c r="E17" s="271"/>
      <c r="F17" s="271"/>
      <c r="G17" s="271"/>
      <c r="H17" s="272"/>
      <c r="I17" s="337">
        <f t="shared" si="2"/>
        <v>1</v>
      </c>
      <c r="J17" s="271">
        <v>2</v>
      </c>
      <c r="K17" s="272">
        <v>3</v>
      </c>
      <c r="L17" s="270">
        <v>451</v>
      </c>
      <c r="M17" s="271">
        <v>445</v>
      </c>
      <c r="N17" s="274">
        <v>393</v>
      </c>
      <c r="O17" s="290">
        <f t="shared" si="3"/>
        <v>1</v>
      </c>
      <c r="P17" s="275">
        <f t="shared" si="4"/>
        <v>0</v>
      </c>
      <c r="Q17" s="275">
        <f t="shared" si="0"/>
        <v>0</v>
      </c>
      <c r="R17" s="275">
        <f t="shared" si="5"/>
        <v>0</v>
      </c>
      <c r="S17" s="275">
        <f t="shared" si="1"/>
        <v>0</v>
      </c>
      <c r="T17" s="275">
        <f t="shared" si="1"/>
        <v>0</v>
      </c>
      <c r="U17" s="278">
        <f t="shared" si="1"/>
        <v>0</v>
      </c>
      <c r="V17" s="285">
        <f t="shared" si="6"/>
        <v>0.09090909090909091</v>
      </c>
      <c r="W17" s="286">
        <v>0.18181818181818182</v>
      </c>
      <c r="X17" s="287">
        <v>0.2727272727272727</v>
      </c>
      <c r="Y17" s="277">
        <v>0.46</v>
      </c>
      <c r="Z17" s="275">
        <v>0.46</v>
      </c>
      <c r="AA17" s="278">
        <v>0.41</v>
      </c>
    </row>
    <row r="18" spans="1:28" s="134" customFormat="1" ht="21" customHeight="1">
      <c r="A18" s="320" t="s">
        <v>60</v>
      </c>
      <c r="B18" s="238">
        <f aca="true" t="shared" si="7" ref="B18:I18">SUM(B6:B17)</f>
        <v>7</v>
      </c>
      <c r="C18" s="239">
        <f t="shared" si="7"/>
        <v>1</v>
      </c>
      <c r="D18" s="239">
        <f t="shared" si="7"/>
        <v>6</v>
      </c>
      <c r="E18" s="239">
        <f t="shared" si="7"/>
        <v>5</v>
      </c>
      <c r="F18" s="239">
        <f t="shared" si="7"/>
        <v>0</v>
      </c>
      <c r="G18" s="239">
        <f t="shared" si="7"/>
        <v>2</v>
      </c>
      <c r="H18" s="311">
        <f t="shared" si="7"/>
        <v>4</v>
      </c>
      <c r="I18" s="238">
        <f t="shared" si="7"/>
        <v>25</v>
      </c>
      <c r="J18" s="239">
        <f aca="true" t="shared" si="8" ref="J18:X18">SUM(J6:J17)</f>
        <v>31</v>
      </c>
      <c r="K18" s="311">
        <f t="shared" si="8"/>
        <v>23</v>
      </c>
      <c r="L18" s="238">
        <f t="shared" si="8"/>
        <v>5743</v>
      </c>
      <c r="M18" s="239">
        <f t="shared" si="8"/>
        <v>5467</v>
      </c>
      <c r="N18" s="240">
        <f t="shared" si="8"/>
        <v>5219</v>
      </c>
      <c r="O18" s="340">
        <f t="shared" si="8"/>
        <v>7</v>
      </c>
      <c r="P18" s="341">
        <f t="shared" si="8"/>
        <v>0.5</v>
      </c>
      <c r="Q18" s="341">
        <f t="shared" si="8"/>
        <v>6</v>
      </c>
      <c r="R18" s="341">
        <f t="shared" si="8"/>
        <v>1.25</v>
      </c>
      <c r="S18" s="341">
        <f t="shared" si="8"/>
        <v>0</v>
      </c>
      <c r="T18" s="341">
        <f t="shared" si="8"/>
        <v>2</v>
      </c>
      <c r="U18" s="307">
        <f t="shared" si="8"/>
        <v>4</v>
      </c>
      <c r="V18" s="342">
        <f t="shared" si="8"/>
        <v>2.2727272727272725</v>
      </c>
      <c r="W18" s="242">
        <f t="shared" si="8"/>
        <v>2.8181818181818183</v>
      </c>
      <c r="X18" s="308">
        <f t="shared" si="8"/>
        <v>2.090909090909091</v>
      </c>
      <c r="Y18" s="241">
        <v>5.9</v>
      </c>
      <c r="Z18" s="293">
        <v>5.63</v>
      </c>
      <c r="AA18" s="243">
        <v>5.4</v>
      </c>
      <c r="AB18" s="343"/>
    </row>
    <row r="19" ht="34.5" customHeight="1"/>
    <row r="20" spans="1:27" ht="24.75" customHeight="1">
      <c r="A20" s="257" t="s">
        <v>78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</row>
    <row r="21" spans="1:27" s="332" customFormat="1" ht="18" customHeight="1">
      <c r="A21" s="324"/>
      <c r="B21" s="567" t="s">
        <v>56</v>
      </c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8"/>
      <c r="O21" s="564" t="s">
        <v>89</v>
      </c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6"/>
    </row>
    <row r="22" spans="1:27" s="332" customFormat="1" ht="18" customHeight="1">
      <c r="A22" s="321"/>
      <c r="B22" s="569" t="s">
        <v>96</v>
      </c>
      <c r="C22" s="570"/>
      <c r="D22" s="570"/>
      <c r="E22" s="570"/>
      <c r="F22" s="570"/>
      <c r="G22" s="570"/>
      <c r="H22" s="570"/>
      <c r="I22" s="550" t="s">
        <v>53</v>
      </c>
      <c r="J22" s="551"/>
      <c r="K22" s="551"/>
      <c r="L22" s="623" t="s">
        <v>59</v>
      </c>
      <c r="M22" s="624"/>
      <c r="N22" s="624"/>
      <c r="O22" s="625" t="s">
        <v>96</v>
      </c>
      <c r="P22" s="625"/>
      <c r="Q22" s="625"/>
      <c r="R22" s="625"/>
      <c r="S22" s="625"/>
      <c r="T22" s="625"/>
      <c r="U22" s="626"/>
      <c r="V22" s="572" t="s">
        <v>57</v>
      </c>
      <c r="W22" s="573"/>
      <c r="X22" s="573"/>
      <c r="Y22" s="547" t="s">
        <v>58</v>
      </c>
      <c r="Z22" s="548"/>
      <c r="AA22" s="549"/>
    </row>
    <row r="23" spans="1:27" s="333" customFormat="1" ht="6.75" customHeight="1">
      <c r="A23" s="321"/>
      <c r="B23" s="491"/>
      <c r="C23" s="485"/>
      <c r="D23" s="485"/>
      <c r="E23" s="485"/>
      <c r="F23" s="485"/>
      <c r="G23" s="485"/>
      <c r="H23" s="484"/>
      <c r="I23" s="593">
        <v>2013</v>
      </c>
      <c r="J23" s="595">
        <v>2012</v>
      </c>
      <c r="K23" s="597">
        <v>2011</v>
      </c>
      <c r="L23" s="593">
        <v>2013</v>
      </c>
      <c r="M23" s="595">
        <v>2012</v>
      </c>
      <c r="N23" s="599">
        <v>2011</v>
      </c>
      <c r="O23" s="484"/>
      <c r="P23" s="485"/>
      <c r="Q23" s="485"/>
      <c r="R23" s="485"/>
      <c r="S23" s="485"/>
      <c r="T23" s="485"/>
      <c r="U23" s="484"/>
      <c r="V23" s="593">
        <v>2013</v>
      </c>
      <c r="W23" s="595">
        <v>2012</v>
      </c>
      <c r="X23" s="597">
        <v>2011</v>
      </c>
      <c r="Y23" s="593">
        <v>2013</v>
      </c>
      <c r="Z23" s="595">
        <v>2012</v>
      </c>
      <c r="AA23" s="597">
        <v>2011</v>
      </c>
    </row>
    <row r="24" spans="1:27" s="334" customFormat="1" ht="77.25" customHeight="1">
      <c r="A24" s="322" t="s">
        <v>54</v>
      </c>
      <c r="B24" s="501" t="s">
        <v>82</v>
      </c>
      <c r="C24" s="327" t="s">
        <v>91</v>
      </c>
      <c r="D24" s="327" t="s">
        <v>84</v>
      </c>
      <c r="E24" s="327" t="s">
        <v>76</v>
      </c>
      <c r="F24" s="327" t="s">
        <v>94</v>
      </c>
      <c r="G24" s="327" t="s">
        <v>85</v>
      </c>
      <c r="H24" s="502" t="s">
        <v>86</v>
      </c>
      <c r="I24" s="594"/>
      <c r="J24" s="596"/>
      <c r="K24" s="598"/>
      <c r="L24" s="594"/>
      <c r="M24" s="596"/>
      <c r="N24" s="600"/>
      <c r="O24" s="502" t="s">
        <v>82</v>
      </c>
      <c r="P24" s="327" t="s">
        <v>91</v>
      </c>
      <c r="Q24" s="327" t="s">
        <v>84</v>
      </c>
      <c r="R24" s="327" t="s">
        <v>76</v>
      </c>
      <c r="S24" s="327" t="s">
        <v>94</v>
      </c>
      <c r="T24" s="327" t="s">
        <v>85</v>
      </c>
      <c r="U24" s="502" t="s">
        <v>86</v>
      </c>
      <c r="V24" s="594"/>
      <c r="W24" s="596"/>
      <c r="X24" s="598"/>
      <c r="Y24" s="594"/>
      <c r="Z24" s="596"/>
      <c r="AA24" s="598"/>
    </row>
    <row r="25" spans="1:31" s="332" customFormat="1" ht="18" customHeight="1">
      <c r="A25" s="317" t="s">
        <v>0</v>
      </c>
      <c r="B25" s="294">
        <v>1</v>
      </c>
      <c r="C25" s="295"/>
      <c r="D25" s="295">
        <v>2</v>
      </c>
      <c r="E25" s="295">
        <v>1</v>
      </c>
      <c r="F25" s="295"/>
      <c r="G25" s="295"/>
      <c r="H25" s="296">
        <v>1</v>
      </c>
      <c r="I25" s="336">
        <f>SUM(B25:H25)</f>
        <v>5</v>
      </c>
      <c r="J25" s="295">
        <v>7</v>
      </c>
      <c r="K25" s="296">
        <v>8</v>
      </c>
      <c r="L25" s="349">
        <v>773</v>
      </c>
      <c r="M25" s="260">
        <v>838</v>
      </c>
      <c r="N25" s="348">
        <v>894</v>
      </c>
      <c r="O25" s="338">
        <f>B25/1</f>
        <v>1</v>
      </c>
      <c r="P25" s="288">
        <f>C25/2</f>
        <v>0</v>
      </c>
      <c r="Q25" s="288">
        <f aca="true" t="shared" si="9" ref="Q25:Q36">D25/1</f>
        <v>2</v>
      </c>
      <c r="R25" s="288">
        <f>E25/4</f>
        <v>0.25</v>
      </c>
      <c r="S25" s="288">
        <f aca="true" t="shared" si="10" ref="S25:S36">F25/1</f>
        <v>0</v>
      </c>
      <c r="T25" s="288">
        <f aca="true" t="shared" si="11" ref="T25:T36">G25/1</f>
        <v>0</v>
      </c>
      <c r="U25" s="339">
        <f aca="true" t="shared" si="12" ref="U25:U36">H25/1</f>
        <v>1</v>
      </c>
      <c r="V25" s="299">
        <f>I25/11</f>
        <v>0.45454545454545453</v>
      </c>
      <c r="W25" s="300">
        <v>0.6363636363636364</v>
      </c>
      <c r="X25" s="344">
        <v>0.7272727272727273</v>
      </c>
      <c r="Y25" s="354">
        <v>0.8</v>
      </c>
      <c r="Z25" s="288">
        <v>0.87</v>
      </c>
      <c r="AA25" s="339">
        <v>0.92</v>
      </c>
      <c r="AE25" s="334"/>
    </row>
    <row r="26" spans="1:31" s="332" customFormat="1" ht="18" customHeight="1">
      <c r="A26" s="318" t="s">
        <v>1</v>
      </c>
      <c r="B26" s="335">
        <v>2</v>
      </c>
      <c r="C26" s="298"/>
      <c r="D26" s="298">
        <v>1</v>
      </c>
      <c r="E26" s="298">
        <v>3</v>
      </c>
      <c r="F26" s="298">
        <v>1</v>
      </c>
      <c r="G26" s="298">
        <v>1</v>
      </c>
      <c r="H26" s="310">
        <v>1</v>
      </c>
      <c r="I26" s="335">
        <f aca="true" t="shared" si="13" ref="I26:I36">SUM(B26:H26)</f>
        <v>9</v>
      </c>
      <c r="J26" s="298">
        <v>7</v>
      </c>
      <c r="K26" s="310">
        <v>7</v>
      </c>
      <c r="L26" s="261">
        <v>744</v>
      </c>
      <c r="M26" s="262">
        <v>726</v>
      </c>
      <c r="N26" s="265">
        <v>715</v>
      </c>
      <c r="O26" s="289">
        <f aca="true" t="shared" si="14" ref="O26:O36">B26/1</f>
        <v>2</v>
      </c>
      <c r="P26" s="267">
        <f aca="true" t="shared" si="15" ref="P26:P36">C26/2</f>
        <v>0</v>
      </c>
      <c r="Q26" s="267">
        <f t="shared" si="9"/>
        <v>1</v>
      </c>
      <c r="R26" s="267">
        <f aca="true" t="shared" si="16" ref="R26:R36">E26/4</f>
        <v>0.75</v>
      </c>
      <c r="S26" s="267">
        <f t="shared" si="10"/>
        <v>1</v>
      </c>
      <c r="T26" s="267">
        <f t="shared" si="11"/>
        <v>1</v>
      </c>
      <c r="U26" s="269">
        <f t="shared" si="12"/>
        <v>1</v>
      </c>
      <c r="V26" s="282">
        <f aca="true" t="shared" si="17" ref="V26:V36">I26/11</f>
        <v>0.8181818181818182</v>
      </c>
      <c r="W26" s="283">
        <v>0.6363636363636364</v>
      </c>
      <c r="X26" s="284">
        <v>0.6363636363636364</v>
      </c>
      <c r="Y26" s="355">
        <v>0.77</v>
      </c>
      <c r="Z26" s="267">
        <v>0.75</v>
      </c>
      <c r="AA26" s="269">
        <v>0.74</v>
      </c>
      <c r="AE26" s="334"/>
    </row>
    <row r="27" spans="1:31" s="332" customFormat="1" ht="18" customHeight="1">
      <c r="A27" s="318" t="s">
        <v>2</v>
      </c>
      <c r="B27" s="335"/>
      <c r="C27" s="298"/>
      <c r="D27" s="298">
        <v>2</v>
      </c>
      <c r="E27" s="298">
        <v>1</v>
      </c>
      <c r="F27" s="298">
        <v>1</v>
      </c>
      <c r="G27" s="298"/>
      <c r="H27" s="310">
        <v>1</v>
      </c>
      <c r="I27" s="335">
        <f t="shared" si="13"/>
        <v>5</v>
      </c>
      <c r="J27" s="298">
        <v>4</v>
      </c>
      <c r="K27" s="310">
        <v>3</v>
      </c>
      <c r="L27" s="261">
        <v>717</v>
      </c>
      <c r="M27" s="262">
        <v>730</v>
      </c>
      <c r="N27" s="265">
        <v>748</v>
      </c>
      <c r="O27" s="289">
        <f t="shared" si="14"/>
        <v>0</v>
      </c>
      <c r="P27" s="267">
        <f t="shared" si="15"/>
        <v>0</v>
      </c>
      <c r="Q27" s="267">
        <f t="shared" si="9"/>
        <v>2</v>
      </c>
      <c r="R27" s="267">
        <f t="shared" si="16"/>
        <v>0.25</v>
      </c>
      <c r="S27" s="267">
        <f t="shared" si="10"/>
        <v>1</v>
      </c>
      <c r="T27" s="267">
        <f t="shared" si="11"/>
        <v>0</v>
      </c>
      <c r="U27" s="269">
        <f t="shared" si="12"/>
        <v>1</v>
      </c>
      <c r="V27" s="282">
        <f t="shared" si="17"/>
        <v>0.45454545454545453</v>
      </c>
      <c r="W27" s="283">
        <v>0.36363636363636365</v>
      </c>
      <c r="X27" s="284">
        <v>0.2727272727272727</v>
      </c>
      <c r="Y27" s="355">
        <v>0.74</v>
      </c>
      <c r="Z27" s="267">
        <v>0.75</v>
      </c>
      <c r="AA27" s="269">
        <v>0.77</v>
      </c>
      <c r="AE27" s="334"/>
    </row>
    <row r="28" spans="1:31" s="332" customFormat="1" ht="18" customHeight="1">
      <c r="A28" s="318" t="s">
        <v>3</v>
      </c>
      <c r="B28" s="335"/>
      <c r="C28" s="298"/>
      <c r="D28" s="298">
        <v>1</v>
      </c>
      <c r="E28" s="298"/>
      <c r="F28" s="298"/>
      <c r="G28" s="298"/>
      <c r="H28" s="310"/>
      <c r="I28" s="335">
        <f t="shared" si="13"/>
        <v>1</v>
      </c>
      <c r="J28" s="298">
        <v>5</v>
      </c>
      <c r="K28" s="310">
        <v>11</v>
      </c>
      <c r="L28" s="261">
        <v>767</v>
      </c>
      <c r="M28" s="262">
        <v>671</v>
      </c>
      <c r="N28" s="265">
        <v>766</v>
      </c>
      <c r="O28" s="289">
        <f t="shared" si="14"/>
        <v>0</v>
      </c>
      <c r="P28" s="267">
        <f t="shared" si="15"/>
        <v>0</v>
      </c>
      <c r="Q28" s="267">
        <f t="shared" si="9"/>
        <v>1</v>
      </c>
      <c r="R28" s="267">
        <f t="shared" si="16"/>
        <v>0</v>
      </c>
      <c r="S28" s="267">
        <f t="shared" si="10"/>
        <v>0</v>
      </c>
      <c r="T28" s="267">
        <f t="shared" si="11"/>
        <v>0</v>
      </c>
      <c r="U28" s="269">
        <f t="shared" si="12"/>
        <v>0</v>
      </c>
      <c r="V28" s="282">
        <f t="shared" si="17"/>
        <v>0.09090909090909091</v>
      </c>
      <c r="W28" s="283">
        <v>0.45454545454545453</v>
      </c>
      <c r="X28" s="284">
        <v>1</v>
      </c>
      <c r="Y28" s="355">
        <v>0.79</v>
      </c>
      <c r="Z28" s="267">
        <v>0.69</v>
      </c>
      <c r="AA28" s="269">
        <v>0.8</v>
      </c>
      <c r="AE28" s="334"/>
    </row>
    <row r="29" spans="1:31" s="332" customFormat="1" ht="18" customHeight="1">
      <c r="A29" s="318" t="s">
        <v>4</v>
      </c>
      <c r="B29" s="335">
        <v>1</v>
      </c>
      <c r="C29" s="298"/>
      <c r="D29" s="298">
        <v>1</v>
      </c>
      <c r="E29" s="298">
        <v>1</v>
      </c>
      <c r="F29" s="298"/>
      <c r="G29" s="298"/>
      <c r="H29" s="310"/>
      <c r="I29" s="335">
        <f t="shared" si="13"/>
        <v>3</v>
      </c>
      <c r="J29" s="298">
        <v>6</v>
      </c>
      <c r="K29" s="310">
        <v>4</v>
      </c>
      <c r="L29" s="261">
        <v>735</v>
      </c>
      <c r="M29" s="262">
        <v>735</v>
      </c>
      <c r="N29" s="265">
        <v>805</v>
      </c>
      <c r="O29" s="289">
        <f t="shared" si="14"/>
        <v>1</v>
      </c>
      <c r="P29" s="267">
        <f t="shared" si="15"/>
        <v>0</v>
      </c>
      <c r="Q29" s="267">
        <f t="shared" si="9"/>
        <v>1</v>
      </c>
      <c r="R29" s="267">
        <f t="shared" si="16"/>
        <v>0.25</v>
      </c>
      <c r="S29" s="267">
        <f t="shared" si="10"/>
        <v>0</v>
      </c>
      <c r="T29" s="267">
        <f t="shared" si="11"/>
        <v>0</v>
      </c>
      <c r="U29" s="269">
        <f t="shared" si="12"/>
        <v>0</v>
      </c>
      <c r="V29" s="282">
        <f t="shared" si="17"/>
        <v>0.2727272727272727</v>
      </c>
      <c r="W29" s="283">
        <v>0.5454545454545454</v>
      </c>
      <c r="X29" s="284">
        <v>0.36363636363636365</v>
      </c>
      <c r="Y29" s="355">
        <v>0.75</v>
      </c>
      <c r="Z29" s="267">
        <v>0.76</v>
      </c>
      <c r="AA29" s="269">
        <v>0.83</v>
      </c>
      <c r="AE29" s="334"/>
    </row>
    <row r="30" spans="1:31" s="332" customFormat="1" ht="18" customHeight="1">
      <c r="A30" s="318" t="s">
        <v>5</v>
      </c>
      <c r="B30" s="261">
        <v>2</v>
      </c>
      <c r="C30" s="264"/>
      <c r="D30" s="264">
        <v>2</v>
      </c>
      <c r="E30" s="264">
        <v>2</v>
      </c>
      <c r="F30" s="264"/>
      <c r="G30" s="264"/>
      <c r="H30" s="265"/>
      <c r="I30" s="335">
        <f t="shared" si="13"/>
        <v>6</v>
      </c>
      <c r="J30" s="264">
        <v>4</v>
      </c>
      <c r="K30" s="265">
        <v>8</v>
      </c>
      <c r="L30" s="261">
        <v>788</v>
      </c>
      <c r="M30" s="262">
        <v>711</v>
      </c>
      <c r="N30" s="265">
        <v>819</v>
      </c>
      <c r="O30" s="289">
        <f t="shared" si="14"/>
        <v>2</v>
      </c>
      <c r="P30" s="267">
        <f t="shared" si="15"/>
        <v>0</v>
      </c>
      <c r="Q30" s="267">
        <f t="shared" si="9"/>
        <v>2</v>
      </c>
      <c r="R30" s="267">
        <f t="shared" si="16"/>
        <v>0.5</v>
      </c>
      <c r="S30" s="267">
        <f t="shared" si="10"/>
        <v>0</v>
      </c>
      <c r="T30" s="267">
        <f t="shared" si="11"/>
        <v>0</v>
      </c>
      <c r="U30" s="269">
        <f t="shared" si="12"/>
        <v>0</v>
      </c>
      <c r="V30" s="282">
        <f t="shared" si="17"/>
        <v>0.5454545454545454</v>
      </c>
      <c r="W30" s="283">
        <v>0.36363636363636365</v>
      </c>
      <c r="X30" s="284">
        <v>0.7272727272727273</v>
      </c>
      <c r="Y30" s="355">
        <v>0.81</v>
      </c>
      <c r="Z30" s="267">
        <v>0.73</v>
      </c>
      <c r="AA30" s="269">
        <v>0.85</v>
      </c>
      <c r="AE30" s="334"/>
    </row>
    <row r="31" spans="1:31" s="332" customFormat="1" ht="18" customHeight="1">
      <c r="A31" s="318" t="s">
        <v>6</v>
      </c>
      <c r="B31" s="261"/>
      <c r="C31" s="264"/>
      <c r="D31" s="264">
        <v>3</v>
      </c>
      <c r="E31" s="264">
        <v>1</v>
      </c>
      <c r="F31" s="264">
        <v>1</v>
      </c>
      <c r="G31" s="264"/>
      <c r="H31" s="265">
        <v>1</v>
      </c>
      <c r="I31" s="335">
        <f t="shared" si="13"/>
        <v>6</v>
      </c>
      <c r="J31" s="264">
        <v>13</v>
      </c>
      <c r="K31" s="265">
        <v>8</v>
      </c>
      <c r="L31" s="261">
        <v>880</v>
      </c>
      <c r="M31" s="262">
        <v>832</v>
      </c>
      <c r="N31" s="265">
        <v>940</v>
      </c>
      <c r="O31" s="289">
        <f t="shared" si="14"/>
        <v>0</v>
      </c>
      <c r="P31" s="267">
        <f t="shared" si="15"/>
        <v>0</v>
      </c>
      <c r="Q31" s="267">
        <f t="shared" si="9"/>
        <v>3</v>
      </c>
      <c r="R31" s="267">
        <f t="shared" si="16"/>
        <v>0.25</v>
      </c>
      <c r="S31" s="267">
        <f t="shared" si="10"/>
        <v>1</v>
      </c>
      <c r="T31" s="267">
        <f t="shared" si="11"/>
        <v>0</v>
      </c>
      <c r="U31" s="269">
        <f t="shared" si="12"/>
        <v>1</v>
      </c>
      <c r="V31" s="282">
        <f t="shared" si="17"/>
        <v>0.5454545454545454</v>
      </c>
      <c r="W31" s="283">
        <v>1.1818181818181819</v>
      </c>
      <c r="X31" s="284">
        <v>0.7272727272727273</v>
      </c>
      <c r="Y31" s="355">
        <v>0.9</v>
      </c>
      <c r="Z31" s="267">
        <v>0.85</v>
      </c>
      <c r="AA31" s="269">
        <v>0.97</v>
      </c>
      <c r="AE31" s="334"/>
    </row>
    <row r="32" spans="1:31" s="332" customFormat="1" ht="18" customHeight="1">
      <c r="A32" s="318" t="s">
        <v>7</v>
      </c>
      <c r="B32" s="261">
        <v>1</v>
      </c>
      <c r="C32" s="264"/>
      <c r="D32" s="264">
        <v>5</v>
      </c>
      <c r="E32" s="264"/>
      <c r="F32" s="264"/>
      <c r="G32" s="264"/>
      <c r="H32" s="265">
        <v>2</v>
      </c>
      <c r="I32" s="335">
        <f t="shared" si="13"/>
        <v>8</v>
      </c>
      <c r="J32" s="264">
        <v>8</v>
      </c>
      <c r="K32" s="265">
        <v>10</v>
      </c>
      <c r="L32" s="261">
        <v>865</v>
      </c>
      <c r="M32" s="262">
        <v>857</v>
      </c>
      <c r="N32" s="265">
        <v>1032</v>
      </c>
      <c r="O32" s="289">
        <f t="shared" si="14"/>
        <v>1</v>
      </c>
      <c r="P32" s="267">
        <f t="shared" si="15"/>
        <v>0</v>
      </c>
      <c r="Q32" s="267">
        <f t="shared" si="9"/>
        <v>5</v>
      </c>
      <c r="R32" s="267">
        <f t="shared" si="16"/>
        <v>0</v>
      </c>
      <c r="S32" s="267">
        <f t="shared" si="10"/>
        <v>0</v>
      </c>
      <c r="T32" s="267">
        <f t="shared" si="11"/>
        <v>0</v>
      </c>
      <c r="U32" s="269">
        <f t="shared" si="12"/>
        <v>2</v>
      </c>
      <c r="V32" s="282">
        <f t="shared" si="17"/>
        <v>0.7272727272727273</v>
      </c>
      <c r="W32" s="283">
        <v>0.7272727272727273</v>
      </c>
      <c r="X32" s="284">
        <v>0.9090909090909091</v>
      </c>
      <c r="Y32" s="355">
        <v>0.88</v>
      </c>
      <c r="Z32" s="267">
        <v>0.88</v>
      </c>
      <c r="AA32" s="269">
        <v>1.07</v>
      </c>
      <c r="AE32" s="334"/>
    </row>
    <row r="33" spans="1:31" s="332" customFormat="1" ht="18" customHeight="1">
      <c r="A33" s="318" t="s">
        <v>8</v>
      </c>
      <c r="B33" s="261"/>
      <c r="C33" s="264"/>
      <c r="D33" s="264">
        <v>1</v>
      </c>
      <c r="E33" s="264">
        <v>3</v>
      </c>
      <c r="F33" s="264">
        <v>1</v>
      </c>
      <c r="G33" s="264"/>
      <c r="H33" s="265"/>
      <c r="I33" s="335">
        <f t="shared" si="13"/>
        <v>5</v>
      </c>
      <c r="J33" s="264">
        <v>4</v>
      </c>
      <c r="K33" s="265">
        <v>4</v>
      </c>
      <c r="L33" s="261">
        <v>805</v>
      </c>
      <c r="M33" s="262">
        <v>808</v>
      </c>
      <c r="N33" s="265">
        <v>995</v>
      </c>
      <c r="O33" s="289">
        <f t="shared" si="14"/>
        <v>0</v>
      </c>
      <c r="P33" s="267">
        <f t="shared" si="15"/>
        <v>0</v>
      </c>
      <c r="Q33" s="267">
        <f t="shared" si="9"/>
        <v>1</v>
      </c>
      <c r="R33" s="267">
        <f t="shared" si="16"/>
        <v>0.75</v>
      </c>
      <c r="S33" s="267">
        <f t="shared" si="10"/>
        <v>1</v>
      </c>
      <c r="T33" s="267">
        <f t="shared" si="11"/>
        <v>0</v>
      </c>
      <c r="U33" s="269">
        <f t="shared" si="12"/>
        <v>0</v>
      </c>
      <c r="V33" s="282">
        <f t="shared" si="17"/>
        <v>0.45454545454545453</v>
      </c>
      <c r="W33" s="283">
        <v>0.36363636363636365</v>
      </c>
      <c r="X33" s="284">
        <v>0.36363636363636365</v>
      </c>
      <c r="Y33" s="355">
        <v>0.83</v>
      </c>
      <c r="Z33" s="267">
        <v>0.83</v>
      </c>
      <c r="AA33" s="269">
        <v>1.03</v>
      </c>
      <c r="AE33" s="334"/>
    </row>
    <row r="34" spans="1:31" s="332" customFormat="1" ht="18" customHeight="1">
      <c r="A34" s="318" t="s">
        <v>9</v>
      </c>
      <c r="B34" s="261"/>
      <c r="C34" s="264"/>
      <c r="D34" s="264">
        <v>1</v>
      </c>
      <c r="E34" s="264"/>
      <c r="F34" s="264"/>
      <c r="G34" s="264"/>
      <c r="H34" s="265"/>
      <c r="I34" s="335">
        <f t="shared" si="13"/>
        <v>1</v>
      </c>
      <c r="J34" s="264">
        <v>3</v>
      </c>
      <c r="K34" s="265">
        <v>7</v>
      </c>
      <c r="L34" s="261">
        <v>874</v>
      </c>
      <c r="M34" s="262">
        <v>860</v>
      </c>
      <c r="N34" s="265">
        <v>883</v>
      </c>
      <c r="O34" s="289">
        <f t="shared" si="14"/>
        <v>0</v>
      </c>
      <c r="P34" s="267">
        <f t="shared" si="15"/>
        <v>0</v>
      </c>
      <c r="Q34" s="267">
        <f t="shared" si="9"/>
        <v>1</v>
      </c>
      <c r="R34" s="267">
        <f t="shared" si="16"/>
        <v>0</v>
      </c>
      <c r="S34" s="267">
        <f t="shared" si="10"/>
        <v>0</v>
      </c>
      <c r="T34" s="267">
        <f t="shared" si="11"/>
        <v>0</v>
      </c>
      <c r="U34" s="269">
        <f t="shared" si="12"/>
        <v>0</v>
      </c>
      <c r="V34" s="282">
        <f t="shared" si="17"/>
        <v>0.09090909090909091</v>
      </c>
      <c r="W34" s="283">
        <v>0.2727272727272727</v>
      </c>
      <c r="X34" s="284">
        <v>0.6363636363636364</v>
      </c>
      <c r="Y34" s="355">
        <v>0.9</v>
      </c>
      <c r="Z34" s="267">
        <v>0.88</v>
      </c>
      <c r="AA34" s="269">
        <v>0.91</v>
      </c>
      <c r="AE34" s="334"/>
    </row>
    <row r="35" spans="1:31" s="332" customFormat="1" ht="18" customHeight="1">
      <c r="A35" s="318" t="s">
        <v>10</v>
      </c>
      <c r="B35" s="261"/>
      <c r="C35" s="264"/>
      <c r="D35" s="264">
        <v>2</v>
      </c>
      <c r="E35" s="264"/>
      <c r="F35" s="264"/>
      <c r="G35" s="264"/>
      <c r="H35" s="265"/>
      <c r="I35" s="335">
        <f t="shared" si="13"/>
        <v>2</v>
      </c>
      <c r="J35" s="264">
        <v>2</v>
      </c>
      <c r="K35" s="265">
        <v>9</v>
      </c>
      <c r="L35" s="261">
        <v>800</v>
      </c>
      <c r="M35" s="262">
        <v>751</v>
      </c>
      <c r="N35" s="265">
        <v>833</v>
      </c>
      <c r="O35" s="289">
        <f t="shared" si="14"/>
        <v>0</v>
      </c>
      <c r="P35" s="267">
        <f t="shared" si="15"/>
        <v>0</v>
      </c>
      <c r="Q35" s="267">
        <f t="shared" si="9"/>
        <v>2</v>
      </c>
      <c r="R35" s="267">
        <f t="shared" si="16"/>
        <v>0</v>
      </c>
      <c r="S35" s="267">
        <f t="shared" si="10"/>
        <v>0</v>
      </c>
      <c r="T35" s="267">
        <f t="shared" si="11"/>
        <v>0</v>
      </c>
      <c r="U35" s="269">
        <f t="shared" si="12"/>
        <v>0</v>
      </c>
      <c r="V35" s="282">
        <f t="shared" si="17"/>
        <v>0.18181818181818182</v>
      </c>
      <c r="W35" s="283">
        <v>0.18181818181818182</v>
      </c>
      <c r="X35" s="284">
        <v>0.8181818181818182</v>
      </c>
      <c r="Y35" s="355">
        <v>0.82</v>
      </c>
      <c r="Z35" s="267">
        <v>0.78</v>
      </c>
      <c r="AA35" s="269">
        <v>0.86</v>
      </c>
      <c r="AE35" s="334"/>
    </row>
    <row r="36" spans="1:31" s="332" customFormat="1" ht="18" customHeight="1">
      <c r="A36" s="319" t="s">
        <v>11</v>
      </c>
      <c r="B36" s="270"/>
      <c r="C36" s="271"/>
      <c r="D36" s="271">
        <v>4</v>
      </c>
      <c r="E36" s="271">
        <v>2</v>
      </c>
      <c r="F36" s="271">
        <v>1</v>
      </c>
      <c r="G36" s="271"/>
      <c r="H36" s="272"/>
      <c r="I36" s="337">
        <f t="shared" si="13"/>
        <v>7</v>
      </c>
      <c r="J36" s="271">
        <v>6</v>
      </c>
      <c r="K36" s="272">
        <v>6</v>
      </c>
      <c r="L36" s="270">
        <v>740</v>
      </c>
      <c r="M36" s="273">
        <v>729</v>
      </c>
      <c r="N36" s="272">
        <v>817</v>
      </c>
      <c r="O36" s="290">
        <f t="shared" si="14"/>
        <v>0</v>
      </c>
      <c r="P36" s="275">
        <f t="shared" si="15"/>
        <v>0</v>
      </c>
      <c r="Q36" s="275">
        <f t="shared" si="9"/>
        <v>4</v>
      </c>
      <c r="R36" s="275">
        <f t="shared" si="16"/>
        <v>0.5</v>
      </c>
      <c r="S36" s="275">
        <f t="shared" si="10"/>
        <v>1</v>
      </c>
      <c r="T36" s="275">
        <f t="shared" si="11"/>
        <v>0</v>
      </c>
      <c r="U36" s="278">
        <f t="shared" si="12"/>
        <v>0</v>
      </c>
      <c r="V36" s="285">
        <f t="shared" si="17"/>
        <v>0.6363636363636364</v>
      </c>
      <c r="W36" s="286">
        <v>0.5454545454545454</v>
      </c>
      <c r="X36" s="287">
        <v>0.5454545454545454</v>
      </c>
      <c r="Y36" s="356">
        <v>0.76</v>
      </c>
      <c r="Z36" s="275">
        <v>0.75</v>
      </c>
      <c r="AA36" s="278">
        <v>0.85</v>
      </c>
      <c r="AE36" s="334"/>
    </row>
    <row r="37" spans="1:28" s="332" customFormat="1" ht="21" customHeight="1">
      <c r="A37" s="320" t="s">
        <v>60</v>
      </c>
      <c r="B37" s="238">
        <f>SUM(B25:B36)</f>
        <v>7</v>
      </c>
      <c r="C37" s="239">
        <f>SUM(C25:C36)</f>
        <v>0</v>
      </c>
      <c r="D37" s="239">
        <f>SUM(D25:D36)</f>
        <v>25</v>
      </c>
      <c r="E37" s="239">
        <f>SUM(E25:E36)</f>
        <v>14</v>
      </c>
      <c r="F37" s="239">
        <f aca="true" t="shared" si="18" ref="F37:K37">SUM(F25:F36)</f>
        <v>5</v>
      </c>
      <c r="G37" s="239">
        <f t="shared" si="18"/>
        <v>1</v>
      </c>
      <c r="H37" s="311">
        <f t="shared" si="18"/>
        <v>6</v>
      </c>
      <c r="I37" s="238">
        <f t="shared" si="18"/>
        <v>58</v>
      </c>
      <c r="J37" s="239">
        <f t="shared" si="18"/>
        <v>69</v>
      </c>
      <c r="K37" s="347">
        <f t="shared" si="18"/>
        <v>85</v>
      </c>
      <c r="L37" s="238">
        <f>SUM(L25:L36)</f>
        <v>9488</v>
      </c>
      <c r="M37" s="279">
        <f>SUM(M25:M36)</f>
        <v>9248</v>
      </c>
      <c r="N37" s="311">
        <f>SUM(N25:N36)</f>
        <v>10247</v>
      </c>
      <c r="O37" s="340">
        <f aca="true" t="shared" si="19" ref="O37:X37">SUM(O25:O36)</f>
        <v>7</v>
      </c>
      <c r="P37" s="341">
        <f t="shared" si="19"/>
        <v>0</v>
      </c>
      <c r="Q37" s="341">
        <f t="shared" si="19"/>
        <v>25</v>
      </c>
      <c r="R37" s="341">
        <f t="shared" si="19"/>
        <v>3.5</v>
      </c>
      <c r="S37" s="341">
        <f t="shared" si="19"/>
        <v>5</v>
      </c>
      <c r="T37" s="341">
        <f t="shared" si="19"/>
        <v>1</v>
      </c>
      <c r="U37" s="307">
        <f t="shared" si="19"/>
        <v>6</v>
      </c>
      <c r="V37" s="342">
        <f t="shared" si="19"/>
        <v>5.2727272727272725</v>
      </c>
      <c r="W37" s="242">
        <f t="shared" si="19"/>
        <v>6.272727272727272</v>
      </c>
      <c r="X37" s="308">
        <f t="shared" si="19"/>
        <v>7.727272727272728</v>
      </c>
      <c r="Y37" s="352">
        <v>9.74</v>
      </c>
      <c r="Z37" s="242">
        <v>9.52</v>
      </c>
      <c r="AA37" s="243">
        <v>10.6</v>
      </c>
      <c r="AB37" s="345"/>
    </row>
    <row r="38" ht="15" customHeight="1"/>
  </sheetData>
  <sheetProtection/>
  <mergeCells count="40">
    <mergeCell ref="Y22:AA22"/>
    <mergeCell ref="O21:AA21"/>
    <mergeCell ref="V3:X3"/>
    <mergeCell ref="L3:N3"/>
    <mergeCell ref="O3:U3"/>
    <mergeCell ref="O2:AA2"/>
    <mergeCell ref="Y3:AA3"/>
    <mergeCell ref="B2:N2"/>
    <mergeCell ref="B3:H3"/>
    <mergeCell ref="I3:K3"/>
    <mergeCell ref="B21:N21"/>
    <mergeCell ref="B22:H22"/>
    <mergeCell ref="I22:K22"/>
    <mergeCell ref="L22:N22"/>
    <mergeCell ref="O22:U22"/>
    <mergeCell ref="V22:X22"/>
    <mergeCell ref="I4:I5"/>
    <mergeCell ref="J4:J5"/>
    <mergeCell ref="K4:K5"/>
    <mergeCell ref="L4:L5"/>
    <mergeCell ref="M4:M5"/>
    <mergeCell ref="N4:N5"/>
    <mergeCell ref="V4:V5"/>
    <mergeCell ref="W4:W5"/>
    <mergeCell ref="X4:X5"/>
    <mergeCell ref="Y4:Y5"/>
    <mergeCell ref="Z4:Z5"/>
    <mergeCell ref="AA4:AA5"/>
    <mergeCell ref="I23:I24"/>
    <mergeCell ref="J23:J24"/>
    <mergeCell ref="K23:K24"/>
    <mergeCell ref="L23:L24"/>
    <mergeCell ref="M23:M24"/>
    <mergeCell ref="N23:N24"/>
    <mergeCell ref="V23:V24"/>
    <mergeCell ref="W23:W24"/>
    <mergeCell ref="X23:X24"/>
    <mergeCell ref="Y23:Y24"/>
    <mergeCell ref="Z23:Z24"/>
    <mergeCell ref="AA23:AA24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70" r:id="rId1"/>
  <colBreaks count="1" manualBreakCount="1">
    <brk id="27" max="65535" man="1"/>
  </colBreaks>
  <ignoredErrors>
    <ignoredError sqref="P6:R17 P25:R36" formula="1"/>
    <ignoredError sqref="J18:N18 J37:K37 L37:N37 W18:X18 W37:X37" formulaRange="1"/>
    <ignoredError sqref="A6:A17 A25:A3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Y7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.875" style="325" customWidth="1"/>
    <col min="2" max="7" width="5.125" style="221" customWidth="1"/>
    <col min="8" max="10" width="5.625" style="221" customWidth="1"/>
    <col min="11" max="13" width="7.50390625" style="221" customWidth="1"/>
    <col min="14" max="22" width="6.375" style="221" customWidth="1"/>
    <col min="23" max="25" width="6.875" style="221" customWidth="1"/>
    <col min="26" max="26" width="4.125" style="329" customWidth="1"/>
    <col min="27" max="27" width="10.125" style="329" customWidth="1"/>
    <col min="28" max="16384" width="9.00390625" style="329" customWidth="1"/>
  </cols>
  <sheetData>
    <row r="1" spans="1:25" s="323" customFormat="1" ht="25.5" customHeight="1">
      <c r="A1" s="257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333" customFormat="1" ht="15.75" customHeight="1">
      <c r="A2" s="324"/>
      <c r="B2" s="567" t="s">
        <v>56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8"/>
      <c r="N2" s="564" t="s">
        <v>89</v>
      </c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27"/>
    </row>
    <row r="3" spans="1:25" s="333" customFormat="1" ht="15.75" customHeight="1">
      <c r="A3" s="321"/>
      <c r="B3" s="569" t="s">
        <v>96</v>
      </c>
      <c r="C3" s="570"/>
      <c r="D3" s="570"/>
      <c r="E3" s="570"/>
      <c r="F3" s="570"/>
      <c r="G3" s="628"/>
      <c r="H3" s="550" t="s">
        <v>53</v>
      </c>
      <c r="I3" s="551"/>
      <c r="J3" s="551"/>
      <c r="K3" s="550" t="s">
        <v>59</v>
      </c>
      <c r="L3" s="551"/>
      <c r="M3" s="552"/>
      <c r="N3" s="569" t="s">
        <v>96</v>
      </c>
      <c r="O3" s="570"/>
      <c r="P3" s="570"/>
      <c r="Q3" s="570"/>
      <c r="R3" s="570"/>
      <c r="S3" s="628"/>
      <c r="T3" s="572" t="s">
        <v>57</v>
      </c>
      <c r="U3" s="573"/>
      <c r="V3" s="573"/>
      <c r="W3" s="547" t="s">
        <v>58</v>
      </c>
      <c r="X3" s="548"/>
      <c r="Y3" s="549"/>
    </row>
    <row r="4" spans="1:25" s="333" customFormat="1" ht="6.75" customHeight="1">
      <c r="A4" s="321"/>
      <c r="B4" s="491"/>
      <c r="C4" s="485"/>
      <c r="D4" s="485"/>
      <c r="E4" s="485"/>
      <c r="F4" s="485"/>
      <c r="G4" s="484"/>
      <c r="H4" s="593">
        <v>2013</v>
      </c>
      <c r="I4" s="595">
        <v>2012</v>
      </c>
      <c r="J4" s="597">
        <v>2011</v>
      </c>
      <c r="K4" s="593">
        <v>2013</v>
      </c>
      <c r="L4" s="595">
        <v>2012</v>
      </c>
      <c r="M4" s="599">
        <v>2011</v>
      </c>
      <c r="N4" s="484"/>
      <c r="O4" s="485"/>
      <c r="P4" s="485"/>
      <c r="Q4" s="485"/>
      <c r="R4" s="485"/>
      <c r="S4" s="484"/>
      <c r="T4" s="593">
        <v>2013</v>
      </c>
      <c r="U4" s="595">
        <v>2012</v>
      </c>
      <c r="V4" s="597">
        <v>2011</v>
      </c>
      <c r="W4" s="593">
        <v>2013</v>
      </c>
      <c r="X4" s="595">
        <v>2012</v>
      </c>
      <c r="Y4" s="597">
        <v>2011</v>
      </c>
    </row>
    <row r="5" spans="1:25" s="334" customFormat="1" ht="60" customHeight="1">
      <c r="A5" s="322" t="s">
        <v>54</v>
      </c>
      <c r="B5" s="501" t="s">
        <v>82</v>
      </c>
      <c r="C5" s="327" t="s">
        <v>91</v>
      </c>
      <c r="D5" s="327" t="s">
        <v>84</v>
      </c>
      <c r="E5" s="327" t="s">
        <v>94</v>
      </c>
      <c r="F5" s="327" t="s">
        <v>85</v>
      </c>
      <c r="G5" s="502" t="s">
        <v>86</v>
      </c>
      <c r="H5" s="594"/>
      <c r="I5" s="596"/>
      <c r="J5" s="598"/>
      <c r="K5" s="594"/>
      <c r="L5" s="596"/>
      <c r="M5" s="600"/>
      <c r="N5" s="502" t="s">
        <v>82</v>
      </c>
      <c r="O5" s="327" t="s">
        <v>91</v>
      </c>
      <c r="P5" s="327" t="s">
        <v>84</v>
      </c>
      <c r="Q5" s="327" t="s">
        <v>94</v>
      </c>
      <c r="R5" s="327" t="s">
        <v>85</v>
      </c>
      <c r="S5" s="502" t="s">
        <v>86</v>
      </c>
      <c r="T5" s="594"/>
      <c r="U5" s="596"/>
      <c r="V5" s="598"/>
      <c r="W5" s="594"/>
      <c r="X5" s="596"/>
      <c r="Y5" s="598"/>
    </row>
    <row r="6" spans="1:25" s="304" customFormat="1" ht="15.75" customHeight="1">
      <c r="A6" s="317" t="s">
        <v>0</v>
      </c>
      <c r="B6" s="294">
        <v>2</v>
      </c>
      <c r="C6" s="295"/>
      <c r="D6" s="295">
        <v>1</v>
      </c>
      <c r="E6" s="295">
        <v>2</v>
      </c>
      <c r="F6" s="295">
        <v>5</v>
      </c>
      <c r="G6" s="296">
        <v>2</v>
      </c>
      <c r="H6" s="336">
        <f>SUM(B6:G6)</f>
        <v>12</v>
      </c>
      <c r="I6" s="295">
        <v>28</v>
      </c>
      <c r="J6" s="296">
        <v>7</v>
      </c>
      <c r="K6" s="349">
        <v>1850</v>
      </c>
      <c r="L6" s="260">
        <v>1942</v>
      </c>
      <c r="M6" s="312">
        <v>1925</v>
      </c>
      <c r="N6" s="92">
        <f aca="true" t="shared" si="0" ref="N6:S6">B6/1</f>
        <v>2</v>
      </c>
      <c r="O6" s="288">
        <f t="shared" si="0"/>
        <v>0</v>
      </c>
      <c r="P6" s="288">
        <f t="shared" si="0"/>
        <v>1</v>
      </c>
      <c r="Q6" s="288">
        <f t="shared" si="0"/>
        <v>2</v>
      </c>
      <c r="R6" s="288">
        <f t="shared" si="0"/>
        <v>5</v>
      </c>
      <c r="S6" s="288">
        <f t="shared" si="0"/>
        <v>2</v>
      </c>
      <c r="T6" s="299">
        <f>H6/6</f>
        <v>2</v>
      </c>
      <c r="U6" s="300">
        <v>4.66666666666667</v>
      </c>
      <c r="V6" s="344">
        <v>1.1666666666666667</v>
      </c>
      <c r="W6" s="350">
        <v>3.91</v>
      </c>
      <c r="X6" s="357">
        <v>4.15</v>
      </c>
      <c r="Y6" s="339">
        <v>4.05</v>
      </c>
    </row>
    <row r="7" spans="1:25" s="304" customFormat="1" ht="15.75" customHeight="1">
      <c r="A7" s="318" t="s">
        <v>1</v>
      </c>
      <c r="B7" s="335">
        <v>2</v>
      </c>
      <c r="C7" s="298"/>
      <c r="D7" s="298">
        <v>2</v>
      </c>
      <c r="E7" s="298">
        <v>3</v>
      </c>
      <c r="F7" s="298">
        <v>1</v>
      </c>
      <c r="G7" s="310">
        <v>1</v>
      </c>
      <c r="H7" s="335">
        <f aca="true" t="shared" si="1" ref="H7:H17">SUM(B7:G7)</f>
        <v>9</v>
      </c>
      <c r="I7" s="298">
        <v>18</v>
      </c>
      <c r="J7" s="310">
        <v>11</v>
      </c>
      <c r="K7" s="261">
        <v>1605</v>
      </c>
      <c r="L7" s="262">
        <v>1974</v>
      </c>
      <c r="M7" s="313">
        <v>1843</v>
      </c>
      <c r="N7" s="289">
        <f aca="true" t="shared" si="2" ref="N7:N17">B7/1</f>
        <v>2</v>
      </c>
      <c r="O7" s="267">
        <f>C7/1</f>
        <v>0</v>
      </c>
      <c r="P7" s="267">
        <f>D7/1</f>
        <v>2</v>
      </c>
      <c r="Q7" s="267">
        <f>E7/1</f>
        <v>3</v>
      </c>
      <c r="R7" s="267">
        <f>F7/1</f>
        <v>1</v>
      </c>
      <c r="S7" s="267">
        <f>G7/1</f>
        <v>1</v>
      </c>
      <c r="T7" s="282">
        <f aca="true" t="shared" si="3" ref="T7:T17">H7/6</f>
        <v>1.5</v>
      </c>
      <c r="U7" s="283">
        <v>3</v>
      </c>
      <c r="V7" s="284">
        <v>1.8333333333333333</v>
      </c>
      <c r="W7" s="263">
        <v>3.4</v>
      </c>
      <c r="X7" s="358">
        <v>4.18</v>
      </c>
      <c r="Y7" s="269">
        <v>3.91</v>
      </c>
    </row>
    <row r="8" spans="1:25" s="304" customFormat="1" ht="15.75" customHeight="1">
      <c r="A8" s="318" t="s">
        <v>2</v>
      </c>
      <c r="B8" s="335"/>
      <c r="C8" s="298"/>
      <c r="D8" s="298"/>
      <c r="E8" s="298">
        <v>4</v>
      </c>
      <c r="F8" s="298">
        <v>3</v>
      </c>
      <c r="G8" s="310">
        <v>1</v>
      </c>
      <c r="H8" s="335">
        <f t="shared" si="1"/>
        <v>8</v>
      </c>
      <c r="I8" s="298">
        <v>10</v>
      </c>
      <c r="J8" s="310">
        <v>16</v>
      </c>
      <c r="K8" s="261">
        <v>1602</v>
      </c>
      <c r="L8" s="262">
        <v>1967</v>
      </c>
      <c r="M8" s="313">
        <v>1851</v>
      </c>
      <c r="N8" s="289">
        <f t="shared" si="2"/>
        <v>0</v>
      </c>
      <c r="O8" s="267">
        <f aca="true" t="shared" si="4" ref="O8:O17">C8/1</f>
        <v>0</v>
      </c>
      <c r="P8" s="267">
        <f aca="true" t="shared" si="5" ref="P8:P17">D8/1</f>
        <v>0</v>
      </c>
      <c r="Q8" s="267">
        <f aca="true" t="shared" si="6" ref="Q8:Q17">E8/1</f>
        <v>4</v>
      </c>
      <c r="R8" s="267">
        <f aca="true" t="shared" si="7" ref="R8:R17">F8/1</f>
        <v>3</v>
      </c>
      <c r="S8" s="267">
        <f aca="true" t="shared" si="8" ref="S8:S17">G8/1</f>
        <v>1</v>
      </c>
      <c r="T8" s="282">
        <f t="shared" si="3"/>
        <v>1.3333333333333333</v>
      </c>
      <c r="U8" s="283">
        <v>1.6666666666666667</v>
      </c>
      <c r="V8" s="284">
        <v>2.6666666666666665</v>
      </c>
      <c r="W8" s="263">
        <v>3.39</v>
      </c>
      <c r="X8" s="358">
        <v>4.15</v>
      </c>
      <c r="Y8" s="269">
        <v>3.91</v>
      </c>
    </row>
    <row r="9" spans="1:25" s="304" customFormat="1" ht="15.75" customHeight="1">
      <c r="A9" s="318" t="s">
        <v>3</v>
      </c>
      <c r="B9" s="335">
        <v>5</v>
      </c>
      <c r="C9" s="298"/>
      <c r="D9" s="298">
        <v>1</v>
      </c>
      <c r="E9" s="298">
        <v>3</v>
      </c>
      <c r="F9" s="298">
        <v>4</v>
      </c>
      <c r="G9" s="310">
        <v>3</v>
      </c>
      <c r="H9" s="335">
        <f t="shared" si="1"/>
        <v>16</v>
      </c>
      <c r="I9" s="298">
        <v>5</v>
      </c>
      <c r="J9" s="310">
        <v>19</v>
      </c>
      <c r="K9" s="261">
        <v>1742</v>
      </c>
      <c r="L9" s="262">
        <v>1724</v>
      </c>
      <c r="M9" s="313">
        <v>1882</v>
      </c>
      <c r="N9" s="289">
        <f t="shared" si="2"/>
        <v>5</v>
      </c>
      <c r="O9" s="267">
        <f t="shared" si="4"/>
        <v>0</v>
      </c>
      <c r="P9" s="267">
        <f t="shared" si="5"/>
        <v>1</v>
      </c>
      <c r="Q9" s="267">
        <f t="shared" si="6"/>
        <v>3</v>
      </c>
      <c r="R9" s="267">
        <f t="shared" si="7"/>
        <v>4</v>
      </c>
      <c r="S9" s="267">
        <f t="shared" si="8"/>
        <v>3</v>
      </c>
      <c r="T9" s="282">
        <f t="shared" si="3"/>
        <v>2.6666666666666665</v>
      </c>
      <c r="U9" s="283">
        <v>0.8333333333333334</v>
      </c>
      <c r="V9" s="284">
        <v>3.1666666666666665</v>
      </c>
      <c r="W9" s="263">
        <v>3.64</v>
      </c>
      <c r="X9" s="358">
        <v>3.64</v>
      </c>
      <c r="Y9" s="269">
        <v>4.01</v>
      </c>
    </row>
    <row r="10" spans="1:25" s="304" customFormat="1" ht="15.75" customHeight="1">
      <c r="A10" s="318" t="s">
        <v>4</v>
      </c>
      <c r="B10" s="335">
        <v>3</v>
      </c>
      <c r="C10" s="298"/>
      <c r="D10" s="298">
        <v>1</v>
      </c>
      <c r="E10" s="298">
        <v>1</v>
      </c>
      <c r="F10" s="298">
        <v>4</v>
      </c>
      <c r="G10" s="310">
        <v>3</v>
      </c>
      <c r="H10" s="335">
        <f t="shared" si="1"/>
        <v>12</v>
      </c>
      <c r="I10" s="298">
        <v>20</v>
      </c>
      <c r="J10" s="310">
        <v>18</v>
      </c>
      <c r="K10" s="261">
        <v>1697</v>
      </c>
      <c r="L10" s="262">
        <v>1841</v>
      </c>
      <c r="M10" s="313">
        <v>1993</v>
      </c>
      <c r="N10" s="289">
        <f t="shared" si="2"/>
        <v>3</v>
      </c>
      <c r="O10" s="267">
        <f t="shared" si="4"/>
        <v>0</v>
      </c>
      <c r="P10" s="267">
        <f t="shared" si="5"/>
        <v>1</v>
      </c>
      <c r="Q10" s="267">
        <f t="shared" si="6"/>
        <v>1</v>
      </c>
      <c r="R10" s="267">
        <f t="shared" si="7"/>
        <v>4</v>
      </c>
      <c r="S10" s="267">
        <f t="shared" si="8"/>
        <v>3</v>
      </c>
      <c r="T10" s="282">
        <f t="shared" si="3"/>
        <v>2</v>
      </c>
      <c r="U10" s="283">
        <v>3.3333333333333335</v>
      </c>
      <c r="V10" s="284">
        <v>3</v>
      </c>
      <c r="W10" s="263">
        <v>3.57</v>
      </c>
      <c r="X10" s="358">
        <v>3.88</v>
      </c>
      <c r="Y10" s="269">
        <v>4.21</v>
      </c>
    </row>
    <row r="11" spans="1:25" s="134" customFormat="1" ht="15.75" customHeight="1">
      <c r="A11" s="318" t="s">
        <v>5</v>
      </c>
      <c r="B11" s="261">
        <v>5</v>
      </c>
      <c r="C11" s="264"/>
      <c r="D11" s="264">
        <v>2</v>
      </c>
      <c r="E11" s="264">
        <v>3</v>
      </c>
      <c r="F11" s="264">
        <v>1</v>
      </c>
      <c r="G11" s="265">
        <v>4</v>
      </c>
      <c r="H11" s="335">
        <f t="shared" si="1"/>
        <v>15</v>
      </c>
      <c r="I11" s="264">
        <v>15</v>
      </c>
      <c r="J11" s="265">
        <v>16</v>
      </c>
      <c r="K11" s="261">
        <v>1591</v>
      </c>
      <c r="L11" s="262">
        <v>1724</v>
      </c>
      <c r="M11" s="313">
        <v>2046</v>
      </c>
      <c r="N11" s="289">
        <f t="shared" si="2"/>
        <v>5</v>
      </c>
      <c r="O11" s="267">
        <f t="shared" si="4"/>
        <v>0</v>
      </c>
      <c r="P11" s="267">
        <f t="shared" si="5"/>
        <v>2</v>
      </c>
      <c r="Q11" s="267">
        <f t="shared" si="6"/>
        <v>3</v>
      </c>
      <c r="R11" s="267">
        <f t="shared" si="7"/>
        <v>1</v>
      </c>
      <c r="S11" s="267">
        <f t="shared" si="8"/>
        <v>4</v>
      </c>
      <c r="T11" s="282">
        <f t="shared" si="3"/>
        <v>2.5</v>
      </c>
      <c r="U11" s="283">
        <v>2.5</v>
      </c>
      <c r="V11" s="284">
        <v>2.6666666666666665</v>
      </c>
      <c r="W11" s="263">
        <v>3.34</v>
      </c>
      <c r="X11" s="358">
        <v>3.64</v>
      </c>
      <c r="Y11" s="269">
        <v>4.33</v>
      </c>
    </row>
    <row r="12" spans="1:25" s="134" customFormat="1" ht="15.75" customHeight="1">
      <c r="A12" s="318" t="s">
        <v>6</v>
      </c>
      <c r="B12" s="261">
        <v>5</v>
      </c>
      <c r="C12" s="264"/>
      <c r="D12" s="264">
        <v>1</v>
      </c>
      <c r="E12" s="264">
        <v>2</v>
      </c>
      <c r="F12" s="264">
        <v>4</v>
      </c>
      <c r="G12" s="265">
        <v>3</v>
      </c>
      <c r="H12" s="335">
        <f t="shared" si="1"/>
        <v>15</v>
      </c>
      <c r="I12" s="264">
        <v>20</v>
      </c>
      <c r="J12" s="265">
        <v>15</v>
      </c>
      <c r="K12" s="261">
        <v>1765</v>
      </c>
      <c r="L12" s="262">
        <v>1827</v>
      </c>
      <c r="M12" s="313">
        <v>1928</v>
      </c>
      <c r="N12" s="289">
        <f t="shared" si="2"/>
        <v>5</v>
      </c>
      <c r="O12" s="267">
        <f t="shared" si="4"/>
        <v>0</v>
      </c>
      <c r="P12" s="267">
        <f t="shared" si="5"/>
        <v>1</v>
      </c>
      <c r="Q12" s="267">
        <f t="shared" si="6"/>
        <v>2</v>
      </c>
      <c r="R12" s="267">
        <f t="shared" si="7"/>
        <v>4</v>
      </c>
      <c r="S12" s="267">
        <f t="shared" si="8"/>
        <v>3</v>
      </c>
      <c r="T12" s="282">
        <f t="shared" si="3"/>
        <v>2.5</v>
      </c>
      <c r="U12" s="283">
        <v>3.3333333333333335</v>
      </c>
      <c r="V12" s="284">
        <v>2.5</v>
      </c>
      <c r="W12" s="263">
        <v>3.7</v>
      </c>
      <c r="X12" s="358">
        <v>3.85</v>
      </c>
      <c r="Y12" s="269">
        <v>4.08</v>
      </c>
    </row>
    <row r="13" spans="1:25" s="134" customFormat="1" ht="15.75" customHeight="1">
      <c r="A13" s="318" t="s">
        <v>7</v>
      </c>
      <c r="B13" s="261">
        <v>2</v>
      </c>
      <c r="C13" s="264"/>
      <c r="D13" s="264">
        <v>2</v>
      </c>
      <c r="E13" s="264">
        <v>2</v>
      </c>
      <c r="F13" s="264">
        <v>1</v>
      </c>
      <c r="G13" s="265">
        <v>2</v>
      </c>
      <c r="H13" s="335">
        <f t="shared" si="1"/>
        <v>9</v>
      </c>
      <c r="I13" s="264">
        <v>14</v>
      </c>
      <c r="J13" s="265">
        <v>13</v>
      </c>
      <c r="K13" s="261">
        <v>1767</v>
      </c>
      <c r="L13" s="262">
        <v>1926</v>
      </c>
      <c r="M13" s="313">
        <v>2184</v>
      </c>
      <c r="N13" s="289">
        <f t="shared" si="2"/>
        <v>2</v>
      </c>
      <c r="O13" s="267">
        <f t="shared" si="4"/>
        <v>0</v>
      </c>
      <c r="P13" s="267">
        <f t="shared" si="5"/>
        <v>2</v>
      </c>
      <c r="Q13" s="267">
        <f t="shared" si="6"/>
        <v>2</v>
      </c>
      <c r="R13" s="267">
        <f t="shared" si="7"/>
        <v>1</v>
      </c>
      <c r="S13" s="267">
        <f t="shared" si="8"/>
        <v>2</v>
      </c>
      <c r="T13" s="282">
        <f t="shared" si="3"/>
        <v>1.5</v>
      </c>
      <c r="U13" s="283">
        <v>2.3333333333333335</v>
      </c>
      <c r="V13" s="284">
        <v>2.1666666666666665</v>
      </c>
      <c r="W13" s="263">
        <v>3.7</v>
      </c>
      <c r="X13" s="358">
        <v>4.06</v>
      </c>
      <c r="Y13" s="269">
        <v>4.62</v>
      </c>
    </row>
    <row r="14" spans="1:25" s="134" customFormat="1" ht="15.75" customHeight="1">
      <c r="A14" s="318" t="s">
        <v>8</v>
      </c>
      <c r="B14" s="261">
        <v>3</v>
      </c>
      <c r="C14" s="264"/>
      <c r="D14" s="264">
        <v>2</v>
      </c>
      <c r="E14" s="264">
        <v>4</v>
      </c>
      <c r="F14" s="264">
        <v>4</v>
      </c>
      <c r="G14" s="265">
        <v>3</v>
      </c>
      <c r="H14" s="335">
        <f t="shared" si="1"/>
        <v>16</v>
      </c>
      <c r="I14" s="264">
        <v>7</v>
      </c>
      <c r="J14" s="265">
        <v>16</v>
      </c>
      <c r="K14" s="261">
        <v>1668</v>
      </c>
      <c r="L14" s="262">
        <v>1733</v>
      </c>
      <c r="M14" s="313">
        <v>1910</v>
      </c>
      <c r="N14" s="289">
        <f t="shared" si="2"/>
        <v>3</v>
      </c>
      <c r="O14" s="267">
        <f t="shared" si="4"/>
        <v>0</v>
      </c>
      <c r="P14" s="267">
        <f t="shared" si="5"/>
        <v>2</v>
      </c>
      <c r="Q14" s="267">
        <f t="shared" si="6"/>
        <v>4</v>
      </c>
      <c r="R14" s="267">
        <f t="shared" si="7"/>
        <v>4</v>
      </c>
      <c r="S14" s="267">
        <f t="shared" si="8"/>
        <v>3</v>
      </c>
      <c r="T14" s="282">
        <f t="shared" si="3"/>
        <v>2.6666666666666665</v>
      </c>
      <c r="U14" s="283">
        <v>1.1666666666666667</v>
      </c>
      <c r="V14" s="284">
        <v>2.6666666666666665</v>
      </c>
      <c r="W14" s="263">
        <v>3.5</v>
      </c>
      <c r="X14" s="358">
        <v>3.66</v>
      </c>
      <c r="Y14" s="269">
        <v>4.06</v>
      </c>
    </row>
    <row r="15" spans="1:25" s="134" customFormat="1" ht="15.75" customHeight="1">
      <c r="A15" s="318" t="s">
        <v>9</v>
      </c>
      <c r="B15" s="261"/>
      <c r="C15" s="264"/>
      <c r="D15" s="264">
        <v>1</v>
      </c>
      <c r="E15" s="264">
        <v>4</v>
      </c>
      <c r="F15" s="264">
        <v>4</v>
      </c>
      <c r="G15" s="265">
        <v>5</v>
      </c>
      <c r="H15" s="335">
        <f t="shared" si="1"/>
        <v>14</v>
      </c>
      <c r="I15" s="264">
        <v>14</v>
      </c>
      <c r="J15" s="265">
        <v>13</v>
      </c>
      <c r="K15" s="261">
        <v>1735</v>
      </c>
      <c r="L15" s="262">
        <v>1873</v>
      </c>
      <c r="M15" s="313">
        <v>2030</v>
      </c>
      <c r="N15" s="289">
        <f t="shared" si="2"/>
        <v>0</v>
      </c>
      <c r="O15" s="267">
        <f t="shared" si="4"/>
        <v>0</v>
      </c>
      <c r="P15" s="267">
        <f t="shared" si="5"/>
        <v>1</v>
      </c>
      <c r="Q15" s="267">
        <f t="shared" si="6"/>
        <v>4</v>
      </c>
      <c r="R15" s="267">
        <f t="shared" si="7"/>
        <v>4</v>
      </c>
      <c r="S15" s="267">
        <f t="shared" si="8"/>
        <v>5</v>
      </c>
      <c r="T15" s="282">
        <f t="shared" si="3"/>
        <v>2.3333333333333335</v>
      </c>
      <c r="U15" s="283">
        <v>2.3333333333333335</v>
      </c>
      <c r="V15" s="284">
        <v>2.1666666666666665</v>
      </c>
      <c r="W15" s="263">
        <v>3.64</v>
      </c>
      <c r="X15" s="358">
        <v>3.94</v>
      </c>
      <c r="Y15" s="269">
        <v>4.33</v>
      </c>
    </row>
    <row r="16" spans="1:25" s="134" customFormat="1" ht="15.75" customHeight="1">
      <c r="A16" s="318" t="s">
        <v>10</v>
      </c>
      <c r="B16" s="261">
        <v>2</v>
      </c>
      <c r="C16" s="264"/>
      <c r="D16" s="264">
        <v>2</v>
      </c>
      <c r="E16" s="264">
        <v>5</v>
      </c>
      <c r="F16" s="264">
        <v>3</v>
      </c>
      <c r="G16" s="265">
        <v>3</v>
      </c>
      <c r="H16" s="335">
        <f t="shared" si="1"/>
        <v>15</v>
      </c>
      <c r="I16" s="264">
        <v>9</v>
      </c>
      <c r="J16" s="265">
        <v>18</v>
      </c>
      <c r="K16" s="261">
        <v>1570</v>
      </c>
      <c r="L16" s="262">
        <v>1841</v>
      </c>
      <c r="M16" s="313">
        <v>1969</v>
      </c>
      <c r="N16" s="289">
        <f t="shared" si="2"/>
        <v>2</v>
      </c>
      <c r="O16" s="267">
        <f t="shared" si="4"/>
        <v>0</v>
      </c>
      <c r="P16" s="267">
        <f t="shared" si="5"/>
        <v>2</v>
      </c>
      <c r="Q16" s="267">
        <f t="shared" si="6"/>
        <v>5</v>
      </c>
      <c r="R16" s="267">
        <f t="shared" si="7"/>
        <v>3</v>
      </c>
      <c r="S16" s="267">
        <f t="shared" si="8"/>
        <v>3</v>
      </c>
      <c r="T16" s="282">
        <f t="shared" si="3"/>
        <v>2.5</v>
      </c>
      <c r="U16" s="283">
        <v>1.5</v>
      </c>
      <c r="V16" s="284">
        <v>3</v>
      </c>
      <c r="W16" s="263">
        <v>3.31</v>
      </c>
      <c r="X16" s="358">
        <v>3.88</v>
      </c>
      <c r="Y16" s="269">
        <v>4.18</v>
      </c>
    </row>
    <row r="17" spans="1:25" s="134" customFormat="1" ht="15.75" customHeight="1">
      <c r="A17" s="319" t="s">
        <v>11</v>
      </c>
      <c r="B17" s="270">
        <v>3</v>
      </c>
      <c r="C17" s="271"/>
      <c r="D17" s="271">
        <v>2</v>
      </c>
      <c r="E17" s="271">
        <v>1</v>
      </c>
      <c r="F17" s="271"/>
      <c r="G17" s="272">
        <v>2</v>
      </c>
      <c r="H17" s="337">
        <f t="shared" si="1"/>
        <v>8</v>
      </c>
      <c r="I17" s="271">
        <v>11</v>
      </c>
      <c r="J17" s="272">
        <v>24</v>
      </c>
      <c r="K17" s="270">
        <v>1563</v>
      </c>
      <c r="L17" s="273">
        <v>1757</v>
      </c>
      <c r="M17" s="314">
        <v>1902</v>
      </c>
      <c r="N17" s="290">
        <f t="shared" si="2"/>
        <v>3</v>
      </c>
      <c r="O17" s="267">
        <f t="shared" si="4"/>
        <v>0</v>
      </c>
      <c r="P17" s="267">
        <f t="shared" si="5"/>
        <v>2</v>
      </c>
      <c r="Q17" s="267">
        <f t="shared" si="6"/>
        <v>1</v>
      </c>
      <c r="R17" s="267">
        <f t="shared" si="7"/>
        <v>0</v>
      </c>
      <c r="S17" s="267">
        <f t="shared" si="8"/>
        <v>2</v>
      </c>
      <c r="T17" s="285">
        <f t="shared" si="3"/>
        <v>1.3333333333333333</v>
      </c>
      <c r="U17" s="286">
        <v>1.8333333333333333</v>
      </c>
      <c r="V17" s="287">
        <v>4</v>
      </c>
      <c r="W17" s="277">
        <v>3.28</v>
      </c>
      <c r="X17" s="359">
        <v>3.69</v>
      </c>
      <c r="Y17" s="278">
        <v>4.05</v>
      </c>
    </row>
    <row r="18" spans="1:25" s="134" customFormat="1" ht="21.75" customHeight="1">
      <c r="A18" s="503" t="s">
        <v>60</v>
      </c>
      <c r="B18" s="238">
        <f aca="true" t="shared" si="9" ref="B18:V18">SUM(B6:B17)</f>
        <v>32</v>
      </c>
      <c r="C18" s="239">
        <f t="shared" si="9"/>
        <v>0</v>
      </c>
      <c r="D18" s="239">
        <f t="shared" si="9"/>
        <v>17</v>
      </c>
      <c r="E18" s="239">
        <f t="shared" si="9"/>
        <v>34</v>
      </c>
      <c r="F18" s="239">
        <f t="shared" si="9"/>
        <v>34</v>
      </c>
      <c r="G18" s="311">
        <f t="shared" si="9"/>
        <v>32</v>
      </c>
      <c r="H18" s="238">
        <f t="shared" si="9"/>
        <v>149</v>
      </c>
      <c r="I18" s="239">
        <f>SUM(I6:I17)</f>
        <v>171</v>
      </c>
      <c r="J18" s="311">
        <f t="shared" si="9"/>
        <v>186</v>
      </c>
      <c r="K18" s="238">
        <f t="shared" si="9"/>
        <v>20155</v>
      </c>
      <c r="L18" s="217">
        <f t="shared" si="9"/>
        <v>22129</v>
      </c>
      <c r="M18" s="240">
        <f t="shared" si="9"/>
        <v>23463</v>
      </c>
      <c r="N18" s="340">
        <f t="shared" si="9"/>
        <v>32</v>
      </c>
      <c r="O18" s="341">
        <f t="shared" si="9"/>
        <v>0</v>
      </c>
      <c r="P18" s="341">
        <f t="shared" si="9"/>
        <v>17</v>
      </c>
      <c r="Q18" s="341">
        <f t="shared" si="9"/>
        <v>34</v>
      </c>
      <c r="R18" s="341">
        <f t="shared" si="9"/>
        <v>34</v>
      </c>
      <c r="S18" s="341">
        <f t="shared" si="9"/>
        <v>32</v>
      </c>
      <c r="T18" s="241">
        <f t="shared" si="9"/>
        <v>24.833333333333332</v>
      </c>
      <c r="U18" s="242">
        <f t="shared" si="9"/>
        <v>28.5</v>
      </c>
      <c r="V18" s="243">
        <f t="shared" si="9"/>
        <v>31.000000000000004</v>
      </c>
      <c r="W18" s="293">
        <v>42.43</v>
      </c>
      <c r="X18" s="308">
        <v>46.78</v>
      </c>
      <c r="Y18" s="243">
        <v>49.82</v>
      </c>
    </row>
    <row r="19" ht="21.75" customHeight="1"/>
    <row r="20" spans="1:25" ht="25.5" customHeight="1">
      <c r="A20" s="257" t="s">
        <v>80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</row>
    <row r="21" spans="1:25" ht="16.5" customHeight="1">
      <c r="A21" s="324"/>
      <c r="B21" s="567" t="s">
        <v>56</v>
      </c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8"/>
      <c r="N21" s="564" t="s">
        <v>89</v>
      </c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27"/>
    </row>
    <row r="22" spans="1:25" ht="16.5" customHeight="1">
      <c r="A22" s="321"/>
      <c r="B22" s="569" t="s">
        <v>96</v>
      </c>
      <c r="C22" s="570"/>
      <c r="D22" s="570"/>
      <c r="E22" s="570"/>
      <c r="F22" s="570"/>
      <c r="G22" s="628"/>
      <c r="H22" s="550" t="s">
        <v>53</v>
      </c>
      <c r="I22" s="551"/>
      <c r="J22" s="551"/>
      <c r="K22" s="550" t="s">
        <v>59</v>
      </c>
      <c r="L22" s="551"/>
      <c r="M22" s="552"/>
      <c r="N22" s="569" t="s">
        <v>96</v>
      </c>
      <c r="O22" s="570"/>
      <c r="P22" s="570"/>
      <c r="Q22" s="570"/>
      <c r="R22" s="570"/>
      <c r="S22" s="628"/>
      <c r="T22" s="572" t="s">
        <v>57</v>
      </c>
      <c r="U22" s="573"/>
      <c r="V22" s="573"/>
      <c r="W22" s="547" t="s">
        <v>58</v>
      </c>
      <c r="X22" s="548"/>
      <c r="Y22" s="549"/>
    </row>
    <row r="23" spans="1:25" s="333" customFormat="1" ht="6.75" customHeight="1">
      <c r="A23" s="321"/>
      <c r="B23" s="491"/>
      <c r="C23" s="485"/>
      <c r="D23" s="485"/>
      <c r="E23" s="485"/>
      <c r="F23" s="485"/>
      <c r="G23" s="484"/>
      <c r="H23" s="593">
        <v>2013</v>
      </c>
      <c r="I23" s="595">
        <v>2012</v>
      </c>
      <c r="J23" s="597">
        <v>2011</v>
      </c>
      <c r="K23" s="593">
        <v>2013</v>
      </c>
      <c r="L23" s="595">
        <v>2012</v>
      </c>
      <c r="M23" s="599">
        <v>2011</v>
      </c>
      <c r="N23" s="484"/>
      <c r="O23" s="485"/>
      <c r="P23" s="485"/>
      <c r="Q23" s="485"/>
      <c r="R23" s="485"/>
      <c r="S23" s="484"/>
      <c r="T23" s="593">
        <v>2013</v>
      </c>
      <c r="U23" s="595">
        <v>2012</v>
      </c>
      <c r="V23" s="597">
        <v>2011</v>
      </c>
      <c r="W23" s="593">
        <v>2013</v>
      </c>
      <c r="X23" s="595">
        <v>2012</v>
      </c>
      <c r="Y23" s="597">
        <v>2011</v>
      </c>
    </row>
    <row r="24" spans="1:25" s="334" customFormat="1" ht="60" customHeight="1">
      <c r="A24" s="322" t="s">
        <v>54</v>
      </c>
      <c r="B24" s="501" t="s">
        <v>82</v>
      </c>
      <c r="C24" s="327" t="s">
        <v>91</v>
      </c>
      <c r="D24" s="327" t="s">
        <v>84</v>
      </c>
      <c r="E24" s="327" t="s">
        <v>94</v>
      </c>
      <c r="F24" s="327" t="s">
        <v>85</v>
      </c>
      <c r="G24" s="502" t="s">
        <v>86</v>
      </c>
      <c r="H24" s="594"/>
      <c r="I24" s="596"/>
      <c r="J24" s="598"/>
      <c r="K24" s="594"/>
      <c r="L24" s="596"/>
      <c r="M24" s="600"/>
      <c r="N24" s="502" t="s">
        <v>82</v>
      </c>
      <c r="O24" s="327" t="s">
        <v>91</v>
      </c>
      <c r="P24" s="327" t="s">
        <v>84</v>
      </c>
      <c r="Q24" s="327" t="s">
        <v>94</v>
      </c>
      <c r="R24" s="327" t="s">
        <v>85</v>
      </c>
      <c r="S24" s="502" t="s">
        <v>86</v>
      </c>
      <c r="T24" s="594"/>
      <c r="U24" s="596"/>
      <c r="V24" s="598"/>
      <c r="W24" s="594"/>
      <c r="X24" s="596"/>
      <c r="Y24" s="598"/>
    </row>
    <row r="25" spans="1:25" s="332" customFormat="1" ht="15.75" customHeight="1">
      <c r="A25" s="317" t="s">
        <v>0</v>
      </c>
      <c r="B25" s="295"/>
      <c r="C25" s="295"/>
      <c r="D25" s="295"/>
      <c r="E25" s="295">
        <v>1</v>
      </c>
      <c r="F25" s="296"/>
      <c r="G25" s="296"/>
      <c r="H25" s="336">
        <f>SUM(B25:G25)</f>
        <v>1</v>
      </c>
      <c r="I25" s="295">
        <v>1</v>
      </c>
      <c r="J25" s="296">
        <v>0</v>
      </c>
      <c r="K25" s="349">
        <v>273</v>
      </c>
      <c r="L25" s="315">
        <v>362</v>
      </c>
      <c r="M25" s="316">
        <v>455</v>
      </c>
      <c r="N25" s="350">
        <f aca="true" t="shared" si="10" ref="N25:N36">B25/1</f>
        <v>0</v>
      </c>
      <c r="O25" s="288">
        <f aca="true" t="shared" si="11" ref="O25:O36">C25/1</f>
        <v>0</v>
      </c>
      <c r="P25" s="288">
        <f aca="true" t="shared" si="12" ref="P25:P36">D25/1</f>
        <v>0</v>
      </c>
      <c r="Q25" s="288">
        <f aca="true" t="shared" si="13" ref="Q25:Q36">E25/1</f>
        <v>1</v>
      </c>
      <c r="R25" s="288">
        <f aca="true" t="shared" si="14" ref="R25:R36">F25/1</f>
        <v>0</v>
      </c>
      <c r="S25" s="297">
        <f aca="true" t="shared" si="15" ref="S25:S36">G25/1</f>
        <v>0</v>
      </c>
      <c r="T25" s="299">
        <f>H25/6</f>
        <v>0.16666666666666666</v>
      </c>
      <c r="U25" s="300">
        <v>0.16666666666666666</v>
      </c>
      <c r="V25" s="344">
        <v>0</v>
      </c>
      <c r="W25" s="350">
        <v>0.58</v>
      </c>
      <c r="X25" s="288">
        <v>0.77</v>
      </c>
      <c r="Y25" s="339">
        <v>0.96</v>
      </c>
    </row>
    <row r="26" spans="1:25" s="332" customFormat="1" ht="15.75" customHeight="1">
      <c r="A26" s="318" t="s">
        <v>1</v>
      </c>
      <c r="B26" s="298"/>
      <c r="C26" s="298"/>
      <c r="D26" s="298"/>
      <c r="E26" s="298"/>
      <c r="F26" s="310"/>
      <c r="G26" s="310"/>
      <c r="H26" s="335">
        <f aca="true" t="shared" si="16" ref="H26:H36">SUM(B26:G26)</f>
        <v>0</v>
      </c>
      <c r="I26" s="298">
        <v>0</v>
      </c>
      <c r="J26" s="310">
        <v>0</v>
      </c>
      <c r="K26" s="261">
        <v>244</v>
      </c>
      <c r="L26" s="264">
        <v>301</v>
      </c>
      <c r="M26" s="266">
        <v>385</v>
      </c>
      <c r="N26" s="263">
        <f t="shared" si="10"/>
        <v>0</v>
      </c>
      <c r="O26" s="267">
        <f t="shared" si="11"/>
        <v>0</v>
      </c>
      <c r="P26" s="267">
        <f t="shared" si="12"/>
        <v>0</v>
      </c>
      <c r="Q26" s="267">
        <f t="shared" si="13"/>
        <v>0</v>
      </c>
      <c r="R26" s="267">
        <f t="shared" si="14"/>
        <v>0</v>
      </c>
      <c r="S26" s="268">
        <f t="shared" si="15"/>
        <v>0</v>
      </c>
      <c r="T26" s="282">
        <f aca="true" t="shared" si="17" ref="T26:T36">H26/6</f>
        <v>0</v>
      </c>
      <c r="U26" s="283">
        <v>0</v>
      </c>
      <c r="V26" s="284">
        <v>0</v>
      </c>
      <c r="W26" s="263">
        <v>0.52</v>
      </c>
      <c r="X26" s="267">
        <v>0.64</v>
      </c>
      <c r="Y26" s="269">
        <v>0.82</v>
      </c>
    </row>
    <row r="27" spans="1:25" s="332" customFormat="1" ht="15.75" customHeight="1">
      <c r="A27" s="318" t="s">
        <v>2</v>
      </c>
      <c r="B27" s="298"/>
      <c r="C27" s="298"/>
      <c r="D27" s="298"/>
      <c r="E27" s="298"/>
      <c r="F27" s="310"/>
      <c r="G27" s="310"/>
      <c r="H27" s="335">
        <f t="shared" si="16"/>
        <v>0</v>
      </c>
      <c r="I27" s="298">
        <v>0</v>
      </c>
      <c r="J27" s="310">
        <v>0</v>
      </c>
      <c r="K27" s="261">
        <v>203</v>
      </c>
      <c r="L27" s="264">
        <v>288</v>
      </c>
      <c r="M27" s="266">
        <v>336</v>
      </c>
      <c r="N27" s="263">
        <f t="shared" si="10"/>
        <v>0</v>
      </c>
      <c r="O27" s="267">
        <f t="shared" si="11"/>
        <v>0</v>
      </c>
      <c r="P27" s="267">
        <f t="shared" si="12"/>
        <v>0</v>
      </c>
      <c r="Q27" s="267">
        <f t="shared" si="13"/>
        <v>0</v>
      </c>
      <c r="R27" s="267">
        <f t="shared" si="14"/>
        <v>0</v>
      </c>
      <c r="S27" s="268">
        <f t="shared" si="15"/>
        <v>0</v>
      </c>
      <c r="T27" s="282">
        <f t="shared" si="17"/>
        <v>0</v>
      </c>
      <c r="U27" s="283">
        <v>0</v>
      </c>
      <c r="V27" s="284">
        <v>0</v>
      </c>
      <c r="W27" s="263">
        <v>0.43</v>
      </c>
      <c r="X27" s="267">
        <v>0.61</v>
      </c>
      <c r="Y27" s="269">
        <v>0.71</v>
      </c>
    </row>
    <row r="28" spans="1:25" s="332" customFormat="1" ht="15.75" customHeight="1">
      <c r="A28" s="318" t="s">
        <v>3</v>
      </c>
      <c r="B28" s="298"/>
      <c r="C28" s="298"/>
      <c r="D28" s="298"/>
      <c r="E28" s="298"/>
      <c r="F28" s="310"/>
      <c r="G28" s="310"/>
      <c r="H28" s="335">
        <f t="shared" si="16"/>
        <v>0</v>
      </c>
      <c r="I28" s="298">
        <v>0</v>
      </c>
      <c r="J28" s="310">
        <v>0</v>
      </c>
      <c r="K28" s="261">
        <v>326</v>
      </c>
      <c r="L28" s="264">
        <v>337</v>
      </c>
      <c r="M28" s="266">
        <v>411</v>
      </c>
      <c r="N28" s="263">
        <f t="shared" si="10"/>
        <v>0</v>
      </c>
      <c r="O28" s="267">
        <f t="shared" si="11"/>
        <v>0</v>
      </c>
      <c r="P28" s="267">
        <f t="shared" si="12"/>
        <v>0</v>
      </c>
      <c r="Q28" s="267">
        <f t="shared" si="13"/>
        <v>0</v>
      </c>
      <c r="R28" s="267">
        <f t="shared" si="14"/>
        <v>0</v>
      </c>
      <c r="S28" s="268">
        <f t="shared" si="15"/>
        <v>0</v>
      </c>
      <c r="T28" s="282">
        <f t="shared" si="17"/>
        <v>0</v>
      </c>
      <c r="U28" s="283">
        <v>0</v>
      </c>
      <c r="V28" s="284">
        <v>0</v>
      </c>
      <c r="W28" s="263">
        <v>0.68</v>
      </c>
      <c r="X28" s="267">
        <v>0.71</v>
      </c>
      <c r="Y28" s="269">
        <v>0.88</v>
      </c>
    </row>
    <row r="29" spans="1:25" s="332" customFormat="1" ht="15.75" customHeight="1">
      <c r="A29" s="318" t="s">
        <v>4</v>
      </c>
      <c r="B29" s="298"/>
      <c r="C29" s="298">
        <v>1</v>
      </c>
      <c r="D29" s="298"/>
      <c r="E29" s="298"/>
      <c r="F29" s="310"/>
      <c r="G29" s="310"/>
      <c r="H29" s="335">
        <f t="shared" si="16"/>
        <v>1</v>
      </c>
      <c r="I29" s="298">
        <v>3</v>
      </c>
      <c r="J29" s="310">
        <v>0</v>
      </c>
      <c r="K29" s="261">
        <v>340</v>
      </c>
      <c r="L29" s="264">
        <v>328</v>
      </c>
      <c r="M29" s="266">
        <v>496</v>
      </c>
      <c r="N29" s="263">
        <f t="shared" si="10"/>
        <v>0</v>
      </c>
      <c r="O29" s="267">
        <f t="shared" si="11"/>
        <v>1</v>
      </c>
      <c r="P29" s="267">
        <f t="shared" si="12"/>
        <v>0</v>
      </c>
      <c r="Q29" s="267">
        <f t="shared" si="13"/>
        <v>0</v>
      </c>
      <c r="R29" s="267">
        <f t="shared" si="14"/>
        <v>0</v>
      </c>
      <c r="S29" s="268">
        <f t="shared" si="15"/>
        <v>0</v>
      </c>
      <c r="T29" s="282">
        <f t="shared" si="17"/>
        <v>0.16666666666666666</v>
      </c>
      <c r="U29" s="283">
        <v>0.5</v>
      </c>
      <c r="V29" s="284">
        <v>0</v>
      </c>
      <c r="W29" s="263">
        <v>0.72</v>
      </c>
      <c r="X29" s="267">
        <v>0.69</v>
      </c>
      <c r="Y29" s="269">
        <v>1.05</v>
      </c>
    </row>
    <row r="30" spans="1:25" s="332" customFormat="1" ht="15.75" customHeight="1">
      <c r="A30" s="318" t="s">
        <v>5</v>
      </c>
      <c r="B30" s="264"/>
      <c r="C30" s="264"/>
      <c r="D30" s="264"/>
      <c r="E30" s="264">
        <v>1</v>
      </c>
      <c r="F30" s="265"/>
      <c r="G30" s="265"/>
      <c r="H30" s="335">
        <f t="shared" si="16"/>
        <v>1</v>
      </c>
      <c r="I30" s="264">
        <v>1</v>
      </c>
      <c r="J30" s="265">
        <v>1</v>
      </c>
      <c r="K30" s="261">
        <v>250</v>
      </c>
      <c r="L30" s="264">
        <v>311</v>
      </c>
      <c r="M30" s="266">
        <v>468</v>
      </c>
      <c r="N30" s="263">
        <f t="shared" si="10"/>
        <v>0</v>
      </c>
      <c r="O30" s="267">
        <f t="shared" si="11"/>
        <v>0</v>
      </c>
      <c r="P30" s="267">
        <f t="shared" si="12"/>
        <v>0</v>
      </c>
      <c r="Q30" s="267">
        <f t="shared" si="13"/>
        <v>1</v>
      </c>
      <c r="R30" s="267">
        <f t="shared" si="14"/>
        <v>0</v>
      </c>
      <c r="S30" s="268">
        <f t="shared" si="15"/>
        <v>0</v>
      </c>
      <c r="T30" s="282">
        <f t="shared" si="17"/>
        <v>0.16666666666666666</v>
      </c>
      <c r="U30" s="283">
        <v>0.16666666666666666</v>
      </c>
      <c r="V30" s="284">
        <v>0.16666666666666666</v>
      </c>
      <c r="W30" s="263">
        <v>0.52</v>
      </c>
      <c r="X30" s="267">
        <v>0.66</v>
      </c>
      <c r="Y30" s="269">
        <v>0.99</v>
      </c>
    </row>
    <row r="31" spans="1:25" s="332" customFormat="1" ht="15.75" customHeight="1">
      <c r="A31" s="318" t="s">
        <v>6</v>
      </c>
      <c r="B31" s="264"/>
      <c r="C31" s="264">
        <v>1</v>
      </c>
      <c r="D31" s="264"/>
      <c r="E31" s="264"/>
      <c r="F31" s="265"/>
      <c r="G31" s="265"/>
      <c r="H31" s="335">
        <f t="shared" si="16"/>
        <v>1</v>
      </c>
      <c r="I31" s="264">
        <v>0</v>
      </c>
      <c r="J31" s="265">
        <v>0</v>
      </c>
      <c r="K31" s="261">
        <v>275</v>
      </c>
      <c r="L31" s="264">
        <v>255</v>
      </c>
      <c r="M31" s="266">
        <v>332</v>
      </c>
      <c r="N31" s="263">
        <f t="shared" si="10"/>
        <v>0</v>
      </c>
      <c r="O31" s="267">
        <f t="shared" si="11"/>
        <v>1</v>
      </c>
      <c r="P31" s="267">
        <f t="shared" si="12"/>
        <v>0</v>
      </c>
      <c r="Q31" s="267">
        <f t="shared" si="13"/>
        <v>0</v>
      </c>
      <c r="R31" s="267">
        <f t="shared" si="14"/>
        <v>0</v>
      </c>
      <c r="S31" s="268">
        <f t="shared" si="15"/>
        <v>0</v>
      </c>
      <c r="T31" s="282">
        <f t="shared" si="17"/>
        <v>0.16666666666666666</v>
      </c>
      <c r="U31" s="283">
        <v>0</v>
      </c>
      <c r="V31" s="284">
        <v>0</v>
      </c>
      <c r="W31" s="263">
        <v>0.58</v>
      </c>
      <c r="X31" s="267">
        <v>0.54</v>
      </c>
      <c r="Y31" s="269">
        <v>0.7</v>
      </c>
    </row>
    <row r="32" spans="1:25" s="332" customFormat="1" ht="15.75" customHeight="1">
      <c r="A32" s="318" t="s">
        <v>7</v>
      </c>
      <c r="B32" s="264"/>
      <c r="C32" s="264"/>
      <c r="D32" s="264"/>
      <c r="E32" s="264"/>
      <c r="F32" s="265"/>
      <c r="G32" s="265"/>
      <c r="H32" s="335">
        <f t="shared" si="16"/>
        <v>0</v>
      </c>
      <c r="I32" s="264">
        <v>1</v>
      </c>
      <c r="J32" s="265">
        <v>0</v>
      </c>
      <c r="K32" s="261">
        <v>230</v>
      </c>
      <c r="L32" s="264">
        <v>228</v>
      </c>
      <c r="M32" s="266">
        <v>317</v>
      </c>
      <c r="N32" s="263">
        <f t="shared" si="10"/>
        <v>0</v>
      </c>
      <c r="O32" s="267">
        <f t="shared" si="11"/>
        <v>0</v>
      </c>
      <c r="P32" s="267">
        <f t="shared" si="12"/>
        <v>0</v>
      </c>
      <c r="Q32" s="267">
        <f t="shared" si="13"/>
        <v>0</v>
      </c>
      <c r="R32" s="267">
        <f t="shared" si="14"/>
        <v>0</v>
      </c>
      <c r="S32" s="268">
        <f t="shared" si="15"/>
        <v>0</v>
      </c>
      <c r="T32" s="282">
        <f t="shared" si="17"/>
        <v>0</v>
      </c>
      <c r="U32" s="283">
        <v>0.16666666666666666</v>
      </c>
      <c r="V32" s="284">
        <v>0</v>
      </c>
      <c r="W32" s="263">
        <v>0.48</v>
      </c>
      <c r="X32" s="267">
        <v>0.48</v>
      </c>
      <c r="Y32" s="269">
        <v>0.67</v>
      </c>
    </row>
    <row r="33" spans="1:25" s="332" customFormat="1" ht="15.75" customHeight="1">
      <c r="A33" s="318" t="s">
        <v>8</v>
      </c>
      <c r="B33" s="264"/>
      <c r="C33" s="264"/>
      <c r="D33" s="264"/>
      <c r="E33" s="264"/>
      <c r="F33" s="265"/>
      <c r="G33" s="265"/>
      <c r="H33" s="335">
        <f t="shared" si="16"/>
        <v>0</v>
      </c>
      <c r="I33" s="264">
        <v>0</v>
      </c>
      <c r="J33" s="265">
        <v>0</v>
      </c>
      <c r="K33" s="261">
        <v>207</v>
      </c>
      <c r="L33" s="264">
        <v>225</v>
      </c>
      <c r="M33" s="266">
        <v>264</v>
      </c>
      <c r="N33" s="263">
        <f t="shared" si="10"/>
        <v>0</v>
      </c>
      <c r="O33" s="267">
        <f t="shared" si="11"/>
        <v>0</v>
      </c>
      <c r="P33" s="267">
        <f t="shared" si="12"/>
        <v>0</v>
      </c>
      <c r="Q33" s="267">
        <f t="shared" si="13"/>
        <v>0</v>
      </c>
      <c r="R33" s="267">
        <f t="shared" si="14"/>
        <v>0</v>
      </c>
      <c r="S33" s="268">
        <f t="shared" si="15"/>
        <v>0</v>
      </c>
      <c r="T33" s="282">
        <f t="shared" si="17"/>
        <v>0</v>
      </c>
      <c r="U33" s="283">
        <v>0</v>
      </c>
      <c r="V33" s="284">
        <v>0</v>
      </c>
      <c r="W33" s="263">
        <v>0.43</v>
      </c>
      <c r="X33" s="267">
        <v>0.48</v>
      </c>
      <c r="Y33" s="269">
        <v>0.56</v>
      </c>
    </row>
    <row r="34" spans="1:25" s="332" customFormat="1" ht="15.75" customHeight="1">
      <c r="A34" s="318" t="s">
        <v>9</v>
      </c>
      <c r="B34" s="264"/>
      <c r="C34" s="264"/>
      <c r="D34" s="264"/>
      <c r="E34" s="264"/>
      <c r="F34" s="265"/>
      <c r="G34" s="265"/>
      <c r="H34" s="335">
        <f t="shared" si="16"/>
        <v>0</v>
      </c>
      <c r="I34" s="264">
        <v>0</v>
      </c>
      <c r="J34" s="265">
        <v>0</v>
      </c>
      <c r="K34" s="261">
        <v>261</v>
      </c>
      <c r="L34" s="264">
        <v>267</v>
      </c>
      <c r="M34" s="266">
        <v>356</v>
      </c>
      <c r="N34" s="263">
        <f t="shared" si="10"/>
        <v>0</v>
      </c>
      <c r="O34" s="267">
        <f t="shared" si="11"/>
        <v>0</v>
      </c>
      <c r="P34" s="267">
        <f t="shared" si="12"/>
        <v>0</v>
      </c>
      <c r="Q34" s="267">
        <f t="shared" si="13"/>
        <v>0</v>
      </c>
      <c r="R34" s="267">
        <f t="shared" si="14"/>
        <v>0</v>
      </c>
      <c r="S34" s="268">
        <f t="shared" si="15"/>
        <v>0</v>
      </c>
      <c r="T34" s="282">
        <f t="shared" si="17"/>
        <v>0</v>
      </c>
      <c r="U34" s="283">
        <v>0</v>
      </c>
      <c r="V34" s="284">
        <v>0</v>
      </c>
      <c r="W34" s="263">
        <v>0.55</v>
      </c>
      <c r="X34" s="267">
        <v>0.56</v>
      </c>
      <c r="Y34" s="269">
        <v>0.76</v>
      </c>
    </row>
    <row r="35" spans="1:25" s="332" customFormat="1" ht="15.75" customHeight="1">
      <c r="A35" s="318" t="s">
        <v>10</v>
      </c>
      <c r="B35" s="264"/>
      <c r="C35" s="264"/>
      <c r="D35" s="264"/>
      <c r="E35" s="264"/>
      <c r="F35" s="265"/>
      <c r="G35" s="265"/>
      <c r="H35" s="335">
        <f t="shared" si="16"/>
        <v>0</v>
      </c>
      <c r="I35" s="264">
        <v>0</v>
      </c>
      <c r="J35" s="265">
        <v>0</v>
      </c>
      <c r="K35" s="261">
        <v>267</v>
      </c>
      <c r="L35" s="264">
        <v>343</v>
      </c>
      <c r="M35" s="266">
        <v>414</v>
      </c>
      <c r="N35" s="263">
        <f t="shared" si="10"/>
        <v>0</v>
      </c>
      <c r="O35" s="267">
        <f t="shared" si="11"/>
        <v>0</v>
      </c>
      <c r="P35" s="267">
        <f t="shared" si="12"/>
        <v>0</v>
      </c>
      <c r="Q35" s="267">
        <f t="shared" si="13"/>
        <v>0</v>
      </c>
      <c r="R35" s="267">
        <f t="shared" si="14"/>
        <v>0</v>
      </c>
      <c r="S35" s="268">
        <f t="shared" si="15"/>
        <v>0</v>
      </c>
      <c r="T35" s="282">
        <f t="shared" si="17"/>
        <v>0</v>
      </c>
      <c r="U35" s="283">
        <v>0</v>
      </c>
      <c r="V35" s="284">
        <v>0</v>
      </c>
      <c r="W35" s="263">
        <v>0.56</v>
      </c>
      <c r="X35" s="267">
        <v>0.72</v>
      </c>
      <c r="Y35" s="269">
        <v>0.88</v>
      </c>
    </row>
    <row r="36" spans="1:25" s="332" customFormat="1" ht="15.75" customHeight="1">
      <c r="A36" s="319" t="s">
        <v>11</v>
      </c>
      <c r="B36" s="271"/>
      <c r="C36" s="271"/>
      <c r="D36" s="271"/>
      <c r="E36" s="271"/>
      <c r="F36" s="272"/>
      <c r="G36" s="272"/>
      <c r="H36" s="337">
        <f t="shared" si="16"/>
        <v>0</v>
      </c>
      <c r="I36" s="271">
        <v>0</v>
      </c>
      <c r="J36" s="272">
        <v>0</v>
      </c>
      <c r="K36" s="270">
        <v>285</v>
      </c>
      <c r="L36" s="271">
        <v>319</v>
      </c>
      <c r="M36" s="274">
        <v>414</v>
      </c>
      <c r="N36" s="277">
        <f t="shared" si="10"/>
        <v>0</v>
      </c>
      <c r="O36" s="275">
        <f t="shared" si="11"/>
        <v>0</v>
      </c>
      <c r="P36" s="275">
        <f t="shared" si="12"/>
        <v>0</v>
      </c>
      <c r="Q36" s="275">
        <f t="shared" si="13"/>
        <v>0</v>
      </c>
      <c r="R36" s="275">
        <f t="shared" si="14"/>
        <v>0</v>
      </c>
      <c r="S36" s="276">
        <f t="shared" si="15"/>
        <v>0</v>
      </c>
      <c r="T36" s="285">
        <f t="shared" si="17"/>
        <v>0</v>
      </c>
      <c r="U36" s="286">
        <v>0</v>
      </c>
      <c r="V36" s="287">
        <v>0</v>
      </c>
      <c r="W36" s="277">
        <v>0.6</v>
      </c>
      <c r="X36" s="275">
        <v>0.67</v>
      </c>
      <c r="Y36" s="278">
        <v>0.88</v>
      </c>
    </row>
    <row r="37" spans="1:25" s="332" customFormat="1" ht="21.75" customHeight="1">
      <c r="A37" s="503" t="s">
        <v>60</v>
      </c>
      <c r="B37" s="238">
        <f aca="true" t="shared" si="18" ref="B37:V37">SUM(B25:B36)</f>
        <v>0</v>
      </c>
      <c r="C37" s="239">
        <f t="shared" si="18"/>
        <v>2</v>
      </c>
      <c r="D37" s="239">
        <f t="shared" si="18"/>
        <v>0</v>
      </c>
      <c r="E37" s="239">
        <f t="shared" si="18"/>
        <v>2</v>
      </c>
      <c r="F37" s="239">
        <f t="shared" si="18"/>
        <v>0</v>
      </c>
      <c r="G37" s="311">
        <f t="shared" si="18"/>
        <v>0</v>
      </c>
      <c r="H37" s="238">
        <f t="shared" si="18"/>
        <v>4</v>
      </c>
      <c r="I37" s="239">
        <f t="shared" si="18"/>
        <v>6</v>
      </c>
      <c r="J37" s="311">
        <f t="shared" si="18"/>
        <v>1</v>
      </c>
      <c r="K37" s="238">
        <f t="shared" si="18"/>
        <v>3161</v>
      </c>
      <c r="L37" s="239">
        <f t="shared" si="18"/>
        <v>3564</v>
      </c>
      <c r="M37" s="240">
        <f t="shared" si="18"/>
        <v>4648</v>
      </c>
      <c r="N37" s="342">
        <f t="shared" si="18"/>
        <v>0</v>
      </c>
      <c r="O37" s="341">
        <f t="shared" si="18"/>
        <v>2</v>
      </c>
      <c r="P37" s="341">
        <f t="shared" si="18"/>
        <v>0</v>
      </c>
      <c r="Q37" s="341">
        <f t="shared" si="18"/>
        <v>2</v>
      </c>
      <c r="R37" s="341">
        <f t="shared" si="18"/>
        <v>0</v>
      </c>
      <c r="S37" s="307">
        <f t="shared" si="18"/>
        <v>0</v>
      </c>
      <c r="T37" s="241">
        <f t="shared" si="18"/>
        <v>0.6666666666666666</v>
      </c>
      <c r="U37" s="242">
        <f t="shared" si="18"/>
        <v>0.9999999999999999</v>
      </c>
      <c r="V37" s="243">
        <f t="shared" si="18"/>
        <v>0.16666666666666666</v>
      </c>
      <c r="W37" s="293">
        <v>6.65</v>
      </c>
      <c r="X37" s="308">
        <v>7.53</v>
      </c>
      <c r="Y37" s="243">
        <v>9.87</v>
      </c>
    </row>
    <row r="38" ht="21.75" customHeight="1">
      <c r="A38" s="370"/>
    </row>
    <row r="39" spans="1:25" ht="25.5" customHeight="1">
      <c r="A39" s="257" t="s">
        <v>92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</row>
    <row r="40" spans="1:25" ht="16.5" customHeight="1">
      <c r="A40" s="324"/>
      <c r="B40" s="567" t="s">
        <v>56</v>
      </c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8"/>
      <c r="N40" s="564" t="s">
        <v>89</v>
      </c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27"/>
    </row>
    <row r="41" spans="1:25" ht="16.5" customHeight="1">
      <c r="A41" s="321"/>
      <c r="B41" s="569" t="s">
        <v>96</v>
      </c>
      <c r="C41" s="570"/>
      <c r="D41" s="570"/>
      <c r="E41" s="570"/>
      <c r="F41" s="570"/>
      <c r="G41" s="628"/>
      <c r="H41" s="550" t="s">
        <v>53</v>
      </c>
      <c r="I41" s="551"/>
      <c r="J41" s="551"/>
      <c r="K41" s="550" t="s">
        <v>59</v>
      </c>
      <c r="L41" s="551"/>
      <c r="M41" s="552"/>
      <c r="N41" s="569" t="s">
        <v>96</v>
      </c>
      <c r="O41" s="570"/>
      <c r="P41" s="570"/>
      <c r="Q41" s="570"/>
      <c r="R41" s="570"/>
      <c r="S41" s="628"/>
      <c r="T41" s="572" t="s">
        <v>57</v>
      </c>
      <c r="U41" s="573"/>
      <c r="V41" s="573"/>
      <c r="W41" s="547" t="s">
        <v>58</v>
      </c>
      <c r="X41" s="548"/>
      <c r="Y41" s="549"/>
    </row>
    <row r="42" spans="1:25" s="333" customFormat="1" ht="6.75" customHeight="1">
      <c r="A42" s="321"/>
      <c r="B42" s="491"/>
      <c r="C42" s="485"/>
      <c r="D42" s="485"/>
      <c r="E42" s="485"/>
      <c r="F42" s="485"/>
      <c r="G42" s="484"/>
      <c r="H42" s="593">
        <v>2013</v>
      </c>
      <c r="I42" s="595">
        <v>2012</v>
      </c>
      <c r="J42" s="597">
        <v>2011</v>
      </c>
      <c r="K42" s="593">
        <v>2013</v>
      </c>
      <c r="L42" s="595">
        <v>2012</v>
      </c>
      <c r="M42" s="599">
        <v>2011</v>
      </c>
      <c r="N42" s="484"/>
      <c r="O42" s="485"/>
      <c r="P42" s="485"/>
      <c r="Q42" s="485"/>
      <c r="R42" s="485"/>
      <c r="S42" s="484"/>
      <c r="T42" s="593">
        <v>2013</v>
      </c>
      <c r="U42" s="595">
        <v>2012</v>
      </c>
      <c r="V42" s="597">
        <v>2011</v>
      </c>
      <c r="W42" s="593">
        <v>2013</v>
      </c>
      <c r="X42" s="595">
        <v>2012</v>
      </c>
      <c r="Y42" s="597">
        <v>2011</v>
      </c>
    </row>
    <row r="43" spans="1:25" s="334" customFormat="1" ht="60" customHeight="1">
      <c r="A43" s="322" t="s">
        <v>54</v>
      </c>
      <c r="B43" s="501" t="s">
        <v>82</v>
      </c>
      <c r="C43" s="327" t="s">
        <v>91</v>
      </c>
      <c r="D43" s="327" t="s">
        <v>84</v>
      </c>
      <c r="E43" s="327" t="s">
        <v>94</v>
      </c>
      <c r="F43" s="327" t="s">
        <v>85</v>
      </c>
      <c r="G43" s="502" t="s">
        <v>86</v>
      </c>
      <c r="H43" s="594"/>
      <c r="I43" s="596"/>
      <c r="J43" s="598"/>
      <c r="K43" s="594"/>
      <c r="L43" s="596"/>
      <c r="M43" s="600"/>
      <c r="N43" s="502" t="s">
        <v>82</v>
      </c>
      <c r="O43" s="327" t="s">
        <v>91</v>
      </c>
      <c r="P43" s="327" t="s">
        <v>84</v>
      </c>
      <c r="Q43" s="327" t="s">
        <v>94</v>
      </c>
      <c r="R43" s="327" t="s">
        <v>85</v>
      </c>
      <c r="S43" s="502" t="s">
        <v>86</v>
      </c>
      <c r="T43" s="594"/>
      <c r="U43" s="596"/>
      <c r="V43" s="598"/>
      <c r="W43" s="594"/>
      <c r="X43" s="596"/>
      <c r="Y43" s="598"/>
    </row>
    <row r="44" spans="1:25" s="332" customFormat="1" ht="15.75" customHeight="1">
      <c r="A44" s="317" t="s">
        <v>0</v>
      </c>
      <c r="B44" s="294"/>
      <c r="C44" s="295"/>
      <c r="D44" s="295"/>
      <c r="E44" s="295"/>
      <c r="F44" s="295"/>
      <c r="G44" s="296">
        <v>0</v>
      </c>
      <c r="H44" s="336">
        <f>SUM(B44:G44)</f>
        <v>0</v>
      </c>
      <c r="I44" s="295">
        <v>0</v>
      </c>
      <c r="J44" s="295">
        <v>0</v>
      </c>
      <c r="K44" s="349"/>
      <c r="L44" s="260"/>
      <c r="M44" s="316"/>
      <c r="N44" s="92">
        <f aca="true" t="shared" si="19" ref="N44:S44">B44/1</f>
        <v>0</v>
      </c>
      <c r="O44" s="288">
        <f t="shared" si="19"/>
        <v>0</v>
      </c>
      <c r="P44" s="288">
        <f t="shared" si="19"/>
        <v>0</v>
      </c>
      <c r="Q44" s="288">
        <f t="shared" si="19"/>
        <v>0</v>
      </c>
      <c r="R44" s="288">
        <f t="shared" si="19"/>
        <v>0</v>
      </c>
      <c r="S44" s="288">
        <f t="shared" si="19"/>
        <v>0</v>
      </c>
      <c r="T44" s="299">
        <f>H44/6</f>
        <v>0</v>
      </c>
      <c r="U44" s="300"/>
      <c r="V44" s="344"/>
      <c r="W44" s="367"/>
      <c r="X44" s="360"/>
      <c r="Y44" s="361"/>
    </row>
    <row r="45" spans="1:25" s="332" customFormat="1" ht="15.75" customHeight="1">
      <c r="A45" s="318" t="s">
        <v>1</v>
      </c>
      <c r="B45" s="335"/>
      <c r="C45" s="298"/>
      <c r="D45" s="298"/>
      <c r="E45" s="298"/>
      <c r="F45" s="298"/>
      <c r="G45" s="310">
        <v>0</v>
      </c>
      <c r="H45" s="335">
        <f aca="true" t="shared" si="20" ref="H45:H55">SUM(B45:G45)</f>
        <v>0</v>
      </c>
      <c r="I45" s="298">
        <v>0</v>
      </c>
      <c r="J45" s="298">
        <v>0</v>
      </c>
      <c r="K45" s="261"/>
      <c r="L45" s="262"/>
      <c r="M45" s="266">
        <v>1</v>
      </c>
      <c r="N45" s="289">
        <f aca="true" t="shared" si="21" ref="N45:N55">B45/1</f>
        <v>0</v>
      </c>
      <c r="O45" s="267">
        <f>C45/1</f>
        <v>0</v>
      </c>
      <c r="P45" s="267">
        <f>D45/1</f>
        <v>0</v>
      </c>
      <c r="Q45" s="267">
        <f>E45/1</f>
        <v>0</v>
      </c>
      <c r="R45" s="267">
        <f>F45/1</f>
        <v>0</v>
      </c>
      <c r="S45" s="267">
        <f>G45/1</f>
        <v>0</v>
      </c>
      <c r="T45" s="282">
        <f aca="true" t="shared" si="22" ref="T45:T55">H45/6</f>
        <v>0</v>
      </c>
      <c r="U45" s="283"/>
      <c r="V45" s="284"/>
      <c r="W45" s="366"/>
      <c r="X45" s="362"/>
      <c r="Y45" s="510">
        <f>M45/471</f>
        <v>0.0021231422505307855</v>
      </c>
    </row>
    <row r="46" spans="1:25" s="332" customFormat="1" ht="15.75" customHeight="1">
      <c r="A46" s="318" t="s">
        <v>2</v>
      </c>
      <c r="B46" s="335"/>
      <c r="C46" s="298"/>
      <c r="D46" s="298"/>
      <c r="E46" s="298"/>
      <c r="F46" s="298"/>
      <c r="G46" s="310">
        <v>0</v>
      </c>
      <c r="H46" s="335">
        <f t="shared" si="20"/>
        <v>0</v>
      </c>
      <c r="I46" s="298">
        <v>0</v>
      </c>
      <c r="J46" s="298">
        <v>0</v>
      </c>
      <c r="K46" s="261"/>
      <c r="L46" s="262">
        <v>1</v>
      </c>
      <c r="M46" s="266"/>
      <c r="N46" s="289">
        <f t="shared" si="21"/>
        <v>0</v>
      </c>
      <c r="O46" s="267">
        <f aca="true" t="shared" si="23" ref="O46:O55">C46/1</f>
        <v>0</v>
      </c>
      <c r="P46" s="267">
        <f aca="true" t="shared" si="24" ref="P46:P55">D46/1</f>
        <v>0</v>
      </c>
      <c r="Q46" s="267">
        <f aca="true" t="shared" si="25" ref="Q46:Q55">E46/1</f>
        <v>0</v>
      </c>
      <c r="R46" s="267">
        <f aca="true" t="shared" si="26" ref="R46:R55">F46/1</f>
        <v>0</v>
      </c>
      <c r="S46" s="267">
        <f aca="true" t="shared" si="27" ref="S46:S55">G46/1</f>
        <v>0</v>
      </c>
      <c r="T46" s="282">
        <f t="shared" si="22"/>
        <v>0</v>
      </c>
      <c r="U46" s="283"/>
      <c r="V46" s="284"/>
      <c r="W46" s="507"/>
      <c r="X46" s="509">
        <f>L46/474</f>
        <v>0.002109704641350211</v>
      </c>
      <c r="Y46" s="363"/>
    </row>
    <row r="47" spans="1:25" s="332" customFormat="1" ht="15.75" customHeight="1">
      <c r="A47" s="318" t="s">
        <v>3</v>
      </c>
      <c r="B47" s="335"/>
      <c r="C47" s="298"/>
      <c r="D47" s="298"/>
      <c r="E47" s="298"/>
      <c r="F47" s="298"/>
      <c r="G47" s="310">
        <v>0</v>
      </c>
      <c r="H47" s="335">
        <f t="shared" si="20"/>
        <v>0</v>
      </c>
      <c r="I47" s="298">
        <v>0</v>
      </c>
      <c r="J47" s="298">
        <v>0</v>
      </c>
      <c r="K47" s="261"/>
      <c r="L47" s="262">
        <v>1</v>
      </c>
      <c r="M47" s="266"/>
      <c r="N47" s="289">
        <f t="shared" si="21"/>
        <v>0</v>
      </c>
      <c r="O47" s="267">
        <f t="shared" si="23"/>
        <v>0</v>
      </c>
      <c r="P47" s="267">
        <f t="shared" si="24"/>
        <v>0</v>
      </c>
      <c r="Q47" s="267">
        <f t="shared" si="25"/>
        <v>0</v>
      </c>
      <c r="R47" s="267">
        <f t="shared" si="26"/>
        <v>0</v>
      </c>
      <c r="S47" s="267">
        <f t="shared" si="27"/>
        <v>0</v>
      </c>
      <c r="T47" s="282">
        <f t="shared" si="22"/>
        <v>0</v>
      </c>
      <c r="U47" s="283"/>
      <c r="V47" s="284"/>
      <c r="W47" s="507"/>
      <c r="X47" s="509">
        <f>L47/474</f>
        <v>0.002109704641350211</v>
      </c>
      <c r="Y47" s="363"/>
    </row>
    <row r="48" spans="1:25" s="332" customFormat="1" ht="15.75" customHeight="1">
      <c r="A48" s="318" t="s">
        <v>4</v>
      </c>
      <c r="B48" s="335"/>
      <c r="C48" s="298"/>
      <c r="D48" s="298"/>
      <c r="E48" s="298"/>
      <c r="F48" s="298"/>
      <c r="G48" s="310">
        <v>0</v>
      </c>
      <c r="H48" s="335">
        <f t="shared" si="20"/>
        <v>0</v>
      </c>
      <c r="I48" s="298">
        <v>0</v>
      </c>
      <c r="J48" s="298">
        <v>0</v>
      </c>
      <c r="K48" s="261">
        <v>1</v>
      </c>
      <c r="L48" s="262">
        <v>2</v>
      </c>
      <c r="M48" s="266">
        <v>1</v>
      </c>
      <c r="N48" s="289">
        <f t="shared" si="21"/>
        <v>0</v>
      </c>
      <c r="O48" s="267">
        <f t="shared" si="23"/>
        <v>0</v>
      </c>
      <c r="P48" s="267">
        <f t="shared" si="24"/>
        <v>0</v>
      </c>
      <c r="Q48" s="267">
        <f t="shared" si="25"/>
        <v>0</v>
      </c>
      <c r="R48" s="267">
        <f t="shared" si="26"/>
        <v>0</v>
      </c>
      <c r="S48" s="267">
        <f t="shared" si="27"/>
        <v>0</v>
      </c>
      <c r="T48" s="282">
        <f t="shared" si="22"/>
        <v>0</v>
      </c>
      <c r="U48" s="283"/>
      <c r="V48" s="284"/>
      <c r="W48" s="508">
        <f>K48/475</f>
        <v>0.002105263157894737</v>
      </c>
      <c r="X48" s="509">
        <f>L48/474</f>
        <v>0.004219409282700422</v>
      </c>
      <c r="Y48" s="510">
        <f>M48/473</f>
        <v>0.0021141649048625794</v>
      </c>
    </row>
    <row r="49" spans="1:25" s="332" customFormat="1" ht="15.75" customHeight="1">
      <c r="A49" s="318" t="s">
        <v>5</v>
      </c>
      <c r="B49" s="261"/>
      <c r="C49" s="264"/>
      <c r="D49" s="264"/>
      <c r="E49" s="264"/>
      <c r="F49" s="264"/>
      <c r="G49" s="265">
        <v>0</v>
      </c>
      <c r="H49" s="335">
        <f t="shared" si="20"/>
        <v>0</v>
      </c>
      <c r="I49" s="264">
        <v>0</v>
      </c>
      <c r="J49" s="264">
        <v>0</v>
      </c>
      <c r="K49" s="261"/>
      <c r="L49" s="262"/>
      <c r="M49" s="266"/>
      <c r="N49" s="289">
        <f t="shared" si="21"/>
        <v>0</v>
      </c>
      <c r="O49" s="267">
        <f t="shared" si="23"/>
        <v>0</v>
      </c>
      <c r="P49" s="267">
        <f t="shared" si="24"/>
        <v>0</v>
      </c>
      <c r="Q49" s="267">
        <f t="shared" si="25"/>
        <v>0</v>
      </c>
      <c r="R49" s="267">
        <f t="shared" si="26"/>
        <v>0</v>
      </c>
      <c r="S49" s="267">
        <f t="shared" si="27"/>
        <v>0</v>
      </c>
      <c r="T49" s="282">
        <f t="shared" si="22"/>
        <v>0</v>
      </c>
      <c r="U49" s="283"/>
      <c r="V49" s="284"/>
      <c r="W49" s="366"/>
      <c r="X49" s="362"/>
      <c r="Y49" s="363"/>
    </row>
    <row r="50" spans="1:25" s="332" customFormat="1" ht="15.75" customHeight="1">
      <c r="A50" s="318" t="s">
        <v>6</v>
      </c>
      <c r="B50" s="261"/>
      <c r="C50" s="264"/>
      <c r="D50" s="264"/>
      <c r="E50" s="264"/>
      <c r="F50" s="264"/>
      <c r="G50" s="265">
        <v>0</v>
      </c>
      <c r="H50" s="335">
        <f t="shared" si="20"/>
        <v>0</v>
      </c>
      <c r="I50" s="264">
        <v>0</v>
      </c>
      <c r="J50" s="264">
        <v>0</v>
      </c>
      <c r="K50" s="261">
        <v>2</v>
      </c>
      <c r="L50" s="262"/>
      <c r="M50" s="266"/>
      <c r="N50" s="289">
        <f t="shared" si="21"/>
        <v>0</v>
      </c>
      <c r="O50" s="267">
        <f t="shared" si="23"/>
        <v>0</v>
      </c>
      <c r="P50" s="267">
        <f t="shared" si="24"/>
        <v>0</v>
      </c>
      <c r="Q50" s="267">
        <f t="shared" si="25"/>
        <v>0</v>
      </c>
      <c r="R50" s="267">
        <f t="shared" si="26"/>
        <v>0</v>
      </c>
      <c r="S50" s="267">
        <f t="shared" si="27"/>
        <v>0</v>
      </c>
      <c r="T50" s="282">
        <f t="shared" si="22"/>
        <v>0</v>
      </c>
      <c r="U50" s="283"/>
      <c r="V50" s="284"/>
      <c r="W50" s="504">
        <f>K50/477</f>
        <v>0.0041928721174004195</v>
      </c>
      <c r="X50" s="362"/>
      <c r="Y50" s="363"/>
    </row>
    <row r="51" spans="1:25" s="332" customFormat="1" ht="15.75" customHeight="1">
      <c r="A51" s="318" t="s">
        <v>7</v>
      </c>
      <c r="B51" s="261"/>
      <c r="C51" s="264"/>
      <c r="D51" s="264"/>
      <c r="E51" s="264"/>
      <c r="F51" s="264"/>
      <c r="G51" s="265">
        <v>0</v>
      </c>
      <c r="H51" s="335">
        <f t="shared" si="20"/>
        <v>0</v>
      </c>
      <c r="I51" s="264">
        <v>0</v>
      </c>
      <c r="J51" s="264">
        <v>0</v>
      </c>
      <c r="K51" s="261">
        <v>1</v>
      </c>
      <c r="L51" s="262">
        <v>1</v>
      </c>
      <c r="M51" s="266">
        <v>1</v>
      </c>
      <c r="N51" s="289">
        <f t="shared" si="21"/>
        <v>0</v>
      </c>
      <c r="O51" s="267">
        <f t="shared" si="23"/>
        <v>0</v>
      </c>
      <c r="P51" s="267">
        <f t="shared" si="24"/>
        <v>0</v>
      </c>
      <c r="Q51" s="267">
        <f t="shared" si="25"/>
        <v>0</v>
      </c>
      <c r="R51" s="267">
        <f t="shared" si="26"/>
        <v>0</v>
      </c>
      <c r="S51" s="267">
        <f t="shared" si="27"/>
        <v>0</v>
      </c>
      <c r="T51" s="282">
        <f t="shared" si="22"/>
        <v>0</v>
      </c>
      <c r="U51" s="283"/>
      <c r="V51" s="284"/>
      <c r="W51" s="504">
        <f>K51/478</f>
        <v>0.0020920502092050207</v>
      </c>
      <c r="X51" s="509">
        <f>L51/474</f>
        <v>0.002109704641350211</v>
      </c>
      <c r="Y51" s="510">
        <f>M51/473</f>
        <v>0.0021141649048625794</v>
      </c>
    </row>
    <row r="52" spans="1:25" s="332" customFormat="1" ht="15.75" customHeight="1">
      <c r="A52" s="318" t="s">
        <v>8</v>
      </c>
      <c r="B52" s="261"/>
      <c r="C52" s="264"/>
      <c r="D52" s="264"/>
      <c r="E52" s="264"/>
      <c r="F52" s="264">
        <v>0</v>
      </c>
      <c r="G52" s="265">
        <v>0</v>
      </c>
      <c r="H52" s="335">
        <f t="shared" si="20"/>
        <v>0</v>
      </c>
      <c r="I52" s="264">
        <v>0</v>
      </c>
      <c r="J52" s="264">
        <v>0</v>
      </c>
      <c r="K52" s="261">
        <v>2</v>
      </c>
      <c r="L52" s="262"/>
      <c r="M52" s="266"/>
      <c r="N52" s="289">
        <f t="shared" si="21"/>
        <v>0</v>
      </c>
      <c r="O52" s="267">
        <f t="shared" si="23"/>
        <v>0</v>
      </c>
      <c r="P52" s="267">
        <f t="shared" si="24"/>
        <v>0</v>
      </c>
      <c r="Q52" s="267">
        <f t="shared" si="25"/>
        <v>0</v>
      </c>
      <c r="R52" s="267">
        <f t="shared" si="26"/>
        <v>0</v>
      </c>
      <c r="S52" s="267">
        <f t="shared" si="27"/>
        <v>0</v>
      </c>
      <c r="T52" s="282">
        <f t="shared" si="22"/>
        <v>0</v>
      </c>
      <c r="U52" s="283"/>
      <c r="V52" s="284"/>
      <c r="W52" s="504">
        <f>K52/477</f>
        <v>0.0041928721174004195</v>
      </c>
      <c r="X52" s="362"/>
      <c r="Y52" s="363"/>
    </row>
    <row r="53" spans="1:25" s="332" customFormat="1" ht="15.75" customHeight="1">
      <c r="A53" s="318" t="s">
        <v>9</v>
      </c>
      <c r="B53" s="261"/>
      <c r="C53" s="264"/>
      <c r="D53" s="264"/>
      <c r="E53" s="264"/>
      <c r="F53" s="264">
        <v>0</v>
      </c>
      <c r="G53" s="265">
        <v>0</v>
      </c>
      <c r="H53" s="335">
        <f t="shared" si="20"/>
        <v>0</v>
      </c>
      <c r="I53" s="264">
        <v>0</v>
      </c>
      <c r="J53" s="264">
        <v>0</v>
      </c>
      <c r="K53" s="261">
        <v>1</v>
      </c>
      <c r="L53" s="262">
        <v>1</v>
      </c>
      <c r="M53" s="266">
        <v>2</v>
      </c>
      <c r="N53" s="289">
        <f t="shared" si="21"/>
        <v>0</v>
      </c>
      <c r="O53" s="267">
        <f t="shared" si="23"/>
        <v>0</v>
      </c>
      <c r="P53" s="267">
        <f t="shared" si="24"/>
        <v>0</v>
      </c>
      <c r="Q53" s="267">
        <f t="shared" si="25"/>
        <v>0</v>
      </c>
      <c r="R53" s="267">
        <f t="shared" si="26"/>
        <v>0</v>
      </c>
      <c r="S53" s="267">
        <f t="shared" si="27"/>
        <v>0</v>
      </c>
      <c r="T53" s="282">
        <f t="shared" si="22"/>
        <v>0</v>
      </c>
      <c r="U53" s="283"/>
      <c r="V53" s="284"/>
      <c r="W53" s="504">
        <f>K53/476</f>
        <v>0.0021008403361344537</v>
      </c>
      <c r="X53" s="509">
        <f>L53/475</f>
        <v>0.002105263157894737</v>
      </c>
      <c r="Y53" s="510">
        <f>M53/469</f>
        <v>0.0042643923240938165</v>
      </c>
    </row>
    <row r="54" spans="1:25" s="332" customFormat="1" ht="15.75" customHeight="1">
      <c r="A54" s="318" t="s">
        <v>10</v>
      </c>
      <c r="B54" s="261"/>
      <c r="C54" s="264"/>
      <c r="D54" s="264"/>
      <c r="E54" s="264"/>
      <c r="F54" s="264">
        <v>0</v>
      </c>
      <c r="G54" s="265">
        <v>0</v>
      </c>
      <c r="H54" s="335">
        <f t="shared" si="20"/>
        <v>0</v>
      </c>
      <c r="I54" s="264">
        <v>0</v>
      </c>
      <c r="J54" s="264">
        <v>0</v>
      </c>
      <c r="K54" s="261"/>
      <c r="L54" s="262">
        <v>1</v>
      </c>
      <c r="M54" s="266"/>
      <c r="N54" s="289">
        <f t="shared" si="21"/>
        <v>0</v>
      </c>
      <c r="O54" s="267">
        <f t="shared" si="23"/>
        <v>0</v>
      </c>
      <c r="P54" s="267">
        <f t="shared" si="24"/>
        <v>0</v>
      </c>
      <c r="Q54" s="267">
        <f t="shared" si="25"/>
        <v>0</v>
      </c>
      <c r="R54" s="267">
        <f t="shared" si="26"/>
        <v>0</v>
      </c>
      <c r="S54" s="267">
        <f t="shared" si="27"/>
        <v>0</v>
      </c>
      <c r="T54" s="282">
        <f t="shared" si="22"/>
        <v>0</v>
      </c>
      <c r="U54" s="283"/>
      <c r="V54" s="284"/>
      <c r="W54" s="366"/>
      <c r="X54" s="509">
        <f>L54/475</f>
        <v>0.002105263157894737</v>
      </c>
      <c r="Y54" s="363"/>
    </row>
    <row r="55" spans="1:25" s="332" customFormat="1" ht="15.75" customHeight="1">
      <c r="A55" s="319" t="s">
        <v>11</v>
      </c>
      <c r="B55" s="270">
        <v>0</v>
      </c>
      <c r="C55" s="271">
        <v>0</v>
      </c>
      <c r="D55" s="271"/>
      <c r="E55" s="271"/>
      <c r="F55" s="271">
        <v>0</v>
      </c>
      <c r="G55" s="272">
        <v>0</v>
      </c>
      <c r="H55" s="337">
        <f t="shared" si="20"/>
        <v>0</v>
      </c>
      <c r="I55" s="271">
        <v>0</v>
      </c>
      <c r="J55" s="271">
        <v>0</v>
      </c>
      <c r="K55" s="270">
        <v>1</v>
      </c>
      <c r="L55" s="273"/>
      <c r="M55" s="274"/>
      <c r="N55" s="290">
        <f t="shared" si="21"/>
        <v>0</v>
      </c>
      <c r="O55" s="267">
        <f t="shared" si="23"/>
        <v>0</v>
      </c>
      <c r="P55" s="267">
        <f t="shared" si="24"/>
        <v>0</v>
      </c>
      <c r="Q55" s="267">
        <f t="shared" si="25"/>
        <v>0</v>
      </c>
      <c r="R55" s="267">
        <f t="shared" si="26"/>
        <v>0</v>
      </c>
      <c r="S55" s="267">
        <f t="shared" si="27"/>
        <v>0</v>
      </c>
      <c r="T55" s="285">
        <f t="shared" si="22"/>
        <v>0</v>
      </c>
      <c r="U55" s="286"/>
      <c r="V55" s="287"/>
      <c r="W55" s="504">
        <f>K55/476</f>
        <v>0.0021008403361344537</v>
      </c>
      <c r="X55" s="364"/>
      <c r="Y55" s="365"/>
    </row>
    <row r="56" spans="1:25" s="332" customFormat="1" ht="21.75" customHeight="1">
      <c r="A56" s="503" t="s">
        <v>60</v>
      </c>
      <c r="B56" s="238">
        <f aca="true" t="shared" si="28" ref="B56:V56">SUM(B44:B55)</f>
        <v>0</v>
      </c>
      <c r="C56" s="239">
        <f t="shared" si="28"/>
        <v>0</v>
      </c>
      <c r="D56" s="239">
        <f t="shared" si="28"/>
        <v>0</v>
      </c>
      <c r="E56" s="239">
        <f t="shared" si="28"/>
        <v>0</v>
      </c>
      <c r="F56" s="239">
        <f t="shared" si="28"/>
        <v>0</v>
      </c>
      <c r="G56" s="311">
        <f t="shared" si="28"/>
        <v>0</v>
      </c>
      <c r="H56" s="238">
        <f>SUM(H44:H55)</f>
        <v>0</v>
      </c>
      <c r="I56" s="239">
        <f>SUM(I44:I55)</f>
        <v>0</v>
      </c>
      <c r="J56" s="239">
        <f>SUM(J44:J55)</f>
        <v>0</v>
      </c>
      <c r="K56" s="238">
        <f t="shared" si="28"/>
        <v>8</v>
      </c>
      <c r="L56" s="279">
        <f t="shared" si="28"/>
        <v>7</v>
      </c>
      <c r="M56" s="240">
        <f t="shared" si="28"/>
        <v>5</v>
      </c>
      <c r="N56" s="340">
        <f t="shared" si="28"/>
        <v>0</v>
      </c>
      <c r="O56" s="341">
        <f t="shared" si="28"/>
        <v>0</v>
      </c>
      <c r="P56" s="341">
        <f t="shared" si="28"/>
        <v>0</v>
      </c>
      <c r="Q56" s="341">
        <f t="shared" si="28"/>
        <v>0</v>
      </c>
      <c r="R56" s="341">
        <f t="shared" si="28"/>
        <v>0</v>
      </c>
      <c r="S56" s="341">
        <f t="shared" si="28"/>
        <v>0</v>
      </c>
      <c r="T56" s="241">
        <f t="shared" si="28"/>
        <v>0</v>
      </c>
      <c r="U56" s="242">
        <f t="shared" si="28"/>
        <v>0</v>
      </c>
      <c r="V56" s="308">
        <f t="shared" si="28"/>
        <v>0</v>
      </c>
      <c r="W56" s="505">
        <v>0.02</v>
      </c>
      <c r="X56" s="506">
        <v>0.01</v>
      </c>
      <c r="Y56" s="309">
        <v>0.01</v>
      </c>
    </row>
    <row r="57" ht="21.75" customHeight="1"/>
    <row r="58" spans="1:25" ht="25.5" customHeight="1">
      <c r="A58" s="257" t="s">
        <v>81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</row>
    <row r="59" spans="1:25" ht="16.5" customHeight="1">
      <c r="A59" s="324"/>
      <c r="B59" s="567" t="s">
        <v>56</v>
      </c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8"/>
      <c r="N59" s="564" t="s">
        <v>89</v>
      </c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27"/>
    </row>
    <row r="60" spans="1:25" ht="16.5" customHeight="1">
      <c r="A60" s="321"/>
      <c r="B60" s="569" t="s">
        <v>96</v>
      </c>
      <c r="C60" s="570"/>
      <c r="D60" s="570"/>
      <c r="E60" s="570"/>
      <c r="F60" s="570"/>
      <c r="G60" s="628"/>
      <c r="H60" s="550" t="s">
        <v>53</v>
      </c>
      <c r="I60" s="551"/>
      <c r="J60" s="551"/>
      <c r="K60" s="550" t="s">
        <v>59</v>
      </c>
      <c r="L60" s="551"/>
      <c r="M60" s="552"/>
      <c r="N60" s="569" t="s">
        <v>96</v>
      </c>
      <c r="O60" s="570"/>
      <c r="P60" s="570"/>
      <c r="Q60" s="570"/>
      <c r="R60" s="570"/>
      <c r="S60" s="628"/>
      <c r="T60" s="572" t="s">
        <v>57</v>
      </c>
      <c r="U60" s="573"/>
      <c r="V60" s="573"/>
      <c r="W60" s="547" t="s">
        <v>58</v>
      </c>
      <c r="X60" s="548"/>
      <c r="Y60" s="549"/>
    </row>
    <row r="61" spans="1:25" s="333" customFormat="1" ht="6.75" customHeight="1">
      <c r="A61" s="321"/>
      <c r="B61" s="491"/>
      <c r="C61" s="485"/>
      <c r="D61" s="485"/>
      <c r="E61" s="485"/>
      <c r="F61" s="485"/>
      <c r="G61" s="484"/>
      <c r="H61" s="593">
        <v>2013</v>
      </c>
      <c r="I61" s="595">
        <v>2012</v>
      </c>
      <c r="J61" s="597">
        <v>2011</v>
      </c>
      <c r="K61" s="593">
        <v>2013</v>
      </c>
      <c r="L61" s="595">
        <v>2012</v>
      </c>
      <c r="M61" s="599">
        <v>2011</v>
      </c>
      <c r="N61" s="484"/>
      <c r="O61" s="485"/>
      <c r="P61" s="485"/>
      <c r="Q61" s="485"/>
      <c r="R61" s="485"/>
      <c r="S61" s="484"/>
      <c r="T61" s="593">
        <v>2013</v>
      </c>
      <c r="U61" s="595">
        <v>2012</v>
      </c>
      <c r="V61" s="597">
        <v>2011</v>
      </c>
      <c r="W61" s="593">
        <v>2013</v>
      </c>
      <c r="X61" s="595">
        <v>2012</v>
      </c>
      <c r="Y61" s="597">
        <v>2011</v>
      </c>
    </row>
    <row r="62" spans="1:25" s="334" customFormat="1" ht="60" customHeight="1">
      <c r="A62" s="322" t="s">
        <v>54</v>
      </c>
      <c r="B62" s="501" t="s">
        <v>82</v>
      </c>
      <c r="C62" s="327" t="s">
        <v>91</v>
      </c>
      <c r="D62" s="327" t="s">
        <v>84</v>
      </c>
      <c r="E62" s="327" t="s">
        <v>94</v>
      </c>
      <c r="F62" s="327" t="s">
        <v>85</v>
      </c>
      <c r="G62" s="502" t="s">
        <v>86</v>
      </c>
      <c r="H62" s="594"/>
      <c r="I62" s="596"/>
      <c r="J62" s="598"/>
      <c r="K62" s="594"/>
      <c r="L62" s="596"/>
      <c r="M62" s="600"/>
      <c r="N62" s="502" t="s">
        <v>82</v>
      </c>
      <c r="O62" s="327" t="s">
        <v>91</v>
      </c>
      <c r="P62" s="327" t="s">
        <v>84</v>
      </c>
      <c r="Q62" s="327" t="s">
        <v>94</v>
      </c>
      <c r="R62" s="327" t="s">
        <v>85</v>
      </c>
      <c r="S62" s="502" t="s">
        <v>86</v>
      </c>
      <c r="T62" s="594"/>
      <c r="U62" s="596"/>
      <c r="V62" s="598"/>
      <c r="W62" s="594"/>
      <c r="X62" s="596"/>
      <c r="Y62" s="598"/>
    </row>
    <row r="63" spans="1:25" s="332" customFormat="1" ht="15.75" customHeight="1">
      <c r="A63" s="317" t="s">
        <v>0</v>
      </c>
      <c r="B63" s="294"/>
      <c r="C63" s="295"/>
      <c r="D63" s="295"/>
      <c r="E63" s="295"/>
      <c r="F63" s="295"/>
      <c r="G63" s="296"/>
      <c r="H63" s="336">
        <f>SUM(B63:G63)</f>
        <v>0</v>
      </c>
      <c r="I63" s="295">
        <v>1</v>
      </c>
      <c r="J63" s="296">
        <v>2</v>
      </c>
      <c r="K63" s="349">
        <v>25</v>
      </c>
      <c r="L63" s="260">
        <v>33</v>
      </c>
      <c r="M63" s="316">
        <v>48</v>
      </c>
      <c r="N63" s="368">
        <f aca="true" t="shared" si="29" ref="N63:S63">B63/1</f>
        <v>0</v>
      </c>
      <c r="O63" s="288">
        <f t="shared" si="29"/>
        <v>0</v>
      </c>
      <c r="P63" s="288">
        <f t="shared" si="29"/>
        <v>0</v>
      </c>
      <c r="Q63" s="288">
        <f t="shared" si="29"/>
        <v>0</v>
      </c>
      <c r="R63" s="288">
        <f t="shared" si="29"/>
        <v>0</v>
      </c>
      <c r="S63" s="288">
        <f t="shared" si="29"/>
        <v>0</v>
      </c>
      <c r="T63" s="369">
        <f>H63/6</f>
        <v>0</v>
      </c>
      <c r="U63" s="300">
        <v>0.16666666666666666</v>
      </c>
      <c r="V63" s="344">
        <v>0.3333333333333333</v>
      </c>
      <c r="W63" s="350">
        <v>0.05</v>
      </c>
      <c r="X63" s="288">
        <v>0.07</v>
      </c>
      <c r="Y63" s="339">
        <v>0.1</v>
      </c>
    </row>
    <row r="64" spans="1:25" s="332" customFormat="1" ht="15.75" customHeight="1">
      <c r="A64" s="318" t="s">
        <v>1</v>
      </c>
      <c r="B64" s="335"/>
      <c r="C64" s="298"/>
      <c r="D64" s="298"/>
      <c r="E64" s="298"/>
      <c r="F64" s="298"/>
      <c r="G64" s="310"/>
      <c r="H64" s="335">
        <f aca="true" t="shared" si="30" ref="H64:H74">SUM(B64:G64)</f>
        <v>0</v>
      </c>
      <c r="I64" s="298">
        <v>1</v>
      </c>
      <c r="J64" s="310">
        <v>1</v>
      </c>
      <c r="K64" s="261">
        <v>23</v>
      </c>
      <c r="L64" s="262">
        <v>38</v>
      </c>
      <c r="M64" s="266">
        <v>27</v>
      </c>
      <c r="N64" s="289">
        <f aca="true" t="shared" si="31" ref="N64:N74">B64/1</f>
        <v>0</v>
      </c>
      <c r="O64" s="267">
        <f>C64/1</f>
        <v>0</v>
      </c>
      <c r="P64" s="267">
        <f>D64/1</f>
        <v>0</v>
      </c>
      <c r="Q64" s="267">
        <f>E64/1</f>
        <v>0</v>
      </c>
      <c r="R64" s="267">
        <f>F64/1</f>
        <v>0</v>
      </c>
      <c r="S64" s="267">
        <f>G64/1</f>
        <v>0</v>
      </c>
      <c r="T64" s="282">
        <f aca="true" t="shared" si="32" ref="T64:T74">H64/6</f>
        <v>0</v>
      </c>
      <c r="U64" s="283">
        <v>0.16666666666666666</v>
      </c>
      <c r="V64" s="284">
        <v>0.16666666666666666</v>
      </c>
      <c r="W64" s="263">
        <v>0.05</v>
      </c>
      <c r="X64" s="267">
        <v>0.08</v>
      </c>
      <c r="Y64" s="269">
        <v>0.06</v>
      </c>
    </row>
    <row r="65" spans="1:25" s="332" customFormat="1" ht="15.75" customHeight="1">
      <c r="A65" s="318" t="s">
        <v>2</v>
      </c>
      <c r="B65" s="335"/>
      <c r="C65" s="298"/>
      <c r="D65" s="298"/>
      <c r="E65" s="298"/>
      <c r="F65" s="298"/>
      <c r="G65" s="310"/>
      <c r="H65" s="335">
        <f t="shared" si="30"/>
        <v>0</v>
      </c>
      <c r="I65" s="298">
        <v>3</v>
      </c>
      <c r="J65" s="310">
        <v>1</v>
      </c>
      <c r="K65" s="261">
        <v>15</v>
      </c>
      <c r="L65" s="262">
        <v>53</v>
      </c>
      <c r="M65" s="266">
        <v>26</v>
      </c>
      <c r="N65" s="289">
        <f t="shared" si="31"/>
        <v>0</v>
      </c>
      <c r="O65" s="267">
        <f aca="true" t="shared" si="33" ref="O65:S74">C65/1</f>
        <v>0</v>
      </c>
      <c r="P65" s="267">
        <f t="shared" si="33"/>
        <v>0</v>
      </c>
      <c r="Q65" s="267">
        <f t="shared" si="33"/>
        <v>0</v>
      </c>
      <c r="R65" s="267">
        <f t="shared" si="33"/>
        <v>0</v>
      </c>
      <c r="S65" s="267">
        <f t="shared" si="33"/>
        <v>0</v>
      </c>
      <c r="T65" s="282">
        <f t="shared" si="32"/>
        <v>0</v>
      </c>
      <c r="U65" s="283">
        <v>0.5</v>
      </c>
      <c r="V65" s="284">
        <v>0.16666666666666666</v>
      </c>
      <c r="W65" s="263">
        <v>0.03</v>
      </c>
      <c r="X65" s="267">
        <v>0.11</v>
      </c>
      <c r="Y65" s="269">
        <v>0.05</v>
      </c>
    </row>
    <row r="66" spans="1:25" s="332" customFormat="1" ht="15.75" customHeight="1">
      <c r="A66" s="318" t="s">
        <v>3</v>
      </c>
      <c r="B66" s="335"/>
      <c r="C66" s="298"/>
      <c r="D66" s="298"/>
      <c r="E66" s="298"/>
      <c r="F66" s="298"/>
      <c r="G66" s="310"/>
      <c r="H66" s="335">
        <f t="shared" si="30"/>
        <v>0</v>
      </c>
      <c r="I66" s="298">
        <v>3</v>
      </c>
      <c r="J66" s="310">
        <v>0</v>
      </c>
      <c r="K66" s="261">
        <v>18</v>
      </c>
      <c r="L66" s="262">
        <v>29</v>
      </c>
      <c r="M66" s="266">
        <v>30</v>
      </c>
      <c r="N66" s="289">
        <f t="shared" si="31"/>
        <v>0</v>
      </c>
      <c r="O66" s="267">
        <f t="shared" si="33"/>
        <v>0</v>
      </c>
      <c r="P66" s="267">
        <f t="shared" si="33"/>
        <v>0</v>
      </c>
      <c r="Q66" s="267">
        <f t="shared" si="33"/>
        <v>0</v>
      </c>
      <c r="R66" s="267">
        <f t="shared" si="33"/>
        <v>0</v>
      </c>
      <c r="S66" s="267">
        <f t="shared" si="33"/>
        <v>0</v>
      </c>
      <c r="T66" s="282">
        <f t="shared" si="32"/>
        <v>0</v>
      </c>
      <c r="U66" s="283">
        <v>0.5</v>
      </c>
      <c r="V66" s="284">
        <v>0</v>
      </c>
      <c r="W66" s="263">
        <v>0.04</v>
      </c>
      <c r="X66" s="267">
        <v>0.06</v>
      </c>
      <c r="Y66" s="269">
        <v>0.06</v>
      </c>
    </row>
    <row r="67" spans="1:25" s="332" customFormat="1" ht="15.75" customHeight="1">
      <c r="A67" s="318" t="s">
        <v>4</v>
      </c>
      <c r="B67" s="335"/>
      <c r="C67" s="298"/>
      <c r="D67" s="298"/>
      <c r="E67" s="298"/>
      <c r="F67" s="298"/>
      <c r="G67" s="310"/>
      <c r="H67" s="335">
        <f t="shared" si="30"/>
        <v>0</v>
      </c>
      <c r="I67" s="298">
        <v>0</v>
      </c>
      <c r="J67" s="310">
        <v>0</v>
      </c>
      <c r="K67" s="261">
        <v>25</v>
      </c>
      <c r="L67" s="262">
        <v>37</v>
      </c>
      <c r="M67" s="266">
        <v>36</v>
      </c>
      <c r="N67" s="289">
        <f t="shared" si="31"/>
        <v>0</v>
      </c>
      <c r="O67" s="267">
        <f t="shared" si="33"/>
        <v>0</v>
      </c>
      <c r="P67" s="267">
        <f t="shared" si="33"/>
        <v>0</v>
      </c>
      <c r="Q67" s="267">
        <f t="shared" si="33"/>
        <v>0</v>
      </c>
      <c r="R67" s="267">
        <f t="shared" si="33"/>
        <v>0</v>
      </c>
      <c r="S67" s="267">
        <f t="shared" si="33"/>
        <v>0</v>
      </c>
      <c r="T67" s="282">
        <f t="shared" si="32"/>
        <v>0</v>
      </c>
      <c r="U67" s="283">
        <v>0</v>
      </c>
      <c r="V67" s="284">
        <v>0</v>
      </c>
      <c r="W67" s="263">
        <v>0.05</v>
      </c>
      <c r="X67" s="267">
        <v>0.08</v>
      </c>
      <c r="Y67" s="269">
        <v>0.08</v>
      </c>
    </row>
    <row r="68" spans="1:25" s="332" customFormat="1" ht="15.75" customHeight="1">
      <c r="A68" s="318" t="s">
        <v>5</v>
      </c>
      <c r="B68" s="261"/>
      <c r="C68" s="264"/>
      <c r="D68" s="264"/>
      <c r="E68" s="264">
        <v>1</v>
      </c>
      <c r="F68" s="264"/>
      <c r="G68" s="265"/>
      <c r="H68" s="335">
        <f t="shared" si="30"/>
        <v>1</v>
      </c>
      <c r="I68" s="264">
        <v>1</v>
      </c>
      <c r="J68" s="265">
        <v>0</v>
      </c>
      <c r="K68" s="261">
        <v>39</v>
      </c>
      <c r="L68" s="262">
        <v>24</v>
      </c>
      <c r="M68" s="266">
        <v>35</v>
      </c>
      <c r="N68" s="289">
        <f t="shared" si="31"/>
        <v>0</v>
      </c>
      <c r="O68" s="267">
        <f t="shared" si="33"/>
        <v>0</v>
      </c>
      <c r="P68" s="267">
        <f t="shared" si="33"/>
        <v>0</v>
      </c>
      <c r="Q68" s="267">
        <f t="shared" si="33"/>
        <v>1</v>
      </c>
      <c r="R68" s="267">
        <f t="shared" si="33"/>
        <v>0</v>
      </c>
      <c r="S68" s="267">
        <f t="shared" si="33"/>
        <v>0</v>
      </c>
      <c r="T68" s="282">
        <f t="shared" si="32"/>
        <v>0.16666666666666666</v>
      </c>
      <c r="U68" s="283">
        <v>0.16666666666666666</v>
      </c>
      <c r="V68" s="284">
        <v>0</v>
      </c>
      <c r="W68" s="263">
        <v>0.08</v>
      </c>
      <c r="X68" s="267">
        <v>0.05</v>
      </c>
      <c r="Y68" s="269">
        <v>0.07</v>
      </c>
    </row>
    <row r="69" spans="1:25" s="332" customFormat="1" ht="15.75" customHeight="1">
      <c r="A69" s="318" t="s">
        <v>6</v>
      </c>
      <c r="B69" s="261"/>
      <c r="C69" s="264"/>
      <c r="D69" s="264"/>
      <c r="E69" s="264"/>
      <c r="F69" s="264"/>
      <c r="G69" s="265"/>
      <c r="H69" s="335">
        <f t="shared" si="30"/>
        <v>0</v>
      </c>
      <c r="I69" s="264">
        <v>0</v>
      </c>
      <c r="J69" s="265">
        <v>0</v>
      </c>
      <c r="K69" s="261">
        <v>42</v>
      </c>
      <c r="L69" s="262">
        <v>31</v>
      </c>
      <c r="M69" s="266">
        <v>53</v>
      </c>
      <c r="N69" s="289">
        <f t="shared" si="31"/>
        <v>0</v>
      </c>
      <c r="O69" s="267">
        <f t="shared" si="33"/>
        <v>0</v>
      </c>
      <c r="P69" s="267">
        <f t="shared" si="33"/>
        <v>0</v>
      </c>
      <c r="Q69" s="267">
        <f t="shared" si="33"/>
        <v>0</v>
      </c>
      <c r="R69" s="267">
        <f t="shared" si="33"/>
        <v>0</v>
      </c>
      <c r="S69" s="267">
        <f t="shared" si="33"/>
        <v>0</v>
      </c>
      <c r="T69" s="282">
        <f t="shared" si="32"/>
        <v>0</v>
      </c>
      <c r="U69" s="283">
        <v>0</v>
      </c>
      <c r="V69" s="284">
        <v>0</v>
      </c>
      <c r="W69" s="263">
        <v>0.09</v>
      </c>
      <c r="X69" s="267">
        <v>0.07</v>
      </c>
      <c r="Y69" s="269">
        <v>0.11</v>
      </c>
    </row>
    <row r="70" spans="1:25" s="332" customFormat="1" ht="15.75" customHeight="1">
      <c r="A70" s="318" t="s">
        <v>7</v>
      </c>
      <c r="B70" s="261"/>
      <c r="C70" s="264"/>
      <c r="D70" s="264"/>
      <c r="E70" s="264"/>
      <c r="F70" s="264"/>
      <c r="G70" s="265"/>
      <c r="H70" s="335">
        <f t="shared" si="30"/>
        <v>0</v>
      </c>
      <c r="I70" s="264">
        <v>0</v>
      </c>
      <c r="J70" s="265">
        <v>1</v>
      </c>
      <c r="K70" s="261">
        <v>34</v>
      </c>
      <c r="L70" s="262">
        <v>36</v>
      </c>
      <c r="M70" s="266">
        <v>46</v>
      </c>
      <c r="N70" s="289">
        <f t="shared" si="31"/>
        <v>0</v>
      </c>
      <c r="O70" s="267">
        <f t="shared" si="33"/>
        <v>0</v>
      </c>
      <c r="P70" s="267">
        <f t="shared" si="33"/>
        <v>0</v>
      </c>
      <c r="Q70" s="267">
        <f t="shared" si="33"/>
        <v>0</v>
      </c>
      <c r="R70" s="267">
        <f t="shared" si="33"/>
        <v>0</v>
      </c>
      <c r="S70" s="267">
        <f t="shared" si="33"/>
        <v>0</v>
      </c>
      <c r="T70" s="282">
        <f t="shared" si="32"/>
        <v>0</v>
      </c>
      <c r="U70" s="283">
        <v>0</v>
      </c>
      <c r="V70" s="284">
        <v>0.16666666666666666</v>
      </c>
      <c r="W70" s="263">
        <v>0.07</v>
      </c>
      <c r="X70" s="267">
        <v>0.08</v>
      </c>
      <c r="Y70" s="269">
        <v>0.1</v>
      </c>
    </row>
    <row r="71" spans="1:25" s="332" customFormat="1" ht="15.75" customHeight="1">
      <c r="A71" s="318" t="s">
        <v>8</v>
      </c>
      <c r="B71" s="261"/>
      <c r="C71" s="264"/>
      <c r="D71" s="264"/>
      <c r="E71" s="264"/>
      <c r="F71" s="264"/>
      <c r="G71" s="265"/>
      <c r="H71" s="335">
        <f t="shared" si="30"/>
        <v>0</v>
      </c>
      <c r="I71" s="264">
        <v>0</v>
      </c>
      <c r="J71" s="265">
        <v>0</v>
      </c>
      <c r="K71" s="261">
        <v>24</v>
      </c>
      <c r="L71" s="262">
        <v>22</v>
      </c>
      <c r="M71" s="266">
        <v>59</v>
      </c>
      <c r="N71" s="289">
        <f t="shared" si="31"/>
        <v>0</v>
      </c>
      <c r="O71" s="267">
        <f t="shared" si="33"/>
        <v>0</v>
      </c>
      <c r="P71" s="267">
        <f t="shared" si="33"/>
        <v>0</v>
      </c>
      <c r="Q71" s="267">
        <f t="shared" si="33"/>
        <v>0</v>
      </c>
      <c r="R71" s="267">
        <f t="shared" si="33"/>
        <v>0</v>
      </c>
      <c r="S71" s="267">
        <f t="shared" si="33"/>
        <v>0</v>
      </c>
      <c r="T71" s="282">
        <f t="shared" si="32"/>
        <v>0</v>
      </c>
      <c r="U71" s="283">
        <v>0</v>
      </c>
      <c r="V71" s="284">
        <v>0</v>
      </c>
      <c r="W71" s="263">
        <v>0.05</v>
      </c>
      <c r="X71" s="267">
        <v>0.05</v>
      </c>
      <c r="Y71" s="269">
        <v>0.13</v>
      </c>
    </row>
    <row r="72" spans="1:25" s="332" customFormat="1" ht="15.75" customHeight="1">
      <c r="A72" s="318" t="s">
        <v>9</v>
      </c>
      <c r="B72" s="261"/>
      <c r="C72" s="264"/>
      <c r="D72" s="264"/>
      <c r="E72" s="264"/>
      <c r="F72" s="264"/>
      <c r="G72" s="265"/>
      <c r="H72" s="335">
        <f t="shared" si="30"/>
        <v>0</v>
      </c>
      <c r="I72" s="264">
        <v>0</v>
      </c>
      <c r="J72" s="265">
        <v>0</v>
      </c>
      <c r="K72" s="261">
        <v>30</v>
      </c>
      <c r="L72" s="262">
        <v>39</v>
      </c>
      <c r="M72" s="266">
        <v>53</v>
      </c>
      <c r="N72" s="289">
        <f t="shared" si="31"/>
        <v>0</v>
      </c>
      <c r="O72" s="267">
        <f t="shared" si="33"/>
        <v>0</v>
      </c>
      <c r="P72" s="267">
        <f t="shared" si="33"/>
        <v>0</v>
      </c>
      <c r="Q72" s="267">
        <f t="shared" si="33"/>
        <v>0</v>
      </c>
      <c r="R72" s="267">
        <f t="shared" si="33"/>
        <v>0</v>
      </c>
      <c r="S72" s="267">
        <f t="shared" si="33"/>
        <v>0</v>
      </c>
      <c r="T72" s="282">
        <f t="shared" si="32"/>
        <v>0</v>
      </c>
      <c r="U72" s="283">
        <v>0</v>
      </c>
      <c r="V72" s="284">
        <v>0</v>
      </c>
      <c r="W72" s="263">
        <v>0.06</v>
      </c>
      <c r="X72" s="267">
        <v>0.08</v>
      </c>
      <c r="Y72" s="269">
        <v>0.11</v>
      </c>
    </row>
    <row r="73" spans="1:25" s="332" customFormat="1" ht="15.75" customHeight="1">
      <c r="A73" s="318" t="s">
        <v>10</v>
      </c>
      <c r="B73" s="261"/>
      <c r="C73" s="264"/>
      <c r="D73" s="264"/>
      <c r="E73" s="264">
        <v>1</v>
      </c>
      <c r="F73" s="264"/>
      <c r="G73" s="265"/>
      <c r="H73" s="335">
        <f t="shared" si="30"/>
        <v>1</v>
      </c>
      <c r="I73" s="264">
        <v>1</v>
      </c>
      <c r="J73" s="265">
        <v>0</v>
      </c>
      <c r="K73" s="261">
        <v>30</v>
      </c>
      <c r="L73" s="262">
        <v>39</v>
      </c>
      <c r="M73" s="266">
        <v>32</v>
      </c>
      <c r="N73" s="289">
        <f t="shared" si="31"/>
        <v>0</v>
      </c>
      <c r="O73" s="267">
        <f t="shared" si="33"/>
        <v>0</v>
      </c>
      <c r="P73" s="267">
        <f t="shared" si="33"/>
        <v>0</v>
      </c>
      <c r="Q73" s="267">
        <f t="shared" si="33"/>
        <v>1</v>
      </c>
      <c r="R73" s="267">
        <f t="shared" si="33"/>
        <v>0</v>
      </c>
      <c r="S73" s="267">
        <f t="shared" si="33"/>
        <v>0</v>
      </c>
      <c r="T73" s="282">
        <f t="shared" si="32"/>
        <v>0.16666666666666666</v>
      </c>
      <c r="U73" s="283">
        <v>0.16666666666666666</v>
      </c>
      <c r="V73" s="284">
        <v>0</v>
      </c>
      <c r="W73" s="263">
        <v>0.06</v>
      </c>
      <c r="X73" s="267">
        <v>0.08</v>
      </c>
      <c r="Y73" s="269">
        <v>0.07</v>
      </c>
    </row>
    <row r="74" spans="1:25" s="332" customFormat="1" ht="15.75" customHeight="1">
      <c r="A74" s="319" t="s">
        <v>11</v>
      </c>
      <c r="B74" s="270"/>
      <c r="C74" s="271"/>
      <c r="D74" s="271"/>
      <c r="E74" s="271"/>
      <c r="F74" s="271"/>
      <c r="G74" s="272"/>
      <c r="H74" s="337">
        <f t="shared" si="30"/>
        <v>0</v>
      </c>
      <c r="I74" s="271">
        <v>0</v>
      </c>
      <c r="J74" s="272">
        <v>1</v>
      </c>
      <c r="K74" s="270">
        <v>14</v>
      </c>
      <c r="L74" s="273">
        <v>20</v>
      </c>
      <c r="M74" s="274">
        <v>36</v>
      </c>
      <c r="N74" s="290">
        <f t="shared" si="31"/>
        <v>0</v>
      </c>
      <c r="O74" s="267">
        <f t="shared" si="33"/>
        <v>0</v>
      </c>
      <c r="P74" s="267">
        <f t="shared" si="33"/>
        <v>0</v>
      </c>
      <c r="Q74" s="267">
        <f t="shared" si="33"/>
        <v>0</v>
      </c>
      <c r="R74" s="267">
        <f t="shared" si="33"/>
        <v>0</v>
      </c>
      <c r="S74" s="267">
        <f t="shared" si="33"/>
        <v>0</v>
      </c>
      <c r="T74" s="285">
        <f t="shared" si="32"/>
        <v>0</v>
      </c>
      <c r="U74" s="286">
        <v>0</v>
      </c>
      <c r="V74" s="287">
        <v>0.16666666666666666</v>
      </c>
      <c r="W74" s="277">
        <v>0.03</v>
      </c>
      <c r="X74" s="275">
        <v>0.04</v>
      </c>
      <c r="Y74" s="278">
        <v>0.08</v>
      </c>
    </row>
    <row r="75" spans="1:25" s="332" customFormat="1" ht="21.75" customHeight="1">
      <c r="A75" s="503" t="s">
        <v>60</v>
      </c>
      <c r="B75" s="238">
        <f aca="true" t="shared" si="34" ref="B75:V75">SUM(B63:B74)</f>
        <v>0</v>
      </c>
      <c r="C75" s="239">
        <f t="shared" si="34"/>
        <v>0</v>
      </c>
      <c r="D75" s="239">
        <f t="shared" si="34"/>
        <v>0</v>
      </c>
      <c r="E75" s="239">
        <f t="shared" si="34"/>
        <v>2</v>
      </c>
      <c r="F75" s="239">
        <f t="shared" si="34"/>
        <v>0</v>
      </c>
      <c r="G75" s="311">
        <f t="shared" si="34"/>
        <v>0</v>
      </c>
      <c r="H75" s="238">
        <f>SUM(H63:H74)</f>
        <v>2</v>
      </c>
      <c r="I75" s="239">
        <f t="shared" si="34"/>
        <v>10</v>
      </c>
      <c r="J75" s="311">
        <f t="shared" si="34"/>
        <v>6</v>
      </c>
      <c r="K75" s="238">
        <f>SUM(K63:K74)</f>
        <v>319</v>
      </c>
      <c r="L75" s="279">
        <f t="shared" si="34"/>
        <v>401</v>
      </c>
      <c r="M75" s="240">
        <f t="shared" si="34"/>
        <v>481</v>
      </c>
      <c r="N75" s="340">
        <f t="shared" si="34"/>
        <v>0</v>
      </c>
      <c r="O75" s="341">
        <f t="shared" si="34"/>
        <v>0</v>
      </c>
      <c r="P75" s="341">
        <f t="shared" si="34"/>
        <v>0</v>
      </c>
      <c r="Q75" s="341">
        <f t="shared" si="34"/>
        <v>2</v>
      </c>
      <c r="R75" s="341">
        <f t="shared" si="34"/>
        <v>0</v>
      </c>
      <c r="S75" s="341">
        <f t="shared" si="34"/>
        <v>0</v>
      </c>
      <c r="T75" s="241">
        <f t="shared" si="34"/>
        <v>0.3333333333333333</v>
      </c>
      <c r="U75" s="242">
        <f t="shared" si="34"/>
        <v>1.6666666666666667</v>
      </c>
      <c r="V75" s="308">
        <f t="shared" si="34"/>
        <v>0.9999999999999999</v>
      </c>
      <c r="W75" s="241">
        <v>0.67</v>
      </c>
      <c r="X75" s="308">
        <v>0.85</v>
      </c>
      <c r="Y75" s="243">
        <v>1.02</v>
      </c>
    </row>
    <row r="76" spans="1:25" ht="15" customHeight="1">
      <c r="A76" s="329"/>
      <c r="B76" s="329"/>
      <c r="C76" s="329"/>
      <c r="D76" s="329"/>
      <c r="E76" s="329"/>
      <c r="F76" s="329"/>
      <c r="G76" s="329"/>
      <c r="H76" s="329"/>
      <c r="J76" s="330"/>
      <c r="L76" s="329"/>
      <c r="M76" s="329"/>
      <c r="N76" s="168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222"/>
    </row>
    <row r="77" ht="21.75" customHeight="1"/>
  </sheetData>
  <sheetProtection/>
  <mergeCells count="80">
    <mergeCell ref="W22:Y22"/>
    <mergeCell ref="N21:Y21"/>
    <mergeCell ref="B21:M21"/>
    <mergeCell ref="B22:G22"/>
    <mergeCell ref="H22:J22"/>
    <mergeCell ref="K22:M22"/>
    <mergeCell ref="N22:S22"/>
    <mergeCell ref="T22:V22"/>
    <mergeCell ref="W60:Y60"/>
    <mergeCell ref="N59:Y59"/>
    <mergeCell ref="B2:M2"/>
    <mergeCell ref="B3:G3"/>
    <mergeCell ref="H3:J3"/>
    <mergeCell ref="T3:V3"/>
    <mergeCell ref="K3:M3"/>
    <mergeCell ref="W3:Y3"/>
    <mergeCell ref="N3:S3"/>
    <mergeCell ref="N2:Y2"/>
    <mergeCell ref="N60:S60"/>
    <mergeCell ref="T60:V60"/>
    <mergeCell ref="B59:M59"/>
    <mergeCell ref="B60:G60"/>
    <mergeCell ref="H60:J60"/>
    <mergeCell ref="K60:M60"/>
    <mergeCell ref="B40:M40"/>
    <mergeCell ref="N40:Y40"/>
    <mergeCell ref="B41:G41"/>
    <mergeCell ref="H41:J41"/>
    <mergeCell ref="K41:M41"/>
    <mergeCell ref="N41:S41"/>
    <mergeCell ref="T41:V41"/>
    <mergeCell ref="W41:Y41"/>
    <mergeCell ref="H4:H5"/>
    <mergeCell ref="I4:I5"/>
    <mergeCell ref="J4:J5"/>
    <mergeCell ref="K4:K5"/>
    <mergeCell ref="L4:L5"/>
    <mergeCell ref="M4:M5"/>
    <mergeCell ref="T4:T5"/>
    <mergeCell ref="U4:U5"/>
    <mergeCell ref="V4:V5"/>
    <mergeCell ref="W4:W5"/>
    <mergeCell ref="X4:X5"/>
    <mergeCell ref="Y4:Y5"/>
    <mergeCell ref="H23:H24"/>
    <mergeCell ref="I23:I24"/>
    <mergeCell ref="J23:J24"/>
    <mergeCell ref="K23:K24"/>
    <mergeCell ref="L23:L24"/>
    <mergeCell ref="M23:M24"/>
    <mergeCell ref="T23:T24"/>
    <mergeCell ref="U23:U24"/>
    <mergeCell ref="V23:V24"/>
    <mergeCell ref="W23:W24"/>
    <mergeCell ref="X23:X24"/>
    <mergeCell ref="Y23:Y24"/>
    <mergeCell ref="H42:H43"/>
    <mergeCell ref="I42:I43"/>
    <mergeCell ref="J42:J43"/>
    <mergeCell ref="K42:K43"/>
    <mergeCell ref="L42:L43"/>
    <mergeCell ref="M42:M43"/>
    <mergeCell ref="T42:T43"/>
    <mergeCell ref="U42:U43"/>
    <mergeCell ref="V42:V43"/>
    <mergeCell ref="W42:W43"/>
    <mergeCell ref="X42:X43"/>
    <mergeCell ref="Y42:Y43"/>
    <mergeCell ref="H61:H62"/>
    <mergeCell ref="I61:I62"/>
    <mergeCell ref="J61:J62"/>
    <mergeCell ref="K61:K62"/>
    <mergeCell ref="L61:L62"/>
    <mergeCell ref="M61:M62"/>
    <mergeCell ref="T61:T62"/>
    <mergeCell ref="U61:U62"/>
    <mergeCell ref="V61:V62"/>
    <mergeCell ref="W61:W62"/>
    <mergeCell ref="X61:X62"/>
    <mergeCell ref="Y61:Y62"/>
  </mergeCells>
  <printOptions horizontalCentered="1" verticalCentered="1"/>
  <pageMargins left="0" right="0.31496062992125984" top="0" bottom="0" header="0.4724409448818898" footer="0.15748031496062992"/>
  <pageSetup horizontalDpi="1200" verticalDpi="1200" orientation="portrait" paperSize="9" scale="60" r:id="rId1"/>
  <colBreaks count="1" manualBreakCount="1">
    <brk id="25" max="65535" man="1"/>
  </colBreaks>
  <ignoredErrors>
    <ignoredError sqref="H18:M18 H37:M37 H56 L75:M75 I75:J75 H75 K75 K56:M56 I56:J56 U18:V18 U37:V37 U56:V56 U75:V75" formulaRange="1"/>
    <ignoredError sqref="A6:A17 A25:A36 A44:A55 A63:A74 W45:X45 W49:Y49 W54 X52:Y52 X50:Y50 X55:Y55 W46:W47 Y46:Y47 Y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6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25390625" style="171" customWidth="1"/>
    <col min="13" max="15" width="10.00390625" style="221" customWidth="1"/>
    <col min="16" max="25" width="7.375" style="171" customWidth="1"/>
    <col min="26" max="28" width="8.625" style="221" customWidth="1"/>
    <col min="29" max="16384" width="9.00390625" style="169" customWidth="1"/>
  </cols>
  <sheetData>
    <row r="1" spans="1:28" s="114" customFormat="1" ht="24.75" customHeight="1">
      <c r="A1" s="7" t="s">
        <v>108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9"/>
      <c r="Q1" s="9"/>
      <c r="R1" s="9"/>
      <c r="S1" s="9"/>
      <c r="T1" s="9"/>
      <c r="U1" s="9"/>
      <c r="V1" s="9"/>
      <c r="W1" s="9"/>
      <c r="X1" s="9"/>
      <c r="Y1" s="9"/>
      <c r="Z1" s="10"/>
      <c r="AA1" s="10"/>
      <c r="AB1" s="12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100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43" t="s">
        <v>100</v>
      </c>
      <c r="Q3" s="544"/>
      <c r="R3" s="544"/>
      <c r="S3" s="544"/>
      <c r="T3" s="544"/>
      <c r="U3" s="544"/>
      <c r="V3" s="544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 t="s">
        <v>99</v>
      </c>
      <c r="K4" s="515" t="s">
        <v>95</v>
      </c>
      <c r="L4" s="511" t="s">
        <v>93</v>
      </c>
      <c r="M4" s="513" t="s">
        <v>99</v>
      </c>
      <c r="N4" s="515" t="s">
        <v>95</v>
      </c>
      <c r="O4" s="517" t="s">
        <v>93</v>
      </c>
      <c r="P4" s="487"/>
      <c r="Q4" s="490"/>
      <c r="R4" s="490"/>
      <c r="S4" s="490"/>
      <c r="T4" s="490"/>
      <c r="U4" s="490"/>
      <c r="V4" s="487"/>
      <c r="W4" s="513" t="s">
        <v>99</v>
      </c>
      <c r="X4" s="515" t="s">
        <v>95</v>
      </c>
      <c r="Y4" s="511" t="s">
        <v>93</v>
      </c>
      <c r="Z4" s="513" t="s">
        <v>99</v>
      </c>
      <c r="AA4" s="515" t="s">
        <v>95</v>
      </c>
      <c r="AB4" s="511" t="s">
        <v>93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39" customFormat="1" ht="13.5" customHeight="1">
      <c r="A6" s="520">
        <v>6</v>
      </c>
      <c r="B6" s="6" t="s">
        <v>22</v>
      </c>
      <c r="C6" s="21">
        <v>1</v>
      </c>
      <c r="D6" s="22">
        <v>3</v>
      </c>
      <c r="E6" s="22">
        <v>0</v>
      </c>
      <c r="F6" s="22">
        <v>0</v>
      </c>
      <c r="G6" s="22">
        <v>0</v>
      </c>
      <c r="H6" s="22">
        <v>0</v>
      </c>
      <c r="I6" s="23">
        <v>0</v>
      </c>
      <c r="J6" s="24">
        <v>4</v>
      </c>
      <c r="K6" s="22">
        <v>4</v>
      </c>
      <c r="L6" s="23">
        <v>4</v>
      </c>
      <c r="M6" s="25">
        <v>328</v>
      </c>
      <c r="N6" s="26">
        <v>303</v>
      </c>
      <c r="O6" s="27">
        <v>227</v>
      </c>
      <c r="P6" s="203">
        <f aca="true" t="shared" si="0" ref="P6:P18">C6/3</f>
        <v>0.3333333333333333</v>
      </c>
      <c r="Q6" s="130">
        <f aca="true" t="shared" si="1" ref="Q6:Q18">D6/6</f>
        <v>0.5</v>
      </c>
      <c r="R6" s="130">
        <f aca="true" t="shared" si="2" ref="R6:R18">E6/5</f>
        <v>0</v>
      </c>
      <c r="S6" s="130">
        <f aca="true" t="shared" si="3" ref="S6:S18">F6/11</f>
        <v>0</v>
      </c>
      <c r="T6" s="130">
        <f aca="true" t="shared" si="4" ref="T6:V18">G6/4</f>
        <v>0</v>
      </c>
      <c r="U6" s="130">
        <f t="shared" si="4"/>
        <v>0</v>
      </c>
      <c r="V6" s="189">
        <f t="shared" si="4"/>
        <v>0</v>
      </c>
      <c r="W6" s="31">
        <f aca="true" t="shared" si="5" ref="W6:W18">J6/37</f>
        <v>0.10810810810810811</v>
      </c>
      <c r="X6" s="29">
        <v>0.10810810810810811</v>
      </c>
      <c r="Y6" s="30">
        <v>0.10810810810810811</v>
      </c>
      <c r="Z6" s="190">
        <v>0.1</v>
      </c>
      <c r="AA6" s="191">
        <v>0.1</v>
      </c>
      <c r="AB6" s="155">
        <v>0.07</v>
      </c>
    </row>
    <row r="7" spans="1:28" s="139" customFormat="1" ht="13.5" customHeight="1">
      <c r="A7" s="520"/>
      <c r="B7" s="6" t="s">
        <v>23</v>
      </c>
      <c r="C7" s="21">
        <v>1</v>
      </c>
      <c r="D7" s="22">
        <v>2</v>
      </c>
      <c r="E7" s="22">
        <v>0</v>
      </c>
      <c r="F7" s="22">
        <v>0</v>
      </c>
      <c r="G7" s="22">
        <v>0</v>
      </c>
      <c r="H7" s="22">
        <v>0</v>
      </c>
      <c r="I7" s="23">
        <v>0</v>
      </c>
      <c r="J7" s="24">
        <v>3</v>
      </c>
      <c r="K7" s="22">
        <v>0</v>
      </c>
      <c r="L7" s="23">
        <v>1</v>
      </c>
      <c r="M7" s="25">
        <v>314</v>
      </c>
      <c r="N7" s="26">
        <v>247</v>
      </c>
      <c r="O7" s="27">
        <v>169</v>
      </c>
      <c r="P7" s="203">
        <f t="shared" si="0"/>
        <v>0.3333333333333333</v>
      </c>
      <c r="Q7" s="130">
        <f t="shared" si="1"/>
        <v>0.3333333333333333</v>
      </c>
      <c r="R7" s="130">
        <f t="shared" si="2"/>
        <v>0</v>
      </c>
      <c r="S7" s="130">
        <f t="shared" si="3"/>
        <v>0</v>
      </c>
      <c r="T7" s="130">
        <f t="shared" si="4"/>
        <v>0</v>
      </c>
      <c r="U7" s="130">
        <f t="shared" si="4"/>
        <v>0</v>
      </c>
      <c r="V7" s="189">
        <f t="shared" si="4"/>
        <v>0</v>
      </c>
      <c r="W7" s="31">
        <f t="shared" si="5"/>
        <v>0.08108108108108109</v>
      </c>
      <c r="X7" s="29">
        <v>0</v>
      </c>
      <c r="Y7" s="30">
        <v>0.02702702702702703</v>
      </c>
      <c r="Z7" s="190">
        <v>0.1</v>
      </c>
      <c r="AA7" s="191">
        <v>0.08</v>
      </c>
      <c r="AB7" s="155">
        <v>0.06</v>
      </c>
    </row>
    <row r="8" spans="1:28" s="139" customFormat="1" ht="13.5" customHeight="1">
      <c r="A8" s="520"/>
      <c r="B8" s="6" t="s">
        <v>24</v>
      </c>
      <c r="C8" s="21">
        <v>1</v>
      </c>
      <c r="D8" s="22">
        <v>3</v>
      </c>
      <c r="E8" s="22">
        <v>0</v>
      </c>
      <c r="F8" s="22">
        <v>1</v>
      </c>
      <c r="G8" s="22">
        <v>0</v>
      </c>
      <c r="H8" s="22">
        <v>0</v>
      </c>
      <c r="I8" s="23">
        <v>0</v>
      </c>
      <c r="J8" s="24">
        <v>5</v>
      </c>
      <c r="K8" s="22">
        <v>7</v>
      </c>
      <c r="L8" s="23">
        <v>0</v>
      </c>
      <c r="M8" s="25">
        <v>342</v>
      </c>
      <c r="N8" s="26">
        <v>290</v>
      </c>
      <c r="O8" s="27">
        <v>173</v>
      </c>
      <c r="P8" s="203">
        <f t="shared" si="0"/>
        <v>0.3333333333333333</v>
      </c>
      <c r="Q8" s="130">
        <f t="shared" si="1"/>
        <v>0.5</v>
      </c>
      <c r="R8" s="130">
        <f t="shared" si="2"/>
        <v>0</v>
      </c>
      <c r="S8" s="130">
        <f t="shared" si="3"/>
        <v>0.09090909090909091</v>
      </c>
      <c r="T8" s="130">
        <f t="shared" si="4"/>
        <v>0</v>
      </c>
      <c r="U8" s="130">
        <f t="shared" si="4"/>
        <v>0</v>
      </c>
      <c r="V8" s="189">
        <f t="shared" si="4"/>
        <v>0</v>
      </c>
      <c r="W8" s="31">
        <f t="shared" si="5"/>
        <v>0.13513513513513514</v>
      </c>
      <c r="X8" s="29">
        <v>0.1891891891891892</v>
      </c>
      <c r="Y8" s="30">
        <v>0</v>
      </c>
      <c r="Z8" s="190">
        <v>0.11</v>
      </c>
      <c r="AA8" s="191">
        <v>0.09</v>
      </c>
      <c r="AB8" s="155">
        <v>0.06</v>
      </c>
    </row>
    <row r="9" spans="1:28" s="139" customFormat="1" ht="13.5" customHeight="1">
      <c r="A9" s="521"/>
      <c r="B9" s="135" t="s">
        <v>25</v>
      </c>
      <c r="C9" s="36">
        <v>2</v>
      </c>
      <c r="D9" s="37">
        <v>2</v>
      </c>
      <c r="E9" s="37">
        <v>3</v>
      </c>
      <c r="F9" s="37">
        <v>0</v>
      </c>
      <c r="G9" s="37">
        <v>0</v>
      </c>
      <c r="H9" s="37">
        <v>0</v>
      </c>
      <c r="I9" s="38">
        <v>0</v>
      </c>
      <c r="J9" s="39">
        <v>7</v>
      </c>
      <c r="K9" s="37">
        <v>8</v>
      </c>
      <c r="L9" s="38">
        <v>4</v>
      </c>
      <c r="M9" s="40">
        <v>355</v>
      </c>
      <c r="N9" s="41">
        <v>328</v>
      </c>
      <c r="O9" s="42">
        <v>186</v>
      </c>
      <c r="P9" s="213">
        <f t="shared" si="0"/>
        <v>0.6666666666666666</v>
      </c>
      <c r="Q9" s="141">
        <f t="shared" si="1"/>
        <v>0.3333333333333333</v>
      </c>
      <c r="R9" s="141">
        <f t="shared" si="2"/>
        <v>0.6</v>
      </c>
      <c r="S9" s="141">
        <f t="shared" si="3"/>
        <v>0</v>
      </c>
      <c r="T9" s="141">
        <f t="shared" si="4"/>
        <v>0</v>
      </c>
      <c r="U9" s="141">
        <f t="shared" si="4"/>
        <v>0</v>
      </c>
      <c r="V9" s="198">
        <f t="shared" si="4"/>
        <v>0</v>
      </c>
      <c r="W9" s="46">
        <f t="shared" si="5"/>
        <v>0.1891891891891892</v>
      </c>
      <c r="X9" s="44">
        <v>0.21621621621621623</v>
      </c>
      <c r="Y9" s="45">
        <v>0.10810810810810811</v>
      </c>
      <c r="Z9" s="199">
        <v>0.11</v>
      </c>
      <c r="AA9" s="200">
        <v>0.1</v>
      </c>
      <c r="AB9" s="201">
        <v>0.06</v>
      </c>
    </row>
    <row r="10" spans="1:28" s="139" customFormat="1" ht="13.5" customHeight="1">
      <c r="A10" s="519">
        <v>7</v>
      </c>
      <c r="B10" s="6" t="s">
        <v>26</v>
      </c>
      <c r="C10" s="21">
        <v>4</v>
      </c>
      <c r="D10" s="22">
        <v>2</v>
      </c>
      <c r="E10" s="22">
        <v>0</v>
      </c>
      <c r="F10" s="22">
        <v>3</v>
      </c>
      <c r="G10" s="22">
        <v>0</v>
      </c>
      <c r="H10" s="22">
        <v>0</v>
      </c>
      <c r="I10" s="23">
        <v>0</v>
      </c>
      <c r="J10" s="24">
        <v>9</v>
      </c>
      <c r="K10" s="22">
        <v>3</v>
      </c>
      <c r="L10" s="23">
        <v>0</v>
      </c>
      <c r="M10" s="25">
        <v>348</v>
      </c>
      <c r="N10" s="26">
        <v>412</v>
      </c>
      <c r="O10" s="27">
        <v>179</v>
      </c>
      <c r="P10" s="203">
        <f t="shared" si="0"/>
        <v>1.3333333333333333</v>
      </c>
      <c r="Q10" s="130">
        <f t="shared" si="1"/>
        <v>0.3333333333333333</v>
      </c>
      <c r="R10" s="130">
        <f t="shared" si="2"/>
        <v>0</v>
      </c>
      <c r="S10" s="130">
        <f t="shared" si="3"/>
        <v>0.2727272727272727</v>
      </c>
      <c r="T10" s="130">
        <f t="shared" si="4"/>
        <v>0</v>
      </c>
      <c r="U10" s="130">
        <f t="shared" si="4"/>
        <v>0</v>
      </c>
      <c r="V10" s="189">
        <f t="shared" si="4"/>
        <v>0</v>
      </c>
      <c r="W10" s="31">
        <f t="shared" si="5"/>
        <v>0.24324324324324326</v>
      </c>
      <c r="X10" s="29">
        <v>0.08108108108108109</v>
      </c>
      <c r="Y10" s="30">
        <v>0</v>
      </c>
      <c r="Z10" s="190">
        <v>0.11</v>
      </c>
      <c r="AA10" s="191">
        <v>0.13</v>
      </c>
      <c r="AB10" s="155">
        <v>0.06</v>
      </c>
    </row>
    <row r="11" spans="1:28" s="139" customFormat="1" ht="13.5" customHeight="1">
      <c r="A11" s="520"/>
      <c r="B11" s="6" t="s">
        <v>27</v>
      </c>
      <c r="C11" s="21">
        <v>7</v>
      </c>
      <c r="D11" s="22">
        <v>4</v>
      </c>
      <c r="E11" s="22">
        <v>1</v>
      </c>
      <c r="F11" s="22">
        <v>0</v>
      </c>
      <c r="G11" s="22">
        <v>0</v>
      </c>
      <c r="H11" s="22">
        <v>0</v>
      </c>
      <c r="I11" s="23">
        <v>0</v>
      </c>
      <c r="J11" s="24">
        <v>12</v>
      </c>
      <c r="K11" s="22">
        <v>4</v>
      </c>
      <c r="L11" s="23">
        <v>1</v>
      </c>
      <c r="M11" s="25">
        <v>403</v>
      </c>
      <c r="N11" s="26">
        <v>526</v>
      </c>
      <c r="O11" s="27">
        <v>145</v>
      </c>
      <c r="P11" s="203">
        <f t="shared" si="0"/>
        <v>2.3333333333333335</v>
      </c>
      <c r="Q11" s="130">
        <f t="shared" si="1"/>
        <v>0.6666666666666666</v>
      </c>
      <c r="R11" s="130">
        <f t="shared" si="2"/>
        <v>0.2</v>
      </c>
      <c r="S11" s="130">
        <f t="shared" si="3"/>
        <v>0</v>
      </c>
      <c r="T11" s="130">
        <f t="shared" si="4"/>
        <v>0</v>
      </c>
      <c r="U11" s="130">
        <f t="shared" si="4"/>
        <v>0</v>
      </c>
      <c r="V11" s="189">
        <f t="shared" si="4"/>
        <v>0</v>
      </c>
      <c r="W11" s="31">
        <f t="shared" si="5"/>
        <v>0.32432432432432434</v>
      </c>
      <c r="X11" s="29">
        <v>0.10810810810810811</v>
      </c>
      <c r="Y11" s="30">
        <v>0.02702702702702703</v>
      </c>
      <c r="Z11" s="190">
        <v>0.13</v>
      </c>
      <c r="AA11" s="191">
        <v>0.17</v>
      </c>
      <c r="AB11" s="155">
        <v>0.05</v>
      </c>
    </row>
    <row r="12" spans="1:28" s="139" customFormat="1" ht="13.5" customHeight="1">
      <c r="A12" s="520"/>
      <c r="B12" s="6" t="s">
        <v>28</v>
      </c>
      <c r="C12" s="21">
        <v>2</v>
      </c>
      <c r="D12" s="22">
        <v>3</v>
      </c>
      <c r="E12" s="22">
        <v>0</v>
      </c>
      <c r="F12" s="22">
        <v>1</v>
      </c>
      <c r="G12" s="22">
        <v>0</v>
      </c>
      <c r="H12" s="22">
        <v>0</v>
      </c>
      <c r="I12" s="23">
        <v>0</v>
      </c>
      <c r="J12" s="24">
        <v>6</v>
      </c>
      <c r="K12" s="22">
        <v>3</v>
      </c>
      <c r="L12" s="23">
        <v>0</v>
      </c>
      <c r="M12" s="25">
        <v>405</v>
      </c>
      <c r="N12" s="26">
        <v>511</v>
      </c>
      <c r="O12" s="27">
        <v>168</v>
      </c>
      <c r="P12" s="203">
        <f t="shared" si="0"/>
        <v>0.6666666666666666</v>
      </c>
      <c r="Q12" s="130">
        <f t="shared" si="1"/>
        <v>0.5</v>
      </c>
      <c r="R12" s="130">
        <f t="shared" si="2"/>
        <v>0</v>
      </c>
      <c r="S12" s="130">
        <f t="shared" si="3"/>
        <v>0.09090909090909091</v>
      </c>
      <c r="T12" s="130">
        <f t="shared" si="4"/>
        <v>0</v>
      </c>
      <c r="U12" s="130">
        <f t="shared" si="4"/>
        <v>0</v>
      </c>
      <c r="V12" s="189">
        <f t="shared" si="4"/>
        <v>0</v>
      </c>
      <c r="W12" s="31">
        <f t="shared" si="5"/>
        <v>0.16216216216216217</v>
      </c>
      <c r="X12" s="29">
        <v>0.08108108108108109</v>
      </c>
      <c r="Y12" s="30">
        <v>0</v>
      </c>
      <c r="Z12" s="190">
        <v>0.13</v>
      </c>
      <c r="AA12" s="191">
        <v>0.16</v>
      </c>
      <c r="AB12" s="155">
        <v>0.06</v>
      </c>
    </row>
    <row r="13" spans="1:28" s="139" customFormat="1" ht="13.5" customHeight="1">
      <c r="A13" s="521"/>
      <c r="B13" s="6" t="s">
        <v>29</v>
      </c>
      <c r="C13" s="21">
        <v>2</v>
      </c>
      <c r="D13" s="22">
        <v>4</v>
      </c>
      <c r="E13" s="22">
        <v>1</v>
      </c>
      <c r="F13" s="22">
        <v>0</v>
      </c>
      <c r="G13" s="22">
        <v>0</v>
      </c>
      <c r="H13" s="22">
        <v>0</v>
      </c>
      <c r="I13" s="23">
        <v>0</v>
      </c>
      <c r="J13" s="24">
        <v>7</v>
      </c>
      <c r="K13" s="22">
        <v>4</v>
      </c>
      <c r="L13" s="23">
        <v>0</v>
      </c>
      <c r="M13" s="25">
        <v>611</v>
      </c>
      <c r="N13" s="26">
        <v>678</v>
      </c>
      <c r="O13" s="27">
        <v>173</v>
      </c>
      <c r="P13" s="203">
        <f t="shared" si="0"/>
        <v>0.6666666666666666</v>
      </c>
      <c r="Q13" s="130">
        <f t="shared" si="1"/>
        <v>0.6666666666666666</v>
      </c>
      <c r="R13" s="130">
        <f t="shared" si="2"/>
        <v>0.2</v>
      </c>
      <c r="S13" s="130">
        <f t="shared" si="3"/>
        <v>0</v>
      </c>
      <c r="T13" s="130">
        <f t="shared" si="4"/>
        <v>0</v>
      </c>
      <c r="U13" s="130">
        <f t="shared" si="4"/>
        <v>0</v>
      </c>
      <c r="V13" s="189">
        <f t="shared" si="4"/>
        <v>0</v>
      </c>
      <c r="W13" s="31">
        <f t="shared" si="5"/>
        <v>0.1891891891891892</v>
      </c>
      <c r="X13" s="29">
        <v>0.10810810810810811</v>
      </c>
      <c r="Y13" s="30">
        <v>0</v>
      </c>
      <c r="Z13" s="190">
        <v>0.19</v>
      </c>
      <c r="AA13" s="191">
        <v>0.22</v>
      </c>
      <c r="AB13" s="155">
        <v>0.06</v>
      </c>
    </row>
    <row r="14" spans="1:28" s="139" customFormat="1" ht="13.5" customHeight="1">
      <c r="A14" s="519">
        <v>8</v>
      </c>
      <c r="B14" s="5" t="s">
        <v>30</v>
      </c>
      <c r="C14" s="95">
        <v>2</v>
      </c>
      <c r="D14" s="96">
        <v>4</v>
      </c>
      <c r="E14" s="96">
        <v>3</v>
      </c>
      <c r="F14" s="96">
        <v>2</v>
      </c>
      <c r="G14" s="96">
        <v>0</v>
      </c>
      <c r="H14" s="96">
        <v>0</v>
      </c>
      <c r="I14" s="97">
        <v>0</v>
      </c>
      <c r="J14" s="54">
        <v>11</v>
      </c>
      <c r="K14" s="96">
        <v>5</v>
      </c>
      <c r="L14" s="97">
        <v>3</v>
      </c>
      <c r="M14" s="57">
        <v>813</v>
      </c>
      <c r="N14" s="58">
        <v>811</v>
      </c>
      <c r="O14" s="59">
        <v>223</v>
      </c>
      <c r="P14" s="205">
        <f t="shared" si="0"/>
        <v>0.6666666666666666</v>
      </c>
      <c r="Q14" s="133">
        <f t="shared" si="1"/>
        <v>0.6666666666666666</v>
      </c>
      <c r="R14" s="133">
        <f t="shared" si="2"/>
        <v>0.6</v>
      </c>
      <c r="S14" s="133">
        <f t="shared" si="3"/>
        <v>0.18181818181818182</v>
      </c>
      <c r="T14" s="133">
        <f t="shared" si="4"/>
        <v>0</v>
      </c>
      <c r="U14" s="133">
        <f t="shared" si="4"/>
        <v>0</v>
      </c>
      <c r="V14" s="206">
        <f t="shared" si="4"/>
        <v>0</v>
      </c>
      <c r="W14" s="63">
        <f t="shared" si="5"/>
        <v>0.2972972972972973</v>
      </c>
      <c r="X14" s="61">
        <v>0.13513513513513514</v>
      </c>
      <c r="Y14" s="62">
        <v>0.08108108108108109</v>
      </c>
      <c r="Z14" s="207">
        <v>0.26</v>
      </c>
      <c r="AA14" s="208">
        <v>0.26</v>
      </c>
      <c r="AB14" s="209">
        <v>0.07</v>
      </c>
    </row>
    <row r="15" spans="1:28" s="139" customFormat="1" ht="13.5" customHeight="1">
      <c r="A15" s="520"/>
      <c r="B15" s="6" t="s">
        <v>31</v>
      </c>
      <c r="C15" s="21">
        <v>3</v>
      </c>
      <c r="D15" s="22">
        <v>4</v>
      </c>
      <c r="E15" s="22">
        <v>6</v>
      </c>
      <c r="F15" s="22">
        <v>2</v>
      </c>
      <c r="G15" s="22">
        <v>0</v>
      </c>
      <c r="H15" s="22">
        <v>0</v>
      </c>
      <c r="I15" s="23">
        <v>0</v>
      </c>
      <c r="J15" s="24">
        <v>15</v>
      </c>
      <c r="K15" s="22">
        <v>2</v>
      </c>
      <c r="L15" s="23">
        <v>5</v>
      </c>
      <c r="M15" s="25">
        <v>1029</v>
      </c>
      <c r="N15" s="26">
        <v>863</v>
      </c>
      <c r="O15" s="27">
        <v>198</v>
      </c>
      <c r="P15" s="203">
        <f t="shared" si="0"/>
        <v>1</v>
      </c>
      <c r="Q15" s="130">
        <f t="shared" si="1"/>
        <v>0.6666666666666666</v>
      </c>
      <c r="R15" s="130">
        <f t="shared" si="2"/>
        <v>1.2</v>
      </c>
      <c r="S15" s="130">
        <f t="shared" si="3"/>
        <v>0.18181818181818182</v>
      </c>
      <c r="T15" s="130">
        <f t="shared" si="4"/>
        <v>0</v>
      </c>
      <c r="U15" s="130">
        <f t="shared" si="4"/>
        <v>0</v>
      </c>
      <c r="V15" s="189">
        <f t="shared" si="4"/>
        <v>0</v>
      </c>
      <c r="W15" s="31">
        <f t="shared" si="5"/>
        <v>0.40540540540540543</v>
      </c>
      <c r="X15" s="29">
        <v>0.05405405405405406</v>
      </c>
      <c r="Y15" s="30">
        <v>0.13513513513513514</v>
      </c>
      <c r="Z15" s="190">
        <v>0.33</v>
      </c>
      <c r="AA15" s="191">
        <v>0.28</v>
      </c>
      <c r="AB15" s="155">
        <v>0.07</v>
      </c>
    </row>
    <row r="16" spans="1:28" s="139" customFormat="1" ht="13.5" customHeight="1">
      <c r="A16" s="520"/>
      <c r="B16" s="6" t="s">
        <v>32</v>
      </c>
      <c r="C16" s="21">
        <v>5</v>
      </c>
      <c r="D16" s="22">
        <v>6</v>
      </c>
      <c r="E16" s="22">
        <v>0</v>
      </c>
      <c r="F16" s="22">
        <v>0</v>
      </c>
      <c r="G16" s="22">
        <v>0</v>
      </c>
      <c r="H16" s="22">
        <v>0</v>
      </c>
      <c r="I16" s="23">
        <v>0</v>
      </c>
      <c r="J16" s="24">
        <v>11</v>
      </c>
      <c r="K16" s="22">
        <v>4</v>
      </c>
      <c r="L16" s="23">
        <v>3</v>
      </c>
      <c r="M16" s="25">
        <v>979</v>
      </c>
      <c r="N16" s="26">
        <v>858</v>
      </c>
      <c r="O16" s="27">
        <v>202</v>
      </c>
      <c r="P16" s="203">
        <f t="shared" si="0"/>
        <v>1.6666666666666667</v>
      </c>
      <c r="Q16" s="130">
        <f t="shared" si="1"/>
        <v>1</v>
      </c>
      <c r="R16" s="130">
        <f t="shared" si="2"/>
        <v>0</v>
      </c>
      <c r="S16" s="130">
        <f t="shared" si="3"/>
        <v>0</v>
      </c>
      <c r="T16" s="130">
        <f t="shared" si="4"/>
        <v>0</v>
      </c>
      <c r="U16" s="130">
        <f t="shared" si="4"/>
        <v>0</v>
      </c>
      <c r="V16" s="189">
        <f t="shared" si="4"/>
        <v>0</v>
      </c>
      <c r="W16" s="31">
        <f t="shared" si="5"/>
        <v>0.2972972972972973</v>
      </c>
      <c r="X16" s="29">
        <v>0.10810810810810811</v>
      </c>
      <c r="Y16" s="30">
        <v>0.08108108108108109</v>
      </c>
      <c r="Z16" s="190">
        <v>0.33</v>
      </c>
      <c r="AA16" s="191">
        <v>0.28</v>
      </c>
      <c r="AB16" s="155">
        <v>0.07</v>
      </c>
    </row>
    <row r="17" spans="1:28" s="139" customFormat="1" ht="13.5" customHeight="1">
      <c r="A17" s="520"/>
      <c r="B17" s="6" t="s">
        <v>33</v>
      </c>
      <c r="C17" s="21">
        <v>1</v>
      </c>
      <c r="D17" s="22">
        <v>9</v>
      </c>
      <c r="E17" s="22">
        <v>1</v>
      </c>
      <c r="F17" s="22">
        <v>2</v>
      </c>
      <c r="G17" s="22">
        <v>1</v>
      </c>
      <c r="H17" s="22">
        <v>0</v>
      </c>
      <c r="I17" s="23">
        <v>0</v>
      </c>
      <c r="J17" s="24">
        <v>14</v>
      </c>
      <c r="K17" s="22">
        <v>20</v>
      </c>
      <c r="L17" s="23">
        <v>4</v>
      </c>
      <c r="M17" s="25">
        <v>1169</v>
      </c>
      <c r="N17" s="26">
        <v>906</v>
      </c>
      <c r="O17" s="27">
        <v>262</v>
      </c>
      <c r="P17" s="203">
        <f t="shared" si="0"/>
        <v>0.3333333333333333</v>
      </c>
      <c r="Q17" s="130">
        <f t="shared" si="1"/>
        <v>1.5</v>
      </c>
      <c r="R17" s="130">
        <f t="shared" si="2"/>
        <v>0.2</v>
      </c>
      <c r="S17" s="130">
        <f t="shared" si="3"/>
        <v>0.18181818181818182</v>
      </c>
      <c r="T17" s="130">
        <f t="shared" si="4"/>
        <v>0.25</v>
      </c>
      <c r="U17" s="130">
        <f t="shared" si="4"/>
        <v>0</v>
      </c>
      <c r="V17" s="189">
        <f t="shared" si="4"/>
        <v>0</v>
      </c>
      <c r="W17" s="31">
        <f t="shared" si="5"/>
        <v>0.3783783783783784</v>
      </c>
      <c r="X17" s="29">
        <v>0.5405405405405406</v>
      </c>
      <c r="Y17" s="30">
        <v>0.10810810810810811</v>
      </c>
      <c r="Z17" s="190">
        <v>0.37</v>
      </c>
      <c r="AA17" s="191">
        <v>0.29</v>
      </c>
      <c r="AB17" s="155">
        <v>0.09</v>
      </c>
    </row>
    <row r="18" spans="1:28" s="139" customFormat="1" ht="13.5" customHeight="1">
      <c r="A18" s="521"/>
      <c r="B18" s="135" t="s">
        <v>34</v>
      </c>
      <c r="C18" s="36">
        <v>1</v>
      </c>
      <c r="D18" s="37">
        <v>13</v>
      </c>
      <c r="E18" s="37">
        <v>1</v>
      </c>
      <c r="F18" s="37">
        <v>7</v>
      </c>
      <c r="G18" s="37">
        <v>1</v>
      </c>
      <c r="H18" s="37">
        <v>0</v>
      </c>
      <c r="I18" s="38">
        <v>0</v>
      </c>
      <c r="J18" s="39">
        <v>23</v>
      </c>
      <c r="K18" s="37">
        <v>23</v>
      </c>
      <c r="L18" s="38">
        <v>2</v>
      </c>
      <c r="M18" s="40">
        <v>2007</v>
      </c>
      <c r="N18" s="41">
        <v>1250</v>
      </c>
      <c r="O18" s="42">
        <v>372</v>
      </c>
      <c r="P18" s="213">
        <f t="shared" si="0"/>
        <v>0.3333333333333333</v>
      </c>
      <c r="Q18" s="141">
        <f t="shared" si="1"/>
        <v>2.1666666666666665</v>
      </c>
      <c r="R18" s="141">
        <f t="shared" si="2"/>
        <v>0.2</v>
      </c>
      <c r="S18" s="141">
        <f t="shared" si="3"/>
        <v>0.6363636363636364</v>
      </c>
      <c r="T18" s="141">
        <f t="shared" si="4"/>
        <v>0.25</v>
      </c>
      <c r="U18" s="141">
        <f t="shared" si="4"/>
        <v>0</v>
      </c>
      <c r="V18" s="198">
        <f t="shared" si="4"/>
        <v>0</v>
      </c>
      <c r="W18" s="46">
        <f t="shared" si="5"/>
        <v>0.6216216216216216</v>
      </c>
      <c r="X18" s="44">
        <v>0.6216216216216216</v>
      </c>
      <c r="Y18" s="45">
        <v>0.05405405405405406</v>
      </c>
      <c r="Z18" s="199">
        <v>0.64</v>
      </c>
      <c r="AA18" s="200">
        <v>0.4</v>
      </c>
      <c r="AB18" s="201">
        <v>0.12</v>
      </c>
    </row>
    <row r="19" spans="1:28" s="182" customFormat="1" ht="13.5" customHeight="1">
      <c r="A19" s="519">
        <v>9</v>
      </c>
      <c r="B19" s="4">
        <v>36</v>
      </c>
      <c r="C19" s="183">
        <v>1</v>
      </c>
      <c r="D19" s="184">
        <v>20</v>
      </c>
      <c r="E19" s="184">
        <v>0</v>
      </c>
      <c r="F19" s="184">
        <v>9</v>
      </c>
      <c r="G19" s="184">
        <v>8</v>
      </c>
      <c r="H19" s="184">
        <v>0</v>
      </c>
      <c r="I19" s="185">
        <v>0</v>
      </c>
      <c r="J19" s="183">
        <v>38</v>
      </c>
      <c r="K19" s="184">
        <v>16</v>
      </c>
      <c r="L19" s="185">
        <v>2</v>
      </c>
      <c r="M19" s="24">
        <v>2799</v>
      </c>
      <c r="N19" s="186">
        <v>1324</v>
      </c>
      <c r="O19" s="187">
        <v>568</v>
      </c>
      <c r="P19" s="188">
        <f>C19/3</f>
        <v>0.3333333333333333</v>
      </c>
      <c r="Q19" s="130">
        <f>D19/6</f>
        <v>3.3333333333333335</v>
      </c>
      <c r="R19" s="130">
        <f>E19/5</f>
        <v>0</v>
      </c>
      <c r="S19" s="130">
        <f>F19/11</f>
        <v>0.8181818181818182</v>
      </c>
      <c r="T19" s="130">
        <f>G19/4</f>
        <v>2</v>
      </c>
      <c r="U19" s="130">
        <f>H19/4</f>
        <v>0</v>
      </c>
      <c r="V19" s="189">
        <f>I19/4</f>
        <v>0</v>
      </c>
      <c r="W19" s="129">
        <f aca="true" t="shared" si="6" ref="W19:W57">J19/37</f>
        <v>1.027027027027027</v>
      </c>
      <c r="X19" s="130">
        <v>0.43243243243243246</v>
      </c>
      <c r="Y19" s="189">
        <v>0.05405405405405406</v>
      </c>
      <c r="Z19" s="190">
        <v>0.89</v>
      </c>
      <c r="AA19" s="191">
        <v>0.42</v>
      </c>
      <c r="AB19" s="155">
        <v>0.19</v>
      </c>
    </row>
    <row r="20" spans="1:28" s="182" customFormat="1" ht="13.5" customHeight="1">
      <c r="A20" s="520"/>
      <c r="B20" s="4">
        <v>37</v>
      </c>
      <c r="C20" s="183">
        <v>10</v>
      </c>
      <c r="D20" s="184">
        <v>16</v>
      </c>
      <c r="E20" s="184">
        <v>2</v>
      </c>
      <c r="F20" s="184">
        <v>22</v>
      </c>
      <c r="G20" s="184">
        <v>5</v>
      </c>
      <c r="H20" s="184">
        <v>0</v>
      </c>
      <c r="I20" s="185">
        <v>3</v>
      </c>
      <c r="J20" s="183">
        <v>58</v>
      </c>
      <c r="K20" s="184">
        <v>28</v>
      </c>
      <c r="L20" s="185">
        <v>3</v>
      </c>
      <c r="M20" s="24">
        <v>3842</v>
      </c>
      <c r="N20" s="186">
        <v>1437</v>
      </c>
      <c r="O20" s="187">
        <v>750</v>
      </c>
      <c r="P20" s="188">
        <f aca="true" t="shared" si="7" ref="P20:P57">C20/3</f>
        <v>3.3333333333333335</v>
      </c>
      <c r="Q20" s="130">
        <f aca="true" t="shared" si="8" ref="Q20:Q57">D20/6</f>
        <v>2.6666666666666665</v>
      </c>
      <c r="R20" s="130">
        <f aca="true" t="shared" si="9" ref="R20:R57">E20/5</f>
        <v>0.4</v>
      </c>
      <c r="S20" s="130">
        <f aca="true" t="shared" si="10" ref="S20:S57">F20/11</f>
        <v>2</v>
      </c>
      <c r="T20" s="130">
        <f aca="true" t="shared" si="11" ref="T20:V57">G20/4</f>
        <v>1.25</v>
      </c>
      <c r="U20" s="130">
        <f t="shared" si="11"/>
        <v>0</v>
      </c>
      <c r="V20" s="189">
        <f t="shared" si="11"/>
        <v>0.75</v>
      </c>
      <c r="W20" s="129">
        <f t="shared" si="6"/>
        <v>1.5675675675675675</v>
      </c>
      <c r="X20" s="130">
        <v>0.7567567567567568</v>
      </c>
      <c r="Y20" s="189">
        <v>0.08108108108108109</v>
      </c>
      <c r="Z20" s="190">
        <v>1.22</v>
      </c>
      <c r="AA20" s="191">
        <v>0.46</v>
      </c>
      <c r="AB20" s="155">
        <v>0.25</v>
      </c>
    </row>
    <row r="21" spans="1:28" s="182" customFormat="1" ht="13.5" customHeight="1">
      <c r="A21" s="520"/>
      <c r="B21" s="4">
        <v>38</v>
      </c>
      <c r="C21" s="183">
        <v>1</v>
      </c>
      <c r="D21" s="184">
        <v>15</v>
      </c>
      <c r="E21" s="184">
        <v>0</v>
      </c>
      <c r="F21" s="184">
        <v>14</v>
      </c>
      <c r="G21" s="184">
        <v>3</v>
      </c>
      <c r="H21" s="184">
        <v>0</v>
      </c>
      <c r="I21" s="185">
        <v>0</v>
      </c>
      <c r="J21" s="183">
        <v>33</v>
      </c>
      <c r="K21" s="184">
        <v>24</v>
      </c>
      <c r="L21" s="185">
        <v>3</v>
      </c>
      <c r="M21" s="24">
        <v>3577</v>
      </c>
      <c r="N21" s="186">
        <v>1340</v>
      </c>
      <c r="O21" s="187">
        <v>715</v>
      </c>
      <c r="P21" s="188">
        <f t="shared" si="7"/>
        <v>0.3333333333333333</v>
      </c>
      <c r="Q21" s="130">
        <f t="shared" si="8"/>
        <v>2.5</v>
      </c>
      <c r="R21" s="130">
        <f t="shared" si="9"/>
        <v>0</v>
      </c>
      <c r="S21" s="130">
        <f t="shared" si="10"/>
        <v>1.2727272727272727</v>
      </c>
      <c r="T21" s="130">
        <f t="shared" si="11"/>
        <v>0.75</v>
      </c>
      <c r="U21" s="130">
        <f t="shared" si="11"/>
        <v>0</v>
      </c>
      <c r="V21" s="189">
        <f t="shared" si="11"/>
        <v>0</v>
      </c>
      <c r="W21" s="129">
        <f t="shared" si="6"/>
        <v>0.8918918918918919</v>
      </c>
      <c r="X21" s="130">
        <v>0.6486486486486487</v>
      </c>
      <c r="Y21" s="189">
        <v>0.08108108108108109</v>
      </c>
      <c r="Z21" s="190">
        <v>1.14</v>
      </c>
      <c r="AA21" s="191">
        <v>0.43</v>
      </c>
      <c r="AB21" s="155">
        <v>0.24</v>
      </c>
    </row>
    <row r="22" spans="1:28" s="182" customFormat="1" ht="13.5" customHeight="1">
      <c r="A22" s="521"/>
      <c r="B22" s="35">
        <v>39</v>
      </c>
      <c r="C22" s="192">
        <v>0</v>
      </c>
      <c r="D22" s="193">
        <v>20</v>
      </c>
      <c r="E22" s="193">
        <v>1</v>
      </c>
      <c r="F22" s="193">
        <v>30</v>
      </c>
      <c r="G22" s="193">
        <v>3</v>
      </c>
      <c r="H22" s="193">
        <v>2</v>
      </c>
      <c r="I22" s="194">
        <v>0</v>
      </c>
      <c r="J22" s="192">
        <v>56</v>
      </c>
      <c r="K22" s="193">
        <v>31</v>
      </c>
      <c r="L22" s="194">
        <v>11</v>
      </c>
      <c r="M22" s="39">
        <v>4731</v>
      </c>
      <c r="N22" s="195">
        <v>1789</v>
      </c>
      <c r="O22" s="196">
        <v>913</v>
      </c>
      <c r="P22" s="197">
        <f t="shared" si="7"/>
        <v>0</v>
      </c>
      <c r="Q22" s="141">
        <f t="shared" si="8"/>
        <v>3.3333333333333335</v>
      </c>
      <c r="R22" s="141">
        <f t="shared" si="9"/>
        <v>0.2</v>
      </c>
      <c r="S22" s="141">
        <f t="shared" si="10"/>
        <v>2.727272727272727</v>
      </c>
      <c r="T22" s="141">
        <f t="shared" si="11"/>
        <v>0.75</v>
      </c>
      <c r="U22" s="141">
        <f t="shared" si="11"/>
        <v>0.5</v>
      </c>
      <c r="V22" s="198">
        <f t="shared" si="11"/>
        <v>0</v>
      </c>
      <c r="W22" s="140">
        <f t="shared" si="6"/>
        <v>1.5135135135135136</v>
      </c>
      <c r="X22" s="141">
        <v>0.8378378378378378</v>
      </c>
      <c r="Y22" s="198">
        <v>0.2972972972972973</v>
      </c>
      <c r="Z22" s="199">
        <v>1.5</v>
      </c>
      <c r="AA22" s="200">
        <v>0.57</v>
      </c>
      <c r="AB22" s="201">
        <v>0.3</v>
      </c>
    </row>
    <row r="23" spans="1:28" s="126" customFormat="1" ht="13.5" customHeight="1">
      <c r="A23" s="531">
        <v>10</v>
      </c>
      <c r="B23" s="50">
        <v>40</v>
      </c>
      <c r="C23" s="24">
        <v>4</v>
      </c>
      <c r="D23" s="51">
        <v>14</v>
      </c>
      <c r="E23" s="51">
        <v>1</v>
      </c>
      <c r="F23" s="51">
        <v>17</v>
      </c>
      <c r="G23" s="51">
        <v>6</v>
      </c>
      <c r="H23" s="51">
        <v>4</v>
      </c>
      <c r="I23" s="52">
        <v>0</v>
      </c>
      <c r="J23" s="24">
        <v>46</v>
      </c>
      <c r="K23" s="186">
        <v>27</v>
      </c>
      <c r="L23" s="127">
        <v>10</v>
      </c>
      <c r="M23" s="25">
        <v>5065</v>
      </c>
      <c r="N23" s="26">
        <v>1991</v>
      </c>
      <c r="O23" s="27">
        <v>1068</v>
      </c>
      <c r="P23" s="472">
        <f t="shared" si="7"/>
        <v>1.3333333333333333</v>
      </c>
      <c r="Q23" s="33">
        <f t="shared" si="8"/>
        <v>2.3333333333333335</v>
      </c>
      <c r="R23" s="33">
        <f t="shared" si="9"/>
        <v>0.2</v>
      </c>
      <c r="S23" s="33">
        <f t="shared" si="10"/>
        <v>1.5454545454545454</v>
      </c>
      <c r="T23" s="33">
        <f t="shared" si="11"/>
        <v>1.5</v>
      </c>
      <c r="U23" s="33">
        <f t="shared" si="11"/>
        <v>1</v>
      </c>
      <c r="V23" s="473">
        <f t="shared" si="11"/>
        <v>0</v>
      </c>
      <c r="W23" s="250">
        <f t="shared" si="6"/>
        <v>1.2432432432432432</v>
      </c>
      <c r="X23" s="69">
        <v>0.7297297297297297</v>
      </c>
      <c r="Y23" s="70">
        <v>0.2702702702702703</v>
      </c>
      <c r="Z23" s="32">
        <v>1.61</v>
      </c>
      <c r="AA23" s="33">
        <v>0.64</v>
      </c>
      <c r="AB23" s="34">
        <v>0.35</v>
      </c>
    </row>
    <row r="24" spans="1:28" s="126" customFormat="1" ht="13.5" customHeight="1">
      <c r="A24" s="532"/>
      <c r="B24" s="50">
        <v>41</v>
      </c>
      <c r="C24" s="24">
        <v>3</v>
      </c>
      <c r="D24" s="51">
        <v>6</v>
      </c>
      <c r="E24" s="51">
        <v>4</v>
      </c>
      <c r="F24" s="51">
        <v>10</v>
      </c>
      <c r="G24" s="51">
        <v>1</v>
      </c>
      <c r="H24" s="51">
        <v>6</v>
      </c>
      <c r="I24" s="52">
        <v>0</v>
      </c>
      <c r="J24" s="24">
        <v>30</v>
      </c>
      <c r="K24" s="186">
        <v>21</v>
      </c>
      <c r="L24" s="127">
        <v>3</v>
      </c>
      <c r="M24" s="25">
        <v>3654</v>
      </c>
      <c r="N24" s="26">
        <v>1737</v>
      </c>
      <c r="O24" s="27">
        <v>1028</v>
      </c>
      <c r="P24" s="472">
        <f t="shared" si="7"/>
        <v>1</v>
      </c>
      <c r="Q24" s="33">
        <f t="shared" si="8"/>
        <v>1</v>
      </c>
      <c r="R24" s="33">
        <f t="shared" si="9"/>
        <v>0.8</v>
      </c>
      <c r="S24" s="33">
        <f t="shared" si="10"/>
        <v>0.9090909090909091</v>
      </c>
      <c r="T24" s="33">
        <f t="shared" si="11"/>
        <v>0.25</v>
      </c>
      <c r="U24" s="33">
        <f t="shared" si="11"/>
        <v>1.5</v>
      </c>
      <c r="V24" s="473">
        <f t="shared" si="11"/>
        <v>0</v>
      </c>
      <c r="W24" s="250">
        <f t="shared" si="6"/>
        <v>0.8108108108108109</v>
      </c>
      <c r="X24" s="69">
        <v>0.5675675675675675</v>
      </c>
      <c r="Y24" s="70">
        <v>0.08108108108108109</v>
      </c>
      <c r="Z24" s="32">
        <v>1.16</v>
      </c>
      <c r="AA24" s="33">
        <v>0.55</v>
      </c>
      <c r="AB24" s="34">
        <v>0.34</v>
      </c>
    </row>
    <row r="25" spans="1:28" s="126" customFormat="1" ht="13.5" customHeight="1">
      <c r="A25" s="532"/>
      <c r="B25" s="50">
        <v>42</v>
      </c>
      <c r="C25" s="24">
        <v>2</v>
      </c>
      <c r="D25" s="51">
        <v>4</v>
      </c>
      <c r="E25" s="51">
        <v>1</v>
      </c>
      <c r="F25" s="51">
        <v>16</v>
      </c>
      <c r="G25" s="51">
        <v>2</v>
      </c>
      <c r="H25" s="51">
        <v>3</v>
      </c>
      <c r="I25" s="52">
        <v>0</v>
      </c>
      <c r="J25" s="24">
        <v>28</v>
      </c>
      <c r="K25" s="186">
        <v>21</v>
      </c>
      <c r="L25" s="127">
        <v>17</v>
      </c>
      <c r="M25" s="25">
        <v>3774</v>
      </c>
      <c r="N25" s="26">
        <v>1796</v>
      </c>
      <c r="O25" s="27">
        <v>1040</v>
      </c>
      <c r="P25" s="472">
        <f t="shared" si="7"/>
        <v>0.6666666666666666</v>
      </c>
      <c r="Q25" s="33">
        <f t="shared" si="8"/>
        <v>0.6666666666666666</v>
      </c>
      <c r="R25" s="33">
        <f t="shared" si="9"/>
        <v>0.2</v>
      </c>
      <c r="S25" s="33">
        <f t="shared" si="10"/>
        <v>1.4545454545454546</v>
      </c>
      <c r="T25" s="33">
        <f t="shared" si="11"/>
        <v>0.5</v>
      </c>
      <c r="U25" s="33">
        <f t="shared" si="11"/>
        <v>0.75</v>
      </c>
      <c r="V25" s="473">
        <f t="shared" si="11"/>
        <v>0</v>
      </c>
      <c r="W25" s="250">
        <f t="shared" si="6"/>
        <v>0.7567567567567568</v>
      </c>
      <c r="X25" s="69">
        <v>0.5675675675675675</v>
      </c>
      <c r="Y25" s="70">
        <v>0.4594594594594595</v>
      </c>
      <c r="Z25" s="32">
        <v>1.2</v>
      </c>
      <c r="AA25" s="33">
        <v>0.57</v>
      </c>
      <c r="AB25" s="34">
        <v>0.34</v>
      </c>
    </row>
    <row r="26" spans="1:28" s="126" customFormat="1" ht="13.5" customHeight="1">
      <c r="A26" s="533"/>
      <c r="B26" s="50">
        <v>43</v>
      </c>
      <c r="C26" s="24">
        <v>2</v>
      </c>
      <c r="D26" s="51">
        <v>7</v>
      </c>
      <c r="E26" s="51">
        <v>7</v>
      </c>
      <c r="F26" s="51">
        <v>15</v>
      </c>
      <c r="G26" s="51">
        <v>4</v>
      </c>
      <c r="H26" s="51">
        <v>5</v>
      </c>
      <c r="I26" s="52">
        <v>0</v>
      </c>
      <c r="J26" s="24">
        <v>40</v>
      </c>
      <c r="K26" s="186">
        <v>13</v>
      </c>
      <c r="L26" s="127">
        <v>8</v>
      </c>
      <c r="M26" s="25">
        <v>3551</v>
      </c>
      <c r="N26" s="26">
        <v>1891</v>
      </c>
      <c r="O26" s="27">
        <v>1278</v>
      </c>
      <c r="P26" s="472">
        <f t="shared" si="7"/>
        <v>0.6666666666666666</v>
      </c>
      <c r="Q26" s="33">
        <f t="shared" si="8"/>
        <v>1.1666666666666667</v>
      </c>
      <c r="R26" s="33">
        <f t="shared" si="9"/>
        <v>1.4</v>
      </c>
      <c r="S26" s="33">
        <f t="shared" si="10"/>
        <v>1.3636363636363635</v>
      </c>
      <c r="T26" s="33">
        <f t="shared" si="11"/>
        <v>1</v>
      </c>
      <c r="U26" s="33">
        <f t="shared" si="11"/>
        <v>1.25</v>
      </c>
      <c r="V26" s="473">
        <f t="shared" si="11"/>
        <v>0</v>
      </c>
      <c r="W26" s="250">
        <f t="shared" si="6"/>
        <v>1.0810810810810811</v>
      </c>
      <c r="X26" s="69">
        <v>0.35135135135135137</v>
      </c>
      <c r="Y26" s="70">
        <v>0.21621621621621623</v>
      </c>
      <c r="Z26" s="32">
        <v>1.13</v>
      </c>
      <c r="AA26" s="33">
        <v>0.6</v>
      </c>
      <c r="AB26" s="34">
        <v>0.42</v>
      </c>
    </row>
    <row r="27" spans="1:28" s="126" customFormat="1" ht="13.5" customHeight="1">
      <c r="A27" s="534">
        <v>11</v>
      </c>
      <c r="B27" s="53">
        <v>44</v>
      </c>
      <c r="C27" s="54">
        <v>1</v>
      </c>
      <c r="D27" s="55">
        <v>4</v>
      </c>
      <c r="E27" s="55">
        <v>5</v>
      </c>
      <c r="F27" s="55">
        <v>12</v>
      </c>
      <c r="G27" s="55">
        <v>8</v>
      </c>
      <c r="H27" s="55">
        <v>7</v>
      </c>
      <c r="I27" s="56">
        <v>1</v>
      </c>
      <c r="J27" s="54">
        <v>38</v>
      </c>
      <c r="K27" s="474">
        <v>19</v>
      </c>
      <c r="L27" s="475">
        <v>19</v>
      </c>
      <c r="M27" s="57">
        <v>3101</v>
      </c>
      <c r="N27" s="58">
        <v>1949</v>
      </c>
      <c r="O27" s="59">
        <v>1424</v>
      </c>
      <c r="P27" s="476">
        <f t="shared" si="7"/>
        <v>0.3333333333333333</v>
      </c>
      <c r="Q27" s="65">
        <f t="shared" si="8"/>
        <v>0.6666666666666666</v>
      </c>
      <c r="R27" s="65">
        <f t="shared" si="9"/>
        <v>1</v>
      </c>
      <c r="S27" s="65">
        <f t="shared" si="10"/>
        <v>1.0909090909090908</v>
      </c>
      <c r="T27" s="65">
        <f t="shared" si="11"/>
        <v>2</v>
      </c>
      <c r="U27" s="65">
        <f t="shared" si="11"/>
        <v>1.75</v>
      </c>
      <c r="V27" s="477">
        <f t="shared" si="11"/>
        <v>0.25</v>
      </c>
      <c r="W27" s="251">
        <f t="shared" si="6"/>
        <v>1.027027027027027</v>
      </c>
      <c r="X27" s="72">
        <v>0.5135135135135135</v>
      </c>
      <c r="Y27" s="73">
        <v>0.5135135135135135</v>
      </c>
      <c r="Z27" s="64">
        <v>0.98</v>
      </c>
      <c r="AA27" s="65">
        <v>0.62</v>
      </c>
      <c r="AB27" s="66">
        <v>0.47</v>
      </c>
    </row>
    <row r="28" spans="1:28" s="134" customFormat="1" ht="13.5" customHeight="1">
      <c r="A28" s="535"/>
      <c r="B28" s="67">
        <v>45</v>
      </c>
      <c r="C28" s="25">
        <v>1</v>
      </c>
      <c r="D28" s="26">
        <v>5</v>
      </c>
      <c r="E28" s="26">
        <v>29</v>
      </c>
      <c r="F28" s="26">
        <v>21</v>
      </c>
      <c r="G28" s="26">
        <v>7</v>
      </c>
      <c r="H28" s="26">
        <v>7</v>
      </c>
      <c r="I28" s="68">
        <v>3</v>
      </c>
      <c r="J28" s="24">
        <v>73</v>
      </c>
      <c r="K28" s="26">
        <v>21</v>
      </c>
      <c r="L28" s="68">
        <v>17</v>
      </c>
      <c r="M28" s="25">
        <v>3533</v>
      </c>
      <c r="N28" s="26">
        <v>1988</v>
      </c>
      <c r="O28" s="27">
        <v>1611</v>
      </c>
      <c r="P28" s="472">
        <f t="shared" si="7"/>
        <v>0.3333333333333333</v>
      </c>
      <c r="Q28" s="33">
        <f t="shared" si="8"/>
        <v>0.8333333333333334</v>
      </c>
      <c r="R28" s="33">
        <f t="shared" si="9"/>
        <v>5.8</v>
      </c>
      <c r="S28" s="33">
        <f t="shared" si="10"/>
        <v>1.9090909090909092</v>
      </c>
      <c r="T28" s="33">
        <f t="shared" si="11"/>
        <v>1.75</v>
      </c>
      <c r="U28" s="33">
        <f t="shared" si="11"/>
        <v>1.75</v>
      </c>
      <c r="V28" s="473">
        <f t="shared" si="11"/>
        <v>0.75</v>
      </c>
      <c r="W28" s="250">
        <f t="shared" si="6"/>
        <v>1.972972972972973</v>
      </c>
      <c r="X28" s="69">
        <v>0.5675675675675675</v>
      </c>
      <c r="Y28" s="70">
        <v>0.4594594594594595</v>
      </c>
      <c r="Z28" s="32">
        <v>1.12</v>
      </c>
      <c r="AA28" s="33">
        <v>0.63</v>
      </c>
      <c r="AB28" s="34">
        <v>0.53</v>
      </c>
    </row>
    <row r="29" spans="1:28" s="134" customFormat="1" ht="13.5" customHeight="1">
      <c r="A29" s="535"/>
      <c r="B29" s="67">
        <v>46</v>
      </c>
      <c r="C29" s="25">
        <v>2</v>
      </c>
      <c r="D29" s="26">
        <v>1</v>
      </c>
      <c r="E29" s="26">
        <v>51</v>
      </c>
      <c r="F29" s="26">
        <v>16</v>
      </c>
      <c r="G29" s="26">
        <v>4</v>
      </c>
      <c r="H29" s="26">
        <v>2</v>
      </c>
      <c r="I29" s="68">
        <v>1</v>
      </c>
      <c r="J29" s="24">
        <v>77</v>
      </c>
      <c r="K29" s="26">
        <v>28</v>
      </c>
      <c r="L29" s="68">
        <v>12</v>
      </c>
      <c r="M29" s="25">
        <v>3396</v>
      </c>
      <c r="N29" s="26">
        <v>2257</v>
      </c>
      <c r="O29" s="27">
        <v>1745</v>
      </c>
      <c r="P29" s="472">
        <f t="shared" si="7"/>
        <v>0.6666666666666666</v>
      </c>
      <c r="Q29" s="33">
        <f t="shared" si="8"/>
        <v>0.16666666666666666</v>
      </c>
      <c r="R29" s="33">
        <f t="shared" si="9"/>
        <v>10.2</v>
      </c>
      <c r="S29" s="33">
        <f t="shared" si="10"/>
        <v>1.4545454545454546</v>
      </c>
      <c r="T29" s="33">
        <f t="shared" si="11"/>
        <v>1</v>
      </c>
      <c r="U29" s="33">
        <f t="shared" si="11"/>
        <v>0.5</v>
      </c>
      <c r="V29" s="473">
        <f t="shared" si="11"/>
        <v>0.25</v>
      </c>
      <c r="W29" s="250">
        <f t="shared" si="6"/>
        <v>2.081081081081081</v>
      </c>
      <c r="X29" s="69">
        <v>0.7567567567567568</v>
      </c>
      <c r="Y29" s="70">
        <v>0.32432432432432434</v>
      </c>
      <c r="Z29" s="32">
        <v>1.08</v>
      </c>
      <c r="AA29" s="33">
        <v>0.72</v>
      </c>
      <c r="AB29" s="34">
        <v>0.58</v>
      </c>
    </row>
    <row r="30" spans="1:28" s="134" customFormat="1" ht="13.5" customHeight="1">
      <c r="A30" s="535"/>
      <c r="B30" s="67">
        <v>47</v>
      </c>
      <c r="C30" s="25">
        <v>0</v>
      </c>
      <c r="D30" s="26">
        <v>9</v>
      </c>
      <c r="E30" s="26">
        <v>55</v>
      </c>
      <c r="F30" s="26">
        <v>11</v>
      </c>
      <c r="G30" s="26">
        <v>5</v>
      </c>
      <c r="H30" s="26">
        <v>6</v>
      </c>
      <c r="I30" s="68">
        <v>4</v>
      </c>
      <c r="J30" s="24">
        <v>90</v>
      </c>
      <c r="K30" s="26">
        <v>25</v>
      </c>
      <c r="L30" s="68">
        <v>15</v>
      </c>
      <c r="M30" s="25">
        <v>3315</v>
      </c>
      <c r="N30" s="26">
        <v>2393</v>
      </c>
      <c r="O30" s="27">
        <v>2190</v>
      </c>
      <c r="P30" s="472">
        <f t="shared" si="7"/>
        <v>0</v>
      </c>
      <c r="Q30" s="33">
        <f t="shared" si="8"/>
        <v>1.5</v>
      </c>
      <c r="R30" s="33">
        <f t="shared" si="9"/>
        <v>11</v>
      </c>
      <c r="S30" s="33">
        <f t="shared" si="10"/>
        <v>1</v>
      </c>
      <c r="T30" s="33">
        <f t="shared" si="11"/>
        <v>1.25</v>
      </c>
      <c r="U30" s="33">
        <f t="shared" si="11"/>
        <v>1.5</v>
      </c>
      <c r="V30" s="473">
        <f t="shared" si="11"/>
        <v>1</v>
      </c>
      <c r="W30" s="250">
        <f t="shared" si="6"/>
        <v>2.4324324324324325</v>
      </c>
      <c r="X30" s="69">
        <v>0.6756756756756757</v>
      </c>
      <c r="Y30" s="70">
        <v>0.40540540540540543</v>
      </c>
      <c r="Z30" s="32">
        <v>1.05</v>
      </c>
      <c r="AA30" s="33">
        <v>0.76</v>
      </c>
      <c r="AB30" s="34">
        <v>0.72</v>
      </c>
    </row>
    <row r="31" spans="1:28" s="134" customFormat="1" ht="13.5" customHeight="1">
      <c r="A31" s="536"/>
      <c r="B31" s="455">
        <v>48</v>
      </c>
      <c r="C31" s="40">
        <v>0</v>
      </c>
      <c r="D31" s="41">
        <v>6</v>
      </c>
      <c r="E31" s="41">
        <v>54</v>
      </c>
      <c r="F31" s="41">
        <v>14</v>
      </c>
      <c r="G31" s="41">
        <v>6</v>
      </c>
      <c r="H31" s="41">
        <v>12</v>
      </c>
      <c r="I31" s="136">
        <v>6</v>
      </c>
      <c r="J31" s="39">
        <v>98</v>
      </c>
      <c r="K31" s="41">
        <v>29</v>
      </c>
      <c r="L31" s="136">
        <v>21</v>
      </c>
      <c r="M31" s="40">
        <v>3741</v>
      </c>
      <c r="N31" s="41">
        <v>2753</v>
      </c>
      <c r="O31" s="42">
        <v>2838</v>
      </c>
      <c r="P31" s="478">
        <f t="shared" si="7"/>
        <v>0</v>
      </c>
      <c r="Q31" s="48">
        <f t="shared" si="8"/>
        <v>1</v>
      </c>
      <c r="R31" s="48">
        <f t="shared" si="9"/>
        <v>10.8</v>
      </c>
      <c r="S31" s="48">
        <f t="shared" si="10"/>
        <v>1.2727272727272727</v>
      </c>
      <c r="T31" s="48">
        <f t="shared" si="11"/>
        <v>1.5</v>
      </c>
      <c r="U31" s="48">
        <f t="shared" si="11"/>
        <v>3</v>
      </c>
      <c r="V31" s="479">
        <f t="shared" si="11"/>
        <v>1.5</v>
      </c>
      <c r="W31" s="252">
        <f t="shared" si="6"/>
        <v>2.6486486486486487</v>
      </c>
      <c r="X31" s="137">
        <v>0.7837837837837838</v>
      </c>
      <c r="Y31" s="138">
        <v>0.5675675675675675</v>
      </c>
      <c r="Z31" s="47">
        <v>1.19</v>
      </c>
      <c r="AA31" s="48">
        <v>0.87</v>
      </c>
      <c r="AB31" s="49">
        <v>0.94</v>
      </c>
    </row>
    <row r="32" spans="1:28" s="134" customFormat="1" ht="13.5" customHeight="1">
      <c r="A32" s="534">
        <v>12</v>
      </c>
      <c r="B32" s="67">
        <v>49</v>
      </c>
      <c r="C32" s="25">
        <v>1</v>
      </c>
      <c r="D32" s="26">
        <v>3</v>
      </c>
      <c r="E32" s="26">
        <v>69</v>
      </c>
      <c r="F32" s="26">
        <v>17</v>
      </c>
      <c r="G32" s="26">
        <v>6</v>
      </c>
      <c r="H32" s="26">
        <v>2</v>
      </c>
      <c r="I32" s="68">
        <v>5</v>
      </c>
      <c r="J32" s="24">
        <v>103</v>
      </c>
      <c r="K32" s="26">
        <v>51</v>
      </c>
      <c r="L32" s="68">
        <v>42</v>
      </c>
      <c r="M32" s="25">
        <v>4026</v>
      </c>
      <c r="N32" s="26">
        <v>3323</v>
      </c>
      <c r="O32" s="27">
        <v>3451</v>
      </c>
      <c r="P32" s="472">
        <f t="shared" si="7"/>
        <v>0.3333333333333333</v>
      </c>
      <c r="Q32" s="33">
        <f t="shared" si="8"/>
        <v>0.5</v>
      </c>
      <c r="R32" s="33">
        <f t="shared" si="9"/>
        <v>13.8</v>
      </c>
      <c r="S32" s="33">
        <f t="shared" si="10"/>
        <v>1.5454545454545454</v>
      </c>
      <c r="T32" s="33">
        <f t="shared" si="11"/>
        <v>1.5</v>
      </c>
      <c r="U32" s="33">
        <f t="shared" si="11"/>
        <v>0.5</v>
      </c>
      <c r="V32" s="473">
        <f t="shared" si="11"/>
        <v>1.25</v>
      </c>
      <c r="W32" s="250">
        <f t="shared" si="6"/>
        <v>2.7837837837837838</v>
      </c>
      <c r="X32" s="69">
        <v>1.3783783783783783</v>
      </c>
      <c r="Y32" s="70">
        <v>1.135135135135135</v>
      </c>
      <c r="Z32" s="32">
        <v>1.27</v>
      </c>
      <c r="AA32" s="33">
        <v>1.06</v>
      </c>
      <c r="AB32" s="34">
        <v>1.13</v>
      </c>
    </row>
    <row r="33" spans="1:28" s="134" customFormat="1" ht="13.5" customHeight="1">
      <c r="A33" s="535"/>
      <c r="B33" s="67">
        <v>50</v>
      </c>
      <c r="C33" s="25">
        <v>3</v>
      </c>
      <c r="D33" s="26">
        <v>1</v>
      </c>
      <c r="E33" s="26">
        <v>45</v>
      </c>
      <c r="F33" s="26">
        <v>22</v>
      </c>
      <c r="G33" s="26">
        <v>9</v>
      </c>
      <c r="H33" s="26">
        <v>15</v>
      </c>
      <c r="I33" s="68">
        <v>8</v>
      </c>
      <c r="J33" s="24">
        <v>103</v>
      </c>
      <c r="K33" s="26">
        <v>41</v>
      </c>
      <c r="L33" s="68">
        <v>54</v>
      </c>
      <c r="M33" s="25">
        <v>4039</v>
      </c>
      <c r="N33" s="26">
        <v>3716</v>
      </c>
      <c r="O33" s="27">
        <v>4052</v>
      </c>
      <c r="P33" s="472">
        <f t="shared" si="7"/>
        <v>1</v>
      </c>
      <c r="Q33" s="33">
        <f t="shared" si="8"/>
        <v>0.16666666666666666</v>
      </c>
      <c r="R33" s="33">
        <f t="shared" si="9"/>
        <v>9</v>
      </c>
      <c r="S33" s="33">
        <f t="shared" si="10"/>
        <v>2</v>
      </c>
      <c r="T33" s="33">
        <f t="shared" si="11"/>
        <v>2.25</v>
      </c>
      <c r="U33" s="33">
        <f t="shared" si="11"/>
        <v>3.75</v>
      </c>
      <c r="V33" s="473">
        <f t="shared" si="11"/>
        <v>2</v>
      </c>
      <c r="W33" s="250">
        <f t="shared" si="6"/>
        <v>2.7837837837837838</v>
      </c>
      <c r="X33" s="69">
        <v>1.1081081081081081</v>
      </c>
      <c r="Y33" s="70">
        <v>1.4594594594594594</v>
      </c>
      <c r="Z33" s="32">
        <v>1.28</v>
      </c>
      <c r="AA33" s="33">
        <v>1.18</v>
      </c>
      <c r="AB33" s="34">
        <v>1.33</v>
      </c>
    </row>
    <row r="34" spans="1:28" s="134" customFormat="1" ht="13.5" customHeight="1">
      <c r="A34" s="535"/>
      <c r="B34" s="67">
        <v>51</v>
      </c>
      <c r="C34" s="25">
        <v>7</v>
      </c>
      <c r="D34" s="26">
        <v>2</v>
      </c>
      <c r="E34" s="26">
        <v>41</v>
      </c>
      <c r="F34" s="26">
        <v>27</v>
      </c>
      <c r="G34" s="26">
        <v>4</v>
      </c>
      <c r="H34" s="26">
        <v>8</v>
      </c>
      <c r="I34" s="68">
        <v>9</v>
      </c>
      <c r="J34" s="24">
        <v>98</v>
      </c>
      <c r="K34" s="26">
        <v>41</v>
      </c>
      <c r="L34" s="68">
        <v>46</v>
      </c>
      <c r="M34" s="25">
        <v>4243</v>
      </c>
      <c r="N34" s="26">
        <v>3694</v>
      </c>
      <c r="O34" s="27">
        <v>4197</v>
      </c>
      <c r="P34" s="472">
        <f>C34/3</f>
        <v>2.3333333333333335</v>
      </c>
      <c r="Q34" s="33">
        <f t="shared" si="8"/>
        <v>0.3333333333333333</v>
      </c>
      <c r="R34" s="33">
        <f t="shared" si="9"/>
        <v>8.2</v>
      </c>
      <c r="S34" s="33">
        <f t="shared" si="10"/>
        <v>2.4545454545454546</v>
      </c>
      <c r="T34" s="33">
        <f t="shared" si="11"/>
        <v>1</v>
      </c>
      <c r="U34" s="33">
        <f t="shared" si="11"/>
        <v>2</v>
      </c>
      <c r="V34" s="473">
        <f t="shared" si="11"/>
        <v>2.25</v>
      </c>
      <c r="W34" s="250">
        <f t="shared" si="6"/>
        <v>2.6486486486486487</v>
      </c>
      <c r="X34" s="69">
        <v>1.1081081081081081</v>
      </c>
      <c r="Y34" s="70">
        <v>1.2432432432432432</v>
      </c>
      <c r="Z34" s="32">
        <v>1.35</v>
      </c>
      <c r="AA34" s="33">
        <v>1.17</v>
      </c>
      <c r="AB34" s="34">
        <v>1.38</v>
      </c>
    </row>
    <row r="35" spans="1:28" s="134" customFormat="1" ht="13.5" customHeight="1">
      <c r="A35" s="537"/>
      <c r="B35" s="67">
        <v>52</v>
      </c>
      <c r="C35" s="25">
        <v>4</v>
      </c>
      <c r="D35" s="26">
        <v>9</v>
      </c>
      <c r="E35" s="26">
        <v>23</v>
      </c>
      <c r="F35" s="26">
        <v>19</v>
      </c>
      <c r="G35" s="26">
        <v>7</v>
      </c>
      <c r="H35" s="26">
        <v>8</v>
      </c>
      <c r="I35" s="68">
        <v>4</v>
      </c>
      <c r="J35" s="24">
        <v>74</v>
      </c>
      <c r="K35" s="26">
        <v>39</v>
      </c>
      <c r="L35" s="68">
        <v>40</v>
      </c>
      <c r="M35" s="25">
        <v>3815</v>
      </c>
      <c r="N35" s="26">
        <v>3331</v>
      </c>
      <c r="O35" s="27">
        <v>3237</v>
      </c>
      <c r="P35" s="472">
        <f t="shared" si="7"/>
        <v>1.3333333333333333</v>
      </c>
      <c r="Q35" s="33">
        <f t="shared" si="8"/>
        <v>1.5</v>
      </c>
      <c r="R35" s="33">
        <f t="shared" si="9"/>
        <v>4.6</v>
      </c>
      <c r="S35" s="33">
        <f t="shared" si="10"/>
        <v>1.7272727272727273</v>
      </c>
      <c r="T35" s="33">
        <f t="shared" si="11"/>
        <v>1.75</v>
      </c>
      <c r="U35" s="33">
        <f t="shared" si="11"/>
        <v>2</v>
      </c>
      <c r="V35" s="473">
        <f t="shared" si="11"/>
        <v>1</v>
      </c>
      <c r="W35" s="250">
        <f t="shared" si="6"/>
        <v>2</v>
      </c>
      <c r="X35" s="69">
        <v>1.054054054054054</v>
      </c>
      <c r="Y35" s="70">
        <v>1.0810810810810811</v>
      </c>
      <c r="Z35" s="32">
        <v>1.22</v>
      </c>
      <c r="AA35" s="33">
        <v>1.08</v>
      </c>
      <c r="AB35" s="34">
        <v>1.08</v>
      </c>
    </row>
    <row r="36" spans="1:28" s="139" customFormat="1" ht="13.5" customHeight="1">
      <c r="A36" s="528">
        <v>1</v>
      </c>
      <c r="B36" s="80">
        <v>1</v>
      </c>
      <c r="C36" s="81">
        <v>4</v>
      </c>
      <c r="D36" s="82">
        <v>2</v>
      </c>
      <c r="E36" s="82">
        <v>7</v>
      </c>
      <c r="F36" s="82">
        <v>8</v>
      </c>
      <c r="G36" s="82">
        <v>3</v>
      </c>
      <c r="H36" s="82">
        <v>3</v>
      </c>
      <c r="I36" s="83">
        <v>11</v>
      </c>
      <c r="J36" s="84">
        <v>38</v>
      </c>
      <c r="K36" s="86">
        <v>38</v>
      </c>
      <c r="L36" s="480">
        <v>49</v>
      </c>
      <c r="M36" s="85">
        <v>1733</v>
      </c>
      <c r="N36" s="86">
        <v>2529</v>
      </c>
      <c r="O36" s="87">
        <v>3045</v>
      </c>
      <c r="P36" s="368">
        <f t="shared" si="7"/>
        <v>1.3333333333333333</v>
      </c>
      <c r="Q36" s="93">
        <f t="shared" si="8"/>
        <v>0.3333333333333333</v>
      </c>
      <c r="R36" s="93">
        <f t="shared" si="9"/>
        <v>1.4</v>
      </c>
      <c r="S36" s="93">
        <f t="shared" si="10"/>
        <v>0.7272727272727273</v>
      </c>
      <c r="T36" s="93">
        <f t="shared" si="11"/>
        <v>0.75</v>
      </c>
      <c r="U36" s="93">
        <f t="shared" si="11"/>
        <v>0.75</v>
      </c>
      <c r="V36" s="481">
        <f t="shared" si="11"/>
        <v>2.75</v>
      </c>
      <c r="W36" s="369">
        <f t="shared" si="6"/>
        <v>1.027027027027027</v>
      </c>
      <c r="X36" s="383">
        <v>1.027027027027027</v>
      </c>
      <c r="Y36" s="123">
        <v>1.3243243243243243</v>
      </c>
      <c r="Z36" s="92">
        <v>0.57</v>
      </c>
      <c r="AA36" s="93">
        <v>0.81</v>
      </c>
      <c r="AB36" s="94">
        <v>0.97</v>
      </c>
    </row>
    <row r="37" spans="1:28" s="139" customFormat="1" ht="13.5" customHeight="1">
      <c r="A37" s="520"/>
      <c r="B37" s="4">
        <v>2</v>
      </c>
      <c r="C37" s="21">
        <v>2</v>
      </c>
      <c r="D37" s="22">
        <v>1</v>
      </c>
      <c r="E37" s="22">
        <v>13</v>
      </c>
      <c r="F37" s="22">
        <v>15</v>
      </c>
      <c r="G37" s="22">
        <v>6</v>
      </c>
      <c r="H37" s="22">
        <v>1</v>
      </c>
      <c r="I37" s="23">
        <v>3</v>
      </c>
      <c r="J37" s="24">
        <v>41</v>
      </c>
      <c r="K37" s="26">
        <v>26</v>
      </c>
      <c r="L37" s="68">
        <v>54</v>
      </c>
      <c r="M37" s="25">
        <v>2214</v>
      </c>
      <c r="N37" s="26">
        <v>2170</v>
      </c>
      <c r="O37" s="27">
        <v>2399</v>
      </c>
      <c r="P37" s="472">
        <f t="shared" si="7"/>
        <v>0.6666666666666666</v>
      </c>
      <c r="Q37" s="33">
        <f t="shared" si="8"/>
        <v>0.16666666666666666</v>
      </c>
      <c r="R37" s="33">
        <f t="shared" si="9"/>
        <v>2.6</v>
      </c>
      <c r="S37" s="33">
        <f t="shared" si="10"/>
        <v>1.3636363636363635</v>
      </c>
      <c r="T37" s="33">
        <f t="shared" si="11"/>
        <v>1.5</v>
      </c>
      <c r="U37" s="33">
        <f t="shared" si="11"/>
        <v>0.25</v>
      </c>
      <c r="V37" s="473">
        <f t="shared" si="11"/>
        <v>0.75</v>
      </c>
      <c r="W37" s="250">
        <f t="shared" si="6"/>
        <v>1.1081081081081081</v>
      </c>
      <c r="X37" s="69">
        <v>0.7027027027027027</v>
      </c>
      <c r="Y37" s="70">
        <v>1.4594594594594594</v>
      </c>
      <c r="Z37" s="32">
        <v>0.7</v>
      </c>
      <c r="AA37" s="33">
        <v>0.69</v>
      </c>
      <c r="AB37" s="34">
        <v>0.76</v>
      </c>
    </row>
    <row r="38" spans="1:28" s="139" customFormat="1" ht="13.5" customHeight="1">
      <c r="A38" s="520"/>
      <c r="B38" s="4">
        <v>3</v>
      </c>
      <c r="C38" s="21">
        <v>3</v>
      </c>
      <c r="D38" s="22">
        <v>5</v>
      </c>
      <c r="E38" s="22">
        <v>2</v>
      </c>
      <c r="F38" s="22">
        <v>12</v>
      </c>
      <c r="G38" s="22">
        <v>5</v>
      </c>
      <c r="H38" s="22">
        <v>2</v>
      </c>
      <c r="I38" s="23">
        <v>1</v>
      </c>
      <c r="J38" s="24">
        <v>30</v>
      </c>
      <c r="K38" s="26">
        <v>54</v>
      </c>
      <c r="L38" s="68">
        <v>54</v>
      </c>
      <c r="M38" s="25">
        <v>1682</v>
      </c>
      <c r="N38" s="26">
        <v>2094</v>
      </c>
      <c r="O38" s="27">
        <v>2422</v>
      </c>
      <c r="P38" s="472">
        <f t="shared" si="7"/>
        <v>1</v>
      </c>
      <c r="Q38" s="33">
        <f t="shared" si="8"/>
        <v>0.8333333333333334</v>
      </c>
      <c r="R38" s="33">
        <f t="shared" si="9"/>
        <v>0.4</v>
      </c>
      <c r="S38" s="33">
        <f t="shared" si="10"/>
        <v>1.0909090909090908</v>
      </c>
      <c r="T38" s="33">
        <f t="shared" si="11"/>
        <v>1.25</v>
      </c>
      <c r="U38" s="33">
        <f t="shared" si="11"/>
        <v>0.5</v>
      </c>
      <c r="V38" s="473">
        <f t="shared" si="11"/>
        <v>0.25</v>
      </c>
      <c r="W38" s="250">
        <f t="shared" si="6"/>
        <v>0.8108108108108109</v>
      </c>
      <c r="X38" s="69">
        <v>1.4594594594594594</v>
      </c>
      <c r="Y38" s="70">
        <v>1.4594594594594594</v>
      </c>
      <c r="Z38" s="32">
        <v>0.53</v>
      </c>
      <c r="AA38" s="33">
        <v>0.67</v>
      </c>
      <c r="AB38" s="34">
        <v>0.77</v>
      </c>
    </row>
    <row r="39" spans="1:28" s="139" customFormat="1" ht="13.5" customHeight="1">
      <c r="A39" s="520"/>
      <c r="B39" s="4">
        <v>4</v>
      </c>
      <c r="C39" s="21">
        <v>8</v>
      </c>
      <c r="D39" s="22">
        <v>5</v>
      </c>
      <c r="E39" s="22">
        <v>0</v>
      </c>
      <c r="F39" s="22">
        <v>24</v>
      </c>
      <c r="G39" s="22">
        <v>1</v>
      </c>
      <c r="H39" s="22">
        <v>1</v>
      </c>
      <c r="I39" s="23">
        <v>5</v>
      </c>
      <c r="J39" s="24">
        <v>44</v>
      </c>
      <c r="K39" s="26">
        <v>43</v>
      </c>
      <c r="L39" s="68">
        <v>60</v>
      </c>
      <c r="M39" s="25">
        <v>1786</v>
      </c>
      <c r="N39" s="26">
        <v>2078</v>
      </c>
      <c r="O39" s="27">
        <v>2268</v>
      </c>
      <c r="P39" s="472">
        <f t="shared" si="7"/>
        <v>2.6666666666666665</v>
      </c>
      <c r="Q39" s="33">
        <f t="shared" si="8"/>
        <v>0.8333333333333334</v>
      </c>
      <c r="R39" s="33">
        <f t="shared" si="9"/>
        <v>0</v>
      </c>
      <c r="S39" s="33">
        <f t="shared" si="10"/>
        <v>2.1818181818181817</v>
      </c>
      <c r="T39" s="33">
        <f t="shared" si="11"/>
        <v>0.25</v>
      </c>
      <c r="U39" s="33">
        <f t="shared" si="11"/>
        <v>0.25</v>
      </c>
      <c r="V39" s="473">
        <f t="shared" si="11"/>
        <v>1.25</v>
      </c>
      <c r="W39" s="250">
        <f t="shared" si="6"/>
        <v>1.1891891891891893</v>
      </c>
      <c r="X39" s="69">
        <v>1.162162162162162</v>
      </c>
      <c r="Y39" s="70">
        <v>1.6216216216216217</v>
      </c>
      <c r="Z39" s="32">
        <v>0.57</v>
      </c>
      <c r="AA39" s="33">
        <v>0.66</v>
      </c>
      <c r="AB39" s="34">
        <v>0.72</v>
      </c>
    </row>
    <row r="40" spans="1:28" s="139" customFormat="1" ht="13.5" customHeight="1">
      <c r="A40" s="521"/>
      <c r="B40" s="35">
        <v>5</v>
      </c>
      <c r="C40" s="36">
        <v>4</v>
      </c>
      <c r="D40" s="37">
        <v>3</v>
      </c>
      <c r="E40" s="37">
        <v>5</v>
      </c>
      <c r="F40" s="37">
        <v>18</v>
      </c>
      <c r="G40" s="37">
        <v>11</v>
      </c>
      <c r="H40" s="37">
        <v>7</v>
      </c>
      <c r="I40" s="38">
        <v>4</v>
      </c>
      <c r="J40" s="39">
        <v>52</v>
      </c>
      <c r="K40" s="41">
        <v>46</v>
      </c>
      <c r="L40" s="136">
        <v>38</v>
      </c>
      <c r="M40" s="40">
        <v>1658</v>
      </c>
      <c r="N40" s="41">
        <v>1689</v>
      </c>
      <c r="O40" s="42">
        <v>1945</v>
      </c>
      <c r="P40" s="478">
        <f t="shared" si="7"/>
        <v>1.3333333333333333</v>
      </c>
      <c r="Q40" s="48">
        <f t="shared" si="8"/>
        <v>0.5</v>
      </c>
      <c r="R40" s="48">
        <f t="shared" si="9"/>
        <v>1</v>
      </c>
      <c r="S40" s="48">
        <f t="shared" si="10"/>
        <v>1.6363636363636365</v>
      </c>
      <c r="T40" s="48">
        <f t="shared" si="11"/>
        <v>2.75</v>
      </c>
      <c r="U40" s="48">
        <f t="shared" si="11"/>
        <v>1.75</v>
      </c>
      <c r="V40" s="479">
        <f t="shared" si="11"/>
        <v>1</v>
      </c>
      <c r="W40" s="252">
        <f t="shared" si="6"/>
        <v>1.4054054054054055</v>
      </c>
      <c r="X40" s="137">
        <v>1.2432432432432432</v>
      </c>
      <c r="Y40" s="138">
        <v>1.027027027027027</v>
      </c>
      <c r="Z40" s="47">
        <v>0.52</v>
      </c>
      <c r="AA40" s="48">
        <v>0.54</v>
      </c>
      <c r="AB40" s="49">
        <v>0.62</v>
      </c>
    </row>
    <row r="41" spans="1:28" s="139" customFormat="1" ht="13.5" customHeight="1">
      <c r="A41" s="525">
        <v>2</v>
      </c>
      <c r="B41" s="4">
        <v>6</v>
      </c>
      <c r="C41" s="21">
        <v>4</v>
      </c>
      <c r="D41" s="22">
        <v>1</v>
      </c>
      <c r="E41" s="22">
        <v>3</v>
      </c>
      <c r="F41" s="22">
        <v>13</v>
      </c>
      <c r="G41" s="22">
        <v>2</v>
      </c>
      <c r="H41" s="22">
        <v>3</v>
      </c>
      <c r="I41" s="23">
        <v>5</v>
      </c>
      <c r="J41" s="24">
        <v>31</v>
      </c>
      <c r="K41" s="26">
        <v>34</v>
      </c>
      <c r="L41" s="68">
        <v>44</v>
      </c>
      <c r="M41" s="25">
        <v>1430</v>
      </c>
      <c r="N41" s="26">
        <v>1399</v>
      </c>
      <c r="O41" s="27">
        <v>1507</v>
      </c>
      <c r="P41" s="472">
        <f t="shared" si="7"/>
        <v>1.3333333333333333</v>
      </c>
      <c r="Q41" s="33">
        <f t="shared" si="8"/>
        <v>0.16666666666666666</v>
      </c>
      <c r="R41" s="33">
        <f t="shared" si="9"/>
        <v>0.6</v>
      </c>
      <c r="S41" s="33">
        <f t="shared" si="10"/>
        <v>1.1818181818181819</v>
      </c>
      <c r="T41" s="33">
        <f t="shared" si="11"/>
        <v>0.5</v>
      </c>
      <c r="U41" s="33">
        <f t="shared" si="11"/>
        <v>0.75</v>
      </c>
      <c r="V41" s="473">
        <f t="shared" si="11"/>
        <v>1.25</v>
      </c>
      <c r="W41" s="250">
        <f t="shared" si="6"/>
        <v>0.8378378378378378</v>
      </c>
      <c r="X41" s="69">
        <v>0.918918918918919</v>
      </c>
      <c r="Y41" s="70">
        <v>1.1891891891891893</v>
      </c>
      <c r="Z41" s="32">
        <v>0.45</v>
      </c>
      <c r="AA41" s="33">
        <v>0.44</v>
      </c>
      <c r="AB41" s="34">
        <v>0.48</v>
      </c>
    </row>
    <row r="42" spans="1:28" s="139" customFormat="1" ht="13.5" customHeight="1">
      <c r="A42" s="526"/>
      <c r="B42" s="4">
        <v>7</v>
      </c>
      <c r="C42" s="21">
        <v>4</v>
      </c>
      <c r="D42" s="22">
        <v>10</v>
      </c>
      <c r="E42" s="22">
        <v>2</v>
      </c>
      <c r="F42" s="22">
        <v>7</v>
      </c>
      <c r="G42" s="22">
        <v>6</v>
      </c>
      <c r="H42" s="22">
        <v>4</v>
      </c>
      <c r="I42" s="23">
        <v>4</v>
      </c>
      <c r="J42" s="24">
        <v>37</v>
      </c>
      <c r="K42" s="26">
        <v>21</v>
      </c>
      <c r="L42" s="68">
        <v>36</v>
      </c>
      <c r="M42" s="25">
        <v>1166</v>
      </c>
      <c r="N42" s="26">
        <v>1337</v>
      </c>
      <c r="O42" s="27">
        <v>1502</v>
      </c>
      <c r="P42" s="472">
        <f t="shared" si="7"/>
        <v>1.3333333333333333</v>
      </c>
      <c r="Q42" s="33">
        <f t="shared" si="8"/>
        <v>1.6666666666666667</v>
      </c>
      <c r="R42" s="33">
        <f t="shared" si="9"/>
        <v>0.4</v>
      </c>
      <c r="S42" s="33">
        <f t="shared" si="10"/>
        <v>0.6363636363636364</v>
      </c>
      <c r="T42" s="33">
        <f t="shared" si="11"/>
        <v>1.5</v>
      </c>
      <c r="U42" s="33">
        <f t="shared" si="11"/>
        <v>1</v>
      </c>
      <c r="V42" s="473">
        <f t="shared" si="11"/>
        <v>1</v>
      </c>
      <c r="W42" s="250">
        <f t="shared" si="6"/>
        <v>1</v>
      </c>
      <c r="X42" s="69">
        <v>0.5675675675675675</v>
      </c>
      <c r="Y42" s="70">
        <v>0.972972972972973</v>
      </c>
      <c r="Z42" s="32">
        <v>0.37</v>
      </c>
      <c r="AA42" s="33">
        <v>0.42</v>
      </c>
      <c r="AB42" s="34">
        <v>0.48</v>
      </c>
    </row>
    <row r="43" spans="1:28" s="139" customFormat="1" ht="13.5" customHeight="1">
      <c r="A43" s="526"/>
      <c r="B43" s="4">
        <v>8</v>
      </c>
      <c r="C43" s="21">
        <v>3</v>
      </c>
      <c r="D43" s="22">
        <v>7</v>
      </c>
      <c r="E43" s="22">
        <v>6</v>
      </c>
      <c r="F43" s="22">
        <v>8</v>
      </c>
      <c r="G43" s="22">
        <v>6</v>
      </c>
      <c r="H43" s="22">
        <v>5</v>
      </c>
      <c r="I43" s="23">
        <v>3</v>
      </c>
      <c r="J43" s="24">
        <v>38</v>
      </c>
      <c r="K43" s="26">
        <v>40</v>
      </c>
      <c r="L43" s="68">
        <v>25</v>
      </c>
      <c r="M43" s="25">
        <v>1199</v>
      </c>
      <c r="N43" s="26">
        <v>1347</v>
      </c>
      <c r="O43" s="27">
        <v>1219</v>
      </c>
      <c r="P43" s="472">
        <f t="shared" si="7"/>
        <v>1</v>
      </c>
      <c r="Q43" s="33">
        <f t="shared" si="8"/>
        <v>1.1666666666666667</v>
      </c>
      <c r="R43" s="33">
        <f t="shared" si="9"/>
        <v>1.2</v>
      </c>
      <c r="S43" s="33">
        <f t="shared" si="10"/>
        <v>0.7272727272727273</v>
      </c>
      <c r="T43" s="33">
        <f t="shared" si="11"/>
        <v>1.5</v>
      </c>
      <c r="U43" s="33">
        <f t="shared" si="11"/>
        <v>1.25</v>
      </c>
      <c r="V43" s="473">
        <f t="shared" si="11"/>
        <v>0.75</v>
      </c>
      <c r="W43" s="250">
        <f t="shared" si="6"/>
        <v>1.027027027027027</v>
      </c>
      <c r="X43" s="69">
        <v>1.0810810810810811</v>
      </c>
      <c r="Y43" s="70">
        <v>0.6756756756756757</v>
      </c>
      <c r="Z43" s="32">
        <v>0.38</v>
      </c>
      <c r="AA43" s="33">
        <v>0.43</v>
      </c>
      <c r="AB43" s="34">
        <v>0.39</v>
      </c>
    </row>
    <row r="44" spans="1:28" s="139" customFormat="1" ht="13.5" customHeight="1">
      <c r="A44" s="527"/>
      <c r="B44" s="35">
        <v>9</v>
      </c>
      <c r="C44" s="36">
        <v>2</v>
      </c>
      <c r="D44" s="37">
        <v>2</v>
      </c>
      <c r="E44" s="37">
        <v>1</v>
      </c>
      <c r="F44" s="37">
        <v>13</v>
      </c>
      <c r="G44" s="37">
        <v>3</v>
      </c>
      <c r="H44" s="37">
        <v>1</v>
      </c>
      <c r="I44" s="38">
        <v>0</v>
      </c>
      <c r="J44" s="39">
        <v>22</v>
      </c>
      <c r="K44" s="41">
        <v>39</v>
      </c>
      <c r="L44" s="136">
        <v>16</v>
      </c>
      <c r="M44" s="40">
        <v>1190</v>
      </c>
      <c r="N44" s="41">
        <v>1305</v>
      </c>
      <c r="O44" s="42">
        <v>1109</v>
      </c>
      <c r="P44" s="478">
        <f t="shared" si="7"/>
        <v>0.6666666666666666</v>
      </c>
      <c r="Q44" s="48">
        <f t="shared" si="8"/>
        <v>0.3333333333333333</v>
      </c>
      <c r="R44" s="48">
        <f t="shared" si="9"/>
        <v>0.2</v>
      </c>
      <c r="S44" s="48">
        <f t="shared" si="10"/>
        <v>1.1818181818181819</v>
      </c>
      <c r="T44" s="48">
        <f t="shared" si="11"/>
        <v>0.75</v>
      </c>
      <c r="U44" s="48">
        <f t="shared" si="11"/>
        <v>0.25</v>
      </c>
      <c r="V44" s="479">
        <f t="shared" si="11"/>
        <v>0</v>
      </c>
      <c r="W44" s="252">
        <f t="shared" si="6"/>
        <v>0.5945945945945946</v>
      </c>
      <c r="X44" s="137">
        <v>1.054054054054054</v>
      </c>
      <c r="Y44" s="138">
        <v>0.43243243243243246</v>
      </c>
      <c r="Z44" s="47">
        <v>0.38</v>
      </c>
      <c r="AA44" s="48">
        <v>0.41</v>
      </c>
      <c r="AB44" s="49">
        <v>0.35</v>
      </c>
    </row>
    <row r="45" spans="1:28" s="139" customFormat="1" ht="13.5" customHeight="1">
      <c r="A45" s="519">
        <v>3</v>
      </c>
      <c r="B45" s="4">
        <v>10</v>
      </c>
      <c r="C45" s="21">
        <v>0</v>
      </c>
      <c r="D45" s="22">
        <v>4</v>
      </c>
      <c r="E45" s="22">
        <v>3</v>
      </c>
      <c r="F45" s="22">
        <v>8</v>
      </c>
      <c r="G45" s="22">
        <v>1</v>
      </c>
      <c r="H45" s="22">
        <v>2</v>
      </c>
      <c r="I45" s="23">
        <v>0</v>
      </c>
      <c r="J45" s="24">
        <v>18</v>
      </c>
      <c r="K45" s="26">
        <v>34</v>
      </c>
      <c r="L45" s="68">
        <v>23</v>
      </c>
      <c r="M45" s="25">
        <v>1083</v>
      </c>
      <c r="N45" s="26">
        <v>1337</v>
      </c>
      <c r="O45" s="27">
        <v>849</v>
      </c>
      <c r="P45" s="472">
        <f t="shared" si="7"/>
        <v>0</v>
      </c>
      <c r="Q45" s="33">
        <f t="shared" si="8"/>
        <v>0.6666666666666666</v>
      </c>
      <c r="R45" s="33">
        <f t="shared" si="9"/>
        <v>0.6</v>
      </c>
      <c r="S45" s="33">
        <f t="shared" si="10"/>
        <v>0.7272727272727273</v>
      </c>
      <c r="T45" s="33">
        <f t="shared" si="11"/>
        <v>0.25</v>
      </c>
      <c r="U45" s="33">
        <f t="shared" si="11"/>
        <v>0.5</v>
      </c>
      <c r="V45" s="473">
        <f t="shared" si="11"/>
        <v>0</v>
      </c>
      <c r="W45" s="250">
        <f t="shared" si="6"/>
        <v>0.4864864864864865</v>
      </c>
      <c r="X45" s="69">
        <v>0.918918918918919</v>
      </c>
      <c r="Y45" s="70">
        <v>0.6216216216216216</v>
      </c>
      <c r="Z45" s="32">
        <v>0.34</v>
      </c>
      <c r="AA45" s="33">
        <v>0.42</v>
      </c>
      <c r="AB45" s="34">
        <v>0.28</v>
      </c>
    </row>
    <row r="46" spans="1:28" s="139" customFormat="1" ht="13.5" customHeight="1">
      <c r="A46" s="520"/>
      <c r="B46" s="4">
        <v>11</v>
      </c>
      <c r="C46" s="21">
        <v>1</v>
      </c>
      <c r="D46" s="22">
        <v>6</v>
      </c>
      <c r="E46" s="22">
        <v>2</v>
      </c>
      <c r="F46" s="22">
        <v>8</v>
      </c>
      <c r="G46" s="22">
        <v>0</v>
      </c>
      <c r="H46" s="22">
        <v>2</v>
      </c>
      <c r="I46" s="23">
        <v>2</v>
      </c>
      <c r="J46" s="24">
        <v>21</v>
      </c>
      <c r="K46" s="26">
        <v>34</v>
      </c>
      <c r="L46" s="68">
        <v>19</v>
      </c>
      <c r="M46" s="25">
        <v>1023</v>
      </c>
      <c r="N46" s="26">
        <v>1200</v>
      </c>
      <c r="O46" s="27">
        <v>811</v>
      </c>
      <c r="P46" s="472">
        <f t="shared" si="7"/>
        <v>0.3333333333333333</v>
      </c>
      <c r="Q46" s="33">
        <f t="shared" si="8"/>
        <v>1</v>
      </c>
      <c r="R46" s="33">
        <f t="shared" si="9"/>
        <v>0.4</v>
      </c>
      <c r="S46" s="33">
        <f t="shared" si="10"/>
        <v>0.7272727272727273</v>
      </c>
      <c r="T46" s="33">
        <f t="shared" si="11"/>
        <v>0</v>
      </c>
      <c r="U46" s="33">
        <f t="shared" si="11"/>
        <v>0.5</v>
      </c>
      <c r="V46" s="473">
        <f t="shared" si="11"/>
        <v>0.5</v>
      </c>
      <c r="W46" s="250">
        <f t="shared" si="6"/>
        <v>0.5675675675675675</v>
      </c>
      <c r="X46" s="69">
        <v>0.918918918918919</v>
      </c>
      <c r="Y46" s="70">
        <v>0.5135135135135135</v>
      </c>
      <c r="Z46" s="32">
        <v>0.32</v>
      </c>
      <c r="AA46" s="33">
        <v>0.38</v>
      </c>
      <c r="AB46" s="34">
        <v>0.26</v>
      </c>
    </row>
    <row r="47" spans="1:28" s="139" customFormat="1" ht="13.5" customHeight="1">
      <c r="A47" s="520"/>
      <c r="B47" s="4">
        <v>12</v>
      </c>
      <c r="C47" s="21">
        <v>1</v>
      </c>
      <c r="D47" s="22">
        <v>2</v>
      </c>
      <c r="E47" s="22">
        <v>0</v>
      </c>
      <c r="F47" s="22">
        <v>3</v>
      </c>
      <c r="G47" s="22">
        <v>2</v>
      </c>
      <c r="H47" s="22">
        <v>1</v>
      </c>
      <c r="I47" s="23">
        <v>2</v>
      </c>
      <c r="J47" s="24">
        <v>11</v>
      </c>
      <c r="K47" s="26">
        <v>22</v>
      </c>
      <c r="L47" s="68">
        <v>9</v>
      </c>
      <c r="M47" s="25">
        <v>815</v>
      </c>
      <c r="N47" s="26">
        <v>954</v>
      </c>
      <c r="O47" s="27">
        <v>609</v>
      </c>
      <c r="P47" s="472">
        <f t="shared" si="7"/>
        <v>0.3333333333333333</v>
      </c>
      <c r="Q47" s="33">
        <f t="shared" si="8"/>
        <v>0.3333333333333333</v>
      </c>
      <c r="R47" s="33">
        <f t="shared" si="9"/>
        <v>0</v>
      </c>
      <c r="S47" s="33">
        <f t="shared" si="10"/>
        <v>0.2727272727272727</v>
      </c>
      <c r="T47" s="33">
        <f t="shared" si="11"/>
        <v>0.5</v>
      </c>
      <c r="U47" s="33">
        <f t="shared" si="11"/>
        <v>0.25</v>
      </c>
      <c r="V47" s="473">
        <f t="shared" si="11"/>
        <v>0.5</v>
      </c>
      <c r="W47" s="250">
        <f t="shared" si="6"/>
        <v>0.2972972972972973</v>
      </c>
      <c r="X47" s="69">
        <v>0.5945945945945946</v>
      </c>
      <c r="Y47" s="70">
        <v>0.24324324324324326</v>
      </c>
      <c r="Z47" s="32">
        <v>0.26</v>
      </c>
      <c r="AA47" s="33">
        <v>0.3</v>
      </c>
      <c r="AB47" s="34">
        <v>0.2</v>
      </c>
    </row>
    <row r="48" spans="1:28" s="139" customFormat="1" ht="13.5" customHeight="1">
      <c r="A48" s="521"/>
      <c r="B48" s="35">
        <v>13</v>
      </c>
      <c r="C48" s="36">
        <v>0</v>
      </c>
      <c r="D48" s="37">
        <v>2</v>
      </c>
      <c r="E48" s="37">
        <v>0</v>
      </c>
      <c r="F48" s="37">
        <v>2</v>
      </c>
      <c r="G48" s="37">
        <v>1</v>
      </c>
      <c r="H48" s="37">
        <v>2</v>
      </c>
      <c r="I48" s="38">
        <v>1</v>
      </c>
      <c r="J48" s="39">
        <v>8</v>
      </c>
      <c r="K48" s="41">
        <v>21</v>
      </c>
      <c r="L48" s="136">
        <v>8</v>
      </c>
      <c r="M48" s="40">
        <v>743</v>
      </c>
      <c r="N48" s="41">
        <v>840</v>
      </c>
      <c r="O48" s="42">
        <v>628</v>
      </c>
      <c r="P48" s="478">
        <f t="shared" si="7"/>
        <v>0</v>
      </c>
      <c r="Q48" s="48">
        <f t="shared" si="8"/>
        <v>0.3333333333333333</v>
      </c>
      <c r="R48" s="48">
        <f t="shared" si="9"/>
        <v>0</v>
      </c>
      <c r="S48" s="48">
        <f t="shared" si="10"/>
        <v>0.18181818181818182</v>
      </c>
      <c r="T48" s="48">
        <f t="shared" si="11"/>
        <v>0.25</v>
      </c>
      <c r="U48" s="48">
        <f t="shared" si="11"/>
        <v>0.5</v>
      </c>
      <c r="V48" s="479">
        <f t="shared" si="11"/>
        <v>0.25</v>
      </c>
      <c r="W48" s="252">
        <f t="shared" si="6"/>
        <v>0.21621621621621623</v>
      </c>
      <c r="X48" s="137">
        <v>0.5675675675675675</v>
      </c>
      <c r="Y48" s="138">
        <v>0.21621621621621623</v>
      </c>
      <c r="Z48" s="47">
        <v>0.24</v>
      </c>
      <c r="AA48" s="48">
        <v>0.27</v>
      </c>
      <c r="AB48" s="49">
        <v>0.2</v>
      </c>
    </row>
    <row r="49" spans="1:28" s="139" customFormat="1" ht="13.5" customHeight="1">
      <c r="A49" s="519">
        <v>4</v>
      </c>
      <c r="B49" s="4">
        <v>14</v>
      </c>
      <c r="C49" s="21">
        <v>0</v>
      </c>
      <c r="D49" s="22">
        <v>7</v>
      </c>
      <c r="E49" s="22">
        <v>0</v>
      </c>
      <c r="F49" s="22">
        <v>1</v>
      </c>
      <c r="G49" s="22">
        <v>3</v>
      </c>
      <c r="H49" s="22">
        <v>0</v>
      </c>
      <c r="I49" s="23">
        <v>0</v>
      </c>
      <c r="J49" s="24">
        <v>11</v>
      </c>
      <c r="K49" s="26">
        <v>9</v>
      </c>
      <c r="L49" s="68">
        <v>6</v>
      </c>
      <c r="M49" s="25">
        <v>584</v>
      </c>
      <c r="N49" s="26">
        <v>679</v>
      </c>
      <c r="O49" s="27">
        <v>527</v>
      </c>
      <c r="P49" s="472">
        <f t="shared" si="7"/>
        <v>0</v>
      </c>
      <c r="Q49" s="33">
        <f t="shared" si="8"/>
        <v>1.1666666666666667</v>
      </c>
      <c r="R49" s="33">
        <f t="shared" si="9"/>
        <v>0</v>
      </c>
      <c r="S49" s="33">
        <f t="shared" si="10"/>
        <v>0.09090909090909091</v>
      </c>
      <c r="T49" s="33">
        <f t="shared" si="11"/>
        <v>0.75</v>
      </c>
      <c r="U49" s="33">
        <f t="shared" si="11"/>
        <v>0</v>
      </c>
      <c r="V49" s="473">
        <f t="shared" si="11"/>
        <v>0</v>
      </c>
      <c r="W49" s="250">
        <f t="shared" si="6"/>
        <v>0.2972972972972973</v>
      </c>
      <c r="X49" s="69">
        <v>0.24324324324324326</v>
      </c>
      <c r="Y49" s="70">
        <v>0.16216216216216217</v>
      </c>
      <c r="Z49" s="32">
        <v>0.19</v>
      </c>
      <c r="AA49" s="33">
        <v>0.22</v>
      </c>
      <c r="AB49" s="34">
        <v>0.17</v>
      </c>
    </row>
    <row r="50" spans="1:28" s="139" customFormat="1" ht="13.5" customHeight="1">
      <c r="A50" s="520"/>
      <c r="B50" s="4">
        <v>15</v>
      </c>
      <c r="C50" s="21">
        <v>0</v>
      </c>
      <c r="D50" s="22">
        <v>11</v>
      </c>
      <c r="E50" s="22">
        <v>0</v>
      </c>
      <c r="F50" s="22">
        <v>3</v>
      </c>
      <c r="G50" s="22">
        <v>2</v>
      </c>
      <c r="H50" s="22">
        <v>2</v>
      </c>
      <c r="I50" s="23">
        <v>7</v>
      </c>
      <c r="J50" s="24">
        <v>25</v>
      </c>
      <c r="K50" s="26">
        <v>10</v>
      </c>
      <c r="L50" s="68">
        <v>3</v>
      </c>
      <c r="M50" s="25">
        <v>613</v>
      </c>
      <c r="N50" s="26">
        <v>657</v>
      </c>
      <c r="O50" s="27">
        <v>603</v>
      </c>
      <c r="P50" s="472">
        <f t="shared" si="7"/>
        <v>0</v>
      </c>
      <c r="Q50" s="33">
        <f t="shared" si="8"/>
        <v>1.8333333333333333</v>
      </c>
      <c r="R50" s="33">
        <f t="shared" si="9"/>
        <v>0</v>
      </c>
      <c r="S50" s="33">
        <f t="shared" si="10"/>
        <v>0.2727272727272727</v>
      </c>
      <c r="T50" s="33">
        <f t="shared" si="11"/>
        <v>0.5</v>
      </c>
      <c r="U50" s="33">
        <f t="shared" si="11"/>
        <v>0.5</v>
      </c>
      <c r="V50" s="473">
        <f t="shared" si="11"/>
        <v>1.75</v>
      </c>
      <c r="W50" s="250">
        <f t="shared" si="6"/>
        <v>0.6756756756756757</v>
      </c>
      <c r="X50" s="69">
        <v>0.2702702702702703</v>
      </c>
      <c r="Y50" s="70">
        <v>0.08108108108108109</v>
      </c>
      <c r="Z50" s="32">
        <v>0.19</v>
      </c>
      <c r="AA50" s="33">
        <v>0.21</v>
      </c>
      <c r="AB50" s="34">
        <v>0.19</v>
      </c>
    </row>
    <row r="51" spans="1:28" s="139" customFormat="1" ht="13.5" customHeight="1">
      <c r="A51" s="520"/>
      <c r="B51" s="4">
        <v>16</v>
      </c>
      <c r="C51" s="21">
        <v>0</v>
      </c>
      <c r="D51" s="22">
        <v>13</v>
      </c>
      <c r="E51" s="22">
        <v>0</v>
      </c>
      <c r="F51" s="22">
        <v>4</v>
      </c>
      <c r="G51" s="22">
        <v>2</v>
      </c>
      <c r="H51" s="22">
        <v>0</v>
      </c>
      <c r="I51" s="23">
        <v>1</v>
      </c>
      <c r="J51" s="24">
        <v>20</v>
      </c>
      <c r="K51" s="26">
        <v>17</v>
      </c>
      <c r="L51" s="68">
        <v>10</v>
      </c>
      <c r="M51" s="25">
        <v>554</v>
      </c>
      <c r="N51" s="26">
        <v>675</v>
      </c>
      <c r="O51" s="27">
        <v>555</v>
      </c>
      <c r="P51" s="472">
        <f t="shared" si="7"/>
        <v>0</v>
      </c>
      <c r="Q51" s="33">
        <f t="shared" si="8"/>
        <v>2.1666666666666665</v>
      </c>
      <c r="R51" s="33">
        <f t="shared" si="9"/>
        <v>0</v>
      </c>
      <c r="S51" s="33">
        <f t="shared" si="10"/>
        <v>0.36363636363636365</v>
      </c>
      <c r="T51" s="33">
        <f t="shared" si="11"/>
        <v>0.5</v>
      </c>
      <c r="U51" s="33">
        <f t="shared" si="11"/>
        <v>0</v>
      </c>
      <c r="V51" s="473">
        <f t="shared" si="11"/>
        <v>0.25</v>
      </c>
      <c r="W51" s="250">
        <f t="shared" si="6"/>
        <v>0.5405405405405406</v>
      </c>
      <c r="X51" s="69">
        <v>0.4594594594594595</v>
      </c>
      <c r="Y51" s="70">
        <v>0.2702702702702703</v>
      </c>
      <c r="Z51" s="32">
        <v>0.18</v>
      </c>
      <c r="AA51" s="33">
        <v>0.21</v>
      </c>
      <c r="AB51" s="34">
        <v>0.18</v>
      </c>
    </row>
    <row r="52" spans="1:28" s="139" customFormat="1" ht="13.5" customHeight="1">
      <c r="A52" s="521"/>
      <c r="B52" s="4">
        <v>17</v>
      </c>
      <c r="C52" s="21">
        <v>0</v>
      </c>
      <c r="D52" s="22">
        <v>5</v>
      </c>
      <c r="E52" s="22">
        <v>1</v>
      </c>
      <c r="F52" s="22">
        <v>1</v>
      </c>
      <c r="G52" s="22">
        <v>0</v>
      </c>
      <c r="H52" s="22">
        <v>1</v>
      </c>
      <c r="I52" s="23">
        <v>1</v>
      </c>
      <c r="J52" s="24">
        <v>9</v>
      </c>
      <c r="K52" s="26">
        <v>13</v>
      </c>
      <c r="L52" s="68">
        <v>12</v>
      </c>
      <c r="M52" s="25">
        <v>535</v>
      </c>
      <c r="N52" s="26">
        <v>572</v>
      </c>
      <c r="O52" s="27">
        <v>507</v>
      </c>
      <c r="P52" s="472">
        <f t="shared" si="7"/>
        <v>0</v>
      </c>
      <c r="Q52" s="33">
        <f t="shared" si="8"/>
        <v>0.8333333333333334</v>
      </c>
      <c r="R52" s="33">
        <f t="shared" si="9"/>
        <v>0.2</v>
      </c>
      <c r="S52" s="33">
        <f t="shared" si="10"/>
        <v>0.09090909090909091</v>
      </c>
      <c r="T52" s="33">
        <f t="shared" si="11"/>
        <v>0</v>
      </c>
      <c r="U52" s="33">
        <f t="shared" si="11"/>
        <v>0.25</v>
      </c>
      <c r="V52" s="473">
        <f t="shared" si="11"/>
        <v>0.25</v>
      </c>
      <c r="W52" s="250">
        <f t="shared" si="6"/>
        <v>0.24324324324324326</v>
      </c>
      <c r="X52" s="69">
        <v>0.35135135135135137</v>
      </c>
      <c r="Y52" s="70">
        <v>0.32432432432432434</v>
      </c>
      <c r="Z52" s="32">
        <v>0.17</v>
      </c>
      <c r="AA52" s="33">
        <v>0.18</v>
      </c>
      <c r="AB52" s="34">
        <v>0.16</v>
      </c>
    </row>
    <row r="53" spans="1:28" s="139" customFormat="1" ht="13.5" customHeight="1">
      <c r="A53" s="519">
        <v>5</v>
      </c>
      <c r="B53" s="3">
        <v>18</v>
      </c>
      <c r="C53" s="95">
        <v>0</v>
      </c>
      <c r="D53" s="96">
        <v>5</v>
      </c>
      <c r="E53" s="96">
        <v>0</v>
      </c>
      <c r="F53" s="96">
        <v>0</v>
      </c>
      <c r="G53" s="96">
        <v>4</v>
      </c>
      <c r="H53" s="96">
        <v>2</v>
      </c>
      <c r="I53" s="97">
        <v>0</v>
      </c>
      <c r="J53" s="54">
        <v>11</v>
      </c>
      <c r="K53" s="58">
        <v>4</v>
      </c>
      <c r="L53" s="71">
        <v>2</v>
      </c>
      <c r="M53" s="57">
        <v>379</v>
      </c>
      <c r="N53" s="58">
        <v>340</v>
      </c>
      <c r="O53" s="59">
        <v>339</v>
      </c>
      <c r="P53" s="476">
        <f t="shared" si="7"/>
        <v>0</v>
      </c>
      <c r="Q53" s="65">
        <f t="shared" si="8"/>
        <v>0.8333333333333334</v>
      </c>
      <c r="R53" s="65">
        <f t="shared" si="9"/>
        <v>0</v>
      </c>
      <c r="S53" s="65">
        <f t="shared" si="10"/>
        <v>0</v>
      </c>
      <c r="T53" s="65">
        <f t="shared" si="11"/>
        <v>1</v>
      </c>
      <c r="U53" s="65">
        <f t="shared" si="11"/>
        <v>0.5</v>
      </c>
      <c r="V53" s="477">
        <f t="shared" si="11"/>
        <v>0</v>
      </c>
      <c r="W53" s="251">
        <f t="shared" si="6"/>
        <v>0.2972972972972973</v>
      </c>
      <c r="X53" s="72">
        <v>0.10810810810810811</v>
      </c>
      <c r="Y53" s="73">
        <v>0.05405405405405406</v>
      </c>
      <c r="Z53" s="64">
        <v>0.12</v>
      </c>
      <c r="AA53" s="65">
        <v>0.11</v>
      </c>
      <c r="AB53" s="66">
        <v>0.11</v>
      </c>
    </row>
    <row r="54" spans="1:28" s="139" customFormat="1" ht="13.5" customHeight="1">
      <c r="A54" s="520"/>
      <c r="B54" s="4">
        <v>19</v>
      </c>
      <c r="C54" s="21">
        <v>1</v>
      </c>
      <c r="D54" s="22">
        <v>5</v>
      </c>
      <c r="E54" s="22">
        <v>0</v>
      </c>
      <c r="F54" s="22">
        <v>3</v>
      </c>
      <c r="G54" s="22">
        <v>0</v>
      </c>
      <c r="H54" s="22">
        <v>0</v>
      </c>
      <c r="I54" s="23">
        <v>0</v>
      </c>
      <c r="J54" s="24">
        <v>9</v>
      </c>
      <c r="K54" s="26">
        <v>6</v>
      </c>
      <c r="L54" s="68">
        <v>14</v>
      </c>
      <c r="M54" s="25">
        <v>391</v>
      </c>
      <c r="N54" s="26">
        <v>356</v>
      </c>
      <c r="O54" s="27">
        <v>342</v>
      </c>
      <c r="P54" s="472">
        <f t="shared" si="7"/>
        <v>0.3333333333333333</v>
      </c>
      <c r="Q54" s="33">
        <f t="shared" si="8"/>
        <v>0.8333333333333334</v>
      </c>
      <c r="R54" s="33">
        <f t="shared" si="9"/>
        <v>0</v>
      </c>
      <c r="S54" s="33">
        <f t="shared" si="10"/>
        <v>0.2727272727272727</v>
      </c>
      <c r="T54" s="33">
        <f t="shared" si="11"/>
        <v>0</v>
      </c>
      <c r="U54" s="33">
        <f t="shared" si="11"/>
        <v>0</v>
      </c>
      <c r="V54" s="473">
        <f t="shared" si="11"/>
        <v>0</v>
      </c>
      <c r="W54" s="250">
        <f t="shared" si="6"/>
        <v>0.24324324324324326</v>
      </c>
      <c r="X54" s="69">
        <v>0.16216216216216217</v>
      </c>
      <c r="Y54" s="70">
        <v>0.3783783783783784</v>
      </c>
      <c r="Z54" s="32">
        <v>0.12</v>
      </c>
      <c r="AA54" s="33">
        <v>0.11</v>
      </c>
      <c r="AB54" s="34">
        <v>0.11</v>
      </c>
    </row>
    <row r="55" spans="1:28" s="139" customFormat="1" ht="13.5" customHeight="1">
      <c r="A55" s="520"/>
      <c r="B55" s="4">
        <v>20</v>
      </c>
      <c r="C55" s="21">
        <v>0</v>
      </c>
      <c r="D55" s="22">
        <v>3</v>
      </c>
      <c r="E55" s="22">
        <v>0</v>
      </c>
      <c r="F55" s="22">
        <v>1</v>
      </c>
      <c r="G55" s="22">
        <v>1</v>
      </c>
      <c r="H55" s="22">
        <v>0</v>
      </c>
      <c r="I55" s="23">
        <v>0</v>
      </c>
      <c r="J55" s="24">
        <v>5</v>
      </c>
      <c r="K55" s="26">
        <v>8</v>
      </c>
      <c r="L55" s="68">
        <v>6</v>
      </c>
      <c r="M55" s="25">
        <v>359</v>
      </c>
      <c r="N55" s="26">
        <v>369</v>
      </c>
      <c r="O55" s="27">
        <v>337</v>
      </c>
      <c r="P55" s="472">
        <f t="shared" si="7"/>
        <v>0</v>
      </c>
      <c r="Q55" s="33">
        <f t="shared" si="8"/>
        <v>0.5</v>
      </c>
      <c r="R55" s="33">
        <f t="shared" si="9"/>
        <v>0</v>
      </c>
      <c r="S55" s="33">
        <f t="shared" si="10"/>
        <v>0.09090909090909091</v>
      </c>
      <c r="T55" s="33">
        <f t="shared" si="11"/>
        <v>0.25</v>
      </c>
      <c r="U55" s="33">
        <f t="shared" si="11"/>
        <v>0</v>
      </c>
      <c r="V55" s="473">
        <f t="shared" si="11"/>
        <v>0</v>
      </c>
      <c r="W55" s="250">
        <f t="shared" si="6"/>
        <v>0.13513513513513514</v>
      </c>
      <c r="X55" s="69">
        <v>0.21621621621621623</v>
      </c>
      <c r="Y55" s="70">
        <v>0.16216216216216217</v>
      </c>
      <c r="Z55" s="32">
        <v>0.11</v>
      </c>
      <c r="AA55" s="33">
        <v>0.12</v>
      </c>
      <c r="AB55" s="34">
        <v>0.11</v>
      </c>
    </row>
    <row r="56" spans="1:28" s="139" customFormat="1" ht="13.5" customHeight="1">
      <c r="A56" s="520"/>
      <c r="B56" s="4">
        <v>21</v>
      </c>
      <c r="C56" s="21">
        <v>0</v>
      </c>
      <c r="D56" s="22">
        <v>4</v>
      </c>
      <c r="E56" s="22">
        <v>0</v>
      </c>
      <c r="F56" s="22">
        <v>0</v>
      </c>
      <c r="G56" s="22">
        <v>2</v>
      </c>
      <c r="H56" s="22">
        <v>0</v>
      </c>
      <c r="I56" s="23">
        <v>0</v>
      </c>
      <c r="J56" s="24">
        <v>6</v>
      </c>
      <c r="K56" s="26">
        <v>9</v>
      </c>
      <c r="L56" s="68">
        <v>8</v>
      </c>
      <c r="M56" s="25">
        <v>426</v>
      </c>
      <c r="N56" s="26">
        <v>397</v>
      </c>
      <c r="O56" s="27">
        <v>361</v>
      </c>
      <c r="P56" s="472">
        <f t="shared" si="7"/>
        <v>0</v>
      </c>
      <c r="Q56" s="33">
        <f t="shared" si="8"/>
        <v>0.6666666666666666</v>
      </c>
      <c r="R56" s="33">
        <f t="shared" si="9"/>
        <v>0</v>
      </c>
      <c r="S56" s="33">
        <f t="shared" si="10"/>
        <v>0</v>
      </c>
      <c r="T56" s="33">
        <f t="shared" si="11"/>
        <v>0.5</v>
      </c>
      <c r="U56" s="33">
        <f t="shared" si="11"/>
        <v>0</v>
      </c>
      <c r="V56" s="473">
        <f t="shared" si="11"/>
        <v>0</v>
      </c>
      <c r="W56" s="250">
        <f t="shared" si="6"/>
        <v>0.16216216216216217</v>
      </c>
      <c r="X56" s="69">
        <v>0.24324324324324326</v>
      </c>
      <c r="Y56" s="70">
        <v>0.21621621621621623</v>
      </c>
      <c r="Z56" s="32">
        <v>0.14</v>
      </c>
      <c r="AA56" s="33">
        <v>0.13</v>
      </c>
      <c r="AB56" s="34">
        <v>0.12</v>
      </c>
    </row>
    <row r="57" spans="1:28" s="134" customFormat="1" ht="13.5" customHeight="1">
      <c r="A57" s="521"/>
      <c r="B57" s="391">
        <v>22</v>
      </c>
      <c r="C57" s="40">
        <v>0</v>
      </c>
      <c r="D57" s="41">
        <v>3</v>
      </c>
      <c r="E57" s="41">
        <v>0</v>
      </c>
      <c r="F57" s="41">
        <v>0</v>
      </c>
      <c r="G57" s="41">
        <v>1</v>
      </c>
      <c r="H57" s="41">
        <v>1</v>
      </c>
      <c r="I57" s="136">
        <v>0</v>
      </c>
      <c r="J57" s="397">
        <v>5</v>
      </c>
      <c r="K57" s="41">
        <v>4</v>
      </c>
      <c r="L57" s="136">
        <v>4</v>
      </c>
      <c r="M57" s="40">
        <v>369</v>
      </c>
      <c r="N57" s="41">
        <v>381</v>
      </c>
      <c r="O57" s="42">
        <v>300</v>
      </c>
      <c r="P57" s="478">
        <f t="shared" si="7"/>
        <v>0</v>
      </c>
      <c r="Q57" s="48">
        <f t="shared" si="8"/>
        <v>0.5</v>
      </c>
      <c r="R57" s="48">
        <f t="shared" si="9"/>
        <v>0</v>
      </c>
      <c r="S57" s="48">
        <f t="shared" si="10"/>
        <v>0</v>
      </c>
      <c r="T57" s="48">
        <f t="shared" si="11"/>
        <v>0.25</v>
      </c>
      <c r="U57" s="48">
        <f t="shared" si="11"/>
        <v>0.25</v>
      </c>
      <c r="V57" s="479">
        <f t="shared" si="11"/>
        <v>0</v>
      </c>
      <c r="W57" s="252">
        <f t="shared" si="6"/>
        <v>0.13513513513513514</v>
      </c>
      <c r="X57" s="137">
        <v>0.10810810810810811</v>
      </c>
      <c r="Y57" s="138">
        <v>0.10810810810810811</v>
      </c>
      <c r="Z57" s="47">
        <v>0.12</v>
      </c>
      <c r="AA57" s="48">
        <v>0.12</v>
      </c>
      <c r="AB57" s="49">
        <v>0.1</v>
      </c>
    </row>
    <row r="58" spans="1:28" s="134" customFormat="1" ht="15.75" customHeight="1">
      <c r="A58" s="555" t="s">
        <v>60</v>
      </c>
      <c r="B58" s="556"/>
      <c r="C58" s="238">
        <f>SUM(C6:C57)</f>
        <v>111</v>
      </c>
      <c r="D58" s="239">
        <f aca="true" t="shared" si="12" ref="D58:I58">SUM(D6:D57)</f>
        <v>307</v>
      </c>
      <c r="E58" s="239">
        <f t="shared" si="12"/>
        <v>449</v>
      </c>
      <c r="F58" s="239">
        <f t="shared" si="12"/>
        <v>462</v>
      </c>
      <c r="G58" s="239">
        <f t="shared" si="12"/>
        <v>152</v>
      </c>
      <c r="H58" s="239">
        <f t="shared" si="12"/>
        <v>127</v>
      </c>
      <c r="I58" s="311">
        <f t="shared" si="12"/>
        <v>94</v>
      </c>
      <c r="J58" s="216">
        <f aca="true" t="shared" si="13" ref="J58:Y58">SUM(J6:J57)</f>
        <v>1702</v>
      </c>
      <c r="K58" s="217">
        <f t="shared" si="13"/>
        <v>1094</v>
      </c>
      <c r="L58" s="482">
        <f t="shared" si="13"/>
        <v>850</v>
      </c>
      <c r="M58" s="216">
        <f>SUM(M6:M57)</f>
        <v>95237</v>
      </c>
      <c r="N58" s="217">
        <f t="shared" si="13"/>
        <v>71397</v>
      </c>
      <c r="O58" s="218">
        <f t="shared" si="13"/>
        <v>58966</v>
      </c>
      <c r="P58" s="386">
        <f t="shared" si="13"/>
        <v>37.00000000000001</v>
      </c>
      <c r="Q58" s="242">
        <f t="shared" si="13"/>
        <v>51.16666666666668</v>
      </c>
      <c r="R58" s="242">
        <f t="shared" si="13"/>
        <v>89.80000000000001</v>
      </c>
      <c r="S58" s="242">
        <f t="shared" si="13"/>
        <v>41.99999999999999</v>
      </c>
      <c r="T58" s="242">
        <f t="shared" si="13"/>
        <v>38</v>
      </c>
      <c r="U58" s="242">
        <f t="shared" si="13"/>
        <v>31.75</v>
      </c>
      <c r="V58" s="308">
        <f t="shared" si="13"/>
        <v>23.5</v>
      </c>
      <c r="W58" s="241">
        <f t="shared" si="13"/>
        <v>45.99999999999999</v>
      </c>
      <c r="X58" s="242">
        <f t="shared" si="13"/>
        <v>29.567567567567565</v>
      </c>
      <c r="Y58" s="308">
        <f t="shared" si="13"/>
        <v>22.97297297297297</v>
      </c>
      <c r="Z58" s="241">
        <f>SUM(Z6:Z57)</f>
        <v>30.270000000000007</v>
      </c>
      <c r="AA58" s="308">
        <f>SUM(AA6:AA57)</f>
        <v>22.740000000000006</v>
      </c>
      <c r="AB58" s="243">
        <f>SUM(AB6:AB57)</f>
        <v>19.220000000000006</v>
      </c>
    </row>
    <row r="59" spans="2:28" s="329" customFormat="1" ht="13.5" customHeight="1">
      <c r="B59" s="325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168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2"/>
    </row>
    <row r="60" spans="2:28" s="467" customFormat="1" ht="17.25">
      <c r="B60" s="483"/>
      <c r="O60" s="468"/>
      <c r="AB60" s="469"/>
    </row>
    <row r="61" spans="2:13" s="467" customFormat="1" ht="17.25">
      <c r="B61" s="483"/>
      <c r="M61" s="471"/>
    </row>
    <row r="62" s="467" customFormat="1" ht="17.25">
      <c r="B62" s="483"/>
    </row>
    <row r="63" spans="2:28" s="465" customFormat="1" ht="17.25">
      <c r="B63" s="466"/>
      <c r="M63" s="467"/>
      <c r="N63" s="467"/>
      <c r="O63" s="467"/>
      <c r="Z63" s="467"/>
      <c r="AA63" s="467"/>
      <c r="AB63" s="467"/>
    </row>
    <row r="64" spans="2:28" s="465" customFormat="1" ht="17.25">
      <c r="B64" s="466"/>
      <c r="M64" s="467"/>
      <c r="N64" s="467"/>
      <c r="O64" s="467"/>
      <c r="Z64" s="467"/>
      <c r="AA64" s="467"/>
      <c r="AB64" s="467"/>
    </row>
    <row r="65" spans="2:28" s="465" customFormat="1" ht="17.25">
      <c r="B65" s="466"/>
      <c r="M65" s="467"/>
      <c r="N65" s="467"/>
      <c r="O65" s="467"/>
      <c r="Z65" s="467"/>
      <c r="AA65" s="467"/>
      <c r="AB65" s="470"/>
    </row>
    <row r="66" spans="2:28" s="465" customFormat="1" ht="17.25">
      <c r="B66" s="466"/>
      <c r="M66" s="467"/>
      <c r="N66" s="467"/>
      <c r="O66" s="467"/>
      <c r="Z66" s="467"/>
      <c r="AA66" s="467"/>
      <c r="AB66" s="467"/>
    </row>
  </sheetData>
  <sheetProtection/>
  <mergeCells count="33">
    <mergeCell ref="A58:B58"/>
    <mergeCell ref="A6:A9"/>
    <mergeCell ref="A10:A13"/>
    <mergeCell ref="W3:Y3"/>
    <mergeCell ref="A23:A26"/>
    <mergeCell ref="A45:A48"/>
    <mergeCell ref="A41:A44"/>
    <mergeCell ref="A14:A18"/>
    <mergeCell ref="A27:A31"/>
    <mergeCell ref="A32:A35"/>
    <mergeCell ref="A49:A52"/>
    <mergeCell ref="A36:A40"/>
    <mergeCell ref="C2:O2"/>
    <mergeCell ref="A53:A57"/>
    <mergeCell ref="P2:AB2"/>
    <mergeCell ref="C3:I3"/>
    <mergeCell ref="J3:L3"/>
    <mergeCell ref="M3:O3"/>
    <mergeCell ref="Z3:AB3"/>
    <mergeCell ref="A19:A22"/>
    <mergeCell ref="P3:V3"/>
    <mergeCell ref="J4:J5"/>
    <mergeCell ref="K4:K5"/>
    <mergeCell ref="L4:L5"/>
    <mergeCell ref="M4:M5"/>
    <mergeCell ref="N4:N5"/>
    <mergeCell ref="O4:O5"/>
    <mergeCell ref="W4:W5"/>
    <mergeCell ref="X4:X5"/>
    <mergeCell ref="Y4:Y5"/>
    <mergeCell ref="Z4:Z5"/>
    <mergeCell ref="AA4:AA5"/>
    <mergeCell ref="AB4:AB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B6:B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D64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8.75390625" style="171" customWidth="1"/>
    <col min="16" max="22" width="7.75390625" style="171" customWidth="1"/>
    <col min="23" max="28" width="7.875" style="171" customWidth="1"/>
    <col min="29" max="16384" width="9.00390625" style="169" customWidth="1"/>
  </cols>
  <sheetData>
    <row r="1" spans="1:28" s="114" customFormat="1" ht="24.75" customHeight="1">
      <c r="A1" s="7" t="s">
        <v>105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57" t="s">
        <v>96</v>
      </c>
      <c r="Q3" s="530"/>
      <c r="R3" s="530"/>
      <c r="S3" s="530"/>
      <c r="T3" s="530"/>
      <c r="U3" s="530"/>
      <c r="V3" s="530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26" customFormat="1" ht="13.5" customHeight="1">
      <c r="A6" s="528">
        <v>1</v>
      </c>
      <c r="B6" s="118" t="s">
        <v>0</v>
      </c>
      <c r="C6" s="84">
        <v>4</v>
      </c>
      <c r="D6" s="119">
        <v>2</v>
      </c>
      <c r="E6" s="119">
        <v>7</v>
      </c>
      <c r="F6" s="119">
        <v>8</v>
      </c>
      <c r="G6" s="119">
        <v>3</v>
      </c>
      <c r="H6" s="119">
        <v>3</v>
      </c>
      <c r="I6" s="120">
        <v>11</v>
      </c>
      <c r="J6" s="84">
        <f aca="true" t="shared" si="0" ref="J6:J57">SUM(C6:I6)</f>
        <v>38</v>
      </c>
      <c r="K6" s="119">
        <v>38</v>
      </c>
      <c r="L6" s="121">
        <v>49</v>
      </c>
      <c r="M6" s="81">
        <v>1733</v>
      </c>
      <c r="N6" s="82">
        <v>2529</v>
      </c>
      <c r="O6" s="87">
        <v>3045</v>
      </c>
      <c r="P6" s="88">
        <f aca="true" t="shared" si="1" ref="P6:P37">C6/3</f>
        <v>1.3333333333333333</v>
      </c>
      <c r="Q6" s="89">
        <f aca="true" t="shared" si="2" ref="Q6:Q37">D6/6</f>
        <v>0.3333333333333333</v>
      </c>
      <c r="R6" s="89">
        <f aca="true" t="shared" si="3" ref="R6:R37">E6/5</f>
        <v>1.4</v>
      </c>
      <c r="S6" s="89">
        <f aca="true" t="shared" si="4" ref="S6:S37">F6/11</f>
        <v>0.7272727272727273</v>
      </c>
      <c r="T6" s="89">
        <f aca="true" t="shared" si="5" ref="T6:T37">G6/4</f>
        <v>0.75</v>
      </c>
      <c r="U6" s="89">
        <f aca="true" t="shared" si="6" ref="U6:U37">H6/4</f>
        <v>0.75</v>
      </c>
      <c r="V6" s="90">
        <f aca="true" t="shared" si="7" ref="V6:V37">I6/4</f>
        <v>2.75</v>
      </c>
      <c r="W6" s="91">
        <f aca="true" t="shared" si="8" ref="W6:W37">J6/37</f>
        <v>1.027027027027027</v>
      </c>
      <c r="X6" s="89">
        <v>1.027027027027027</v>
      </c>
      <c r="Y6" s="123">
        <v>1.3243243243243243</v>
      </c>
      <c r="Z6" s="179">
        <v>0.57</v>
      </c>
      <c r="AA6" s="180">
        <v>0.81</v>
      </c>
      <c r="AB6" s="181">
        <v>0.97</v>
      </c>
    </row>
    <row r="7" spans="1:28" s="126" customFormat="1" ht="13.5" customHeight="1">
      <c r="A7" s="520"/>
      <c r="B7" s="6" t="s">
        <v>1</v>
      </c>
      <c r="C7" s="24">
        <v>2</v>
      </c>
      <c r="D7" s="51">
        <v>1</v>
      </c>
      <c r="E7" s="51">
        <v>13</v>
      </c>
      <c r="F7" s="51">
        <v>15</v>
      </c>
      <c r="G7" s="51">
        <v>6</v>
      </c>
      <c r="H7" s="51">
        <v>1</v>
      </c>
      <c r="I7" s="52">
        <v>3</v>
      </c>
      <c r="J7" s="24">
        <f t="shared" si="0"/>
        <v>41</v>
      </c>
      <c r="K7" s="51">
        <v>26</v>
      </c>
      <c r="L7" s="127">
        <v>54</v>
      </c>
      <c r="M7" s="21">
        <v>2214</v>
      </c>
      <c r="N7" s="22">
        <v>2170</v>
      </c>
      <c r="O7" s="27">
        <v>2399</v>
      </c>
      <c r="P7" s="28">
        <f t="shared" si="1"/>
        <v>0.6666666666666666</v>
      </c>
      <c r="Q7" s="29">
        <f t="shared" si="2"/>
        <v>0.16666666666666666</v>
      </c>
      <c r="R7" s="29">
        <f t="shared" si="3"/>
        <v>2.6</v>
      </c>
      <c r="S7" s="29">
        <f t="shared" si="4"/>
        <v>1.3636363636363635</v>
      </c>
      <c r="T7" s="29">
        <f t="shared" si="5"/>
        <v>1.5</v>
      </c>
      <c r="U7" s="29">
        <f t="shared" si="6"/>
        <v>0.25</v>
      </c>
      <c r="V7" s="30">
        <f t="shared" si="7"/>
        <v>0.75</v>
      </c>
      <c r="W7" s="31">
        <f t="shared" si="8"/>
        <v>1.1081081081081081</v>
      </c>
      <c r="X7" s="29">
        <v>0.7027027027027027</v>
      </c>
      <c r="Y7" s="70">
        <v>1.4594594594594594</v>
      </c>
      <c r="Z7" s="190">
        <v>0.7</v>
      </c>
      <c r="AA7" s="191">
        <v>0.69</v>
      </c>
      <c r="AB7" s="155">
        <v>0.76</v>
      </c>
    </row>
    <row r="8" spans="1:28" s="126" customFormat="1" ht="13.5" customHeight="1">
      <c r="A8" s="520"/>
      <c r="B8" s="6" t="s">
        <v>2</v>
      </c>
      <c r="C8" s="24">
        <v>3</v>
      </c>
      <c r="D8" s="51">
        <v>5</v>
      </c>
      <c r="E8" s="51">
        <v>2</v>
      </c>
      <c r="F8" s="51">
        <v>12</v>
      </c>
      <c r="G8" s="51">
        <v>5</v>
      </c>
      <c r="H8" s="51">
        <v>2</v>
      </c>
      <c r="I8" s="52">
        <v>1</v>
      </c>
      <c r="J8" s="24">
        <f t="shared" si="0"/>
        <v>30</v>
      </c>
      <c r="K8" s="51">
        <v>54</v>
      </c>
      <c r="L8" s="127">
        <v>54</v>
      </c>
      <c r="M8" s="21">
        <v>1682</v>
      </c>
      <c r="N8" s="22">
        <v>2094</v>
      </c>
      <c r="O8" s="27">
        <v>2422</v>
      </c>
      <c r="P8" s="28">
        <f t="shared" si="1"/>
        <v>1</v>
      </c>
      <c r="Q8" s="29">
        <f t="shared" si="2"/>
        <v>0.8333333333333334</v>
      </c>
      <c r="R8" s="29">
        <f t="shared" si="3"/>
        <v>0.4</v>
      </c>
      <c r="S8" s="29">
        <f t="shared" si="4"/>
        <v>1.0909090909090908</v>
      </c>
      <c r="T8" s="29">
        <f t="shared" si="5"/>
        <v>1.25</v>
      </c>
      <c r="U8" s="29">
        <f t="shared" si="6"/>
        <v>0.5</v>
      </c>
      <c r="V8" s="30">
        <f t="shared" si="7"/>
        <v>0.25</v>
      </c>
      <c r="W8" s="31">
        <f t="shared" si="8"/>
        <v>0.8108108108108109</v>
      </c>
      <c r="X8" s="29">
        <v>1.4594594594594594</v>
      </c>
      <c r="Y8" s="70">
        <v>1.4594594594594594</v>
      </c>
      <c r="Z8" s="190">
        <v>0.53</v>
      </c>
      <c r="AA8" s="191">
        <v>0.67</v>
      </c>
      <c r="AB8" s="155">
        <v>0.77</v>
      </c>
    </row>
    <row r="9" spans="1:28" s="126" customFormat="1" ht="13.5" customHeight="1">
      <c r="A9" s="520"/>
      <c r="B9" s="6" t="s">
        <v>3</v>
      </c>
      <c r="C9" s="24">
        <v>8</v>
      </c>
      <c r="D9" s="51">
        <v>5</v>
      </c>
      <c r="E9" s="51">
        <v>0</v>
      </c>
      <c r="F9" s="51">
        <v>24</v>
      </c>
      <c r="G9" s="51">
        <v>1</v>
      </c>
      <c r="H9" s="51">
        <v>1</v>
      </c>
      <c r="I9" s="52">
        <v>5</v>
      </c>
      <c r="J9" s="24">
        <f t="shared" si="0"/>
        <v>44</v>
      </c>
      <c r="K9" s="51">
        <v>43</v>
      </c>
      <c r="L9" s="127">
        <v>60</v>
      </c>
      <c r="M9" s="21">
        <v>1786</v>
      </c>
      <c r="N9" s="22">
        <v>2078</v>
      </c>
      <c r="O9" s="27">
        <v>2268</v>
      </c>
      <c r="P9" s="28">
        <f t="shared" si="1"/>
        <v>2.6666666666666665</v>
      </c>
      <c r="Q9" s="29">
        <f t="shared" si="2"/>
        <v>0.8333333333333334</v>
      </c>
      <c r="R9" s="29">
        <f t="shared" si="3"/>
        <v>0</v>
      </c>
      <c r="S9" s="29">
        <f t="shared" si="4"/>
        <v>2.1818181818181817</v>
      </c>
      <c r="T9" s="29">
        <f t="shared" si="5"/>
        <v>0.25</v>
      </c>
      <c r="U9" s="29">
        <f t="shared" si="6"/>
        <v>0.25</v>
      </c>
      <c r="V9" s="30">
        <f t="shared" si="7"/>
        <v>1.25</v>
      </c>
      <c r="W9" s="31">
        <f t="shared" si="8"/>
        <v>1.1891891891891893</v>
      </c>
      <c r="X9" s="29">
        <v>1.162162162162162</v>
      </c>
      <c r="Y9" s="70">
        <v>1.6216216216216217</v>
      </c>
      <c r="Z9" s="190">
        <v>0.57</v>
      </c>
      <c r="AA9" s="191">
        <v>0.66</v>
      </c>
      <c r="AB9" s="155">
        <v>0.72</v>
      </c>
    </row>
    <row r="10" spans="1:28" s="126" customFormat="1" ht="13.5" customHeight="1">
      <c r="A10" s="521"/>
      <c r="B10" s="135" t="s">
        <v>4</v>
      </c>
      <c r="C10" s="39">
        <v>4</v>
      </c>
      <c r="D10" s="456">
        <v>3</v>
      </c>
      <c r="E10" s="456">
        <v>5</v>
      </c>
      <c r="F10" s="456">
        <v>18</v>
      </c>
      <c r="G10" s="456">
        <v>11</v>
      </c>
      <c r="H10" s="456">
        <v>7</v>
      </c>
      <c r="I10" s="457">
        <v>4</v>
      </c>
      <c r="J10" s="39">
        <f t="shared" si="0"/>
        <v>52</v>
      </c>
      <c r="K10" s="456">
        <v>46</v>
      </c>
      <c r="L10" s="458">
        <v>38</v>
      </c>
      <c r="M10" s="36">
        <v>1658</v>
      </c>
      <c r="N10" s="37">
        <v>1689</v>
      </c>
      <c r="O10" s="42">
        <v>1945</v>
      </c>
      <c r="P10" s="43">
        <f t="shared" si="1"/>
        <v>1.3333333333333333</v>
      </c>
      <c r="Q10" s="44">
        <f t="shared" si="2"/>
        <v>0.5</v>
      </c>
      <c r="R10" s="44">
        <f t="shared" si="3"/>
        <v>1</v>
      </c>
      <c r="S10" s="44">
        <f t="shared" si="4"/>
        <v>1.6363636363636365</v>
      </c>
      <c r="T10" s="44">
        <f t="shared" si="5"/>
        <v>2.75</v>
      </c>
      <c r="U10" s="44">
        <f t="shared" si="6"/>
        <v>1.75</v>
      </c>
      <c r="V10" s="45">
        <f t="shared" si="7"/>
        <v>1</v>
      </c>
      <c r="W10" s="46">
        <f t="shared" si="8"/>
        <v>1.4054054054054055</v>
      </c>
      <c r="X10" s="44">
        <v>1.2432432432432432</v>
      </c>
      <c r="Y10" s="138">
        <v>1.027027027027027</v>
      </c>
      <c r="Z10" s="199">
        <v>0.52</v>
      </c>
      <c r="AA10" s="200">
        <v>0.54</v>
      </c>
      <c r="AB10" s="201">
        <v>0.62</v>
      </c>
    </row>
    <row r="11" spans="1:28" s="134" customFormat="1" ht="13.5" customHeight="1">
      <c r="A11" s="519">
        <v>2</v>
      </c>
      <c r="B11" s="6" t="s">
        <v>5</v>
      </c>
      <c r="C11" s="25">
        <v>4</v>
      </c>
      <c r="D11" s="26">
        <v>1</v>
      </c>
      <c r="E11" s="26">
        <v>3</v>
      </c>
      <c r="F11" s="26">
        <v>13</v>
      </c>
      <c r="G11" s="26">
        <v>2</v>
      </c>
      <c r="H11" s="26">
        <v>3</v>
      </c>
      <c r="I11" s="68">
        <v>5</v>
      </c>
      <c r="J11" s="24">
        <f t="shared" si="0"/>
        <v>31</v>
      </c>
      <c r="K11" s="26">
        <v>34</v>
      </c>
      <c r="L11" s="68">
        <v>44</v>
      </c>
      <c r="M11" s="25">
        <v>1430</v>
      </c>
      <c r="N11" s="26">
        <v>1399</v>
      </c>
      <c r="O11" s="27">
        <v>1507</v>
      </c>
      <c r="P11" s="28">
        <f t="shared" si="1"/>
        <v>1.3333333333333333</v>
      </c>
      <c r="Q11" s="29">
        <f t="shared" si="2"/>
        <v>0.16666666666666666</v>
      </c>
      <c r="R11" s="29">
        <f t="shared" si="3"/>
        <v>0.6</v>
      </c>
      <c r="S11" s="29">
        <f t="shared" si="4"/>
        <v>1.1818181818181819</v>
      </c>
      <c r="T11" s="29">
        <f t="shared" si="5"/>
        <v>0.5</v>
      </c>
      <c r="U11" s="29">
        <f t="shared" si="6"/>
        <v>0.75</v>
      </c>
      <c r="V11" s="128">
        <f t="shared" si="7"/>
        <v>1.25</v>
      </c>
      <c r="W11" s="31">
        <f t="shared" si="8"/>
        <v>0.8378378378378378</v>
      </c>
      <c r="X11" s="69">
        <v>0.918918918918919</v>
      </c>
      <c r="Y11" s="70">
        <v>1.1891891891891893</v>
      </c>
      <c r="Z11" s="190">
        <v>0.45</v>
      </c>
      <c r="AA11" s="191">
        <v>0.44</v>
      </c>
      <c r="AB11" s="155">
        <v>0.48</v>
      </c>
    </row>
    <row r="12" spans="1:28" s="134" customFormat="1" ht="13.5" customHeight="1">
      <c r="A12" s="520"/>
      <c r="B12" s="6" t="s">
        <v>6</v>
      </c>
      <c r="C12" s="25">
        <v>4</v>
      </c>
      <c r="D12" s="26">
        <v>10</v>
      </c>
      <c r="E12" s="26">
        <v>2</v>
      </c>
      <c r="F12" s="26">
        <v>7</v>
      </c>
      <c r="G12" s="26">
        <v>6</v>
      </c>
      <c r="H12" s="26">
        <v>4</v>
      </c>
      <c r="I12" s="68">
        <v>4</v>
      </c>
      <c r="J12" s="24">
        <f t="shared" si="0"/>
        <v>37</v>
      </c>
      <c r="K12" s="26">
        <v>21</v>
      </c>
      <c r="L12" s="68">
        <v>36</v>
      </c>
      <c r="M12" s="25">
        <v>1166</v>
      </c>
      <c r="N12" s="26">
        <v>1337</v>
      </c>
      <c r="O12" s="27">
        <v>1502</v>
      </c>
      <c r="P12" s="28">
        <f t="shared" si="1"/>
        <v>1.3333333333333333</v>
      </c>
      <c r="Q12" s="29">
        <f t="shared" si="2"/>
        <v>1.6666666666666667</v>
      </c>
      <c r="R12" s="29">
        <f t="shared" si="3"/>
        <v>0.4</v>
      </c>
      <c r="S12" s="29">
        <f t="shared" si="4"/>
        <v>0.6363636363636364</v>
      </c>
      <c r="T12" s="29">
        <f t="shared" si="5"/>
        <v>1.5</v>
      </c>
      <c r="U12" s="29">
        <f t="shared" si="6"/>
        <v>1</v>
      </c>
      <c r="V12" s="128">
        <f t="shared" si="7"/>
        <v>1</v>
      </c>
      <c r="W12" s="31">
        <f t="shared" si="8"/>
        <v>1</v>
      </c>
      <c r="X12" s="69">
        <v>0.5675675675675675</v>
      </c>
      <c r="Y12" s="70">
        <v>0.972972972972973</v>
      </c>
      <c r="Z12" s="190">
        <v>0.37</v>
      </c>
      <c r="AA12" s="191">
        <v>0.42</v>
      </c>
      <c r="AB12" s="155">
        <v>0.48</v>
      </c>
    </row>
    <row r="13" spans="1:28" s="134" customFormat="1" ht="13.5" customHeight="1">
      <c r="A13" s="520"/>
      <c r="B13" s="6" t="s">
        <v>7</v>
      </c>
      <c r="C13" s="25">
        <v>3</v>
      </c>
      <c r="D13" s="26">
        <v>7</v>
      </c>
      <c r="E13" s="26">
        <v>6</v>
      </c>
      <c r="F13" s="26">
        <v>8</v>
      </c>
      <c r="G13" s="26">
        <v>6</v>
      </c>
      <c r="H13" s="26">
        <v>5</v>
      </c>
      <c r="I13" s="68">
        <v>3</v>
      </c>
      <c r="J13" s="24">
        <f t="shared" si="0"/>
        <v>38</v>
      </c>
      <c r="K13" s="26">
        <v>40</v>
      </c>
      <c r="L13" s="68">
        <v>25</v>
      </c>
      <c r="M13" s="25">
        <v>1199</v>
      </c>
      <c r="N13" s="26">
        <v>1347</v>
      </c>
      <c r="O13" s="27">
        <v>1219</v>
      </c>
      <c r="P13" s="28">
        <f t="shared" si="1"/>
        <v>1</v>
      </c>
      <c r="Q13" s="29">
        <f t="shared" si="2"/>
        <v>1.1666666666666667</v>
      </c>
      <c r="R13" s="29">
        <f t="shared" si="3"/>
        <v>1.2</v>
      </c>
      <c r="S13" s="29">
        <f t="shared" si="4"/>
        <v>0.7272727272727273</v>
      </c>
      <c r="T13" s="29">
        <f t="shared" si="5"/>
        <v>1.5</v>
      </c>
      <c r="U13" s="29">
        <f t="shared" si="6"/>
        <v>1.25</v>
      </c>
      <c r="V13" s="128">
        <f t="shared" si="7"/>
        <v>0.75</v>
      </c>
      <c r="W13" s="31">
        <f t="shared" si="8"/>
        <v>1.027027027027027</v>
      </c>
      <c r="X13" s="69">
        <v>1.0810810810810811</v>
      </c>
      <c r="Y13" s="70">
        <v>0.6756756756756757</v>
      </c>
      <c r="Z13" s="190">
        <v>0.38</v>
      </c>
      <c r="AA13" s="191">
        <v>0.43</v>
      </c>
      <c r="AB13" s="155">
        <v>0.39</v>
      </c>
    </row>
    <row r="14" spans="1:28" s="134" customFormat="1" ht="13.5" customHeight="1">
      <c r="A14" s="521"/>
      <c r="B14" s="135" t="s">
        <v>8</v>
      </c>
      <c r="C14" s="40">
        <v>2</v>
      </c>
      <c r="D14" s="41">
        <v>2</v>
      </c>
      <c r="E14" s="41">
        <v>1</v>
      </c>
      <c r="F14" s="41">
        <v>13</v>
      </c>
      <c r="G14" s="41">
        <v>3</v>
      </c>
      <c r="H14" s="41">
        <v>1</v>
      </c>
      <c r="I14" s="136">
        <v>0</v>
      </c>
      <c r="J14" s="39">
        <f t="shared" si="0"/>
        <v>22</v>
      </c>
      <c r="K14" s="41">
        <v>39</v>
      </c>
      <c r="L14" s="136">
        <v>16</v>
      </c>
      <c r="M14" s="40">
        <v>1190</v>
      </c>
      <c r="N14" s="41">
        <v>1305</v>
      </c>
      <c r="O14" s="42">
        <v>1109</v>
      </c>
      <c r="P14" s="43">
        <f t="shared" si="1"/>
        <v>0.6666666666666666</v>
      </c>
      <c r="Q14" s="44">
        <f t="shared" si="2"/>
        <v>0.3333333333333333</v>
      </c>
      <c r="R14" s="44">
        <f t="shared" si="3"/>
        <v>0.2</v>
      </c>
      <c r="S14" s="44">
        <f t="shared" si="4"/>
        <v>1.1818181818181819</v>
      </c>
      <c r="T14" s="44">
        <f t="shared" si="5"/>
        <v>0.75</v>
      </c>
      <c r="U14" s="44">
        <f t="shared" si="6"/>
        <v>0.25</v>
      </c>
      <c r="V14" s="131">
        <f t="shared" si="7"/>
        <v>0</v>
      </c>
      <c r="W14" s="46">
        <f t="shared" si="8"/>
        <v>0.5945945945945946</v>
      </c>
      <c r="X14" s="137">
        <v>1.054054054054054</v>
      </c>
      <c r="Y14" s="138">
        <v>0.43243243243243246</v>
      </c>
      <c r="Z14" s="199">
        <v>0.38</v>
      </c>
      <c r="AA14" s="200">
        <v>0.41</v>
      </c>
      <c r="AB14" s="201">
        <v>0.35</v>
      </c>
    </row>
    <row r="15" spans="1:28" s="134" customFormat="1" ht="13.5" customHeight="1">
      <c r="A15" s="519">
        <v>3</v>
      </c>
      <c r="B15" s="6" t="s">
        <v>9</v>
      </c>
      <c r="C15" s="25">
        <v>0</v>
      </c>
      <c r="D15" s="26">
        <v>4</v>
      </c>
      <c r="E15" s="26">
        <v>3</v>
      </c>
      <c r="F15" s="26">
        <v>8</v>
      </c>
      <c r="G15" s="26">
        <v>1</v>
      </c>
      <c r="H15" s="26">
        <v>2</v>
      </c>
      <c r="I15" s="68">
        <v>0</v>
      </c>
      <c r="J15" s="24">
        <f t="shared" si="0"/>
        <v>18</v>
      </c>
      <c r="K15" s="26">
        <v>34</v>
      </c>
      <c r="L15" s="68">
        <v>23</v>
      </c>
      <c r="M15" s="25">
        <v>1083</v>
      </c>
      <c r="N15" s="26">
        <v>1337</v>
      </c>
      <c r="O15" s="27">
        <v>849</v>
      </c>
      <c r="P15" s="28">
        <f t="shared" si="1"/>
        <v>0</v>
      </c>
      <c r="Q15" s="29">
        <f t="shared" si="2"/>
        <v>0.6666666666666666</v>
      </c>
      <c r="R15" s="29">
        <f t="shared" si="3"/>
        <v>0.6</v>
      </c>
      <c r="S15" s="29">
        <f t="shared" si="4"/>
        <v>0.7272727272727273</v>
      </c>
      <c r="T15" s="29">
        <f t="shared" si="5"/>
        <v>0.25</v>
      </c>
      <c r="U15" s="29">
        <f t="shared" si="6"/>
        <v>0.5</v>
      </c>
      <c r="V15" s="30">
        <f t="shared" si="7"/>
        <v>0</v>
      </c>
      <c r="W15" s="31">
        <f t="shared" si="8"/>
        <v>0.4864864864864865</v>
      </c>
      <c r="X15" s="69">
        <v>0.918918918918919</v>
      </c>
      <c r="Y15" s="70">
        <v>0.6216216216216216</v>
      </c>
      <c r="Z15" s="190">
        <v>0.34</v>
      </c>
      <c r="AA15" s="191">
        <v>0.42</v>
      </c>
      <c r="AB15" s="155">
        <v>0.28</v>
      </c>
    </row>
    <row r="16" spans="1:28" s="134" customFormat="1" ht="13.5" customHeight="1">
      <c r="A16" s="520"/>
      <c r="B16" s="6" t="s">
        <v>10</v>
      </c>
      <c r="C16" s="25">
        <v>1</v>
      </c>
      <c r="D16" s="26">
        <v>6</v>
      </c>
      <c r="E16" s="26">
        <v>2</v>
      </c>
      <c r="F16" s="26">
        <v>8</v>
      </c>
      <c r="G16" s="26">
        <v>0</v>
      </c>
      <c r="H16" s="26">
        <v>2</v>
      </c>
      <c r="I16" s="68">
        <v>2</v>
      </c>
      <c r="J16" s="24">
        <f t="shared" si="0"/>
        <v>21</v>
      </c>
      <c r="K16" s="26">
        <v>34</v>
      </c>
      <c r="L16" s="68">
        <v>19</v>
      </c>
      <c r="M16" s="25">
        <v>1023</v>
      </c>
      <c r="N16" s="26">
        <v>1200</v>
      </c>
      <c r="O16" s="27">
        <v>811</v>
      </c>
      <c r="P16" s="28">
        <f t="shared" si="1"/>
        <v>0.3333333333333333</v>
      </c>
      <c r="Q16" s="29">
        <f t="shared" si="2"/>
        <v>1</v>
      </c>
      <c r="R16" s="29">
        <f t="shared" si="3"/>
        <v>0.4</v>
      </c>
      <c r="S16" s="29">
        <f t="shared" si="4"/>
        <v>0.7272727272727273</v>
      </c>
      <c r="T16" s="29">
        <f t="shared" si="5"/>
        <v>0</v>
      </c>
      <c r="U16" s="29">
        <f t="shared" si="6"/>
        <v>0.5</v>
      </c>
      <c r="V16" s="30">
        <f t="shared" si="7"/>
        <v>0.5</v>
      </c>
      <c r="W16" s="31">
        <f t="shared" si="8"/>
        <v>0.5675675675675675</v>
      </c>
      <c r="X16" s="69">
        <v>0.918918918918919</v>
      </c>
      <c r="Y16" s="70">
        <v>0.5135135135135135</v>
      </c>
      <c r="Z16" s="190">
        <v>0.32</v>
      </c>
      <c r="AA16" s="191">
        <v>0.38</v>
      </c>
      <c r="AB16" s="155">
        <v>0.26</v>
      </c>
    </row>
    <row r="17" spans="1:28" s="134" customFormat="1" ht="13.5" customHeight="1">
      <c r="A17" s="520"/>
      <c r="B17" s="6" t="s">
        <v>11</v>
      </c>
      <c r="C17" s="25">
        <v>1</v>
      </c>
      <c r="D17" s="26">
        <v>2</v>
      </c>
      <c r="E17" s="26">
        <v>0</v>
      </c>
      <c r="F17" s="26">
        <v>3</v>
      </c>
      <c r="G17" s="26">
        <v>2</v>
      </c>
      <c r="H17" s="26">
        <v>1</v>
      </c>
      <c r="I17" s="68">
        <v>2</v>
      </c>
      <c r="J17" s="24">
        <f t="shared" si="0"/>
        <v>11</v>
      </c>
      <c r="K17" s="26">
        <v>22</v>
      </c>
      <c r="L17" s="68">
        <v>9</v>
      </c>
      <c r="M17" s="25">
        <v>815</v>
      </c>
      <c r="N17" s="26">
        <v>954</v>
      </c>
      <c r="O17" s="27">
        <v>609</v>
      </c>
      <c r="P17" s="28">
        <f t="shared" si="1"/>
        <v>0.3333333333333333</v>
      </c>
      <c r="Q17" s="29">
        <f t="shared" si="2"/>
        <v>0.3333333333333333</v>
      </c>
      <c r="R17" s="29">
        <f t="shared" si="3"/>
        <v>0</v>
      </c>
      <c r="S17" s="29">
        <f t="shared" si="4"/>
        <v>0.2727272727272727</v>
      </c>
      <c r="T17" s="29">
        <f t="shared" si="5"/>
        <v>0.5</v>
      </c>
      <c r="U17" s="29">
        <f t="shared" si="6"/>
        <v>0.25</v>
      </c>
      <c r="V17" s="30">
        <f t="shared" si="7"/>
        <v>0.5</v>
      </c>
      <c r="W17" s="31">
        <f t="shared" si="8"/>
        <v>0.2972972972972973</v>
      </c>
      <c r="X17" s="69">
        <v>0.5945945945945946</v>
      </c>
      <c r="Y17" s="70">
        <v>0.24324324324324326</v>
      </c>
      <c r="Z17" s="190">
        <v>0.26</v>
      </c>
      <c r="AA17" s="191">
        <v>0.3</v>
      </c>
      <c r="AB17" s="155">
        <v>0.2</v>
      </c>
    </row>
    <row r="18" spans="1:28" s="134" customFormat="1" ht="13.5" customHeight="1">
      <c r="A18" s="521"/>
      <c r="B18" s="135" t="s">
        <v>12</v>
      </c>
      <c r="C18" s="40">
        <v>0</v>
      </c>
      <c r="D18" s="41">
        <v>2</v>
      </c>
      <c r="E18" s="41">
        <v>0</v>
      </c>
      <c r="F18" s="41">
        <v>2</v>
      </c>
      <c r="G18" s="41">
        <v>1</v>
      </c>
      <c r="H18" s="41">
        <v>2</v>
      </c>
      <c r="I18" s="136">
        <v>1</v>
      </c>
      <c r="J18" s="39">
        <f t="shared" si="0"/>
        <v>8</v>
      </c>
      <c r="K18" s="41">
        <v>21</v>
      </c>
      <c r="L18" s="136">
        <v>8</v>
      </c>
      <c r="M18" s="40">
        <v>743</v>
      </c>
      <c r="N18" s="41">
        <v>840</v>
      </c>
      <c r="O18" s="42">
        <v>628</v>
      </c>
      <c r="P18" s="43">
        <f t="shared" si="1"/>
        <v>0</v>
      </c>
      <c r="Q18" s="44">
        <f t="shared" si="2"/>
        <v>0.3333333333333333</v>
      </c>
      <c r="R18" s="44">
        <f t="shared" si="3"/>
        <v>0</v>
      </c>
      <c r="S18" s="44">
        <f t="shared" si="4"/>
        <v>0.18181818181818182</v>
      </c>
      <c r="T18" s="44">
        <f t="shared" si="5"/>
        <v>0.25</v>
      </c>
      <c r="U18" s="44">
        <f t="shared" si="6"/>
        <v>0.5</v>
      </c>
      <c r="V18" s="45">
        <f t="shared" si="7"/>
        <v>0.25</v>
      </c>
      <c r="W18" s="46">
        <f t="shared" si="8"/>
        <v>0.21621621621621623</v>
      </c>
      <c r="X18" s="137">
        <v>0.5675675675675675</v>
      </c>
      <c r="Y18" s="138">
        <v>0.21621621621621623</v>
      </c>
      <c r="Z18" s="199">
        <v>0.24</v>
      </c>
      <c r="AA18" s="200">
        <v>0.27</v>
      </c>
      <c r="AB18" s="201">
        <v>0.2</v>
      </c>
    </row>
    <row r="19" spans="1:28" s="139" customFormat="1" ht="13.5" customHeight="1">
      <c r="A19" s="519">
        <v>4</v>
      </c>
      <c r="B19" s="6" t="s">
        <v>13</v>
      </c>
      <c r="C19" s="21">
        <v>0</v>
      </c>
      <c r="D19" s="22">
        <v>7</v>
      </c>
      <c r="E19" s="22">
        <v>0</v>
      </c>
      <c r="F19" s="22">
        <v>1</v>
      </c>
      <c r="G19" s="22">
        <v>3</v>
      </c>
      <c r="H19" s="22">
        <v>0</v>
      </c>
      <c r="I19" s="23">
        <v>0</v>
      </c>
      <c r="J19" s="24">
        <f t="shared" si="0"/>
        <v>11</v>
      </c>
      <c r="K19" s="22">
        <v>9</v>
      </c>
      <c r="L19" s="68">
        <v>6</v>
      </c>
      <c r="M19" s="21">
        <v>584</v>
      </c>
      <c r="N19" s="22">
        <v>679</v>
      </c>
      <c r="O19" s="27">
        <v>527</v>
      </c>
      <c r="P19" s="28">
        <f t="shared" si="1"/>
        <v>0</v>
      </c>
      <c r="Q19" s="29">
        <f t="shared" si="2"/>
        <v>1.1666666666666667</v>
      </c>
      <c r="R19" s="29">
        <f t="shared" si="3"/>
        <v>0</v>
      </c>
      <c r="S19" s="29">
        <f t="shared" si="4"/>
        <v>0.09090909090909091</v>
      </c>
      <c r="T19" s="29">
        <f t="shared" si="5"/>
        <v>0.75</v>
      </c>
      <c r="U19" s="29">
        <f t="shared" si="6"/>
        <v>0</v>
      </c>
      <c r="V19" s="128">
        <f t="shared" si="7"/>
        <v>0</v>
      </c>
      <c r="W19" s="31">
        <f t="shared" si="8"/>
        <v>0.2972972972972973</v>
      </c>
      <c r="X19" s="29">
        <v>0.24324324324324326</v>
      </c>
      <c r="Y19" s="70">
        <v>0.16216216216216217</v>
      </c>
      <c r="Z19" s="190">
        <v>0.19</v>
      </c>
      <c r="AA19" s="191">
        <v>0.22</v>
      </c>
      <c r="AB19" s="155">
        <v>0.17</v>
      </c>
    </row>
    <row r="20" spans="1:28" s="139" customFormat="1" ht="13.5" customHeight="1">
      <c r="A20" s="520"/>
      <c r="B20" s="6" t="s">
        <v>14</v>
      </c>
      <c r="C20" s="21">
        <v>0</v>
      </c>
      <c r="D20" s="22">
        <v>11</v>
      </c>
      <c r="E20" s="22">
        <v>0</v>
      </c>
      <c r="F20" s="22">
        <v>3</v>
      </c>
      <c r="G20" s="22">
        <v>2</v>
      </c>
      <c r="H20" s="22">
        <v>2</v>
      </c>
      <c r="I20" s="23">
        <v>7</v>
      </c>
      <c r="J20" s="24">
        <f t="shared" si="0"/>
        <v>25</v>
      </c>
      <c r="K20" s="22">
        <v>10</v>
      </c>
      <c r="L20" s="68">
        <v>3</v>
      </c>
      <c r="M20" s="21">
        <v>613</v>
      </c>
      <c r="N20" s="22">
        <v>657</v>
      </c>
      <c r="O20" s="27">
        <v>603</v>
      </c>
      <c r="P20" s="28">
        <f t="shared" si="1"/>
        <v>0</v>
      </c>
      <c r="Q20" s="29">
        <f t="shared" si="2"/>
        <v>1.8333333333333333</v>
      </c>
      <c r="R20" s="29">
        <f t="shared" si="3"/>
        <v>0</v>
      </c>
      <c r="S20" s="29">
        <f t="shared" si="4"/>
        <v>0.2727272727272727</v>
      </c>
      <c r="T20" s="29">
        <f t="shared" si="5"/>
        <v>0.5</v>
      </c>
      <c r="U20" s="29">
        <f t="shared" si="6"/>
        <v>0.5</v>
      </c>
      <c r="V20" s="128">
        <f t="shared" si="7"/>
        <v>1.75</v>
      </c>
      <c r="W20" s="31">
        <f t="shared" si="8"/>
        <v>0.6756756756756757</v>
      </c>
      <c r="X20" s="29">
        <v>0.2702702702702703</v>
      </c>
      <c r="Y20" s="70">
        <v>0.08108108108108109</v>
      </c>
      <c r="Z20" s="190">
        <v>0.19</v>
      </c>
      <c r="AA20" s="191">
        <v>0.21</v>
      </c>
      <c r="AB20" s="155">
        <v>0.19</v>
      </c>
    </row>
    <row r="21" spans="1:28" s="139" customFormat="1" ht="13.5" customHeight="1">
      <c r="A21" s="520"/>
      <c r="B21" s="6" t="s">
        <v>15</v>
      </c>
      <c r="C21" s="21">
        <v>0</v>
      </c>
      <c r="D21" s="22">
        <v>13</v>
      </c>
      <c r="E21" s="22">
        <v>0</v>
      </c>
      <c r="F21" s="22">
        <v>4</v>
      </c>
      <c r="G21" s="22">
        <v>2</v>
      </c>
      <c r="H21" s="22">
        <v>0</v>
      </c>
      <c r="I21" s="23">
        <v>1</v>
      </c>
      <c r="J21" s="24">
        <f t="shared" si="0"/>
        <v>20</v>
      </c>
      <c r="K21" s="22">
        <v>17</v>
      </c>
      <c r="L21" s="68">
        <v>10</v>
      </c>
      <c r="M21" s="21">
        <v>554</v>
      </c>
      <c r="N21" s="22">
        <v>675</v>
      </c>
      <c r="O21" s="27">
        <v>555</v>
      </c>
      <c r="P21" s="28">
        <f t="shared" si="1"/>
        <v>0</v>
      </c>
      <c r="Q21" s="29">
        <f t="shared" si="2"/>
        <v>2.1666666666666665</v>
      </c>
      <c r="R21" s="29">
        <f t="shared" si="3"/>
        <v>0</v>
      </c>
      <c r="S21" s="29">
        <f t="shared" si="4"/>
        <v>0.36363636363636365</v>
      </c>
      <c r="T21" s="29">
        <f t="shared" si="5"/>
        <v>0.5</v>
      </c>
      <c r="U21" s="29">
        <f t="shared" si="6"/>
        <v>0</v>
      </c>
      <c r="V21" s="128">
        <f t="shared" si="7"/>
        <v>0.25</v>
      </c>
      <c r="W21" s="31">
        <f t="shared" si="8"/>
        <v>0.5405405405405406</v>
      </c>
      <c r="X21" s="29">
        <v>0.4594594594594595</v>
      </c>
      <c r="Y21" s="70">
        <v>0.2702702702702703</v>
      </c>
      <c r="Z21" s="190">
        <v>0.18</v>
      </c>
      <c r="AA21" s="191">
        <v>0.21</v>
      </c>
      <c r="AB21" s="155">
        <v>0.18</v>
      </c>
    </row>
    <row r="22" spans="1:28" s="139" customFormat="1" ht="13.5" customHeight="1">
      <c r="A22" s="521"/>
      <c r="B22" s="6" t="s">
        <v>16</v>
      </c>
      <c r="C22" s="21">
        <v>0</v>
      </c>
      <c r="D22" s="22">
        <v>5</v>
      </c>
      <c r="E22" s="22">
        <v>1</v>
      </c>
      <c r="F22" s="22">
        <v>1</v>
      </c>
      <c r="G22" s="22">
        <v>0</v>
      </c>
      <c r="H22" s="22">
        <v>1</v>
      </c>
      <c r="I22" s="23">
        <v>1</v>
      </c>
      <c r="J22" s="24">
        <f t="shared" si="0"/>
        <v>9</v>
      </c>
      <c r="K22" s="22">
        <v>13</v>
      </c>
      <c r="L22" s="68">
        <v>12</v>
      </c>
      <c r="M22" s="21">
        <v>535</v>
      </c>
      <c r="N22" s="22">
        <v>572</v>
      </c>
      <c r="O22" s="27">
        <v>507</v>
      </c>
      <c r="P22" s="28">
        <f t="shared" si="1"/>
        <v>0</v>
      </c>
      <c r="Q22" s="29">
        <f t="shared" si="2"/>
        <v>0.8333333333333334</v>
      </c>
      <c r="R22" s="29">
        <f t="shared" si="3"/>
        <v>0.2</v>
      </c>
      <c r="S22" s="29">
        <f t="shared" si="4"/>
        <v>0.09090909090909091</v>
      </c>
      <c r="T22" s="29">
        <f t="shared" si="5"/>
        <v>0</v>
      </c>
      <c r="U22" s="29">
        <f t="shared" si="6"/>
        <v>0.25</v>
      </c>
      <c r="V22" s="128">
        <f t="shared" si="7"/>
        <v>0.25</v>
      </c>
      <c r="W22" s="31">
        <f t="shared" si="8"/>
        <v>0.24324324324324326</v>
      </c>
      <c r="X22" s="29">
        <v>0.35135135135135137</v>
      </c>
      <c r="Y22" s="70">
        <v>0.32432432432432434</v>
      </c>
      <c r="Z22" s="190">
        <v>0.17</v>
      </c>
      <c r="AA22" s="191">
        <v>0.18</v>
      </c>
      <c r="AB22" s="155">
        <v>0.16</v>
      </c>
    </row>
    <row r="23" spans="1:28" s="139" customFormat="1" ht="13.5" customHeight="1">
      <c r="A23" s="519">
        <v>5</v>
      </c>
      <c r="B23" s="5" t="s">
        <v>17</v>
      </c>
      <c r="C23" s="95">
        <v>0</v>
      </c>
      <c r="D23" s="96">
        <v>5</v>
      </c>
      <c r="E23" s="96">
        <v>0</v>
      </c>
      <c r="F23" s="96">
        <v>0</v>
      </c>
      <c r="G23" s="96">
        <v>4</v>
      </c>
      <c r="H23" s="96">
        <v>2</v>
      </c>
      <c r="I23" s="97">
        <v>0</v>
      </c>
      <c r="J23" s="54">
        <f t="shared" si="0"/>
        <v>11</v>
      </c>
      <c r="K23" s="96">
        <v>4</v>
      </c>
      <c r="L23" s="71">
        <v>2</v>
      </c>
      <c r="M23" s="95">
        <v>379</v>
      </c>
      <c r="N23" s="96">
        <v>340</v>
      </c>
      <c r="O23" s="59">
        <v>339</v>
      </c>
      <c r="P23" s="60">
        <f t="shared" si="1"/>
        <v>0</v>
      </c>
      <c r="Q23" s="61">
        <f t="shared" si="2"/>
        <v>0.8333333333333334</v>
      </c>
      <c r="R23" s="61">
        <f t="shared" si="3"/>
        <v>0</v>
      </c>
      <c r="S23" s="61">
        <f t="shared" si="4"/>
        <v>0</v>
      </c>
      <c r="T23" s="61">
        <f t="shared" si="5"/>
        <v>1</v>
      </c>
      <c r="U23" s="61">
        <f t="shared" si="6"/>
        <v>0.5</v>
      </c>
      <c r="V23" s="223">
        <f t="shared" si="7"/>
        <v>0</v>
      </c>
      <c r="W23" s="63">
        <f t="shared" si="8"/>
        <v>0.2972972972972973</v>
      </c>
      <c r="X23" s="61">
        <v>0.10810810810810811</v>
      </c>
      <c r="Y23" s="73">
        <v>0.05405405405405406</v>
      </c>
      <c r="Z23" s="207">
        <v>0.12</v>
      </c>
      <c r="AA23" s="208">
        <v>0.11</v>
      </c>
      <c r="AB23" s="209">
        <v>0.11</v>
      </c>
    </row>
    <row r="24" spans="1:28" s="139" customFormat="1" ht="13.5" customHeight="1">
      <c r="A24" s="520"/>
      <c r="B24" s="6" t="s">
        <v>18</v>
      </c>
      <c r="C24" s="21">
        <v>1</v>
      </c>
      <c r="D24" s="22">
        <v>5</v>
      </c>
      <c r="E24" s="22">
        <v>0</v>
      </c>
      <c r="F24" s="22">
        <v>3</v>
      </c>
      <c r="G24" s="22">
        <v>0</v>
      </c>
      <c r="H24" s="22">
        <v>0</v>
      </c>
      <c r="I24" s="23">
        <v>0</v>
      </c>
      <c r="J24" s="24">
        <f t="shared" si="0"/>
        <v>9</v>
      </c>
      <c r="K24" s="22">
        <v>6</v>
      </c>
      <c r="L24" s="68">
        <v>14</v>
      </c>
      <c r="M24" s="21">
        <v>391</v>
      </c>
      <c r="N24" s="22">
        <v>356</v>
      </c>
      <c r="O24" s="27">
        <v>342</v>
      </c>
      <c r="P24" s="28">
        <f t="shared" si="1"/>
        <v>0.3333333333333333</v>
      </c>
      <c r="Q24" s="29">
        <f t="shared" si="2"/>
        <v>0.8333333333333334</v>
      </c>
      <c r="R24" s="29">
        <f t="shared" si="3"/>
        <v>0</v>
      </c>
      <c r="S24" s="29">
        <f t="shared" si="4"/>
        <v>0.2727272727272727</v>
      </c>
      <c r="T24" s="29">
        <f t="shared" si="5"/>
        <v>0</v>
      </c>
      <c r="U24" s="29">
        <f t="shared" si="6"/>
        <v>0</v>
      </c>
      <c r="V24" s="30">
        <f t="shared" si="7"/>
        <v>0</v>
      </c>
      <c r="W24" s="31">
        <f t="shared" si="8"/>
        <v>0.24324324324324326</v>
      </c>
      <c r="X24" s="29">
        <v>0.16216216216216217</v>
      </c>
      <c r="Y24" s="70">
        <v>0.3783783783783784</v>
      </c>
      <c r="Z24" s="190">
        <v>0.12</v>
      </c>
      <c r="AA24" s="191">
        <v>0.11</v>
      </c>
      <c r="AB24" s="155">
        <v>0.11</v>
      </c>
    </row>
    <row r="25" spans="1:28" s="139" customFormat="1" ht="13.5" customHeight="1">
      <c r="A25" s="520"/>
      <c r="B25" s="6" t="s">
        <v>19</v>
      </c>
      <c r="C25" s="21">
        <v>0</v>
      </c>
      <c r="D25" s="22">
        <v>3</v>
      </c>
      <c r="E25" s="22">
        <v>0</v>
      </c>
      <c r="F25" s="22">
        <v>1</v>
      </c>
      <c r="G25" s="22">
        <v>1</v>
      </c>
      <c r="H25" s="22">
        <v>0</v>
      </c>
      <c r="I25" s="23">
        <v>0</v>
      </c>
      <c r="J25" s="24">
        <f t="shared" si="0"/>
        <v>5</v>
      </c>
      <c r="K25" s="22">
        <v>8</v>
      </c>
      <c r="L25" s="68">
        <v>6</v>
      </c>
      <c r="M25" s="21">
        <v>359</v>
      </c>
      <c r="N25" s="22">
        <v>369</v>
      </c>
      <c r="O25" s="27">
        <v>337</v>
      </c>
      <c r="P25" s="28">
        <f t="shared" si="1"/>
        <v>0</v>
      </c>
      <c r="Q25" s="29">
        <f t="shared" si="2"/>
        <v>0.5</v>
      </c>
      <c r="R25" s="29">
        <f t="shared" si="3"/>
        <v>0</v>
      </c>
      <c r="S25" s="29">
        <f t="shared" si="4"/>
        <v>0.09090909090909091</v>
      </c>
      <c r="T25" s="29">
        <f t="shared" si="5"/>
        <v>0.25</v>
      </c>
      <c r="U25" s="29">
        <f t="shared" si="6"/>
        <v>0</v>
      </c>
      <c r="V25" s="30">
        <f t="shared" si="7"/>
        <v>0</v>
      </c>
      <c r="W25" s="31">
        <f t="shared" si="8"/>
        <v>0.13513513513513514</v>
      </c>
      <c r="X25" s="29">
        <v>0.21621621621621623</v>
      </c>
      <c r="Y25" s="70">
        <v>0.16216216216216217</v>
      </c>
      <c r="Z25" s="190">
        <v>0.11</v>
      </c>
      <c r="AA25" s="191">
        <v>0.12</v>
      </c>
      <c r="AB25" s="155">
        <v>0.11</v>
      </c>
    </row>
    <row r="26" spans="1:28" s="139" customFormat="1" ht="13.5" customHeight="1">
      <c r="A26" s="520"/>
      <c r="B26" s="6" t="s">
        <v>20</v>
      </c>
      <c r="C26" s="21">
        <v>0</v>
      </c>
      <c r="D26" s="22">
        <v>4</v>
      </c>
      <c r="E26" s="22">
        <v>0</v>
      </c>
      <c r="F26" s="22">
        <v>0</v>
      </c>
      <c r="G26" s="22">
        <v>2</v>
      </c>
      <c r="H26" s="22">
        <v>0</v>
      </c>
      <c r="I26" s="23">
        <v>0</v>
      </c>
      <c r="J26" s="24">
        <f t="shared" si="0"/>
        <v>6</v>
      </c>
      <c r="K26" s="22">
        <v>9</v>
      </c>
      <c r="L26" s="68">
        <v>8</v>
      </c>
      <c r="M26" s="21">
        <v>426</v>
      </c>
      <c r="N26" s="22">
        <v>397</v>
      </c>
      <c r="O26" s="27">
        <v>361</v>
      </c>
      <c r="P26" s="28">
        <f t="shared" si="1"/>
        <v>0</v>
      </c>
      <c r="Q26" s="29">
        <f t="shared" si="2"/>
        <v>0.6666666666666666</v>
      </c>
      <c r="R26" s="29">
        <f t="shared" si="3"/>
        <v>0</v>
      </c>
      <c r="S26" s="29">
        <f t="shared" si="4"/>
        <v>0</v>
      </c>
      <c r="T26" s="29">
        <f t="shared" si="5"/>
        <v>0.5</v>
      </c>
      <c r="U26" s="29">
        <f t="shared" si="6"/>
        <v>0</v>
      </c>
      <c r="V26" s="30">
        <f t="shared" si="7"/>
        <v>0</v>
      </c>
      <c r="W26" s="31">
        <f t="shared" si="8"/>
        <v>0.16216216216216217</v>
      </c>
      <c r="X26" s="29">
        <v>0.24324324324324326</v>
      </c>
      <c r="Y26" s="70">
        <v>0.21621621621621623</v>
      </c>
      <c r="Z26" s="190">
        <v>0.14</v>
      </c>
      <c r="AA26" s="191">
        <v>0.13</v>
      </c>
      <c r="AB26" s="155">
        <v>0.12</v>
      </c>
    </row>
    <row r="27" spans="1:28" s="139" customFormat="1" ht="13.5" customHeight="1">
      <c r="A27" s="521"/>
      <c r="B27" s="135" t="s">
        <v>21</v>
      </c>
      <c r="C27" s="36">
        <v>0</v>
      </c>
      <c r="D27" s="37">
        <v>3</v>
      </c>
      <c r="E27" s="37">
        <v>0</v>
      </c>
      <c r="F27" s="37">
        <v>0</v>
      </c>
      <c r="G27" s="37">
        <v>1</v>
      </c>
      <c r="H27" s="37">
        <v>1</v>
      </c>
      <c r="I27" s="38">
        <v>0</v>
      </c>
      <c r="J27" s="39">
        <f t="shared" si="0"/>
        <v>5</v>
      </c>
      <c r="K27" s="37">
        <v>4</v>
      </c>
      <c r="L27" s="136">
        <v>4</v>
      </c>
      <c r="M27" s="36">
        <v>369</v>
      </c>
      <c r="N27" s="37">
        <v>381</v>
      </c>
      <c r="O27" s="42">
        <v>300</v>
      </c>
      <c r="P27" s="43">
        <f t="shared" si="1"/>
        <v>0</v>
      </c>
      <c r="Q27" s="44">
        <f t="shared" si="2"/>
        <v>0.5</v>
      </c>
      <c r="R27" s="44">
        <f t="shared" si="3"/>
        <v>0</v>
      </c>
      <c r="S27" s="44">
        <f t="shared" si="4"/>
        <v>0</v>
      </c>
      <c r="T27" s="44">
        <f t="shared" si="5"/>
        <v>0.25</v>
      </c>
      <c r="U27" s="44">
        <f t="shared" si="6"/>
        <v>0.25</v>
      </c>
      <c r="V27" s="45">
        <f t="shared" si="7"/>
        <v>0</v>
      </c>
      <c r="W27" s="46">
        <f t="shared" si="8"/>
        <v>0.13513513513513514</v>
      </c>
      <c r="X27" s="44">
        <v>0.10810810810810811</v>
      </c>
      <c r="Y27" s="138">
        <v>0.10810810810810811</v>
      </c>
      <c r="Z27" s="199">
        <v>0.12</v>
      </c>
      <c r="AA27" s="200">
        <v>0.12</v>
      </c>
      <c r="AB27" s="201">
        <v>0.1</v>
      </c>
    </row>
    <row r="28" spans="1:28" s="139" customFormat="1" ht="13.5" customHeight="1">
      <c r="A28" s="519">
        <v>6</v>
      </c>
      <c r="B28" s="6" t="s">
        <v>22</v>
      </c>
      <c r="C28" s="21">
        <v>0</v>
      </c>
      <c r="D28" s="22">
        <v>3</v>
      </c>
      <c r="E28" s="22">
        <v>0</v>
      </c>
      <c r="F28" s="22">
        <v>1</v>
      </c>
      <c r="G28" s="22">
        <v>0</v>
      </c>
      <c r="H28" s="22">
        <v>0</v>
      </c>
      <c r="I28" s="23">
        <v>0</v>
      </c>
      <c r="J28" s="24">
        <f t="shared" si="0"/>
        <v>4</v>
      </c>
      <c r="K28" s="22">
        <v>4</v>
      </c>
      <c r="L28" s="68">
        <v>4</v>
      </c>
      <c r="M28" s="21">
        <v>376</v>
      </c>
      <c r="N28" s="22">
        <v>328</v>
      </c>
      <c r="O28" s="27">
        <v>303</v>
      </c>
      <c r="P28" s="28">
        <f t="shared" si="1"/>
        <v>0</v>
      </c>
      <c r="Q28" s="29">
        <f t="shared" si="2"/>
        <v>0.5</v>
      </c>
      <c r="R28" s="29">
        <f t="shared" si="3"/>
        <v>0</v>
      </c>
      <c r="S28" s="29">
        <f t="shared" si="4"/>
        <v>0.09090909090909091</v>
      </c>
      <c r="T28" s="29">
        <f t="shared" si="5"/>
        <v>0</v>
      </c>
      <c r="U28" s="29">
        <f t="shared" si="6"/>
        <v>0</v>
      </c>
      <c r="V28" s="128">
        <f t="shared" si="7"/>
        <v>0</v>
      </c>
      <c r="W28" s="31">
        <f t="shared" si="8"/>
        <v>0.10810810810810811</v>
      </c>
      <c r="X28" s="29">
        <v>0.10810810810810811</v>
      </c>
      <c r="Y28" s="70">
        <v>0.10810810810810811</v>
      </c>
      <c r="Z28" s="190">
        <v>0.12</v>
      </c>
      <c r="AA28" s="191">
        <v>0.1</v>
      </c>
      <c r="AB28" s="155">
        <v>0.1</v>
      </c>
    </row>
    <row r="29" spans="1:28" s="139" customFormat="1" ht="13.5" customHeight="1">
      <c r="A29" s="520"/>
      <c r="B29" s="6" t="s">
        <v>23</v>
      </c>
      <c r="C29" s="21">
        <v>0</v>
      </c>
      <c r="D29" s="22">
        <v>3</v>
      </c>
      <c r="E29" s="22">
        <v>0</v>
      </c>
      <c r="F29" s="22">
        <v>0</v>
      </c>
      <c r="G29" s="22">
        <v>0</v>
      </c>
      <c r="H29" s="22">
        <v>0</v>
      </c>
      <c r="I29" s="23">
        <v>0</v>
      </c>
      <c r="J29" s="24">
        <f t="shared" si="0"/>
        <v>3</v>
      </c>
      <c r="K29" s="22">
        <v>3</v>
      </c>
      <c r="L29" s="68">
        <v>0</v>
      </c>
      <c r="M29" s="21">
        <v>333</v>
      </c>
      <c r="N29" s="22">
        <v>314</v>
      </c>
      <c r="O29" s="27">
        <v>247</v>
      </c>
      <c r="P29" s="28">
        <f t="shared" si="1"/>
        <v>0</v>
      </c>
      <c r="Q29" s="29">
        <f t="shared" si="2"/>
        <v>0.5</v>
      </c>
      <c r="R29" s="29">
        <f t="shared" si="3"/>
        <v>0</v>
      </c>
      <c r="S29" s="29">
        <f t="shared" si="4"/>
        <v>0</v>
      </c>
      <c r="T29" s="29">
        <f t="shared" si="5"/>
        <v>0</v>
      </c>
      <c r="U29" s="29">
        <f t="shared" si="6"/>
        <v>0</v>
      </c>
      <c r="V29" s="128">
        <f t="shared" si="7"/>
        <v>0</v>
      </c>
      <c r="W29" s="31">
        <f t="shared" si="8"/>
        <v>0.08108108108108109</v>
      </c>
      <c r="X29" s="29">
        <v>0.08108108108108109</v>
      </c>
      <c r="Y29" s="70">
        <v>0</v>
      </c>
      <c r="Z29" s="190">
        <v>0.11</v>
      </c>
      <c r="AA29" s="191">
        <v>0.1</v>
      </c>
      <c r="AB29" s="155">
        <v>0.08</v>
      </c>
    </row>
    <row r="30" spans="1:28" s="139" customFormat="1" ht="13.5" customHeight="1">
      <c r="A30" s="520"/>
      <c r="B30" s="6" t="s">
        <v>24</v>
      </c>
      <c r="C30" s="21">
        <v>0</v>
      </c>
      <c r="D30" s="22">
        <v>3</v>
      </c>
      <c r="E30" s="22">
        <v>0</v>
      </c>
      <c r="F30" s="22">
        <v>2</v>
      </c>
      <c r="G30" s="22">
        <v>0</v>
      </c>
      <c r="H30" s="22">
        <v>0</v>
      </c>
      <c r="I30" s="23">
        <v>0</v>
      </c>
      <c r="J30" s="24">
        <f t="shared" si="0"/>
        <v>5</v>
      </c>
      <c r="K30" s="22">
        <v>5</v>
      </c>
      <c r="L30" s="68">
        <v>7</v>
      </c>
      <c r="M30" s="21">
        <v>362</v>
      </c>
      <c r="N30" s="22">
        <v>342</v>
      </c>
      <c r="O30" s="27">
        <v>290</v>
      </c>
      <c r="P30" s="28">
        <f t="shared" si="1"/>
        <v>0</v>
      </c>
      <c r="Q30" s="29">
        <f t="shared" si="2"/>
        <v>0.5</v>
      </c>
      <c r="R30" s="29">
        <f t="shared" si="3"/>
        <v>0</v>
      </c>
      <c r="S30" s="29">
        <f t="shared" si="4"/>
        <v>0.18181818181818182</v>
      </c>
      <c r="T30" s="29">
        <f t="shared" si="5"/>
        <v>0</v>
      </c>
      <c r="U30" s="29">
        <f t="shared" si="6"/>
        <v>0</v>
      </c>
      <c r="V30" s="128">
        <f t="shared" si="7"/>
        <v>0</v>
      </c>
      <c r="W30" s="31">
        <f t="shared" si="8"/>
        <v>0.13513513513513514</v>
      </c>
      <c r="X30" s="29">
        <v>0.13513513513513514</v>
      </c>
      <c r="Y30" s="70">
        <v>0.1891891891891892</v>
      </c>
      <c r="Z30" s="190">
        <v>0.11</v>
      </c>
      <c r="AA30" s="191">
        <v>0.11</v>
      </c>
      <c r="AB30" s="155">
        <v>0.09</v>
      </c>
    </row>
    <row r="31" spans="1:28" s="139" customFormat="1" ht="13.5" customHeight="1">
      <c r="A31" s="521"/>
      <c r="B31" s="135">
        <v>26</v>
      </c>
      <c r="C31" s="36">
        <v>0</v>
      </c>
      <c r="D31" s="37">
        <v>3</v>
      </c>
      <c r="E31" s="37">
        <v>0</v>
      </c>
      <c r="F31" s="37">
        <v>2</v>
      </c>
      <c r="G31" s="37">
        <v>0</v>
      </c>
      <c r="H31" s="37">
        <v>0</v>
      </c>
      <c r="I31" s="38">
        <v>0</v>
      </c>
      <c r="J31" s="39">
        <f t="shared" si="0"/>
        <v>5</v>
      </c>
      <c r="K31" s="37">
        <v>7</v>
      </c>
      <c r="L31" s="136">
        <v>8</v>
      </c>
      <c r="M31" s="36">
        <v>436</v>
      </c>
      <c r="N31" s="37">
        <v>355</v>
      </c>
      <c r="O31" s="42">
        <v>328</v>
      </c>
      <c r="P31" s="43">
        <f t="shared" si="1"/>
        <v>0</v>
      </c>
      <c r="Q31" s="44">
        <f t="shared" si="2"/>
        <v>0.5</v>
      </c>
      <c r="R31" s="44">
        <f t="shared" si="3"/>
        <v>0</v>
      </c>
      <c r="S31" s="44">
        <f t="shared" si="4"/>
        <v>0.18181818181818182</v>
      </c>
      <c r="T31" s="44">
        <f t="shared" si="5"/>
        <v>0</v>
      </c>
      <c r="U31" s="44">
        <f t="shared" si="6"/>
        <v>0</v>
      </c>
      <c r="V31" s="131">
        <f t="shared" si="7"/>
        <v>0</v>
      </c>
      <c r="W31" s="46">
        <f t="shared" si="8"/>
        <v>0.13513513513513514</v>
      </c>
      <c r="X31" s="44">
        <v>0.1891891891891892</v>
      </c>
      <c r="Y31" s="138">
        <v>0.21621621621621623</v>
      </c>
      <c r="Z31" s="199">
        <v>0.14</v>
      </c>
      <c r="AA31" s="200">
        <v>0.11</v>
      </c>
      <c r="AB31" s="201">
        <v>0.1</v>
      </c>
    </row>
    <row r="32" spans="1:28" s="139" customFormat="1" ht="13.5" customHeight="1">
      <c r="A32" s="519">
        <v>7</v>
      </c>
      <c r="B32" s="6" t="s">
        <v>26</v>
      </c>
      <c r="C32" s="21">
        <v>0</v>
      </c>
      <c r="D32" s="22">
        <v>2</v>
      </c>
      <c r="E32" s="22">
        <v>0</v>
      </c>
      <c r="F32" s="22">
        <v>0</v>
      </c>
      <c r="G32" s="22">
        <v>0</v>
      </c>
      <c r="H32" s="22">
        <v>0</v>
      </c>
      <c r="I32" s="23">
        <v>0</v>
      </c>
      <c r="J32" s="24">
        <f t="shared" si="0"/>
        <v>2</v>
      </c>
      <c r="K32" s="22">
        <v>9</v>
      </c>
      <c r="L32" s="68">
        <v>3</v>
      </c>
      <c r="M32" s="21">
        <v>524</v>
      </c>
      <c r="N32" s="22">
        <v>348</v>
      </c>
      <c r="O32" s="27">
        <v>412</v>
      </c>
      <c r="P32" s="28">
        <f t="shared" si="1"/>
        <v>0</v>
      </c>
      <c r="Q32" s="29">
        <f t="shared" si="2"/>
        <v>0.3333333333333333</v>
      </c>
      <c r="R32" s="29">
        <f t="shared" si="3"/>
        <v>0</v>
      </c>
      <c r="S32" s="29">
        <f t="shared" si="4"/>
        <v>0</v>
      </c>
      <c r="T32" s="29">
        <f t="shared" si="5"/>
        <v>0</v>
      </c>
      <c r="U32" s="29">
        <f t="shared" si="6"/>
        <v>0</v>
      </c>
      <c r="V32" s="30">
        <f t="shared" si="7"/>
        <v>0</v>
      </c>
      <c r="W32" s="31">
        <f t="shared" si="8"/>
        <v>0.05405405405405406</v>
      </c>
      <c r="X32" s="29">
        <v>0.24324324324324326</v>
      </c>
      <c r="Y32" s="70">
        <v>0.08108108108108109</v>
      </c>
      <c r="Z32" s="190">
        <v>0.17</v>
      </c>
      <c r="AA32" s="191">
        <v>0.11</v>
      </c>
      <c r="AB32" s="155">
        <v>0.13</v>
      </c>
    </row>
    <row r="33" spans="1:28" s="139" customFormat="1" ht="13.5" customHeight="1">
      <c r="A33" s="520"/>
      <c r="B33" s="6" t="s">
        <v>27</v>
      </c>
      <c r="C33" s="21">
        <v>0</v>
      </c>
      <c r="D33" s="22">
        <v>2</v>
      </c>
      <c r="E33" s="22">
        <v>0</v>
      </c>
      <c r="F33" s="22">
        <v>2</v>
      </c>
      <c r="G33" s="22">
        <v>0</v>
      </c>
      <c r="H33" s="22">
        <v>0</v>
      </c>
      <c r="I33" s="23">
        <v>0</v>
      </c>
      <c r="J33" s="24">
        <f t="shared" si="0"/>
        <v>4</v>
      </c>
      <c r="K33" s="22">
        <v>12</v>
      </c>
      <c r="L33" s="68">
        <v>4</v>
      </c>
      <c r="M33" s="21">
        <v>564</v>
      </c>
      <c r="N33" s="22">
        <v>403</v>
      </c>
      <c r="O33" s="27">
        <v>526</v>
      </c>
      <c r="P33" s="28">
        <f t="shared" si="1"/>
        <v>0</v>
      </c>
      <c r="Q33" s="29">
        <f t="shared" si="2"/>
        <v>0.3333333333333333</v>
      </c>
      <c r="R33" s="29">
        <f t="shared" si="3"/>
        <v>0</v>
      </c>
      <c r="S33" s="29">
        <f t="shared" si="4"/>
        <v>0.18181818181818182</v>
      </c>
      <c r="T33" s="29">
        <f t="shared" si="5"/>
        <v>0</v>
      </c>
      <c r="U33" s="29">
        <f t="shared" si="6"/>
        <v>0</v>
      </c>
      <c r="V33" s="30">
        <f t="shared" si="7"/>
        <v>0</v>
      </c>
      <c r="W33" s="31">
        <f t="shared" si="8"/>
        <v>0.10810810810810811</v>
      </c>
      <c r="X33" s="29">
        <v>0.32432432432432434</v>
      </c>
      <c r="Y33" s="70">
        <v>0.10810810810810811</v>
      </c>
      <c r="Z33" s="190">
        <v>0.18</v>
      </c>
      <c r="AA33" s="191">
        <v>0.13</v>
      </c>
      <c r="AB33" s="155">
        <v>0.17</v>
      </c>
    </row>
    <row r="34" spans="1:28" s="139" customFormat="1" ht="13.5" customHeight="1">
      <c r="A34" s="520"/>
      <c r="B34" s="6" t="s">
        <v>28</v>
      </c>
      <c r="C34" s="21">
        <v>0</v>
      </c>
      <c r="D34" s="22">
        <v>2</v>
      </c>
      <c r="E34" s="22">
        <v>0</v>
      </c>
      <c r="F34" s="22">
        <v>3</v>
      </c>
      <c r="G34" s="22">
        <v>0</v>
      </c>
      <c r="H34" s="22">
        <v>0</v>
      </c>
      <c r="I34" s="23">
        <v>0</v>
      </c>
      <c r="J34" s="24">
        <f t="shared" si="0"/>
        <v>5</v>
      </c>
      <c r="K34" s="22">
        <v>6</v>
      </c>
      <c r="L34" s="68">
        <v>3</v>
      </c>
      <c r="M34" s="21">
        <v>642</v>
      </c>
      <c r="N34" s="22">
        <v>405</v>
      </c>
      <c r="O34" s="27">
        <v>511</v>
      </c>
      <c r="P34" s="28">
        <f t="shared" si="1"/>
        <v>0</v>
      </c>
      <c r="Q34" s="29">
        <f t="shared" si="2"/>
        <v>0.3333333333333333</v>
      </c>
      <c r="R34" s="29">
        <f t="shared" si="3"/>
        <v>0</v>
      </c>
      <c r="S34" s="29">
        <f t="shared" si="4"/>
        <v>0.2727272727272727</v>
      </c>
      <c r="T34" s="29">
        <f t="shared" si="5"/>
        <v>0</v>
      </c>
      <c r="U34" s="29">
        <f t="shared" si="6"/>
        <v>0</v>
      </c>
      <c r="V34" s="30">
        <f t="shared" si="7"/>
        <v>0</v>
      </c>
      <c r="W34" s="31">
        <f t="shared" si="8"/>
        <v>0.13513513513513514</v>
      </c>
      <c r="X34" s="29">
        <v>0.16216216216216217</v>
      </c>
      <c r="Y34" s="70">
        <v>0.08108108108108109</v>
      </c>
      <c r="Z34" s="190">
        <v>0.2</v>
      </c>
      <c r="AA34" s="191">
        <v>0.13</v>
      </c>
      <c r="AB34" s="155">
        <v>0.16</v>
      </c>
    </row>
    <row r="35" spans="1:28" s="139" customFormat="1" ht="13.5" customHeight="1">
      <c r="A35" s="521"/>
      <c r="B35" s="6" t="s">
        <v>29</v>
      </c>
      <c r="C35" s="21">
        <v>0</v>
      </c>
      <c r="D35" s="22">
        <v>0</v>
      </c>
      <c r="E35" s="22">
        <v>0</v>
      </c>
      <c r="F35" s="22">
        <v>7</v>
      </c>
      <c r="G35" s="22">
        <v>3</v>
      </c>
      <c r="H35" s="22">
        <v>0</v>
      </c>
      <c r="I35" s="23">
        <v>0</v>
      </c>
      <c r="J35" s="24">
        <f t="shared" si="0"/>
        <v>10</v>
      </c>
      <c r="K35" s="22">
        <v>7</v>
      </c>
      <c r="L35" s="68">
        <v>4</v>
      </c>
      <c r="M35" s="21">
        <v>851</v>
      </c>
      <c r="N35" s="22">
        <v>611</v>
      </c>
      <c r="O35" s="27">
        <v>678</v>
      </c>
      <c r="P35" s="28">
        <f t="shared" si="1"/>
        <v>0</v>
      </c>
      <c r="Q35" s="29">
        <f t="shared" si="2"/>
        <v>0</v>
      </c>
      <c r="R35" s="29">
        <f t="shared" si="3"/>
        <v>0</v>
      </c>
      <c r="S35" s="29">
        <f t="shared" si="4"/>
        <v>0.6363636363636364</v>
      </c>
      <c r="T35" s="29">
        <f t="shared" si="5"/>
        <v>0.75</v>
      </c>
      <c r="U35" s="29">
        <f t="shared" si="6"/>
        <v>0</v>
      </c>
      <c r="V35" s="30">
        <f t="shared" si="7"/>
        <v>0</v>
      </c>
      <c r="W35" s="31">
        <f t="shared" si="8"/>
        <v>0.2702702702702703</v>
      </c>
      <c r="X35" s="29">
        <v>0.1891891891891892</v>
      </c>
      <c r="Y35" s="70">
        <v>0.10810810810810811</v>
      </c>
      <c r="Z35" s="190">
        <v>0.27</v>
      </c>
      <c r="AA35" s="191">
        <v>0.19</v>
      </c>
      <c r="AB35" s="155">
        <v>0.22</v>
      </c>
    </row>
    <row r="36" spans="1:28" s="139" customFormat="1" ht="13.5" customHeight="1">
      <c r="A36" s="519">
        <v>8</v>
      </c>
      <c r="B36" s="5" t="s">
        <v>30</v>
      </c>
      <c r="C36" s="95">
        <v>0</v>
      </c>
      <c r="D36" s="96">
        <v>3</v>
      </c>
      <c r="E36" s="96">
        <v>0</v>
      </c>
      <c r="F36" s="96">
        <v>7</v>
      </c>
      <c r="G36" s="96">
        <v>0</v>
      </c>
      <c r="H36" s="96">
        <v>0</v>
      </c>
      <c r="I36" s="97">
        <v>1</v>
      </c>
      <c r="J36" s="54">
        <f t="shared" si="0"/>
        <v>11</v>
      </c>
      <c r="K36" s="96">
        <v>11</v>
      </c>
      <c r="L36" s="71">
        <v>5</v>
      </c>
      <c r="M36" s="95">
        <v>1141</v>
      </c>
      <c r="N36" s="96">
        <v>813</v>
      </c>
      <c r="O36" s="59">
        <v>811</v>
      </c>
      <c r="P36" s="60">
        <f t="shared" si="1"/>
        <v>0</v>
      </c>
      <c r="Q36" s="61">
        <f t="shared" si="2"/>
        <v>0.5</v>
      </c>
      <c r="R36" s="61">
        <f t="shared" si="3"/>
        <v>0</v>
      </c>
      <c r="S36" s="61">
        <f t="shared" si="4"/>
        <v>0.6363636363636364</v>
      </c>
      <c r="T36" s="61">
        <f t="shared" si="5"/>
        <v>0</v>
      </c>
      <c r="U36" s="61">
        <f t="shared" si="6"/>
        <v>0</v>
      </c>
      <c r="V36" s="62">
        <f t="shared" si="7"/>
        <v>0.25</v>
      </c>
      <c r="W36" s="63">
        <f t="shared" si="8"/>
        <v>0.2972972972972973</v>
      </c>
      <c r="X36" s="61">
        <v>0.2972972972972973</v>
      </c>
      <c r="Y36" s="73">
        <v>0.13513513513513514</v>
      </c>
      <c r="Z36" s="207">
        <v>0.36</v>
      </c>
      <c r="AA36" s="208">
        <v>0.26</v>
      </c>
      <c r="AB36" s="209">
        <v>0.26</v>
      </c>
    </row>
    <row r="37" spans="1:28" s="139" customFormat="1" ht="13.5" customHeight="1">
      <c r="A37" s="520"/>
      <c r="B37" s="6" t="s">
        <v>31</v>
      </c>
      <c r="C37" s="21">
        <v>2</v>
      </c>
      <c r="D37" s="22">
        <v>2</v>
      </c>
      <c r="E37" s="22">
        <v>2</v>
      </c>
      <c r="F37" s="22">
        <v>6</v>
      </c>
      <c r="G37" s="22">
        <v>1</v>
      </c>
      <c r="H37" s="22">
        <v>9</v>
      </c>
      <c r="I37" s="23">
        <v>0</v>
      </c>
      <c r="J37" s="24">
        <f t="shared" si="0"/>
        <v>22</v>
      </c>
      <c r="K37" s="22">
        <v>15</v>
      </c>
      <c r="L37" s="68">
        <v>2</v>
      </c>
      <c r="M37" s="21">
        <v>1384</v>
      </c>
      <c r="N37" s="22">
        <v>1029</v>
      </c>
      <c r="O37" s="27">
        <v>863</v>
      </c>
      <c r="P37" s="28">
        <f t="shared" si="1"/>
        <v>0.6666666666666666</v>
      </c>
      <c r="Q37" s="29">
        <f t="shared" si="2"/>
        <v>0.3333333333333333</v>
      </c>
      <c r="R37" s="29">
        <f t="shared" si="3"/>
        <v>0.4</v>
      </c>
      <c r="S37" s="29">
        <f t="shared" si="4"/>
        <v>0.5454545454545454</v>
      </c>
      <c r="T37" s="29">
        <f t="shared" si="5"/>
        <v>0.25</v>
      </c>
      <c r="U37" s="29">
        <f t="shared" si="6"/>
        <v>2.25</v>
      </c>
      <c r="V37" s="128">
        <f t="shared" si="7"/>
        <v>0</v>
      </c>
      <c r="W37" s="31">
        <f t="shared" si="8"/>
        <v>0.5945945945945946</v>
      </c>
      <c r="X37" s="29">
        <v>0.40540540540540543</v>
      </c>
      <c r="Y37" s="70">
        <v>0.05405405405405406</v>
      </c>
      <c r="Z37" s="190">
        <v>0.45</v>
      </c>
      <c r="AA37" s="191">
        <v>0.33</v>
      </c>
      <c r="AB37" s="155">
        <v>0.28</v>
      </c>
    </row>
    <row r="38" spans="1:28" s="139" customFormat="1" ht="13.5" customHeight="1">
      <c r="A38" s="520"/>
      <c r="B38" s="6" t="s">
        <v>32</v>
      </c>
      <c r="C38" s="21">
        <v>1</v>
      </c>
      <c r="D38" s="22">
        <v>0</v>
      </c>
      <c r="E38" s="22">
        <v>8</v>
      </c>
      <c r="F38" s="22">
        <v>9</v>
      </c>
      <c r="G38" s="22">
        <v>1</v>
      </c>
      <c r="H38" s="22">
        <v>7</v>
      </c>
      <c r="I38" s="23">
        <v>10</v>
      </c>
      <c r="J38" s="24">
        <f t="shared" si="0"/>
        <v>36</v>
      </c>
      <c r="K38" s="22">
        <v>11</v>
      </c>
      <c r="L38" s="68">
        <v>4</v>
      </c>
      <c r="M38" s="21">
        <v>1299</v>
      </c>
      <c r="N38" s="22">
        <v>979</v>
      </c>
      <c r="O38" s="27">
        <v>858</v>
      </c>
      <c r="P38" s="28">
        <f aca="true" t="shared" si="9" ref="P38:P57">C38/3</f>
        <v>0.3333333333333333</v>
      </c>
      <c r="Q38" s="29">
        <f aca="true" t="shared" si="10" ref="Q38:Q57">D38/6</f>
        <v>0</v>
      </c>
      <c r="R38" s="29">
        <f aca="true" t="shared" si="11" ref="R38:R57">E38/5</f>
        <v>1.6</v>
      </c>
      <c r="S38" s="29">
        <f aca="true" t="shared" si="12" ref="S38:S57">F38/11</f>
        <v>0.8181818181818182</v>
      </c>
      <c r="T38" s="29">
        <f aca="true" t="shared" si="13" ref="T38:T57">G38/4</f>
        <v>0.25</v>
      </c>
      <c r="U38" s="29">
        <f aca="true" t="shared" si="14" ref="U38:U57">H38/4</f>
        <v>1.75</v>
      </c>
      <c r="V38" s="128">
        <f aca="true" t="shared" si="15" ref="V38:V57">I38/4</f>
        <v>2.5</v>
      </c>
      <c r="W38" s="31">
        <f aca="true" t="shared" si="16" ref="W38:W58">J38/37</f>
        <v>0.972972972972973</v>
      </c>
      <c r="X38" s="29">
        <v>0.2972972972972973</v>
      </c>
      <c r="Y38" s="70">
        <v>0.10810810810810811</v>
      </c>
      <c r="Z38" s="190">
        <v>0.43</v>
      </c>
      <c r="AA38" s="191">
        <v>0.33</v>
      </c>
      <c r="AB38" s="155">
        <v>0.28</v>
      </c>
    </row>
    <row r="39" spans="1:28" s="139" customFormat="1" ht="13.5" customHeight="1">
      <c r="A39" s="520"/>
      <c r="B39" s="6" t="s">
        <v>33</v>
      </c>
      <c r="C39" s="21">
        <v>1</v>
      </c>
      <c r="D39" s="22">
        <v>4</v>
      </c>
      <c r="E39" s="22">
        <v>4</v>
      </c>
      <c r="F39" s="22">
        <v>4</v>
      </c>
      <c r="G39" s="22">
        <v>1</v>
      </c>
      <c r="H39" s="22">
        <v>1</v>
      </c>
      <c r="I39" s="23">
        <v>4</v>
      </c>
      <c r="J39" s="24">
        <f t="shared" si="0"/>
        <v>19</v>
      </c>
      <c r="K39" s="22">
        <v>14</v>
      </c>
      <c r="L39" s="68">
        <v>20</v>
      </c>
      <c r="M39" s="21">
        <v>1285</v>
      </c>
      <c r="N39" s="22">
        <v>1169</v>
      </c>
      <c r="O39" s="27">
        <v>906</v>
      </c>
      <c r="P39" s="28">
        <f t="shared" si="9"/>
        <v>0.3333333333333333</v>
      </c>
      <c r="Q39" s="29">
        <f t="shared" si="10"/>
        <v>0.6666666666666666</v>
      </c>
      <c r="R39" s="29">
        <f t="shared" si="11"/>
        <v>0.8</v>
      </c>
      <c r="S39" s="29">
        <f t="shared" si="12"/>
        <v>0.36363636363636365</v>
      </c>
      <c r="T39" s="29">
        <f t="shared" si="13"/>
        <v>0.25</v>
      </c>
      <c r="U39" s="29">
        <f t="shared" si="14"/>
        <v>0.25</v>
      </c>
      <c r="V39" s="128">
        <f t="shared" si="15"/>
        <v>1</v>
      </c>
      <c r="W39" s="31">
        <f t="shared" si="16"/>
        <v>0.5135135135135135</v>
      </c>
      <c r="X39" s="29">
        <v>0.3783783783783784</v>
      </c>
      <c r="Y39" s="70">
        <v>0.5405405405405406</v>
      </c>
      <c r="Z39" s="190">
        <v>0.41</v>
      </c>
      <c r="AA39" s="191">
        <v>0.37</v>
      </c>
      <c r="AB39" s="155">
        <v>0.29</v>
      </c>
    </row>
    <row r="40" spans="1:28" s="139" customFormat="1" ht="13.5" customHeight="1">
      <c r="A40" s="521"/>
      <c r="B40" s="135" t="s">
        <v>34</v>
      </c>
      <c r="C40" s="36">
        <v>3</v>
      </c>
      <c r="D40" s="37">
        <v>1</v>
      </c>
      <c r="E40" s="37">
        <v>7</v>
      </c>
      <c r="F40" s="37">
        <v>14</v>
      </c>
      <c r="G40" s="37">
        <v>2</v>
      </c>
      <c r="H40" s="37">
        <v>1</v>
      </c>
      <c r="I40" s="38">
        <v>1</v>
      </c>
      <c r="J40" s="39">
        <f t="shared" si="0"/>
        <v>29</v>
      </c>
      <c r="K40" s="37">
        <v>23</v>
      </c>
      <c r="L40" s="136">
        <v>23</v>
      </c>
      <c r="M40" s="36">
        <v>2014</v>
      </c>
      <c r="N40" s="37">
        <v>2007</v>
      </c>
      <c r="O40" s="42">
        <v>1250</v>
      </c>
      <c r="P40" s="43">
        <f t="shared" si="9"/>
        <v>1</v>
      </c>
      <c r="Q40" s="44">
        <f t="shared" si="10"/>
        <v>0.16666666666666666</v>
      </c>
      <c r="R40" s="44">
        <f t="shared" si="11"/>
        <v>1.4</v>
      </c>
      <c r="S40" s="44">
        <f t="shared" si="12"/>
        <v>1.2727272727272727</v>
      </c>
      <c r="T40" s="44">
        <f t="shared" si="13"/>
        <v>0.5</v>
      </c>
      <c r="U40" s="44">
        <f t="shared" si="14"/>
        <v>0.25</v>
      </c>
      <c r="V40" s="131">
        <f t="shared" si="15"/>
        <v>0.25</v>
      </c>
      <c r="W40" s="46">
        <f t="shared" si="16"/>
        <v>0.7837837837837838</v>
      </c>
      <c r="X40" s="44">
        <v>0.6216216216216216</v>
      </c>
      <c r="Y40" s="138">
        <v>0.6216216216216216</v>
      </c>
      <c r="Z40" s="199">
        <v>0.64</v>
      </c>
      <c r="AA40" s="200">
        <v>0.64</v>
      </c>
      <c r="AB40" s="201">
        <v>0.4</v>
      </c>
    </row>
    <row r="41" spans="1:28" s="139" customFormat="1" ht="13.5" customHeight="1">
      <c r="A41" s="519">
        <v>9</v>
      </c>
      <c r="B41" s="6" t="s">
        <v>35</v>
      </c>
      <c r="C41" s="21">
        <v>1</v>
      </c>
      <c r="D41" s="22">
        <v>1</v>
      </c>
      <c r="E41" s="22">
        <v>24</v>
      </c>
      <c r="F41" s="22">
        <v>25</v>
      </c>
      <c r="G41" s="22">
        <v>4</v>
      </c>
      <c r="H41" s="22">
        <v>0</v>
      </c>
      <c r="I41" s="23">
        <v>3</v>
      </c>
      <c r="J41" s="24">
        <f t="shared" si="0"/>
        <v>58</v>
      </c>
      <c r="K41" s="22">
        <v>38</v>
      </c>
      <c r="L41" s="68">
        <v>16</v>
      </c>
      <c r="M41" s="21">
        <v>2581</v>
      </c>
      <c r="N41" s="22">
        <v>2799</v>
      </c>
      <c r="O41" s="27">
        <v>1324</v>
      </c>
      <c r="P41" s="28">
        <f t="shared" si="9"/>
        <v>0.3333333333333333</v>
      </c>
      <c r="Q41" s="29">
        <f t="shared" si="10"/>
        <v>0.16666666666666666</v>
      </c>
      <c r="R41" s="29">
        <f t="shared" si="11"/>
        <v>4.8</v>
      </c>
      <c r="S41" s="29">
        <f t="shared" si="12"/>
        <v>2.272727272727273</v>
      </c>
      <c r="T41" s="29">
        <f t="shared" si="13"/>
        <v>1</v>
      </c>
      <c r="U41" s="29">
        <f t="shared" si="14"/>
        <v>0</v>
      </c>
      <c r="V41" s="30">
        <f t="shared" si="15"/>
        <v>0.75</v>
      </c>
      <c r="W41" s="31">
        <f t="shared" si="16"/>
        <v>1.5675675675675675</v>
      </c>
      <c r="X41" s="29">
        <v>1.027027027027027</v>
      </c>
      <c r="Y41" s="70">
        <v>0.43243243243243246</v>
      </c>
      <c r="Z41" s="190">
        <v>0.82</v>
      </c>
      <c r="AA41" s="191">
        <v>0.89</v>
      </c>
      <c r="AB41" s="155">
        <v>0.42</v>
      </c>
    </row>
    <row r="42" spans="1:28" s="139" customFormat="1" ht="13.5" customHeight="1">
      <c r="A42" s="520"/>
      <c r="B42" s="6" t="s">
        <v>36</v>
      </c>
      <c r="C42" s="21">
        <v>3</v>
      </c>
      <c r="D42" s="22">
        <v>4</v>
      </c>
      <c r="E42" s="22">
        <v>18</v>
      </c>
      <c r="F42" s="22">
        <v>17</v>
      </c>
      <c r="G42" s="22">
        <v>4</v>
      </c>
      <c r="H42" s="22">
        <v>1</v>
      </c>
      <c r="I42" s="23">
        <v>1</v>
      </c>
      <c r="J42" s="24">
        <f t="shared" si="0"/>
        <v>48</v>
      </c>
      <c r="K42" s="22">
        <v>58</v>
      </c>
      <c r="L42" s="68">
        <v>28</v>
      </c>
      <c r="M42" s="21">
        <v>3493</v>
      </c>
      <c r="N42" s="22">
        <v>3842</v>
      </c>
      <c r="O42" s="27">
        <v>1437</v>
      </c>
      <c r="P42" s="28">
        <f t="shared" si="9"/>
        <v>1</v>
      </c>
      <c r="Q42" s="29">
        <f t="shared" si="10"/>
        <v>0.6666666666666666</v>
      </c>
      <c r="R42" s="29">
        <f t="shared" si="11"/>
        <v>3.6</v>
      </c>
      <c r="S42" s="29">
        <f t="shared" si="12"/>
        <v>1.5454545454545454</v>
      </c>
      <c r="T42" s="29">
        <f t="shared" si="13"/>
        <v>1</v>
      </c>
      <c r="U42" s="29">
        <f t="shared" si="14"/>
        <v>0.25</v>
      </c>
      <c r="V42" s="30">
        <f t="shared" si="15"/>
        <v>0.25</v>
      </c>
      <c r="W42" s="31">
        <f t="shared" si="16"/>
        <v>1.2972972972972974</v>
      </c>
      <c r="X42" s="29">
        <v>1.5675675675675675</v>
      </c>
      <c r="Y42" s="70">
        <v>0.7567567567567568</v>
      </c>
      <c r="Z42" s="190">
        <v>1.11</v>
      </c>
      <c r="AA42" s="191">
        <v>1.22</v>
      </c>
      <c r="AB42" s="155">
        <v>0.46</v>
      </c>
    </row>
    <row r="43" spans="1:28" s="139" customFormat="1" ht="13.5" customHeight="1">
      <c r="A43" s="520"/>
      <c r="B43" s="6" t="s">
        <v>37</v>
      </c>
      <c r="C43" s="21">
        <v>2</v>
      </c>
      <c r="D43" s="22">
        <v>5</v>
      </c>
      <c r="E43" s="22">
        <v>7</v>
      </c>
      <c r="F43" s="22">
        <v>10</v>
      </c>
      <c r="G43" s="22">
        <v>3</v>
      </c>
      <c r="H43" s="22">
        <v>2</v>
      </c>
      <c r="I43" s="23">
        <v>5</v>
      </c>
      <c r="J43" s="24">
        <f t="shared" si="0"/>
        <v>34</v>
      </c>
      <c r="K43" s="22">
        <v>33</v>
      </c>
      <c r="L43" s="68">
        <v>24</v>
      </c>
      <c r="M43" s="21">
        <v>3433</v>
      </c>
      <c r="N43" s="22">
        <v>3577</v>
      </c>
      <c r="O43" s="27">
        <v>1340</v>
      </c>
      <c r="P43" s="28">
        <f t="shared" si="9"/>
        <v>0.6666666666666666</v>
      </c>
      <c r="Q43" s="29">
        <f t="shared" si="10"/>
        <v>0.8333333333333334</v>
      </c>
      <c r="R43" s="29">
        <f t="shared" si="11"/>
        <v>1.4</v>
      </c>
      <c r="S43" s="29">
        <f t="shared" si="12"/>
        <v>0.9090909090909091</v>
      </c>
      <c r="T43" s="29">
        <f t="shared" si="13"/>
        <v>0.75</v>
      </c>
      <c r="U43" s="29">
        <f t="shared" si="14"/>
        <v>0.5</v>
      </c>
      <c r="V43" s="30">
        <f t="shared" si="15"/>
        <v>1.25</v>
      </c>
      <c r="W43" s="31">
        <f t="shared" si="16"/>
        <v>0.918918918918919</v>
      </c>
      <c r="X43" s="29">
        <v>0.8918918918918919</v>
      </c>
      <c r="Y43" s="70">
        <v>0.6486486486486487</v>
      </c>
      <c r="Z43" s="190">
        <v>1.1</v>
      </c>
      <c r="AA43" s="191">
        <v>1.14</v>
      </c>
      <c r="AB43" s="155">
        <v>0.43</v>
      </c>
    </row>
    <row r="44" spans="1:28" s="139" customFormat="1" ht="13.5" customHeight="1">
      <c r="A44" s="521"/>
      <c r="B44" s="135" t="s">
        <v>38</v>
      </c>
      <c r="C44" s="36">
        <v>3</v>
      </c>
      <c r="D44" s="37">
        <v>7</v>
      </c>
      <c r="E44" s="37">
        <v>7</v>
      </c>
      <c r="F44" s="37">
        <v>12</v>
      </c>
      <c r="G44" s="37">
        <v>2</v>
      </c>
      <c r="H44" s="37">
        <v>4</v>
      </c>
      <c r="I44" s="38">
        <v>2</v>
      </c>
      <c r="J44" s="39">
        <f t="shared" si="0"/>
        <v>37</v>
      </c>
      <c r="K44" s="37">
        <v>56</v>
      </c>
      <c r="L44" s="136">
        <v>31</v>
      </c>
      <c r="M44" s="36">
        <v>2980</v>
      </c>
      <c r="N44" s="37">
        <v>4731</v>
      </c>
      <c r="O44" s="42">
        <v>1789</v>
      </c>
      <c r="P44" s="43">
        <f t="shared" si="9"/>
        <v>1</v>
      </c>
      <c r="Q44" s="44">
        <f t="shared" si="10"/>
        <v>1.1666666666666667</v>
      </c>
      <c r="R44" s="44">
        <f t="shared" si="11"/>
        <v>1.4</v>
      </c>
      <c r="S44" s="44">
        <f t="shared" si="12"/>
        <v>1.0909090909090908</v>
      </c>
      <c r="T44" s="44">
        <f t="shared" si="13"/>
        <v>0.5</v>
      </c>
      <c r="U44" s="44">
        <f t="shared" si="14"/>
        <v>1</v>
      </c>
      <c r="V44" s="45">
        <f t="shared" si="15"/>
        <v>0.5</v>
      </c>
      <c r="W44" s="46">
        <f t="shared" si="16"/>
        <v>1</v>
      </c>
      <c r="X44" s="44">
        <v>1.5135135135135136</v>
      </c>
      <c r="Y44" s="138">
        <v>0.8378378378378378</v>
      </c>
      <c r="Z44" s="199">
        <v>0.95</v>
      </c>
      <c r="AA44" s="200">
        <v>1.5</v>
      </c>
      <c r="AB44" s="201">
        <v>0.57</v>
      </c>
    </row>
    <row r="45" spans="1:28" s="139" customFormat="1" ht="13.5" customHeight="1">
      <c r="A45" s="519">
        <v>10</v>
      </c>
      <c r="B45" s="5" t="s">
        <v>39</v>
      </c>
      <c r="C45" s="95">
        <v>4</v>
      </c>
      <c r="D45" s="96">
        <v>4</v>
      </c>
      <c r="E45" s="96">
        <v>9</v>
      </c>
      <c r="F45" s="96">
        <v>14</v>
      </c>
      <c r="G45" s="96">
        <v>5</v>
      </c>
      <c r="H45" s="96">
        <v>2</v>
      </c>
      <c r="I45" s="97">
        <v>5</v>
      </c>
      <c r="J45" s="54">
        <f t="shared" si="0"/>
        <v>43</v>
      </c>
      <c r="K45" s="96">
        <v>46</v>
      </c>
      <c r="L45" s="71">
        <v>27</v>
      </c>
      <c r="M45" s="95">
        <v>3268</v>
      </c>
      <c r="N45" s="96">
        <v>5065</v>
      </c>
      <c r="O45" s="59">
        <v>1991</v>
      </c>
      <c r="P45" s="60">
        <f t="shared" si="9"/>
        <v>1.3333333333333333</v>
      </c>
      <c r="Q45" s="61">
        <f t="shared" si="10"/>
        <v>0.6666666666666666</v>
      </c>
      <c r="R45" s="61">
        <f t="shared" si="11"/>
        <v>1.8</v>
      </c>
      <c r="S45" s="61">
        <f t="shared" si="12"/>
        <v>1.2727272727272727</v>
      </c>
      <c r="T45" s="61">
        <f t="shared" si="13"/>
        <v>1.25</v>
      </c>
      <c r="U45" s="61">
        <f t="shared" si="14"/>
        <v>0.5</v>
      </c>
      <c r="V45" s="62">
        <f t="shared" si="15"/>
        <v>1.25</v>
      </c>
      <c r="W45" s="63">
        <f t="shared" si="16"/>
        <v>1.162162162162162</v>
      </c>
      <c r="X45" s="61">
        <v>1.2432432432432432</v>
      </c>
      <c r="Y45" s="73">
        <v>0.7297297297297297</v>
      </c>
      <c r="Z45" s="207">
        <v>1.04</v>
      </c>
      <c r="AA45" s="208">
        <v>1.61</v>
      </c>
      <c r="AB45" s="209">
        <v>0.64</v>
      </c>
    </row>
    <row r="46" spans="1:28" s="139" customFormat="1" ht="13.5" customHeight="1">
      <c r="A46" s="520"/>
      <c r="B46" s="6" t="s">
        <v>40</v>
      </c>
      <c r="C46" s="21">
        <v>0</v>
      </c>
      <c r="D46" s="22">
        <v>10</v>
      </c>
      <c r="E46" s="22">
        <v>13</v>
      </c>
      <c r="F46" s="22">
        <v>9</v>
      </c>
      <c r="G46" s="22">
        <v>6</v>
      </c>
      <c r="H46" s="22">
        <v>1</v>
      </c>
      <c r="I46" s="23">
        <v>0</v>
      </c>
      <c r="J46" s="24">
        <f t="shared" si="0"/>
        <v>39</v>
      </c>
      <c r="K46" s="22">
        <v>30</v>
      </c>
      <c r="L46" s="68">
        <v>21</v>
      </c>
      <c r="M46" s="21">
        <v>3815</v>
      </c>
      <c r="N46" s="22">
        <v>3654</v>
      </c>
      <c r="O46" s="27">
        <v>1737</v>
      </c>
      <c r="P46" s="28">
        <f t="shared" si="9"/>
        <v>0</v>
      </c>
      <c r="Q46" s="29">
        <f t="shared" si="10"/>
        <v>1.6666666666666667</v>
      </c>
      <c r="R46" s="29">
        <f t="shared" si="11"/>
        <v>2.6</v>
      </c>
      <c r="S46" s="29">
        <f t="shared" si="12"/>
        <v>0.8181818181818182</v>
      </c>
      <c r="T46" s="29">
        <f t="shared" si="13"/>
        <v>1.5</v>
      </c>
      <c r="U46" s="29">
        <f t="shared" si="14"/>
        <v>0.25</v>
      </c>
      <c r="V46" s="128">
        <f t="shared" si="15"/>
        <v>0</v>
      </c>
      <c r="W46" s="31">
        <f t="shared" si="16"/>
        <v>1.054054054054054</v>
      </c>
      <c r="X46" s="29">
        <v>0.8108108108108109</v>
      </c>
      <c r="Y46" s="70">
        <v>0.5675675675675675</v>
      </c>
      <c r="Z46" s="190">
        <v>1.21</v>
      </c>
      <c r="AA46" s="191">
        <v>1.16</v>
      </c>
      <c r="AB46" s="155">
        <v>0.55</v>
      </c>
    </row>
    <row r="47" spans="1:28" s="139" customFormat="1" ht="13.5" customHeight="1">
      <c r="A47" s="520"/>
      <c r="B47" s="6" t="s">
        <v>41</v>
      </c>
      <c r="C47" s="21">
        <v>1</v>
      </c>
      <c r="D47" s="22">
        <v>6</v>
      </c>
      <c r="E47" s="22">
        <v>16</v>
      </c>
      <c r="F47" s="22">
        <v>16</v>
      </c>
      <c r="G47" s="22">
        <v>2</v>
      </c>
      <c r="H47" s="22">
        <v>0</v>
      </c>
      <c r="I47" s="23">
        <v>1</v>
      </c>
      <c r="J47" s="24">
        <f t="shared" si="0"/>
        <v>42</v>
      </c>
      <c r="K47" s="22">
        <v>28</v>
      </c>
      <c r="L47" s="68">
        <v>21</v>
      </c>
      <c r="M47" s="21">
        <v>3292</v>
      </c>
      <c r="N47" s="22">
        <v>3774</v>
      </c>
      <c r="O47" s="27">
        <v>1796</v>
      </c>
      <c r="P47" s="28">
        <f t="shared" si="9"/>
        <v>0.3333333333333333</v>
      </c>
      <c r="Q47" s="29">
        <f t="shared" si="10"/>
        <v>1</v>
      </c>
      <c r="R47" s="29">
        <f t="shared" si="11"/>
        <v>3.2</v>
      </c>
      <c r="S47" s="29">
        <f t="shared" si="12"/>
        <v>1.4545454545454546</v>
      </c>
      <c r="T47" s="29">
        <f t="shared" si="13"/>
        <v>0.5</v>
      </c>
      <c r="U47" s="29">
        <f t="shared" si="14"/>
        <v>0</v>
      </c>
      <c r="V47" s="128">
        <f t="shared" si="15"/>
        <v>0.25</v>
      </c>
      <c r="W47" s="31">
        <f t="shared" si="16"/>
        <v>1.135135135135135</v>
      </c>
      <c r="X47" s="29">
        <v>0.7567567567567568</v>
      </c>
      <c r="Y47" s="70">
        <v>0.5675675675675675</v>
      </c>
      <c r="Z47" s="190">
        <v>1.04</v>
      </c>
      <c r="AA47" s="191">
        <v>1.2</v>
      </c>
      <c r="AB47" s="155">
        <v>0.57</v>
      </c>
    </row>
    <row r="48" spans="1:28" s="139" customFormat="1" ht="13.5" customHeight="1">
      <c r="A48" s="520"/>
      <c r="B48" s="6" t="s">
        <v>42</v>
      </c>
      <c r="C48" s="21">
        <v>3</v>
      </c>
      <c r="D48" s="22">
        <v>7</v>
      </c>
      <c r="E48" s="22">
        <v>39</v>
      </c>
      <c r="F48" s="22">
        <v>13</v>
      </c>
      <c r="G48" s="22">
        <v>5</v>
      </c>
      <c r="H48" s="22">
        <v>0</v>
      </c>
      <c r="I48" s="23">
        <v>0</v>
      </c>
      <c r="J48" s="24">
        <f t="shared" si="0"/>
        <v>67</v>
      </c>
      <c r="K48" s="22">
        <v>40</v>
      </c>
      <c r="L48" s="68">
        <v>13</v>
      </c>
      <c r="M48" s="21">
        <v>3721</v>
      </c>
      <c r="N48" s="22">
        <v>3551</v>
      </c>
      <c r="O48" s="27">
        <v>1891</v>
      </c>
      <c r="P48" s="28">
        <f t="shared" si="9"/>
        <v>1</v>
      </c>
      <c r="Q48" s="29">
        <f t="shared" si="10"/>
        <v>1.1666666666666667</v>
      </c>
      <c r="R48" s="29">
        <f t="shared" si="11"/>
        <v>7.8</v>
      </c>
      <c r="S48" s="29">
        <f t="shared" si="12"/>
        <v>1.1818181818181819</v>
      </c>
      <c r="T48" s="29">
        <f t="shared" si="13"/>
        <v>1.25</v>
      </c>
      <c r="U48" s="29">
        <f t="shared" si="14"/>
        <v>0</v>
      </c>
      <c r="V48" s="128">
        <f t="shared" si="15"/>
        <v>0</v>
      </c>
      <c r="W48" s="31">
        <f t="shared" si="16"/>
        <v>1.8108108108108107</v>
      </c>
      <c r="X48" s="29">
        <v>1.0810810810810811</v>
      </c>
      <c r="Y48" s="70">
        <v>0.35135135135135137</v>
      </c>
      <c r="Z48" s="190">
        <v>1.18</v>
      </c>
      <c r="AA48" s="191">
        <v>1.13</v>
      </c>
      <c r="AB48" s="155">
        <v>0.6</v>
      </c>
    </row>
    <row r="49" spans="1:28" s="139" customFormat="1" ht="13.5" customHeight="1">
      <c r="A49" s="521"/>
      <c r="B49" s="135" t="s">
        <v>43</v>
      </c>
      <c r="C49" s="36">
        <v>7</v>
      </c>
      <c r="D49" s="37">
        <v>17</v>
      </c>
      <c r="E49" s="37">
        <v>44</v>
      </c>
      <c r="F49" s="37">
        <v>17</v>
      </c>
      <c r="G49" s="37">
        <v>6</v>
      </c>
      <c r="H49" s="37">
        <v>6</v>
      </c>
      <c r="I49" s="38">
        <v>3</v>
      </c>
      <c r="J49" s="39">
        <f t="shared" si="0"/>
        <v>100</v>
      </c>
      <c r="K49" s="37">
        <v>38</v>
      </c>
      <c r="L49" s="136">
        <v>19</v>
      </c>
      <c r="M49" s="36">
        <v>4244</v>
      </c>
      <c r="N49" s="37">
        <v>3101</v>
      </c>
      <c r="O49" s="42">
        <v>1949</v>
      </c>
      <c r="P49" s="43">
        <f t="shared" si="9"/>
        <v>2.3333333333333335</v>
      </c>
      <c r="Q49" s="44">
        <f t="shared" si="10"/>
        <v>2.8333333333333335</v>
      </c>
      <c r="R49" s="44">
        <f t="shared" si="11"/>
        <v>8.8</v>
      </c>
      <c r="S49" s="44">
        <f t="shared" si="12"/>
        <v>1.5454545454545454</v>
      </c>
      <c r="T49" s="44">
        <f t="shared" si="13"/>
        <v>1.5</v>
      </c>
      <c r="U49" s="44">
        <f t="shared" si="14"/>
        <v>1.5</v>
      </c>
      <c r="V49" s="131">
        <f t="shared" si="15"/>
        <v>0.75</v>
      </c>
      <c r="W49" s="46">
        <f t="shared" si="16"/>
        <v>2.7027027027027026</v>
      </c>
      <c r="X49" s="44">
        <v>1.027027027027027</v>
      </c>
      <c r="Y49" s="138">
        <v>0.5135135135135135</v>
      </c>
      <c r="Z49" s="199">
        <v>1.35</v>
      </c>
      <c r="AA49" s="200">
        <v>0.98</v>
      </c>
      <c r="AB49" s="201">
        <v>0.62</v>
      </c>
    </row>
    <row r="50" spans="1:28" s="139" customFormat="1" ht="13.5" customHeight="1">
      <c r="A50" s="519">
        <v>11</v>
      </c>
      <c r="B50" s="6" t="s">
        <v>44</v>
      </c>
      <c r="C50" s="21">
        <v>6</v>
      </c>
      <c r="D50" s="22">
        <v>23</v>
      </c>
      <c r="E50" s="22">
        <v>21</v>
      </c>
      <c r="F50" s="22">
        <v>13</v>
      </c>
      <c r="G50" s="22">
        <v>4</v>
      </c>
      <c r="H50" s="22">
        <v>5</v>
      </c>
      <c r="I50" s="23">
        <v>4</v>
      </c>
      <c r="J50" s="24">
        <f t="shared" si="0"/>
        <v>76</v>
      </c>
      <c r="K50" s="22">
        <v>73</v>
      </c>
      <c r="L50" s="23">
        <v>21</v>
      </c>
      <c r="M50" s="21">
        <v>3655</v>
      </c>
      <c r="N50" s="22">
        <v>3533</v>
      </c>
      <c r="O50" s="27">
        <v>1988</v>
      </c>
      <c r="P50" s="28">
        <f t="shared" si="9"/>
        <v>2</v>
      </c>
      <c r="Q50" s="29">
        <f t="shared" si="10"/>
        <v>3.8333333333333335</v>
      </c>
      <c r="R50" s="29">
        <f t="shared" si="11"/>
        <v>4.2</v>
      </c>
      <c r="S50" s="29">
        <f t="shared" si="12"/>
        <v>1.1818181818181819</v>
      </c>
      <c r="T50" s="29">
        <f t="shared" si="13"/>
        <v>1</v>
      </c>
      <c r="U50" s="29">
        <f t="shared" si="14"/>
        <v>1.25</v>
      </c>
      <c r="V50" s="30">
        <f t="shared" si="15"/>
        <v>1</v>
      </c>
      <c r="W50" s="31">
        <f t="shared" si="16"/>
        <v>2.054054054054054</v>
      </c>
      <c r="X50" s="29">
        <v>1.972972972972973</v>
      </c>
      <c r="Y50" s="70">
        <v>0.5675675675675675</v>
      </c>
      <c r="Z50" s="190">
        <v>1.16</v>
      </c>
      <c r="AA50" s="191">
        <v>1.12</v>
      </c>
      <c r="AB50" s="155">
        <v>0.63</v>
      </c>
    </row>
    <row r="51" spans="1:28" s="139" customFormat="1" ht="13.5" customHeight="1">
      <c r="A51" s="520"/>
      <c r="B51" s="6" t="s">
        <v>45</v>
      </c>
      <c r="C51" s="21">
        <v>8</v>
      </c>
      <c r="D51" s="22">
        <v>25</v>
      </c>
      <c r="E51" s="22">
        <v>24</v>
      </c>
      <c r="F51" s="22">
        <v>10</v>
      </c>
      <c r="G51" s="22">
        <v>2</v>
      </c>
      <c r="H51" s="22">
        <v>4</v>
      </c>
      <c r="I51" s="23">
        <v>1</v>
      </c>
      <c r="J51" s="24">
        <f t="shared" si="0"/>
        <v>74</v>
      </c>
      <c r="K51" s="22">
        <v>77</v>
      </c>
      <c r="L51" s="23">
        <v>28</v>
      </c>
      <c r="M51" s="21">
        <v>4047</v>
      </c>
      <c r="N51" s="22">
        <v>3396</v>
      </c>
      <c r="O51" s="142">
        <v>2257</v>
      </c>
      <c r="P51" s="28">
        <f t="shared" si="9"/>
        <v>2.6666666666666665</v>
      </c>
      <c r="Q51" s="29">
        <f t="shared" si="10"/>
        <v>4.166666666666667</v>
      </c>
      <c r="R51" s="29">
        <f t="shared" si="11"/>
        <v>4.8</v>
      </c>
      <c r="S51" s="29">
        <f t="shared" si="12"/>
        <v>0.9090909090909091</v>
      </c>
      <c r="T51" s="29">
        <f t="shared" si="13"/>
        <v>0.5</v>
      </c>
      <c r="U51" s="29">
        <f t="shared" si="14"/>
        <v>1</v>
      </c>
      <c r="V51" s="30">
        <f t="shared" si="15"/>
        <v>0.25</v>
      </c>
      <c r="W51" s="31">
        <f t="shared" si="16"/>
        <v>2</v>
      </c>
      <c r="X51" s="29">
        <v>2.081081081081081</v>
      </c>
      <c r="Y51" s="70">
        <v>0.7567567567567568</v>
      </c>
      <c r="Z51" s="190">
        <v>1.28</v>
      </c>
      <c r="AA51" s="191">
        <v>1.08</v>
      </c>
      <c r="AB51" s="155">
        <v>0.72</v>
      </c>
    </row>
    <row r="52" spans="1:28" s="139" customFormat="1" ht="13.5" customHeight="1">
      <c r="A52" s="520"/>
      <c r="B52" s="6" t="s">
        <v>46</v>
      </c>
      <c r="C52" s="21">
        <v>7</v>
      </c>
      <c r="D52" s="22">
        <v>10</v>
      </c>
      <c r="E52" s="22">
        <v>24</v>
      </c>
      <c r="F52" s="22">
        <v>12</v>
      </c>
      <c r="G52" s="22">
        <v>5</v>
      </c>
      <c r="H52" s="22">
        <v>5</v>
      </c>
      <c r="I52" s="23">
        <v>1</v>
      </c>
      <c r="J52" s="24">
        <f t="shared" si="0"/>
        <v>64</v>
      </c>
      <c r="K52" s="22">
        <v>90</v>
      </c>
      <c r="L52" s="23">
        <v>25</v>
      </c>
      <c r="M52" s="21">
        <v>4113</v>
      </c>
      <c r="N52" s="22">
        <v>3315</v>
      </c>
      <c r="O52" s="142">
        <v>2393</v>
      </c>
      <c r="P52" s="28">
        <f t="shared" si="9"/>
        <v>2.3333333333333335</v>
      </c>
      <c r="Q52" s="29">
        <f t="shared" si="10"/>
        <v>1.6666666666666667</v>
      </c>
      <c r="R52" s="29">
        <f t="shared" si="11"/>
        <v>4.8</v>
      </c>
      <c r="S52" s="29">
        <f t="shared" si="12"/>
        <v>1.0909090909090908</v>
      </c>
      <c r="T52" s="29">
        <f t="shared" si="13"/>
        <v>1.25</v>
      </c>
      <c r="U52" s="29">
        <f t="shared" si="14"/>
        <v>1.25</v>
      </c>
      <c r="V52" s="30">
        <f t="shared" si="15"/>
        <v>0.25</v>
      </c>
      <c r="W52" s="31">
        <f t="shared" si="16"/>
        <v>1.7297297297297298</v>
      </c>
      <c r="X52" s="29">
        <v>2.4324324324324325</v>
      </c>
      <c r="Y52" s="30">
        <v>0.6756756756756757</v>
      </c>
      <c r="Z52" s="190">
        <v>1.31</v>
      </c>
      <c r="AA52" s="191">
        <v>1.05</v>
      </c>
      <c r="AB52" s="155">
        <v>0.76</v>
      </c>
    </row>
    <row r="53" spans="1:28" s="139" customFormat="1" ht="13.5" customHeight="1">
      <c r="A53" s="521"/>
      <c r="B53" s="135" t="s">
        <v>47</v>
      </c>
      <c r="C53" s="36">
        <v>2</v>
      </c>
      <c r="D53" s="37">
        <v>14</v>
      </c>
      <c r="E53" s="37">
        <v>13</v>
      </c>
      <c r="F53" s="37">
        <v>13</v>
      </c>
      <c r="G53" s="37">
        <v>3</v>
      </c>
      <c r="H53" s="37">
        <v>6</v>
      </c>
      <c r="I53" s="38">
        <v>2</v>
      </c>
      <c r="J53" s="39">
        <f t="shared" si="0"/>
        <v>53</v>
      </c>
      <c r="K53" s="37">
        <v>98</v>
      </c>
      <c r="L53" s="38">
        <v>29</v>
      </c>
      <c r="M53" s="36">
        <v>4284</v>
      </c>
      <c r="N53" s="37">
        <v>3741</v>
      </c>
      <c r="O53" s="253">
        <v>2753</v>
      </c>
      <c r="P53" s="43">
        <f t="shared" si="9"/>
        <v>0.6666666666666666</v>
      </c>
      <c r="Q53" s="44">
        <f t="shared" si="10"/>
        <v>2.3333333333333335</v>
      </c>
      <c r="R53" s="44">
        <f t="shared" si="11"/>
        <v>2.6</v>
      </c>
      <c r="S53" s="44">
        <f t="shared" si="12"/>
        <v>1.1818181818181819</v>
      </c>
      <c r="T53" s="44">
        <f t="shared" si="13"/>
        <v>0.75</v>
      </c>
      <c r="U53" s="44">
        <f t="shared" si="14"/>
        <v>1.5</v>
      </c>
      <c r="V53" s="45">
        <f t="shared" si="15"/>
        <v>0.5</v>
      </c>
      <c r="W53" s="46">
        <f t="shared" si="16"/>
        <v>1.4324324324324325</v>
      </c>
      <c r="X53" s="44">
        <v>2.6486486486486487</v>
      </c>
      <c r="Y53" s="45">
        <v>0.7837837837837838</v>
      </c>
      <c r="Z53" s="199">
        <v>1.36</v>
      </c>
      <c r="AA53" s="200">
        <v>1.19</v>
      </c>
      <c r="AB53" s="201">
        <v>0.87</v>
      </c>
    </row>
    <row r="54" spans="1:28" s="139" customFormat="1" ht="13.5" customHeight="1">
      <c r="A54" s="519">
        <v>12</v>
      </c>
      <c r="B54" s="6" t="s">
        <v>48</v>
      </c>
      <c r="C54" s="21">
        <v>5</v>
      </c>
      <c r="D54" s="22">
        <v>16</v>
      </c>
      <c r="E54" s="22">
        <v>22</v>
      </c>
      <c r="F54" s="22">
        <v>16</v>
      </c>
      <c r="G54" s="22">
        <v>6</v>
      </c>
      <c r="H54" s="22">
        <v>6</v>
      </c>
      <c r="I54" s="23">
        <v>2</v>
      </c>
      <c r="J54" s="24">
        <f t="shared" si="0"/>
        <v>73</v>
      </c>
      <c r="K54" s="22">
        <v>103</v>
      </c>
      <c r="L54" s="23">
        <v>51</v>
      </c>
      <c r="M54" s="21">
        <v>4392</v>
      </c>
      <c r="N54" s="22">
        <v>4026</v>
      </c>
      <c r="O54" s="142">
        <v>3323</v>
      </c>
      <c r="P54" s="28">
        <f t="shared" si="9"/>
        <v>1.6666666666666667</v>
      </c>
      <c r="Q54" s="29">
        <f t="shared" si="10"/>
        <v>2.6666666666666665</v>
      </c>
      <c r="R54" s="29">
        <f t="shared" si="11"/>
        <v>4.4</v>
      </c>
      <c r="S54" s="29">
        <f t="shared" si="12"/>
        <v>1.4545454545454546</v>
      </c>
      <c r="T54" s="29">
        <f t="shared" si="13"/>
        <v>1.5</v>
      </c>
      <c r="U54" s="29">
        <f t="shared" si="14"/>
        <v>1.5</v>
      </c>
      <c r="V54" s="128">
        <f t="shared" si="15"/>
        <v>0.5</v>
      </c>
      <c r="W54" s="31">
        <f t="shared" si="16"/>
        <v>1.972972972972973</v>
      </c>
      <c r="X54" s="29">
        <v>2.7837837837837838</v>
      </c>
      <c r="Y54" s="30">
        <v>1.3783783783783783</v>
      </c>
      <c r="Z54" s="190">
        <v>1.39</v>
      </c>
      <c r="AA54" s="191">
        <v>1.27</v>
      </c>
      <c r="AB54" s="155">
        <v>1.06</v>
      </c>
    </row>
    <row r="55" spans="1:28" s="139" customFormat="1" ht="13.5" customHeight="1">
      <c r="A55" s="520"/>
      <c r="B55" s="6" t="s">
        <v>49</v>
      </c>
      <c r="C55" s="21">
        <v>4</v>
      </c>
      <c r="D55" s="22">
        <v>14</v>
      </c>
      <c r="E55" s="22">
        <v>15</v>
      </c>
      <c r="F55" s="22">
        <v>22</v>
      </c>
      <c r="G55" s="22">
        <v>4</v>
      </c>
      <c r="H55" s="22">
        <v>5</v>
      </c>
      <c r="I55" s="23">
        <v>2</v>
      </c>
      <c r="J55" s="24">
        <f t="shared" si="0"/>
        <v>66</v>
      </c>
      <c r="K55" s="22">
        <v>103</v>
      </c>
      <c r="L55" s="23">
        <v>41</v>
      </c>
      <c r="M55" s="21">
        <v>4396</v>
      </c>
      <c r="N55" s="22">
        <v>4039</v>
      </c>
      <c r="O55" s="142">
        <v>3716</v>
      </c>
      <c r="P55" s="28">
        <f t="shared" si="9"/>
        <v>1.3333333333333333</v>
      </c>
      <c r="Q55" s="29">
        <f t="shared" si="10"/>
        <v>2.3333333333333335</v>
      </c>
      <c r="R55" s="29">
        <f t="shared" si="11"/>
        <v>3</v>
      </c>
      <c r="S55" s="29">
        <f t="shared" si="12"/>
        <v>2</v>
      </c>
      <c r="T55" s="29">
        <f t="shared" si="13"/>
        <v>1</v>
      </c>
      <c r="U55" s="29">
        <f t="shared" si="14"/>
        <v>1.25</v>
      </c>
      <c r="V55" s="30">
        <f t="shared" si="15"/>
        <v>0.5</v>
      </c>
      <c r="W55" s="31">
        <f t="shared" si="16"/>
        <v>1.7837837837837838</v>
      </c>
      <c r="X55" s="29">
        <v>2.7837837837837838</v>
      </c>
      <c r="Y55" s="30">
        <v>1.1081081081081081</v>
      </c>
      <c r="Z55" s="190">
        <v>1.39</v>
      </c>
      <c r="AA55" s="191">
        <v>1.28</v>
      </c>
      <c r="AB55" s="155">
        <v>1.18</v>
      </c>
    </row>
    <row r="56" spans="1:28" s="139" customFormat="1" ht="13.5" customHeight="1">
      <c r="A56" s="520"/>
      <c r="B56" s="6" t="s">
        <v>50</v>
      </c>
      <c r="C56" s="21">
        <v>8</v>
      </c>
      <c r="D56" s="22">
        <v>10</v>
      </c>
      <c r="E56" s="22">
        <v>11</v>
      </c>
      <c r="F56" s="22">
        <v>25</v>
      </c>
      <c r="G56" s="22">
        <v>2</v>
      </c>
      <c r="H56" s="22">
        <v>5</v>
      </c>
      <c r="I56" s="23">
        <v>2</v>
      </c>
      <c r="J56" s="24">
        <f t="shared" si="0"/>
        <v>63</v>
      </c>
      <c r="K56" s="22">
        <v>98</v>
      </c>
      <c r="L56" s="23">
        <v>41</v>
      </c>
      <c r="M56" s="21">
        <v>4119</v>
      </c>
      <c r="N56" s="22">
        <v>4243</v>
      </c>
      <c r="O56" s="142">
        <v>3694</v>
      </c>
      <c r="P56" s="28">
        <f t="shared" si="9"/>
        <v>2.6666666666666665</v>
      </c>
      <c r="Q56" s="29">
        <f t="shared" si="10"/>
        <v>1.6666666666666667</v>
      </c>
      <c r="R56" s="29">
        <f t="shared" si="11"/>
        <v>2.2</v>
      </c>
      <c r="S56" s="29">
        <f t="shared" si="12"/>
        <v>2.272727272727273</v>
      </c>
      <c r="T56" s="29">
        <f t="shared" si="13"/>
        <v>0.5</v>
      </c>
      <c r="U56" s="29">
        <f t="shared" si="14"/>
        <v>1.25</v>
      </c>
      <c r="V56" s="30">
        <f t="shared" si="15"/>
        <v>0.5</v>
      </c>
      <c r="W56" s="31">
        <f t="shared" si="16"/>
        <v>1.7027027027027026</v>
      </c>
      <c r="X56" s="29">
        <v>2.6486486486486487</v>
      </c>
      <c r="Y56" s="30">
        <v>1.1081081081081081</v>
      </c>
      <c r="Z56" s="190">
        <v>1.31</v>
      </c>
      <c r="AA56" s="191">
        <v>1.35</v>
      </c>
      <c r="AB56" s="155">
        <v>1.17</v>
      </c>
    </row>
    <row r="57" spans="1:28" s="139" customFormat="1" ht="13.5" customHeight="1">
      <c r="A57" s="520"/>
      <c r="B57" s="6" t="s">
        <v>51</v>
      </c>
      <c r="C57" s="21">
        <v>5</v>
      </c>
      <c r="D57" s="22">
        <v>4</v>
      </c>
      <c r="E57" s="22">
        <v>8</v>
      </c>
      <c r="F57" s="22">
        <v>15</v>
      </c>
      <c r="G57" s="22">
        <v>3</v>
      </c>
      <c r="H57" s="22">
        <v>1</v>
      </c>
      <c r="I57" s="23">
        <v>6</v>
      </c>
      <c r="J57" s="24">
        <f t="shared" si="0"/>
        <v>42</v>
      </c>
      <c r="K57" s="22">
        <v>74</v>
      </c>
      <c r="L57" s="23">
        <v>39</v>
      </c>
      <c r="M57" s="21">
        <v>3649</v>
      </c>
      <c r="N57" s="22">
        <v>3815</v>
      </c>
      <c r="O57" s="142">
        <v>3331</v>
      </c>
      <c r="P57" s="28">
        <f t="shared" si="9"/>
        <v>1.6666666666666667</v>
      </c>
      <c r="Q57" s="29">
        <f t="shared" si="10"/>
        <v>0.6666666666666666</v>
      </c>
      <c r="R57" s="29">
        <f t="shared" si="11"/>
        <v>1.6</v>
      </c>
      <c r="S57" s="29">
        <f t="shared" si="12"/>
        <v>1.3636363636363635</v>
      </c>
      <c r="T57" s="29">
        <f t="shared" si="13"/>
        <v>0.75</v>
      </c>
      <c r="U57" s="29">
        <f t="shared" si="14"/>
        <v>0.25</v>
      </c>
      <c r="V57" s="30">
        <f t="shared" si="15"/>
        <v>1.5</v>
      </c>
      <c r="W57" s="31">
        <f t="shared" si="16"/>
        <v>1.135135135135135</v>
      </c>
      <c r="X57" s="29">
        <v>2</v>
      </c>
      <c r="Y57" s="30">
        <v>1.054054054054054</v>
      </c>
      <c r="Z57" s="190">
        <v>1.16</v>
      </c>
      <c r="AA57" s="191">
        <v>1.22</v>
      </c>
      <c r="AB57" s="155">
        <v>1.08</v>
      </c>
    </row>
    <row r="58" spans="1:28" s="139" customFormat="1" ht="13.5" customHeight="1" hidden="1">
      <c r="A58" s="303"/>
      <c r="B58" s="146">
        <v>53</v>
      </c>
      <c r="C58" s="147">
        <v>0</v>
      </c>
      <c r="D58" s="148">
        <v>0</v>
      </c>
      <c r="E58" s="148"/>
      <c r="F58" s="148">
        <v>0</v>
      </c>
      <c r="G58" s="148"/>
      <c r="H58" s="148">
        <v>0</v>
      </c>
      <c r="I58" s="149">
        <v>0</v>
      </c>
      <c r="J58" s="74">
        <f>SUM(C58:I58)</f>
        <v>0</v>
      </c>
      <c r="K58" s="148">
        <v>0</v>
      </c>
      <c r="L58" s="149">
        <v>0</v>
      </c>
      <c r="M58" s="147"/>
      <c r="N58" s="148"/>
      <c r="O58" s="291"/>
      <c r="P58" s="75"/>
      <c r="Q58" s="76"/>
      <c r="R58" s="76"/>
      <c r="S58" s="76"/>
      <c r="T58" s="76"/>
      <c r="U58" s="76"/>
      <c r="V58" s="77"/>
      <c r="W58" s="78">
        <f t="shared" si="16"/>
        <v>0</v>
      </c>
      <c r="X58" s="76">
        <v>0</v>
      </c>
      <c r="Y58" s="77">
        <v>0</v>
      </c>
      <c r="Z58" s="79"/>
      <c r="AA58" s="154"/>
      <c r="AB58" s="292"/>
    </row>
    <row r="59" spans="1:30" s="139" customFormat="1" ht="15.75" customHeight="1">
      <c r="A59" s="553" t="s">
        <v>60</v>
      </c>
      <c r="B59" s="554"/>
      <c r="C59" s="156">
        <f aca="true" t="shared" si="17" ref="C59:I59">SUM(C6:C58)</f>
        <v>113</v>
      </c>
      <c r="D59" s="157">
        <f t="shared" si="17"/>
        <v>311</v>
      </c>
      <c r="E59" s="157">
        <f t="shared" si="17"/>
        <v>381</v>
      </c>
      <c r="F59" s="157">
        <f t="shared" si="17"/>
        <v>468</v>
      </c>
      <c r="G59" s="157">
        <f t="shared" si="17"/>
        <v>136</v>
      </c>
      <c r="H59" s="157">
        <f t="shared" si="17"/>
        <v>111</v>
      </c>
      <c r="I59" s="158">
        <f t="shared" si="17"/>
        <v>106</v>
      </c>
      <c r="J59" s="159">
        <f aca="true" t="shared" si="18" ref="J59:Y59">SUM(J6:J58)</f>
        <v>1626</v>
      </c>
      <c r="K59" s="214">
        <f t="shared" si="18"/>
        <v>1742</v>
      </c>
      <c r="L59" s="215">
        <f t="shared" si="18"/>
        <v>1062</v>
      </c>
      <c r="M59" s="159">
        <f t="shared" si="18"/>
        <v>96625</v>
      </c>
      <c r="N59" s="214">
        <f t="shared" si="18"/>
        <v>98010</v>
      </c>
      <c r="O59" s="224">
        <f t="shared" si="18"/>
        <v>70876</v>
      </c>
      <c r="P59" s="219">
        <f t="shared" si="18"/>
        <v>37.666666666666664</v>
      </c>
      <c r="Q59" s="162">
        <f t="shared" si="18"/>
        <v>51.833333333333336</v>
      </c>
      <c r="R59" s="162">
        <f t="shared" si="18"/>
        <v>76.19999999999999</v>
      </c>
      <c r="S59" s="162">
        <f t="shared" si="18"/>
        <v>42.545454545454554</v>
      </c>
      <c r="T59" s="162">
        <f t="shared" si="18"/>
        <v>34</v>
      </c>
      <c r="U59" s="162">
        <f t="shared" si="18"/>
        <v>27.75</v>
      </c>
      <c r="V59" s="164">
        <f t="shared" si="18"/>
        <v>26.5</v>
      </c>
      <c r="W59" s="161">
        <f t="shared" si="18"/>
        <v>43.94594594594594</v>
      </c>
      <c r="X59" s="162">
        <f t="shared" si="18"/>
        <v>47.08108108108108</v>
      </c>
      <c r="Y59" s="163">
        <f t="shared" si="18"/>
        <v>28.70270270270271</v>
      </c>
      <c r="Z59" s="305">
        <v>30.75</v>
      </c>
      <c r="AA59" s="225">
        <v>31.18</v>
      </c>
      <c r="AB59" s="220">
        <v>22.62</v>
      </c>
      <c r="AD59" s="226"/>
    </row>
    <row r="60" spans="10:27" ht="12">
      <c r="J60" s="168"/>
      <c r="AA60" s="227"/>
    </row>
    <row r="61" spans="2:28" s="462" customFormat="1" ht="17.25">
      <c r="B61" s="463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</row>
    <row r="62" spans="2:28" s="462" customFormat="1" ht="17.25">
      <c r="B62" s="463"/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464"/>
    </row>
    <row r="63" spans="2:28" s="462" customFormat="1" ht="17.25">
      <c r="B63" s="463"/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</row>
    <row r="64" spans="2:28" s="462" customFormat="1" ht="17.25">
      <c r="B64" s="463"/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4"/>
    </row>
  </sheetData>
  <sheetProtection/>
  <mergeCells count="33">
    <mergeCell ref="M3:O3"/>
    <mergeCell ref="A59:B59"/>
    <mergeCell ref="A23:A27"/>
    <mergeCell ref="Z3:AB3"/>
    <mergeCell ref="A28:A31"/>
    <mergeCell ref="A41:A44"/>
    <mergeCell ref="W3:Y3"/>
    <mergeCell ref="A6:A10"/>
    <mergeCell ref="A11:A14"/>
    <mergeCell ref="A54:A57"/>
    <mergeCell ref="P2:AB2"/>
    <mergeCell ref="C2:O2"/>
    <mergeCell ref="C3:I3"/>
    <mergeCell ref="J3:L3"/>
    <mergeCell ref="P3:V3"/>
    <mergeCell ref="A50:A53"/>
    <mergeCell ref="A32:A35"/>
    <mergeCell ref="A19:A22"/>
    <mergeCell ref="A45:A49"/>
    <mergeCell ref="A36:A40"/>
    <mergeCell ref="J4:J5"/>
    <mergeCell ref="K4:K5"/>
    <mergeCell ref="L4:L5"/>
    <mergeCell ref="M4:M5"/>
    <mergeCell ref="N4:N5"/>
    <mergeCell ref="A15:A18"/>
    <mergeCell ref="AB4:AB5"/>
    <mergeCell ref="O4:O5"/>
    <mergeCell ref="W4:W5"/>
    <mergeCell ref="X4:X5"/>
    <mergeCell ref="Y4:Y5"/>
    <mergeCell ref="Z4:Z5"/>
    <mergeCell ref="AA4:AA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 K59:O59 X59:Y59" formulaRange="1"/>
    <ignoredError sqref="B6:B31 B32:B53 B54:B5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D60"/>
  <sheetViews>
    <sheetView showGridLines="0" showZeros="0" zoomScalePageLayoutView="0" workbookViewId="0" topLeftCell="A1">
      <pane xSplit="2" ySplit="5" topLeftCell="C6" activePane="bottomRight" state="frozen"/>
      <selection pane="topLeft" activeCell="A22" sqref="A22:A30"/>
      <selection pane="topRight" activeCell="A22" sqref="A22:A30"/>
      <selection pane="bottomLeft" activeCell="A22" sqref="A22:A30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8.75390625" style="171" customWidth="1"/>
    <col min="16" max="22" width="7.75390625" style="171" customWidth="1"/>
    <col min="23" max="28" width="7.875" style="171" customWidth="1"/>
    <col min="29" max="16384" width="9.00390625" style="169" customWidth="1"/>
  </cols>
  <sheetData>
    <row r="1" spans="1:28" s="114" customFormat="1" ht="24.75" customHeight="1">
      <c r="A1" s="7" t="s">
        <v>65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57" t="s">
        <v>96</v>
      </c>
      <c r="Q3" s="530"/>
      <c r="R3" s="530"/>
      <c r="S3" s="530"/>
      <c r="T3" s="530"/>
      <c r="U3" s="530"/>
      <c r="V3" s="530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26" customFormat="1" ht="13.5" customHeight="1">
      <c r="A6" s="528">
        <v>1</v>
      </c>
      <c r="B6" s="118" t="s">
        <v>0</v>
      </c>
      <c r="C6" s="84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20">
        <v>0</v>
      </c>
      <c r="J6" s="84">
        <f>SUM(C6:I6)</f>
        <v>0</v>
      </c>
      <c r="K6" s="119">
        <v>1</v>
      </c>
      <c r="L6" s="121">
        <v>2</v>
      </c>
      <c r="M6" s="81">
        <v>534</v>
      </c>
      <c r="N6" s="82">
        <v>825</v>
      </c>
      <c r="O6" s="87">
        <v>1444</v>
      </c>
      <c r="P6" s="88">
        <f>C6/3</f>
        <v>0</v>
      </c>
      <c r="Q6" s="89">
        <f>D6/6</f>
        <v>0</v>
      </c>
      <c r="R6" s="89">
        <f>E6/5</f>
        <v>0</v>
      </c>
      <c r="S6" s="89">
        <f>F6/11</f>
        <v>0</v>
      </c>
      <c r="T6" s="89">
        <f>G6/4</f>
        <v>0</v>
      </c>
      <c r="U6" s="89">
        <f>H6/4</f>
        <v>0</v>
      </c>
      <c r="V6" s="90">
        <f>I6/4</f>
        <v>0</v>
      </c>
      <c r="W6" s="91">
        <f aca="true" t="shared" si="0" ref="W6:W37">J6/37</f>
        <v>0</v>
      </c>
      <c r="X6" s="89">
        <v>0.02702702702702703</v>
      </c>
      <c r="Y6" s="123">
        <v>0.05405405405405406</v>
      </c>
      <c r="Z6" s="124">
        <v>0.18</v>
      </c>
      <c r="AA6" s="125">
        <v>0.26</v>
      </c>
      <c r="AB6" s="94">
        <v>0.46</v>
      </c>
    </row>
    <row r="7" spans="1:28" s="126" customFormat="1" ht="13.5" customHeight="1">
      <c r="A7" s="520"/>
      <c r="B7" s="6" t="s">
        <v>1</v>
      </c>
      <c r="C7" s="24">
        <v>0</v>
      </c>
      <c r="D7" s="51">
        <v>1</v>
      </c>
      <c r="E7" s="51">
        <v>2</v>
      </c>
      <c r="F7" s="51">
        <v>3</v>
      </c>
      <c r="G7" s="51">
        <v>0</v>
      </c>
      <c r="H7" s="51">
        <v>0</v>
      </c>
      <c r="I7" s="52">
        <v>0</v>
      </c>
      <c r="J7" s="24">
        <f aca="true" t="shared" si="1" ref="J7:J57">SUM(C7:I7)</f>
        <v>6</v>
      </c>
      <c r="K7" s="51">
        <v>3</v>
      </c>
      <c r="L7" s="127">
        <v>3</v>
      </c>
      <c r="M7" s="21">
        <v>1149</v>
      </c>
      <c r="N7" s="22">
        <v>734</v>
      </c>
      <c r="O7" s="27">
        <v>1117</v>
      </c>
      <c r="P7" s="28">
        <f aca="true" t="shared" si="2" ref="P7:P57">C7/3</f>
        <v>0</v>
      </c>
      <c r="Q7" s="29">
        <f aca="true" t="shared" si="3" ref="Q7:Q57">D7/6</f>
        <v>0.16666666666666666</v>
      </c>
      <c r="R7" s="29">
        <f aca="true" t="shared" si="4" ref="R7:R57">E7/5</f>
        <v>0.4</v>
      </c>
      <c r="S7" s="29">
        <f aca="true" t="shared" si="5" ref="S7:S57">F7/11</f>
        <v>0.2727272727272727</v>
      </c>
      <c r="T7" s="29">
        <f aca="true" t="shared" si="6" ref="T7:T57">G7/4</f>
        <v>0</v>
      </c>
      <c r="U7" s="29">
        <f aca="true" t="shared" si="7" ref="U7:U57">H7/4</f>
        <v>0</v>
      </c>
      <c r="V7" s="30">
        <f aca="true" t="shared" si="8" ref="V7:V57">I7/4</f>
        <v>0</v>
      </c>
      <c r="W7" s="31">
        <f t="shared" si="0"/>
        <v>0.16216216216216217</v>
      </c>
      <c r="X7" s="29">
        <v>0.08108108108108109</v>
      </c>
      <c r="Y7" s="70">
        <v>0.08108108108108109</v>
      </c>
      <c r="Z7" s="129">
        <v>0.37</v>
      </c>
      <c r="AA7" s="130">
        <v>0.23</v>
      </c>
      <c r="AB7" s="34">
        <v>0.35</v>
      </c>
    </row>
    <row r="8" spans="1:28" s="126" customFormat="1" ht="13.5" customHeight="1">
      <c r="A8" s="520"/>
      <c r="B8" s="6" t="s">
        <v>2</v>
      </c>
      <c r="C8" s="24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2">
        <v>0</v>
      </c>
      <c r="J8" s="24">
        <f t="shared" si="1"/>
        <v>0</v>
      </c>
      <c r="K8" s="51">
        <v>2</v>
      </c>
      <c r="L8" s="127">
        <v>6</v>
      </c>
      <c r="M8" s="21">
        <v>711</v>
      </c>
      <c r="N8" s="22">
        <v>709</v>
      </c>
      <c r="O8" s="27">
        <v>1101</v>
      </c>
      <c r="P8" s="28">
        <f t="shared" si="2"/>
        <v>0</v>
      </c>
      <c r="Q8" s="29">
        <f t="shared" si="3"/>
        <v>0</v>
      </c>
      <c r="R8" s="29">
        <f t="shared" si="4"/>
        <v>0</v>
      </c>
      <c r="S8" s="29">
        <f t="shared" si="5"/>
        <v>0</v>
      </c>
      <c r="T8" s="29">
        <f t="shared" si="6"/>
        <v>0</v>
      </c>
      <c r="U8" s="29">
        <f t="shared" si="7"/>
        <v>0</v>
      </c>
      <c r="V8" s="30">
        <f t="shared" si="8"/>
        <v>0</v>
      </c>
      <c r="W8" s="31">
        <f t="shared" si="0"/>
        <v>0</v>
      </c>
      <c r="X8" s="29">
        <v>0.05405405405405406</v>
      </c>
      <c r="Y8" s="70">
        <v>0.16216216216216217</v>
      </c>
      <c r="Z8" s="129">
        <v>0.23</v>
      </c>
      <c r="AA8" s="130">
        <v>0.23</v>
      </c>
      <c r="AB8" s="34">
        <v>0.35</v>
      </c>
    </row>
    <row r="9" spans="1:28" s="126" customFormat="1" ht="13.5" customHeight="1">
      <c r="A9" s="520"/>
      <c r="B9" s="6" t="s">
        <v>3</v>
      </c>
      <c r="C9" s="24">
        <v>0</v>
      </c>
      <c r="D9" s="51">
        <v>0</v>
      </c>
      <c r="E9" s="51">
        <v>1</v>
      </c>
      <c r="F9" s="51">
        <v>1</v>
      </c>
      <c r="G9" s="51">
        <v>0</v>
      </c>
      <c r="H9" s="51">
        <v>0</v>
      </c>
      <c r="I9" s="52">
        <v>0</v>
      </c>
      <c r="J9" s="24">
        <f t="shared" si="1"/>
        <v>2</v>
      </c>
      <c r="K9" s="51">
        <v>5</v>
      </c>
      <c r="L9" s="127">
        <v>5</v>
      </c>
      <c r="M9" s="21">
        <v>918</v>
      </c>
      <c r="N9" s="22">
        <v>723</v>
      </c>
      <c r="O9" s="27">
        <v>1095</v>
      </c>
      <c r="P9" s="28">
        <f t="shared" si="2"/>
        <v>0</v>
      </c>
      <c r="Q9" s="29">
        <f t="shared" si="3"/>
        <v>0</v>
      </c>
      <c r="R9" s="29">
        <f t="shared" si="4"/>
        <v>0.2</v>
      </c>
      <c r="S9" s="29">
        <f t="shared" si="5"/>
        <v>0.09090909090909091</v>
      </c>
      <c r="T9" s="29">
        <f t="shared" si="6"/>
        <v>0</v>
      </c>
      <c r="U9" s="29">
        <f t="shared" si="7"/>
        <v>0</v>
      </c>
      <c r="V9" s="30">
        <f t="shared" si="8"/>
        <v>0</v>
      </c>
      <c r="W9" s="31">
        <f t="shared" si="0"/>
        <v>0.05405405405405406</v>
      </c>
      <c r="X9" s="29">
        <v>0.13513513513513514</v>
      </c>
      <c r="Y9" s="70">
        <v>0.13513513513513514</v>
      </c>
      <c r="Z9" s="129">
        <v>0.29</v>
      </c>
      <c r="AA9" s="130">
        <v>0.23</v>
      </c>
      <c r="AB9" s="34">
        <v>0.35</v>
      </c>
    </row>
    <row r="10" spans="1:28" s="126" customFormat="1" ht="13.5" customHeight="1">
      <c r="A10" s="521"/>
      <c r="B10" s="6" t="s">
        <v>4</v>
      </c>
      <c r="C10" s="24">
        <v>0</v>
      </c>
      <c r="D10" s="51">
        <v>0</v>
      </c>
      <c r="E10" s="51">
        <v>0</v>
      </c>
      <c r="F10" s="51">
        <v>3</v>
      </c>
      <c r="G10" s="51">
        <v>0</v>
      </c>
      <c r="H10" s="51">
        <v>0</v>
      </c>
      <c r="I10" s="52">
        <v>0</v>
      </c>
      <c r="J10" s="24">
        <f t="shared" si="1"/>
        <v>3</v>
      </c>
      <c r="K10" s="51">
        <v>8</v>
      </c>
      <c r="L10" s="127">
        <v>5</v>
      </c>
      <c r="M10" s="21">
        <v>836</v>
      </c>
      <c r="N10" s="22">
        <v>761</v>
      </c>
      <c r="O10" s="27">
        <v>1107</v>
      </c>
      <c r="P10" s="28">
        <f t="shared" si="2"/>
        <v>0</v>
      </c>
      <c r="Q10" s="29">
        <f t="shared" si="3"/>
        <v>0</v>
      </c>
      <c r="R10" s="29">
        <f t="shared" si="4"/>
        <v>0</v>
      </c>
      <c r="S10" s="29">
        <f t="shared" si="5"/>
        <v>0.2727272727272727</v>
      </c>
      <c r="T10" s="29">
        <f t="shared" si="6"/>
        <v>0</v>
      </c>
      <c r="U10" s="29">
        <f t="shared" si="7"/>
        <v>0</v>
      </c>
      <c r="V10" s="30">
        <f t="shared" si="8"/>
        <v>0</v>
      </c>
      <c r="W10" s="31">
        <f t="shared" si="0"/>
        <v>0.08108108108108109</v>
      </c>
      <c r="X10" s="29">
        <v>0.21621621621621623</v>
      </c>
      <c r="Y10" s="70">
        <v>0.13513513513513514</v>
      </c>
      <c r="Z10" s="129">
        <v>0.26</v>
      </c>
      <c r="AA10" s="130">
        <v>0.24</v>
      </c>
      <c r="AB10" s="34">
        <v>0.35</v>
      </c>
    </row>
    <row r="11" spans="1:28" s="134" customFormat="1" ht="13.5" customHeight="1">
      <c r="A11" s="525">
        <v>2</v>
      </c>
      <c r="B11" s="5" t="s">
        <v>5</v>
      </c>
      <c r="C11" s="57">
        <v>0</v>
      </c>
      <c r="D11" s="58">
        <v>1</v>
      </c>
      <c r="E11" s="58">
        <v>4</v>
      </c>
      <c r="F11" s="58">
        <v>0</v>
      </c>
      <c r="G11" s="58">
        <v>0</v>
      </c>
      <c r="H11" s="58">
        <v>0</v>
      </c>
      <c r="I11" s="71">
        <v>0</v>
      </c>
      <c r="J11" s="54">
        <f t="shared" si="1"/>
        <v>5</v>
      </c>
      <c r="K11" s="58">
        <v>5</v>
      </c>
      <c r="L11" s="71">
        <v>7</v>
      </c>
      <c r="M11" s="57">
        <v>920</v>
      </c>
      <c r="N11" s="58">
        <v>636</v>
      </c>
      <c r="O11" s="59">
        <v>1106</v>
      </c>
      <c r="P11" s="60">
        <f t="shared" si="2"/>
        <v>0</v>
      </c>
      <c r="Q11" s="61">
        <f t="shared" si="3"/>
        <v>0.16666666666666666</v>
      </c>
      <c r="R11" s="61">
        <f t="shared" si="4"/>
        <v>0.8</v>
      </c>
      <c r="S11" s="61">
        <f t="shared" si="5"/>
        <v>0</v>
      </c>
      <c r="T11" s="61">
        <f t="shared" si="6"/>
        <v>0</v>
      </c>
      <c r="U11" s="61">
        <f t="shared" si="7"/>
        <v>0</v>
      </c>
      <c r="V11" s="223">
        <f t="shared" si="8"/>
        <v>0</v>
      </c>
      <c r="W11" s="63">
        <f t="shared" si="0"/>
        <v>0.13513513513513514</v>
      </c>
      <c r="X11" s="72">
        <v>0.13513513513513514</v>
      </c>
      <c r="Y11" s="73">
        <v>0.1891891891891892</v>
      </c>
      <c r="Z11" s="64">
        <v>0.29</v>
      </c>
      <c r="AA11" s="65">
        <v>0.2</v>
      </c>
      <c r="AB11" s="66">
        <v>0.35</v>
      </c>
    </row>
    <row r="12" spans="1:28" s="134" customFormat="1" ht="13.5" customHeight="1">
      <c r="A12" s="526"/>
      <c r="B12" s="6" t="s">
        <v>6</v>
      </c>
      <c r="C12" s="25">
        <v>0</v>
      </c>
      <c r="D12" s="26">
        <v>0</v>
      </c>
      <c r="E12" s="26">
        <v>1</v>
      </c>
      <c r="F12" s="26">
        <v>4</v>
      </c>
      <c r="G12" s="26">
        <v>0</v>
      </c>
      <c r="H12" s="26">
        <v>0</v>
      </c>
      <c r="I12" s="68">
        <v>0</v>
      </c>
      <c r="J12" s="24">
        <f t="shared" si="1"/>
        <v>5</v>
      </c>
      <c r="K12" s="26">
        <v>6</v>
      </c>
      <c r="L12" s="68">
        <v>13</v>
      </c>
      <c r="M12" s="25">
        <v>791</v>
      </c>
      <c r="N12" s="26">
        <v>777</v>
      </c>
      <c r="O12" s="27">
        <v>1258</v>
      </c>
      <c r="P12" s="28">
        <f t="shared" si="2"/>
        <v>0</v>
      </c>
      <c r="Q12" s="29">
        <f t="shared" si="3"/>
        <v>0</v>
      </c>
      <c r="R12" s="29">
        <f t="shared" si="4"/>
        <v>0.2</v>
      </c>
      <c r="S12" s="29">
        <f t="shared" si="5"/>
        <v>0.36363636363636365</v>
      </c>
      <c r="T12" s="29">
        <f t="shared" si="6"/>
        <v>0</v>
      </c>
      <c r="U12" s="29">
        <f t="shared" si="7"/>
        <v>0</v>
      </c>
      <c r="V12" s="128">
        <f t="shared" si="8"/>
        <v>0</v>
      </c>
      <c r="W12" s="31">
        <f t="shared" si="0"/>
        <v>0.13513513513513514</v>
      </c>
      <c r="X12" s="69">
        <v>0.16216216216216217</v>
      </c>
      <c r="Y12" s="70">
        <v>0.35135135135135137</v>
      </c>
      <c r="Z12" s="32">
        <v>0.25</v>
      </c>
      <c r="AA12" s="33">
        <v>0.25</v>
      </c>
      <c r="AB12" s="34">
        <v>0.4</v>
      </c>
    </row>
    <row r="13" spans="1:28" s="134" customFormat="1" ht="13.5" customHeight="1">
      <c r="A13" s="526"/>
      <c r="B13" s="6" t="s">
        <v>7</v>
      </c>
      <c r="C13" s="25">
        <v>0</v>
      </c>
      <c r="D13" s="26">
        <v>0</v>
      </c>
      <c r="E13" s="26">
        <v>0</v>
      </c>
      <c r="F13" s="26">
        <v>10</v>
      </c>
      <c r="G13" s="26">
        <v>0</v>
      </c>
      <c r="H13" s="26">
        <v>0</v>
      </c>
      <c r="I13" s="68">
        <v>0</v>
      </c>
      <c r="J13" s="24">
        <f t="shared" si="1"/>
        <v>10</v>
      </c>
      <c r="K13" s="26">
        <v>11</v>
      </c>
      <c r="L13" s="68">
        <v>11</v>
      </c>
      <c r="M13" s="25">
        <v>780</v>
      </c>
      <c r="N13" s="26">
        <v>791</v>
      </c>
      <c r="O13" s="27">
        <v>1240</v>
      </c>
      <c r="P13" s="28">
        <f t="shared" si="2"/>
        <v>0</v>
      </c>
      <c r="Q13" s="29">
        <f t="shared" si="3"/>
        <v>0</v>
      </c>
      <c r="R13" s="29">
        <f t="shared" si="4"/>
        <v>0</v>
      </c>
      <c r="S13" s="29">
        <f t="shared" si="5"/>
        <v>0.9090909090909091</v>
      </c>
      <c r="T13" s="29">
        <f t="shared" si="6"/>
        <v>0</v>
      </c>
      <c r="U13" s="29">
        <f t="shared" si="7"/>
        <v>0</v>
      </c>
      <c r="V13" s="128">
        <f t="shared" si="8"/>
        <v>0</v>
      </c>
      <c r="W13" s="31">
        <f t="shared" si="0"/>
        <v>0.2702702702702703</v>
      </c>
      <c r="X13" s="69">
        <v>0.2972972972972973</v>
      </c>
      <c r="Y13" s="70">
        <v>0.2972972972972973</v>
      </c>
      <c r="Z13" s="32">
        <v>0.25</v>
      </c>
      <c r="AA13" s="33">
        <v>0.25</v>
      </c>
      <c r="AB13" s="34">
        <v>0.39</v>
      </c>
    </row>
    <row r="14" spans="1:28" s="134" customFormat="1" ht="13.5" customHeight="1">
      <c r="A14" s="527"/>
      <c r="B14" s="135" t="s">
        <v>8</v>
      </c>
      <c r="C14" s="40">
        <v>0</v>
      </c>
      <c r="D14" s="41">
        <v>0</v>
      </c>
      <c r="E14" s="41">
        <v>1</v>
      </c>
      <c r="F14" s="41">
        <v>1</v>
      </c>
      <c r="G14" s="41">
        <v>1</v>
      </c>
      <c r="H14" s="41">
        <v>0</v>
      </c>
      <c r="I14" s="136">
        <v>0</v>
      </c>
      <c r="J14" s="39">
        <f t="shared" si="1"/>
        <v>3</v>
      </c>
      <c r="K14" s="41">
        <v>10</v>
      </c>
      <c r="L14" s="136">
        <v>19</v>
      </c>
      <c r="M14" s="40">
        <v>921</v>
      </c>
      <c r="N14" s="41">
        <v>723</v>
      </c>
      <c r="O14" s="42">
        <v>1369</v>
      </c>
      <c r="P14" s="43">
        <f t="shared" si="2"/>
        <v>0</v>
      </c>
      <c r="Q14" s="44">
        <f t="shared" si="3"/>
        <v>0</v>
      </c>
      <c r="R14" s="44">
        <f t="shared" si="4"/>
        <v>0.2</v>
      </c>
      <c r="S14" s="44">
        <f t="shared" si="5"/>
        <v>0.09090909090909091</v>
      </c>
      <c r="T14" s="44">
        <f t="shared" si="6"/>
        <v>0.25</v>
      </c>
      <c r="U14" s="44">
        <f t="shared" si="7"/>
        <v>0</v>
      </c>
      <c r="V14" s="131">
        <f t="shared" si="8"/>
        <v>0</v>
      </c>
      <c r="W14" s="46">
        <f t="shared" si="0"/>
        <v>0.08108108108108109</v>
      </c>
      <c r="X14" s="137">
        <v>0.2702702702702703</v>
      </c>
      <c r="Y14" s="138">
        <v>0.5135135135135135</v>
      </c>
      <c r="Z14" s="47">
        <v>0.29</v>
      </c>
      <c r="AA14" s="48">
        <v>0.23</v>
      </c>
      <c r="AB14" s="49">
        <v>0.43</v>
      </c>
    </row>
    <row r="15" spans="1:28" s="134" customFormat="1" ht="13.5" customHeight="1">
      <c r="A15" s="519">
        <v>3</v>
      </c>
      <c r="B15" s="6" t="s">
        <v>9</v>
      </c>
      <c r="C15" s="25">
        <v>0</v>
      </c>
      <c r="D15" s="26">
        <v>0</v>
      </c>
      <c r="E15" s="26">
        <v>1</v>
      </c>
      <c r="F15" s="26">
        <v>2</v>
      </c>
      <c r="G15" s="26">
        <v>0</v>
      </c>
      <c r="H15" s="26">
        <v>0</v>
      </c>
      <c r="I15" s="68">
        <v>0</v>
      </c>
      <c r="J15" s="24">
        <f t="shared" si="1"/>
        <v>3</v>
      </c>
      <c r="K15" s="26">
        <v>5</v>
      </c>
      <c r="L15" s="68">
        <v>5</v>
      </c>
      <c r="M15" s="25">
        <v>997</v>
      </c>
      <c r="N15" s="26">
        <v>702</v>
      </c>
      <c r="O15" s="27">
        <v>1295</v>
      </c>
      <c r="P15" s="28">
        <f t="shared" si="2"/>
        <v>0</v>
      </c>
      <c r="Q15" s="29">
        <f t="shared" si="3"/>
        <v>0</v>
      </c>
      <c r="R15" s="29">
        <f t="shared" si="4"/>
        <v>0.2</v>
      </c>
      <c r="S15" s="29">
        <f t="shared" si="5"/>
        <v>0.18181818181818182</v>
      </c>
      <c r="T15" s="29">
        <f t="shared" si="6"/>
        <v>0</v>
      </c>
      <c r="U15" s="29">
        <f t="shared" si="7"/>
        <v>0</v>
      </c>
      <c r="V15" s="30">
        <f t="shared" si="8"/>
        <v>0</v>
      </c>
      <c r="W15" s="31">
        <f t="shared" si="0"/>
        <v>0.08108108108108109</v>
      </c>
      <c r="X15" s="69">
        <v>0.13513513513513514</v>
      </c>
      <c r="Y15" s="70">
        <v>0.13513513513513514</v>
      </c>
      <c r="Z15" s="32">
        <v>0.32</v>
      </c>
      <c r="AA15" s="33">
        <v>0.22</v>
      </c>
      <c r="AB15" s="34">
        <v>0.42</v>
      </c>
    </row>
    <row r="16" spans="1:28" s="134" customFormat="1" ht="13.5" customHeight="1">
      <c r="A16" s="520"/>
      <c r="B16" s="6" t="s">
        <v>10</v>
      </c>
      <c r="C16" s="25">
        <v>0</v>
      </c>
      <c r="D16" s="26">
        <v>1</v>
      </c>
      <c r="E16" s="26">
        <v>2</v>
      </c>
      <c r="F16" s="26">
        <v>2</v>
      </c>
      <c r="G16" s="26">
        <v>1</v>
      </c>
      <c r="H16" s="26">
        <v>0</v>
      </c>
      <c r="I16" s="68">
        <v>0</v>
      </c>
      <c r="J16" s="24">
        <f t="shared" si="1"/>
        <v>6</v>
      </c>
      <c r="K16" s="26">
        <v>8</v>
      </c>
      <c r="L16" s="68">
        <v>13</v>
      </c>
      <c r="M16" s="25">
        <v>998</v>
      </c>
      <c r="N16" s="26">
        <v>750</v>
      </c>
      <c r="O16" s="27">
        <v>1187</v>
      </c>
      <c r="P16" s="28">
        <f t="shared" si="2"/>
        <v>0</v>
      </c>
      <c r="Q16" s="29">
        <f t="shared" si="3"/>
        <v>0.16666666666666666</v>
      </c>
      <c r="R16" s="29">
        <f t="shared" si="4"/>
        <v>0.4</v>
      </c>
      <c r="S16" s="29">
        <f t="shared" si="5"/>
        <v>0.18181818181818182</v>
      </c>
      <c r="T16" s="29">
        <f t="shared" si="6"/>
        <v>0.25</v>
      </c>
      <c r="U16" s="29">
        <f t="shared" si="7"/>
        <v>0</v>
      </c>
      <c r="V16" s="30">
        <f t="shared" si="8"/>
        <v>0</v>
      </c>
      <c r="W16" s="31">
        <f t="shared" si="0"/>
        <v>0.16216216216216217</v>
      </c>
      <c r="X16" s="69">
        <v>0.21621621621621623</v>
      </c>
      <c r="Y16" s="70">
        <v>0.35135135135135137</v>
      </c>
      <c r="Z16" s="32">
        <v>0.32</v>
      </c>
      <c r="AA16" s="33">
        <v>0.24</v>
      </c>
      <c r="AB16" s="34">
        <v>0.39</v>
      </c>
    </row>
    <row r="17" spans="1:28" s="134" customFormat="1" ht="13.5" customHeight="1">
      <c r="A17" s="520"/>
      <c r="B17" s="6" t="s">
        <v>11</v>
      </c>
      <c r="C17" s="25">
        <v>0</v>
      </c>
      <c r="D17" s="26">
        <v>1</v>
      </c>
      <c r="E17" s="26">
        <v>2</v>
      </c>
      <c r="F17" s="26">
        <v>1</v>
      </c>
      <c r="G17" s="26">
        <v>0</v>
      </c>
      <c r="H17" s="26">
        <v>0</v>
      </c>
      <c r="I17" s="68">
        <v>0</v>
      </c>
      <c r="J17" s="24">
        <f t="shared" si="1"/>
        <v>4</v>
      </c>
      <c r="K17" s="26">
        <v>6</v>
      </c>
      <c r="L17" s="68">
        <v>2</v>
      </c>
      <c r="M17" s="25">
        <v>956</v>
      </c>
      <c r="N17" s="26">
        <v>649</v>
      </c>
      <c r="O17" s="27">
        <v>989</v>
      </c>
      <c r="P17" s="28">
        <f t="shared" si="2"/>
        <v>0</v>
      </c>
      <c r="Q17" s="29">
        <f t="shared" si="3"/>
        <v>0.16666666666666666</v>
      </c>
      <c r="R17" s="29">
        <f t="shared" si="4"/>
        <v>0.4</v>
      </c>
      <c r="S17" s="29">
        <f t="shared" si="5"/>
        <v>0.09090909090909091</v>
      </c>
      <c r="T17" s="29">
        <f t="shared" si="6"/>
        <v>0</v>
      </c>
      <c r="U17" s="29">
        <f t="shared" si="7"/>
        <v>0</v>
      </c>
      <c r="V17" s="30">
        <f t="shared" si="8"/>
        <v>0</v>
      </c>
      <c r="W17" s="31">
        <f t="shared" si="0"/>
        <v>0.10810810810810811</v>
      </c>
      <c r="X17" s="69">
        <v>0.16216216216216217</v>
      </c>
      <c r="Y17" s="70">
        <v>0.05405405405405406</v>
      </c>
      <c r="Z17" s="32">
        <v>0.3</v>
      </c>
      <c r="AA17" s="33">
        <v>0.21</v>
      </c>
      <c r="AB17" s="34">
        <v>0.32</v>
      </c>
    </row>
    <row r="18" spans="1:28" s="134" customFormat="1" ht="13.5" customHeight="1">
      <c r="A18" s="521"/>
      <c r="B18" s="135" t="s">
        <v>12</v>
      </c>
      <c r="C18" s="40">
        <v>0</v>
      </c>
      <c r="D18" s="41">
        <v>1</v>
      </c>
      <c r="E18" s="41">
        <v>1</v>
      </c>
      <c r="F18" s="41">
        <v>2</v>
      </c>
      <c r="G18" s="41">
        <v>1</v>
      </c>
      <c r="H18" s="41">
        <v>0</v>
      </c>
      <c r="I18" s="136">
        <v>0</v>
      </c>
      <c r="J18" s="39">
        <f t="shared" si="1"/>
        <v>5</v>
      </c>
      <c r="K18" s="41">
        <v>1</v>
      </c>
      <c r="L18" s="136">
        <v>8</v>
      </c>
      <c r="M18" s="40">
        <v>918</v>
      </c>
      <c r="N18" s="41">
        <v>662</v>
      </c>
      <c r="O18" s="42">
        <v>963</v>
      </c>
      <c r="P18" s="43">
        <f t="shared" si="2"/>
        <v>0</v>
      </c>
      <c r="Q18" s="44">
        <f t="shared" si="3"/>
        <v>0.16666666666666666</v>
      </c>
      <c r="R18" s="44">
        <f t="shared" si="4"/>
        <v>0.2</v>
      </c>
      <c r="S18" s="44">
        <f t="shared" si="5"/>
        <v>0.18181818181818182</v>
      </c>
      <c r="T18" s="44">
        <f t="shared" si="6"/>
        <v>0.25</v>
      </c>
      <c r="U18" s="44">
        <f t="shared" si="7"/>
        <v>0</v>
      </c>
      <c r="V18" s="45">
        <f t="shared" si="8"/>
        <v>0</v>
      </c>
      <c r="W18" s="46">
        <f t="shared" si="0"/>
        <v>0.13513513513513514</v>
      </c>
      <c r="X18" s="137">
        <v>0.02702702702702703</v>
      </c>
      <c r="Y18" s="138">
        <v>0.21621621621621623</v>
      </c>
      <c r="Z18" s="47">
        <v>0.29</v>
      </c>
      <c r="AA18" s="48">
        <v>0.21</v>
      </c>
      <c r="AB18" s="49">
        <v>0.31</v>
      </c>
    </row>
    <row r="19" spans="1:28" s="139" customFormat="1" ht="13.5" customHeight="1">
      <c r="A19" s="519">
        <v>4</v>
      </c>
      <c r="B19" s="6" t="s">
        <v>13</v>
      </c>
      <c r="C19" s="21">
        <v>0</v>
      </c>
      <c r="D19" s="22">
        <v>0</v>
      </c>
      <c r="E19" s="22">
        <v>0</v>
      </c>
      <c r="F19" s="22">
        <v>3</v>
      </c>
      <c r="G19" s="22">
        <v>0</v>
      </c>
      <c r="H19" s="22">
        <v>0</v>
      </c>
      <c r="I19" s="23">
        <v>0</v>
      </c>
      <c r="J19" s="24">
        <f t="shared" si="1"/>
        <v>3</v>
      </c>
      <c r="K19" s="22">
        <v>4</v>
      </c>
      <c r="L19" s="68">
        <v>12</v>
      </c>
      <c r="M19" s="21">
        <v>847</v>
      </c>
      <c r="N19" s="22">
        <v>661</v>
      </c>
      <c r="O19" s="27">
        <v>897</v>
      </c>
      <c r="P19" s="28">
        <f t="shared" si="2"/>
        <v>0</v>
      </c>
      <c r="Q19" s="29">
        <f t="shared" si="3"/>
        <v>0</v>
      </c>
      <c r="R19" s="29">
        <f t="shared" si="4"/>
        <v>0</v>
      </c>
      <c r="S19" s="29">
        <f t="shared" si="5"/>
        <v>0.2727272727272727</v>
      </c>
      <c r="T19" s="29">
        <f t="shared" si="6"/>
        <v>0</v>
      </c>
      <c r="U19" s="29">
        <f t="shared" si="7"/>
        <v>0</v>
      </c>
      <c r="V19" s="128">
        <f t="shared" si="8"/>
        <v>0</v>
      </c>
      <c r="W19" s="31">
        <f t="shared" si="0"/>
        <v>0.08108108108108109</v>
      </c>
      <c r="X19" s="29">
        <v>0.10810810810810811</v>
      </c>
      <c r="Y19" s="70">
        <v>0.32432432432432434</v>
      </c>
      <c r="Z19" s="129">
        <v>0.27</v>
      </c>
      <c r="AA19" s="130">
        <v>0.21</v>
      </c>
      <c r="AB19" s="34">
        <v>0.29</v>
      </c>
    </row>
    <row r="20" spans="1:28" s="139" customFormat="1" ht="13.5" customHeight="1">
      <c r="A20" s="520"/>
      <c r="B20" s="6" t="s">
        <v>14</v>
      </c>
      <c r="C20" s="21">
        <v>0</v>
      </c>
      <c r="D20" s="22">
        <v>0</v>
      </c>
      <c r="E20" s="22">
        <v>1</v>
      </c>
      <c r="F20" s="22">
        <v>2</v>
      </c>
      <c r="G20" s="22">
        <v>0</v>
      </c>
      <c r="H20" s="22">
        <v>0</v>
      </c>
      <c r="I20" s="23">
        <v>0</v>
      </c>
      <c r="J20" s="24">
        <f t="shared" si="1"/>
        <v>3</v>
      </c>
      <c r="K20" s="22">
        <v>3</v>
      </c>
      <c r="L20" s="68">
        <v>12</v>
      </c>
      <c r="M20" s="21">
        <v>925</v>
      </c>
      <c r="N20" s="22">
        <v>665</v>
      </c>
      <c r="O20" s="27">
        <v>1009</v>
      </c>
      <c r="P20" s="28">
        <f t="shared" si="2"/>
        <v>0</v>
      </c>
      <c r="Q20" s="29">
        <f t="shared" si="3"/>
        <v>0</v>
      </c>
      <c r="R20" s="29">
        <f t="shared" si="4"/>
        <v>0.2</v>
      </c>
      <c r="S20" s="29">
        <f t="shared" si="5"/>
        <v>0.18181818181818182</v>
      </c>
      <c r="T20" s="29">
        <f t="shared" si="6"/>
        <v>0</v>
      </c>
      <c r="U20" s="29">
        <f t="shared" si="7"/>
        <v>0</v>
      </c>
      <c r="V20" s="128">
        <f t="shared" si="8"/>
        <v>0</v>
      </c>
      <c r="W20" s="31">
        <f t="shared" si="0"/>
        <v>0.08108108108108109</v>
      </c>
      <c r="X20" s="29">
        <v>0.08108108108108109</v>
      </c>
      <c r="Y20" s="70">
        <v>0.32432432432432434</v>
      </c>
      <c r="Z20" s="129">
        <v>0.29</v>
      </c>
      <c r="AA20" s="130">
        <v>0.21</v>
      </c>
      <c r="AB20" s="34">
        <v>0.32</v>
      </c>
    </row>
    <row r="21" spans="1:28" s="139" customFormat="1" ht="13.5" customHeight="1">
      <c r="A21" s="520"/>
      <c r="B21" s="6" t="s">
        <v>15</v>
      </c>
      <c r="C21" s="21">
        <v>0</v>
      </c>
      <c r="D21" s="22">
        <v>1</v>
      </c>
      <c r="E21" s="22">
        <v>2</v>
      </c>
      <c r="F21" s="22">
        <v>5</v>
      </c>
      <c r="G21" s="22">
        <v>0</v>
      </c>
      <c r="H21" s="22">
        <v>0</v>
      </c>
      <c r="I21" s="23">
        <v>0</v>
      </c>
      <c r="J21" s="24">
        <f t="shared" si="1"/>
        <v>8</v>
      </c>
      <c r="K21" s="22">
        <v>3</v>
      </c>
      <c r="L21" s="68">
        <v>10</v>
      </c>
      <c r="M21" s="21">
        <v>1109</v>
      </c>
      <c r="N21" s="22">
        <v>779</v>
      </c>
      <c r="O21" s="27">
        <v>1142</v>
      </c>
      <c r="P21" s="28">
        <f t="shared" si="2"/>
        <v>0</v>
      </c>
      <c r="Q21" s="29">
        <f t="shared" si="3"/>
        <v>0.16666666666666666</v>
      </c>
      <c r="R21" s="29">
        <f t="shared" si="4"/>
        <v>0.4</v>
      </c>
      <c r="S21" s="29">
        <f t="shared" si="5"/>
        <v>0.45454545454545453</v>
      </c>
      <c r="T21" s="29">
        <f t="shared" si="6"/>
        <v>0</v>
      </c>
      <c r="U21" s="29">
        <f t="shared" si="7"/>
        <v>0</v>
      </c>
      <c r="V21" s="128">
        <f t="shared" si="8"/>
        <v>0</v>
      </c>
      <c r="W21" s="31">
        <f t="shared" si="0"/>
        <v>0.21621621621621623</v>
      </c>
      <c r="X21" s="29">
        <v>0.08108108108108109</v>
      </c>
      <c r="Y21" s="70">
        <v>0.2702702702702703</v>
      </c>
      <c r="Z21" s="129">
        <v>0.35</v>
      </c>
      <c r="AA21" s="130">
        <v>0.25</v>
      </c>
      <c r="AB21" s="34">
        <v>0.36</v>
      </c>
    </row>
    <row r="22" spans="1:28" s="139" customFormat="1" ht="13.5" customHeight="1">
      <c r="A22" s="521"/>
      <c r="B22" s="6" t="s">
        <v>16</v>
      </c>
      <c r="C22" s="21">
        <v>0</v>
      </c>
      <c r="D22" s="22">
        <v>1</v>
      </c>
      <c r="E22" s="22">
        <v>0</v>
      </c>
      <c r="F22" s="22">
        <v>1</v>
      </c>
      <c r="G22" s="22">
        <v>0</v>
      </c>
      <c r="H22" s="22">
        <v>0</v>
      </c>
      <c r="I22" s="23">
        <v>0</v>
      </c>
      <c r="J22" s="24">
        <f t="shared" si="1"/>
        <v>2</v>
      </c>
      <c r="K22" s="22">
        <v>6</v>
      </c>
      <c r="L22" s="68">
        <v>11</v>
      </c>
      <c r="M22" s="21">
        <v>1275</v>
      </c>
      <c r="N22" s="22">
        <v>1059</v>
      </c>
      <c r="O22" s="27">
        <v>1222</v>
      </c>
      <c r="P22" s="28">
        <f t="shared" si="2"/>
        <v>0</v>
      </c>
      <c r="Q22" s="29">
        <f t="shared" si="3"/>
        <v>0.16666666666666666</v>
      </c>
      <c r="R22" s="29">
        <f t="shared" si="4"/>
        <v>0</v>
      </c>
      <c r="S22" s="29">
        <f t="shared" si="5"/>
        <v>0.09090909090909091</v>
      </c>
      <c r="T22" s="29">
        <f t="shared" si="6"/>
        <v>0</v>
      </c>
      <c r="U22" s="29">
        <f t="shared" si="7"/>
        <v>0</v>
      </c>
      <c r="V22" s="128">
        <f t="shared" si="8"/>
        <v>0</v>
      </c>
      <c r="W22" s="31">
        <f t="shared" si="0"/>
        <v>0.05405405405405406</v>
      </c>
      <c r="X22" s="29">
        <v>0.16216216216216217</v>
      </c>
      <c r="Y22" s="70">
        <v>0.2972972972972973</v>
      </c>
      <c r="Z22" s="129">
        <v>0.41</v>
      </c>
      <c r="AA22" s="130">
        <v>0.34</v>
      </c>
      <c r="AB22" s="34">
        <v>0.39</v>
      </c>
    </row>
    <row r="23" spans="1:28" s="139" customFormat="1" ht="13.5" customHeight="1">
      <c r="A23" s="519">
        <v>5</v>
      </c>
      <c r="B23" s="5" t="s">
        <v>17</v>
      </c>
      <c r="C23" s="95">
        <v>0</v>
      </c>
      <c r="D23" s="96">
        <v>0</v>
      </c>
      <c r="E23" s="96">
        <v>8</v>
      </c>
      <c r="F23" s="96">
        <v>1</v>
      </c>
      <c r="G23" s="96">
        <v>0</v>
      </c>
      <c r="H23" s="96">
        <v>0</v>
      </c>
      <c r="I23" s="97">
        <v>0</v>
      </c>
      <c r="J23" s="54">
        <f t="shared" si="1"/>
        <v>9</v>
      </c>
      <c r="K23" s="96">
        <v>3</v>
      </c>
      <c r="L23" s="71">
        <v>9</v>
      </c>
      <c r="M23" s="95">
        <v>944</v>
      </c>
      <c r="N23" s="96">
        <v>581</v>
      </c>
      <c r="O23" s="59">
        <v>1067</v>
      </c>
      <c r="P23" s="60">
        <f t="shared" si="2"/>
        <v>0</v>
      </c>
      <c r="Q23" s="61">
        <f t="shared" si="3"/>
        <v>0</v>
      </c>
      <c r="R23" s="61">
        <f t="shared" si="4"/>
        <v>1.6</v>
      </c>
      <c r="S23" s="61">
        <f t="shared" si="5"/>
        <v>0.09090909090909091</v>
      </c>
      <c r="T23" s="61">
        <f t="shared" si="6"/>
        <v>0</v>
      </c>
      <c r="U23" s="61">
        <f t="shared" si="7"/>
        <v>0</v>
      </c>
      <c r="V23" s="223">
        <f t="shared" si="8"/>
        <v>0</v>
      </c>
      <c r="W23" s="63">
        <f t="shared" si="0"/>
        <v>0.24324324324324326</v>
      </c>
      <c r="X23" s="61">
        <v>0.08108108108108109</v>
      </c>
      <c r="Y23" s="73">
        <v>0.24324324324324326</v>
      </c>
      <c r="Z23" s="132">
        <v>0.3</v>
      </c>
      <c r="AA23" s="133">
        <v>0.19</v>
      </c>
      <c r="AB23" s="66">
        <v>0.34</v>
      </c>
    </row>
    <row r="24" spans="1:28" s="139" customFormat="1" ht="13.5" customHeight="1">
      <c r="A24" s="520"/>
      <c r="B24" s="6" t="s">
        <v>18</v>
      </c>
      <c r="C24" s="21">
        <v>0</v>
      </c>
      <c r="D24" s="22">
        <v>1</v>
      </c>
      <c r="E24" s="22">
        <v>3</v>
      </c>
      <c r="F24" s="22">
        <v>4</v>
      </c>
      <c r="G24" s="22">
        <v>0</v>
      </c>
      <c r="H24" s="22">
        <v>0</v>
      </c>
      <c r="I24" s="23">
        <v>0</v>
      </c>
      <c r="J24" s="24">
        <f t="shared" si="1"/>
        <v>8</v>
      </c>
      <c r="K24" s="22">
        <v>18</v>
      </c>
      <c r="L24" s="68">
        <v>13</v>
      </c>
      <c r="M24" s="21">
        <v>1493</v>
      </c>
      <c r="N24" s="22">
        <v>1226</v>
      </c>
      <c r="O24" s="27">
        <v>1390</v>
      </c>
      <c r="P24" s="28">
        <f t="shared" si="2"/>
        <v>0</v>
      </c>
      <c r="Q24" s="29">
        <f t="shared" si="3"/>
        <v>0.16666666666666666</v>
      </c>
      <c r="R24" s="29">
        <f t="shared" si="4"/>
        <v>0.6</v>
      </c>
      <c r="S24" s="29">
        <f t="shared" si="5"/>
        <v>0.36363636363636365</v>
      </c>
      <c r="T24" s="29">
        <f t="shared" si="6"/>
        <v>0</v>
      </c>
      <c r="U24" s="29">
        <f t="shared" si="7"/>
        <v>0</v>
      </c>
      <c r="V24" s="30">
        <f t="shared" si="8"/>
        <v>0</v>
      </c>
      <c r="W24" s="31">
        <f t="shared" si="0"/>
        <v>0.21621621621621623</v>
      </c>
      <c r="X24" s="29">
        <v>0.4864864864864865</v>
      </c>
      <c r="Y24" s="70">
        <v>0.35135135135135137</v>
      </c>
      <c r="Z24" s="129">
        <v>0.47</v>
      </c>
      <c r="AA24" s="130">
        <v>0.39</v>
      </c>
      <c r="AB24" s="34">
        <v>0.44</v>
      </c>
    </row>
    <row r="25" spans="1:28" s="139" customFormat="1" ht="13.5" customHeight="1">
      <c r="A25" s="520"/>
      <c r="B25" s="6" t="s">
        <v>19</v>
      </c>
      <c r="C25" s="21">
        <v>0</v>
      </c>
      <c r="D25" s="22">
        <v>1</v>
      </c>
      <c r="E25" s="22">
        <v>0</v>
      </c>
      <c r="F25" s="22">
        <v>4</v>
      </c>
      <c r="G25" s="22">
        <v>0</v>
      </c>
      <c r="H25" s="22">
        <v>0</v>
      </c>
      <c r="I25" s="23">
        <v>0</v>
      </c>
      <c r="J25" s="24">
        <f t="shared" si="1"/>
        <v>5</v>
      </c>
      <c r="K25" s="22">
        <v>6</v>
      </c>
      <c r="L25" s="68">
        <v>15</v>
      </c>
      <c r="M25" s="21">
        <v>1555</v>
      </c>
      <c r="N25" s="22">
        <v>1119</v>
      </c>
      <c r="O25" s="27">
        <v>1504</v>
      </c>
      <c r="P25" s="28">
        <f t="shared" si="2"/>
        <v>0</v>
      </c>
      <c r="Q25" s="29">
        <f t="shared" si="3"/>
        <v>0.16666666666666666</v>
      </c>
      <c r="R25" s="29">
        <f t="shared" si="4"/>
        <v>0</v>
      </c>
      <c r="S25" s="29">
        <f t="shared" si="5"/>
        <v>0.36363636363636365</v>
      </c>
      <c r="T25" s="29">
        <f t="shared" si="6"/>
        <v>0</v>
      </c>
      <c r="U25" s="29">
        <f t="shared" si="7"/>
        <v>0</v>
      </c>
      <c r="V25" s="30">
        <f t="shared" si="8"/>
        <v>0</v>
      </c>
      <c r="W25" s="31">
        <f t="shared" si="0"/>
        <v>0.13513513513513514</v>
      </c>
      <c r="X25" s="29">
        <v>0.16216216216216217</v>
      </c>
      <c r="Y25" s="70">
        <v>0.40540540540540543</v>
      </c>
      <c r="Z25" s="129">
        <v>0.49</v>
      </c>
      <c r="AA25" s="130">
        <v>0.35</v>
      </c>
      <c r="AB25" s="34">
        <v>0.48</v>
      </c>
    </row>
    <row r="26" spans="1:28" s="139" customFormat="1" ht="13.5" customHeight="1">
      <c r="A26" s="520"/>
      <c r="B26" s="6" t="s">
        <v>20</v>
      </c>
      <c r="C26" s="21">
        <v>0</v>
      </c>
      <c r="D26" s="22">
        <v>1</v>
      </c>
      <c r="E26" s="22">
        <v>8</v>
      </c>
      <c r="F26" s="22">
        <v>2</v>
      </c>
      <c r="G26" s="22">
        <v>1</v>
      </c>
      <c r="H26" s="22">
        <v>0</v>
      </c>
      <c r="I26" s="23">
        <v>0</v>
      </c>
      <c r="J26" s="24">
        <f t="shared" si="1"/>
        <v>12</v>
      </c>
      <c r="K26" s="22">
        <v>10</v>
      </c>
      <c r="L26" s="68">
        <v>15</v>
      </c>
      <c r="M26" s="21">
        <v>2018</v>
      </c>
      <c r="N26" s="22">
        <v>1458</v>
      </c>
      <c r="O26" s="27">
        <v>1656</v>
      </c>
      <c r="P26" s="28">
        <f t="shared" si="2"/>
        <v>0</v>
      </c>
      <c r="Q26" s="29">
        <f t="shared" si="3"/>
        <v>0.16666666666666666</v>
      </c>
      <c r="R26" s="29">
        <f t="shared" si="4"/>
        <v>1.6</v>
      </c>
      <c r="S26" s="29">
        <f t="shared" si="5"/>
        <v>0.18181818181818182</v>
      </c>
      <c r="T26" s="29">
        <f t="shared" si="6"/>
        <v>0.25</v>
      </c>
      <c r="U26" s="29">
        <f t="shared" si="7"/>
        <v>0</v>
      </c>
      <c r="V26" s="30">
        <f t="shared" si="8"/>
        <v>0</v>
      </c>
      <c r="W26" s="31">
        <f t="shared" si="0"/>
        <v>0.32432432432432434</v>
      </c>
      <c r="X26" s="29">
        <v>0.2702702702702703</v>
      </c>
      <c r="Y26" s="70">
        <v>0.40540540540540543</v>
      </c>
      <c r="Z26" s="129">
        <v>0.64</v>
      </c>
      <c r="AA26" s="130">
        <v>0.46</v>
      </c>
      <c r="AB26" s="34">
        <v>0.53</v>
      </c>
    </row>
    <row r="27" spans="1:28" s="139" customFormat="1" ht="13.5" customHeight="1">
      <c r="A27" s="521"/>
      <c r="B27" s="135" t="s">
        <v>21</v>
      </c>
      <c r="C27" s="36">
        <v>0</v>
      </c>
      <c r="D27" s="37">
        <v>0</v>
      </c>
      <c r="E27" s="37">
        <v>6</v>
      </c>
      <c r="F27" s="37">
        <v>4</v>
      </c>
      <c r="G27" s="37">
        <v>0</v>
      </c>
      <c r="H27" s="37">
        <v>0</v>
      </c>
      <c r="I27" s="38">
        <v>1</v>
      </c>
      <c r="J27" s="39">
        <f t="shared" si="1"/>
        <v>11</v>
      </c>
      <c r="K27" s="37">
        <v>13</v>
      </c>
      <c r="L27" s="136">
        <v>15</v>
      </c>
      <c r="M27" s="36">
        <v>2200</v>
      </c>
      <c r="N27" s="37">
        <v>1553</v>
      </c>
      <c r="O27" s="42">
        <v>1825</v>
      </c>
      <c r="P27" s="43">
        <f t="shared" si="2"/>
        <v>0</v>
      </c>
      <c r="Q27" s="44">
        <f t="shared" si="3"/>
        <v>0</v>
      </c>
      <c r="R27" s="44">
        <f t="shared" si="4"/>
        <v>1.2</v>
      </c>
      <c r="S27" s="44">
        <f t="shared" si="5"/>
        <v>0.36363636363636365</v>
      </c>
      <c r="T27" s="44">
        <f t="shared" si="6"/>
        <v>0</v>
      </c>
      <c r="U27" s="44">
        <f t="shared" si="7"/>
        <v>0</v>
      </c>
      <c r="V27" s="45">
        <f t="shared" si="8"/>
        <v>0.25</v>
      </c>
      <c r="W27" s="46">
        <f t="shared" si="0"/>
        <v>0.2972972972972973</v>
      </c>
      <c r="X27" s="44">
        <v>0.35135135135135137</v>
      </c>
      <c r="Y27" s="138">
        <v>0.40540540540540543</v>
      </c>
      <c r="Z27" s="140">
        <v>0.7</v>
      </c>
      <c r="AA27" s="141">
        <v>0.49</v>
      </c>
      <c r="AB27" s="49">
        <v>0.58</v>
      </c>
    </row>
    <row r="28" spans="1:28" s="139" customFormat="1" ht="13.5" customHeight="1">
      <c r="A28" s="519">
        <v>6</v>
      </c>
      <c r="B28" s="6" t="s">
        <v>22</v>
      </c>
      <c r="C28" s="21">
        <v>0</v>
      </c>
      <c r="D28" s="22">
        <v>1</v>
      </c>
      <c r="E28" s="22">
        <v>2</v>
      </c>
      <c r="F28" s="22">
        <v>3</v>
      </c>
      <c r="G28" s="22">
        <v>0</v>
      </c>
      <c r="H28" s="22">
        <v>0</v>
      </c>
      <c r="I28" s="23">
        <v>0</v>
      </c>
      <c r="J28" s="24">
        <f t="shared" si="1"/>
        <v>6</v>
      </c>
      <c r="K28" s="22">
        <v>11</v>
      </c>
      <c r="L28" s="68">
        <v>23</v>
      </c>
      <c r="M28" s="21">
        <v>2222</v>
      </c>
      <c r="N28" s="22">
        <v>1641</v>
      </c>
      <c r="O28" s="27">
        <v>2267</v>
      </c>
      <c r="P28" s="28">
        <f t="shared" si="2"/>
        <v>0</v>
      </c>
      <c r="Q28" s="29">
        <f t="shared" si="3"/>
        <v>0.16666666666666666</v>
      </c>
      <c r="R28" s="29">
        <f t="shared" si="4"/>
        <v>0.4</v>
      </c>
      <c r="S28" s="29">
        <f t="shared" si="5"/>
        <v>0.2727272727272727</v>
      </c>
      <c r="T28" s="29">
        <f t="shared" si="6"/>
        <v>0</v>
      </c>
      <c r="U28" s="29">
        <f t="shared" si="7"/>
        <v>0</v>
      </c>
      <c r="V28" s="128">
        <f t="shared" si="8"/>
        <v>0</v>
      </c>
      <c r="W28" s="31">
        <f t="shared" si="0"/>
        <v>0.16216216216216217</v>
      </c>
      <c r="X28" s="29">
        <v>0.2972972972972973</v>
      </c>
      <c r="Y28" s="70">
        <v>0.6216216216216216</v>
      </c>
      <c r="Z28" s="129">
        <v>0.7</v>
      </c>
      <c r="AA28" s="130">
        <v>0.52</v>
      </c>
      <c r="AB28" s="34">
        <v>0.72</v>
      </c>
    </row>
    <row r="29" spans="1:28" s="139" customFormat="1" ht="13.5" customHeight="1">
      <c r="A29" s="520"/>
      <c r="B29" s="6" t="s">
        <v>23</v>
      </c>
      <c r="C29" s="21">
        <v>0</v>
      </c>
      <c r="D29" s="22">
        <v>2</v>
      </c>
      <c r="E29" s="22">
        <v>1</v>
      </c>
      <c r="F29" s="22">
        <v>2</v>
      </c>
      <c r="G29" s="22">
        <v>0</v>
      </c>
      <c r="H29" s="22">
        <v>0</v>
      </c>
      <c r="I29" s="23">
        <v>0</v>
      </c>
      <c r="J29" s="24">
        <f t="shared" si="1"/>
        <v>5</v>
      </c>
      <c r="K29" s="22">
        <v>10</v>
      </c>
      <c r="L29" s="68">
        <v>12</v>
      </c>
      <c r="M29" s="21">
        <v>2234</v>
      </c>
      <c r="N29" s="22">
        <v>1753</v>
      </c>
      <c r="O29" s="27">
        <v>2314</v>
      </c>
      <c r="P29" s="28">
        <f t="shared" si="2"/>
        <v>0</v>
      </c>
      <c r="Q29" s="29">
        <f t="shared" si="3"/>
        <v>0.3333333333333333</v>
      </c>
      <c r="R29" s="29">
        <f t="shared" si="4"/>
        <v>0.2</v>
      </c>
      <c r="S29" s="29">
        <f t="shared" si="5"/>
        <v>0.18181818181818182</v>
      </c>
      <c r="T29" s="29">
        <f t="shared" si="6"/>
        <v>0</v>
      </c>
      <c r="U29" s="29">
        <f t="shared" si="7"/>
        <v>0</v>
      </c>
      <c r="V29" s="128">
        <f t="shared" si="8"/>
        <v>0</v>
      </c>
      <c r="W29" s="31">
        <f t="shared" si="0"/>
        <v>0.13513513513513514</v>
      </c>
      <c r="X29" s="29">
        <v>0.2702702702702703</v>
      </c>
      <c r="Y29" s="70">
        <v>0.32432432432432434</v>
      </c>
      <c r="Z29" s="129">
        <v>0.71</v>
      </c>
      <c r="AA29" s="130">
        <v>0.56</v>
      </c>
      <c r="AB29" s="34">
        <v>0.74</v>
      </c>
    </row>
    <row r="30" spans="1:28" s="139" customFormat="1" ht="13.5" customHeight="1">
      <c r="A30" s="520"/>
      <c r="B30" s="6" t="s">
        <v>24</v>
      </c>
      <c r="C30" s="21">
        <v>0</v>
      </c>
      <c r="D30" s="22">
        <v>2</v>
      </c>
      <c r="E30" s="22">
        <v>0</v>
      </c>
      <c r="F30" s="22">
        <v>6</v>
      </c>
      <c r="G30" s="22">
        <v>0</v>
      </c>
      <c r="H30" s="22">
        <v>0</v>
      </c>
      <c r="I30" s="23">
        <v>0</v>
      </c>
      <c r="J30" s="24">
        <f t="shared" si="1"/>
        <v>8</v>
      </c>
      <c r="K30" s="22">
        <v>19</v>
      </c>
      <c r="L30" s="68">
        <v>24</v>
      </c>
      <c r="M30" s="21">
        <v>2254</v>
      </c>
      <c r="N30" s="22">
        <v>1719</v>
      </c>
      <c r="O30" s="27">
        <v>2434</v>
      </c>
      <c r="P30" s="28">
        <f t="shared" si="2"/>
        <v>0</v>
      </c>
      <c r="Q30" s="29">
        <f t="shared" si="3"/>
        <v>0.3333333333333333</v>
      </c>
      <c r="R30" s="29">
        <f t="shared" si="4"/>
        <v>0</v>
      </c>
      <c r="S30" s="29">
        <f t="shared" si="5"/>
        <v>0.5454545454545454</v>
      </c>
      <c r="T30" s="29">
        <f t="shared" si="6"/>
        <v>0</v>
      </c>
      <c r="U30" s="29">
        <f t="shared" si="7"/>
        <v>0</v>
      </c>
      <c r="V30" s="128">
        <f t="shared" si="8"/>
        <v>0</v>
      </c>
      <c r="W30" s="31">
        <f t="shared" si="0"/>
        <v>0.21621621621621623</v>
      </c>
      <c r="X30" s="29">
        <v>0.5135135135135135</v>
      </c>
      <c r="Y30" s="70">
        <v>0.6486486486486487</v>
      </c>
      <c r="Z30" s="129">
        <v>0.71</v>
      </c>
      <c r="AA30" s="130">
        <v>0.55</v>
      </c>
      <c r="AB30" s="34">
        <v>0.77</v>
      </c>
    </row>
    <row r="31" spans="1:28" s="139" customFormat="1" ht="13.5" customHeight="1">
      <c r="A31" s="521"/>
      <c r="B31" s="135">
        <v>26</v>
      </c>
      <c r="C31" s="36">
        <v>0</v>
      </c>
      <c r="D31" s="37">
        <v>1</v>
      </c>
      <c r="E31" s="37">
        <v>2</v>
      </c>
      <c r="F31" s="37">
        <v>7</v>
      </c>
      <c r="G31" s="37">
        <v>0</v>
      </c>
      <c r="H31" s="37">
        <v>0</v>
      </c>
      <c r="I31" s="38">
        <v>1</v>
      </c>
      <c r="J31" s="39">
        <f t="shared" si="1"/>
        <v>11</v>
      </c>
      <c r="K31" s="37">
        <v>14</v>
      </c>
      <c r="L31" s="136">
        <v>18</v>
      </c>
      <c r="M31" s="36">
        <v>2043</v>
      </c>
      <c r="N31" s="37">
        <v>1811</v>
      </c>
      <c r="O31" s="42">
        <v>2450</v>
      </c>
      <c r="P31" s="43">
        <f t="shared" si="2"/>
        <v>0</v>
      </c>
      <c r="Q31" s="44">
        <f t="shared" si="3"/>
        <v>0.16666666666666666</v>
      </c>
      <c r="R31" s="44">
        <f t="shared" si="4"/>
        <v>0.4</v>
      </c>
      <c r="S31" s="44">
        <f t="shared" si="5"/>
        <v>0.6363636363636364</v>
      </c>
      <c r="T31" s="44">
        <f t="shared" si="6"/>
        <v>0</v>
      </c>
      <c r="U31" s="44">
        <f t="shared" si="7"/>
        <v>0</v>
      </c>
      <c r="V31" s="131">
        <f t="shared" si="8"/>
        <v>0.25</v>
      </c>
      <c r="W31" s="46">
        <f t="shared" si="0"/>
        <v>0.2972972972972973</v>
      </c>
      <c r="X31" s="44">
        <v>0.3783783783783784</v>
      </c>
      <c r="Y31" s="138">
        <v>0.4864864864864865</v>
      </c>
      <c r="Z31" s="140">
        <v>0.65</v>
      </c>
      <c r="AA31" s="141">
        <v>0.57</v>
      </c>
      <c r="AB31" s="49">
        <v>0.78</v>
      </c>
    </row>
    <row r="32" spans="1:28" s="139" customFormat="1" ht="13.5" customHeight="1">
      <c r="A32" s="519">
        <v>7</v>
      </c>
      <c r="B32" s="6" t="s">
        <v>26</v>
      </c>
      <c r="C32" s="21">
        <v>2</v>
      </c>
      <c r="D32" s="22">
        <v>0</v>
      </c>
      <c r="E32" s="22">
        <v>3</v>
      </c>
      <c r="F32" s="22">
        <v>8</v>
      </c>
      <c r="G32" s="22">
        <v>0</v>
      </c>
      <c r="H32" s="22">
        <v>0</v>
      </c>
      <c r="I32" s="23">
        <v>0</v>
      </c>
      <c r="J32" s="24">
        <f t="shared" si="1"/>
        <v>13</v>
      </c>
      <c r="K32" s="22">
        <v>16</v>
      </c>
      <c r="L32" s="68">
        <v>21</v>
      </c>
      <c r="M32" s="21">
        <v>2090</v>
      </c>
      <c r="N32" s="22">
        <v>1693</v>
      </c>
      <c r="O32" s="27">
        <v>2480</v>
      </c>
      <c r="P32" s="28">
        <f t="shared" si="2"/>
        <v>0.6666666666666666</v>
      </c>
      <c r="Q32" s="29">
        <f t="shared" si="3"/>
        <v>0</v>
      </c>
      <c r="R32" s="29">
        <f t="shared" si="4"/>
        <v>0.6</v>
      </c>
      <c r="S32" s="29">
        <f t="shared" si="5"/>
        <v>0.7272727272727273</v>
      </c>
      <c r="T32" s="29">
        <f t="shared" si="6"/>
        <v>0</v>
      </c>
      <c r="U32" s="29">
        <f t="shared" si="7"/>
        <v>0</v>
      </c>
      <c r="V32" s="30">
        <f t="shared" si="8"/>
        <v>0</v>
      </c>
      <c r="W32" s="31">
        <f t="shared" si="0"/>
        <v>0.35135135135135137</v>
      </c>
      <c r="X32" s="29">
        <v>0.43243243243243246</v>
      </c>
      <c r="Y32" s="70">
        <v>0.5675675675675675</v>
      </c>
      <c r="Z32" s="129">
        <v>0.66</v>
      </c>
      <c r="AA32" s="130">
        <v>0.54</v>
      </c>
      <c r="AB32" s="34">
        <v>0.79</v>
      </c>
    </row>
    <row r="33" spans="1:28" s="139" customFormat="1" ht="13.5" customHeight="1">
      <c r="A33" s="520"/>
      <c r="B33" s="6" t="s">
        <v>27</v>
      </c>
      <c r="C33" s="21">
        <v>0</v>
      </c>
      <c r="D33" s="22">
        <v>3</v>
      </c>
      <c r="E33" s="22">
        <v>1</v>
      </c>
      <c r="F33" s="22">
        <v>10</v>
      </c>
      <c r="G33" s="22">
        <v>0</v>
      </c>
      <c r="H33" s="22">
        <v>0</v>
      </c>
      <c r="I33" s="23">
        <v>0</v>
      </c>
      <c r="J33" s="24">
        <f t="shared" si="1"/>
        <v>14</v>
      </c>
      <c r="K33" s="22">
        <v>5</v>
      </c>
      <c r="L33" s="68">
        <v>21</v>
      </c>
      <c r="M33" s="21">
        <v>2045</v>
      </c>
      <c r="N33" s="22">
        <v>1655</v>
      </c>
      <c r="O33" s="27">
        <v>2656</v>
      </c>
      <c r="P33" s="28">
        <f t="shared" si="2"/>
        <v>0</v>
      </c>
      <c r="Q33" s="29">
        <f t="shared" si="3"/>
        <v>0.5</v>
      </c>
      <c r="R33" s="29">
        <f t="shared" si="4"/>
        <v>0.2</v>
      </c>
      <c r="S33" s="29">
        <f t="shared" si="5"/>
        <v>0.9090909090909091</v>
      </c>
      <c r="T33" s="29">
        <f t="shared" si="6"/>
        <v>0</v>
      </c>
      <c r="U33" s="29">
        <f t="shared" si="7"/>
        <v>0</v>
      </c>
      <c r="V33" s="30">
        <f t="shared" si="8"/>
        <v>0</v>
      </c>
      <c r="W33" s="31">
        <f t="shared" si="0"/>
        <v>0.3783783783783784</v>
      </c>
      <c r="X33" s="29">
        <v>0.13513513513513514</v>
      </c>
      <c r="Y33" s="70">
        <v>0.5675675675675675</v>
      </c>
      <c r="Z33" s="129">
        <v>0.65</v>
      </c>
      <c r="AA33" s="130">
        <v>0.53</v>
      </c>
      <c r="AB33" s="34">
        <v>0.85</v>
      </c>
    </row>
    <row r="34" spans="1:28" s="139" customFormat="1" ht="13.5" customHeight="1">
      <c r="A34" s="520"/>
      <c r="B34" s="6" t="s">
        <v>28</v>
      </c>
      <c r="C34" s="21">
        <v>0</v>
      </c>
      <c r="D34" s="22">
        <v>2</v>
      </c>
      <c r="E34" s="22">
        <v>2</v>
      </c>
      <c r="F34" s="22">
        <v>4</v>
      </c>
      <c r="G34" s="22">
        <v>2</v>
      </c>
      <c r="H34" s="22">
        <v>0</v>
      </c>
      <c r="I34" s="23">
        <v>0</v>
      </c>
      <c r="J34" s="24">
        <f t="shared" si="1"/>
        <v>10</v>
      </c>
      <c r="K34" s="22">
        <v>12</v>
      </c>
      <c r="L34" s="68">
        <v>24</v>
      </c>
      <c r="M34" s="21">
        <v>1735</v>
      </c>
      <c r="N34" s="22">
        <v>1350</v>
      </c>
      <c r="O34" s="27">
        <v>2296</v>
      </c>
      <c r="P34" s="28">
        <f t="shared" si="2"/>
        <v>0</v>
      </c>
      <c r="Q34" s="29">
        <f t="shared" si="3"/>
        <v>0.3333333333333333</v>
      </c>
      <c r="R34" s="29">
        <f t="shared" si="4"/>
        <v>0.4</v>
      </c>
      <c r="S34" s="29">
        <f t="shared" si="5"/>
        <v>0.36363636363636365</v>
      </c>
      <c r="T34" s="29">
        <f t="shared" si="6"/>
        <v>0.5</v>
      </c>
      <c r="U34" s="29">
        <f t="shared" si="7"/>
        <v>0</v>
      </c>
      <c r="V34" s="30">
        <f t="shared" si="8"/>
        <v>0</v>
      </c>
      <c r="W34" s="31">
        <f t="shared" si="0"/>
        <v>0.2702702702702703</v>
      </c>
      <c r="X34" s="29">
        <v>0.32432432432432434</v>
      </c>
      <c r="Y34" s="70">
        <v>0.6486486486486487</v>
      </c>
      <c r="Z34" s="129">
        <v>0.55</v>
      </c>
      <c r="AA34" s="130">
        <v>0.43</v>
      </c>
      <c r="AB34" s="34">
        <v>0.73</v>
      </c>
    </row>
    <row r="35" spans="1:28" s="139" customFormat="1" ht="13.5" customHeight="1">
      <c r="A35" s="521"/>
      <c r="B35" s="6" t="s">
        <v>29</v>
      </c>
      <c r="C35" s="21">
        <v>1</v>
      </c>
      <c r="D35" s="22">
        <v>5</v>
      </c>
      <c r="E35" s="22">
        <v>3</v>
      </c>
      <c r="F35" s="22">
        <v>9</v>
      </c>
      <c r="G35" s="22">
        <v>0</v>
      </c>
      <c r="H35" s="22">
        <v>0</v>
      </c>
      <c r="I35" s="23">
        <v>0</v>
      </c>
      <c r="J35" s="24">
        <f t="shared" si="1"/>
        <v>18</v>
      </c>
      <c r="K35" s="22">
        <v>12</v>
      </c>
      <c r="L35" s="68">
        <v>32</v>
      </c>
      <c r="M35" s="21">
        <v>1848</v>
      </c>
      <c r="N35" s="22">
        <v>1542</v>
      </c>
      <c r="O35" s="27">
        <v>1974</v>
      </c>
      <c r="P35" s="28">
        <f t="shared" si="2"/>
        <v>0.3333333333333333</v>
      </c>
      <c r="Q35" s="29">
        <f t="shared" si="3"/>
        <v>0.8333333333333334</v>
      </c>
      <c r="R35" s="29">
        <f t="shared" si="4"/>
        <v>0.6</v>
      </c>
      <c r="S35" s="29">
        <f t="shared" si="5"/>
        <v>0.8181818181818182</v>
      </c>
      <c r="T35" s="29">
        <f t="shared" si="6"/>
        <v>0</v>
      </c>
      <c r="U35" s="29">
        <f t="shared" si="7"/>
        <v>0</v>
      </c>
      <c r="V35" s="30">
        <f t="shared" si="8"/>
        <v>0</v>
      </c>
      <c r="W35" s="31">
        <f t="shared" si="0"/>
        <v>0.4864864864864865</v>
      </c>
      <c r="X35" s="29">
        <v>0.32432432432432434</v>
      </c>
      <c r="Y35" s="70">
        <v>0.8648648648648649</v>
      </c>
      <c r="Z35" s="129">
        <v>0.59</v>
      </c>
      <c r="AA35" s="130">
        <v>0.49</v>
      </c>
      <c r="AB35" s="34">
        <v>0.63</v>
      </c>
    </row>
    <row r="36" spans="1:28" s="139" customFormat="1" ht="13.5" customHeight="1">
      <c r="A36" s="519">
        <v>8</v>
      </c>
      <c r="B36" s="5" t="s">
        <v>30</v>
      </c>
      <c r="C36" s="95">
        <v>0</v>
      </c>
      <c r="D36" s="96">
        <v>0</v>
      </c>
      <c r="E36" s="96">
        <v>3</v>
      </c>
      <c r="F36" s="96">
        <v>4</v>
      </c>
      <c r="G36" s="96">
        <v>0</v>
      </c>
      <c r="H36" s="96">
        <v>0</v>
      </c>
      <c r="I36" s="97">
        <v>0</v>
      </c>
      <c r="J36" s="54">
        <f t="shared" si="1"/>
        <v>7</v>
      </c>
      <c r="K36" s="96">
        <v>20</v>
      </c>
      <c r="L36" s="71">
        <v>21</v>
      </c>
      <c r="M36" s="95">
        <v>1838</v>
      </c>
      <c r="N36" s="96">
        <v>1317</v>
      </c>
      <c r="O36" s="59">
        <v>1632</v>
      </c>
      <c r="P36" s="60">
        <f t="shared" si="2"/>
        <v>0</v>
      </c>
      <c r="Q36" s="61">
        <f t="shared" si="3"/>
        <v>0</v>
      </c>
      <c r="R36" s="61">
        <f t="shared" si="4"/>
        <v>0.6</v>
      </c>
      <c r="S36" s="61">
        <f t="shared" si="5"/>
        <v>0.36363636363636365</v>
      </c>
      <c r="T36" s="61">
        <f t="shared" si="6"/>
        <v>0</v>
      </c>
      <c r="U36" s="61">
        <f t="shared" si="7"/>
        <v>0</v>
      </c>
      <c r="V36" s="62">
        <f t="shared" si="8"/>
        <v>0</v>
      </c>
      <c r="W36" s="63">
        <f t="shared" si="0"/>
        <v>0.1891891891891892</v>
      </c>
      <c r="X36" s="61">
        <v>0.5405405405405406</v>
      </c>
      <c r="Y36" s="73">
        <v>0.5675675675675675</v>
      </c>
      <c r="Z36" s="132">
        <v>0.58</v>
      </c>
      <c r="AA36" s="133">
        <v>0.42</v>
      </c>
      <c r="AB36" s="66">
        <v>0.52</v>
      </c>
    </row>
    <row r="37" spans="1:28" s="139" customFormat="1" ht="13.5" customHeight="1">
      <c r="A37" s="520"/>
      <c r="B37" s="6" t="s">
        <v>31</v>
      </c>
      <c r="C37" s="21">
        <v>0</v>
      </c>
      <c r="D37" s="22">
        <v>1</v>
      </c>
      <c r="E37" s="22">
        <v>1</v>
      </c>
      <c r="F37" s="22">
        <v>5</v>
      </c>
      <c r="G37" s="22">
        <v>1</v>
      </c>
      <c r="H37" s="22">
        <v>0</v>
      </c>
      <c r="I37" s="23">
        <v>0</v>
      </c>
      <c r="J37" s="24">
        <f t="shared" si="1"/>
        <v>8</v>
      </c>
      <c r="K37" s="22">
        <v>17</v>
      </c>
      <c r="L37" s="68">
        <v>29</v>
      </c>
      <c r="M37" s="21">
        <v>1708</v>
      </c>
      <c r="N37" s="22">
        <v>1234</v>
      </c>
      <c r="O37" s="27">
        <v>1432</v>
      </c>
      <c r="P37" s="28">
        <f t="shared" si="2"/>
        <v>0</v>
      </c>
      <c r="Q37" s="29">
        <f t="shared" si="3"/>
        <v>0.16666666666666666</v>
      </c>
      <c r="R37" s="29">
        <f t="shared" si="4"/>
        <v>0.2</v>
      </c>
      <c r="S37" s="29">
        <f t="shared" si="5"/>
        <v>0.45454545454545453</v>
      </c>
      <c r="T37" s="29">
        <f t="shared" si="6"/>
        <v>0.25</v>
      </c>
      <c r="U37" s="29">
        <f t="shared" si="7"/>
        <v>0</v>
      </c>
      <c r="V37" s="128">
        <f t="shared" si="8"/>
        <v>0</v>
      </c>
      <c r="W37" s="31">
        <f t="shared" si="0"/>
        <v>0.21621621621621623</v>
      </c>
      <c r="X37" s="29">
        <v>0.4594594594594595</v>
      </c>
      <c r="Y37" s="70">
        <v>0.7837837837837838</v>
      </c>
      <c r="Z37" s="129">
        <v>0.55</v>
      </c>
      <c r="AA37" s="130">
        <v>0.4</v>
      </c>
      <c r="AB37" s="34">
        <v>0.47</v>
      </c>
    </row>
    <row r="38" spans="1:28" s="139" customFormat="1" ht="13.5" customHeight="1">
      <c r="A38" s="520"/>
      <c r="B38" s="6" t="s">
        <v>32</v>
      </c>
      <c r="C38" s="21">
        <v>0</v>
      </c>
      <c r="D38" s="22">
        <v>1</v>
      </c>
      <c r="E38" s="22">
        <v>0</v>
      </c>
      <c r="F38" s="22">
        <v>1</v>
      </c>
      <c r="G38" s="22">
        <v>1</v>
      </c>
      <c r="H38" s="22">
        <v>0</v>
      </c>
      <c r="I38" s="23">
        <v>1</v>
      </c>
      <c r="J38" s="24">
        <f t="shared" si="1"/>
        <v>4</v>
      </c>
      <c r="K38" s="22">
        <v>9</v>
      </c>
      <c r="L38" s="68">
        <v>21</v>
      </c>
      <c r="M38" s="21">
        <v>1306</v>
      </c>
      <c r="N38" s="22">
        <v>890</v>
      </c>
      <c r="O38" s="27">
        <v>1174</v>
      </c>
      <c r="P38" s="28">
        <f t="shared" si="2"/>
        <v>0</v>
      </c>
      <c r="Q38" s="29">
        <f t="shared" si="3"/>
        <v>0.16666666666666666</v>
      </c>
      <c r="R38" s="29">
        <f t="shared" si="4"/>
        <v>0</v>
      </c>
      <c r="S38" s="29">
        <f t="shared" si="5"/>
        <v>0.09090909090909091</v>
      </c>
      <c r="T38" s="29">
        <f t="shared" si="6"/>
        <v>0.25</v>
      </c>
      <c r="U38" s="29">
        <f t="shared" si="7"/>
        <v>0</v>
      </c>
      <c r="V38" s="128">
        <f t="shared" si="8"/>
        <v>0.25</v>
      </c>
      <c r="W38" s="31">
        <f aca="true" t="shared" si="9" ref="W38:W58">J38/37</f>
        <v>0.10810810810810811</v>
      </c>
      <c r="X38" s="29">
        <v>0.24324324324324326</v>
      </c>
      <c r="Y38" s="70">
        <v>0.5675675675675675</v>
      </c>
      <c r="Z38" s="129">
        <v>0.44</v>
      </c>
      <c r="AA38" s="130">
        <v>0.3</v>
      </c>
      <c r="AB38" s="34">
        <v>0.38</v>
      </c>
    </row>
    <row r="39" spans="1:28" s="139" customFormat="1" ht="13.5" customHeight="1">
      <c r="A39" s="520"/>
      <c r="B39" s="6" t="s">
        <v>33</v>
      </c>
      <c r="C39" s="21">
        <v>0</v>
      </c>
      <c r="D39" s="22">
        <v>1</v>
      </c>
      <c r="E39" s="22">
        <v>2</v>
      </c>
      <c r="F39" s="22">
        <v>1</v>
      </c>
      <c r="G39" s="22">
        <v>0</v>
      </c>
      <c r="H39" s="22">
        <v>1</v>
      </c>
      <c r="I39" s="23">
        <v>2</v>
      </c>
      <c r="J39" s="24">
        <f t="shared" si="1"/>
        <v>7</v>
      </c>
      <c r="K39" s="22">
        <v>7</v>
      </c>
      <c r="L39" s="68">
        <v>19</v>
      </c>
      <c r="M39" s="21">
        <v>1461</v>
      </c>
      <c r="N39" s="22">
        <v>1038</v>
      </c>
      <c r="O39" s="27">
        <v>1115</v>
      </c>
      <c r="P39" s="28">
        <f t="shared" si="2"/>
        <v>0</v>
      </c>
      <c r="Q39" s="29">
        <f t="shared" si="3"/>
        <v>0.16666666666666666</v>
      </c>
      <c r="R39" s="29">
        <f t="shared" si="4"/>
        <v>0.4</v>
      </c>
      <c r="S39" s="29">
        <f t="shared" si="5"/>
        <v>0.09090909090909091</v>
      </c>
      <c r="T39" s="29">
        <f t="shared" si="6"/>
        <v>0</v>
      </c>
      <c r="U39" s="29">
        <f t="shared" si="7"/>
        <v>0.25</v>
      </c>
      <c r="V39" s="128">
        <f t="shared" si="8"/>
        <v>0.5</v>
      </c>
      <c r="W39" s="31">
        <f t="shared" si="9"/>
        <v>0.1891891891891892</v>
      </c>
      <c r="X39" s="29">
        <v>0.1891891891891892</v>
      </c>
      <c r="Y39" s="70">
        <v>0.5135135135135135</v>
      </c>
      <c r="Z39" s="129">
        <v>0.47</v>
      </c>
      <c r="AA39" s="130">
        <v>0.33</v>
      </c>
      <c r="AB39" s="34">
        <v>0.36</v>
      </c>
    </row>
    <row r="40" spans="1:28" s="139" customFormat="1" ht="13.5" customHeight="1">
      <c r="A40" s="521"/>
      <c r="B40" s="135" t="s">
        <v>34</v>
      </c>
      <c r="C40" s="36">
        <v>0</v>
      </c>
      <c r="D40" s="37">
        <v>0</v>
      </c>
      <c r="E40" s="37">
        <v>1</v>
      </c>
      <c r="F40" s="37">
        <v>4</v>
      </c>
      <c r="G40" s="37">
        <v>0</v>
      </c>
      <c r="H40" s="37">
        <v>0</v>
      </c>
      <c r="I40" s="38">
        <v>2</v>
      </c>
      <c r="J40" s="39">
        <f t="shared" si="1"/>
        <v>7</v>
      </c>
      <c r="K40" s="37">
        <v>10</v>
      </c>
      <c r="L40" s="136">
        <v>27</v>
      </c>
      <c r="M40" s="36">
        <v>1557</v>
      </c>
      <c r="N40" s="37">
        <v>932</v>
      </c>
      <c r="O40" s="42">
        <v>1079</v>
      </c>
      <c r="P40" s="43">
        <f t="shared" si="2"/>
        <v>0</v>
      </c>
      <c r="Q40" s="44">
        <f t="shared" si="3"/>
        <v>0</v>
      </c>
      <c r="R40" s="44">
        <f t="shared" si="4"/>
        <v>0.2</v>
      </c>
      <c r="S40" s="44">
        <f t="shared" si="5"/>
        <v>0.36363636363636365</v>
      </c>
      <c r="T40" s="44">
        <f t="shared" si="6"/>
        <v>0</v>
      </c>
      <c r="U40" s="44">
        <f t="shared" si="7"/>
        <v>0</v>
      </c>
      <c r="V40" s="131">
        <f t="shared" si="8"/>
        <v>0.5</v>
      </c>
      <c r="W40" s="46">
        <f t="shared" si="9"/>
        <v>0.1891891891891892</v>
      </c>
      <c r="X40" s="44">
        <v>0.2702702702702703</v>
      </c>
      <c r="Y40" s="138">
        <v>0.7297297297297297</v>
      </c>
      <c r="Z40" s="140">
        <v>0.5</v>
      </c>
      <c r="AA40" s="141">
        <v>0.3</v>
      </c>
      <c r="AB40" s="49">
        <v>0.34</v>
      </c>
    </row>
    <row r="41" spans="1:28" s="139" customFormat="1" ht="13.5" customHeight="1">
      <c r="A41" s="519">
        <v>9</v>
      </c>
      <c r="B41" s="6" t="s">
        <v>35</v>
      </c>
      <c r="C41" s="21">
        <v>1</v>
      </c>
      <c r="D41" s="22">
        <v>0</v>
      </c>
      <c r="E41" s="22">
        <v>1</v>
      </c>
      <c r="F41" s="22">
        <v>3</v>
      </c>
      <c r="G41" s="22">
        <v>2</v>
      </c>
      <c r="H41" s="22">
        <v>0</v>
      </c>
      <c r="I41" s="23">
        <v>1</v>
      </c>
      <c r="J41" s="24">
        <f t="shared" si="1"/>
        <v>8</v>
      </c>
      <c r="K41" s="22">
        <v>5</v>
      </c>
      <c r="L41" s="68">
        <v>14</v>
      </c>
      <c r="M41" s="21">
        <v>1683</v>
      </c>
      <c r="N41" s="22">
        <v>1072</v>
      </c>
      <c r="O41" s="27">
        <v>1008</v>
      </c>
      <c r="P41" s="28">
        <f t="shared" si="2"/>
        <v>0.3333333333333333</v>
      </c>
      <c r="Q41" s="29">
        <f t="shared" si="3"/>
        <v>0</v>
      </c>
      <c r="R41" s="29">
        <f t="shared" si="4"/>
        <v>0.2</v>
      </c>
      <c r="S41" s="29">
        <f t="shared" si="5"/>
        <v>0.2727272727272727</v>
      </c>
      <c r="T41" s="29">
        <f t="shared" si="6"/>
        <v>0.5</v>
      </c>
      <c r="U41" s="29">
        <f t="shared" si="7"/>
        <v>0</v>
      </c>
      <c r="V41" s="30">
        <f t="shared" si="8"/>
        <v>0.25</v>
      </c>
      <c r="W41" s="31">
        <f t="shared" si="9"/>
        <v>0.21621621621621623</v>
      </c>
      <c r="X41" s="29">
        <v>0.13513513513513514</v>
      </c>
      <c r="Y41" s="70">
        <v>0.3783783783783784</v>
      </c>
      <c r="Z41" s="129">
        <v>0.53</v>
      </c>
      <c r="AA41" s="130">
        <v>0.34</v>
      </c>
      <c r="AB41" s="34">
        <v>0.32</v>
      </c>
    </row>
    <row r="42" spans="1:28" s="139" customFormat="1" ht="13.5" customHeight="1">
      <c r="A42" s="520"/>
      <c r="B42" s="6" t="s">
        <v>36</v>
      </c>
      <c r="C42" s="21">
        <v>0</v>
      </c>
      <c r="D42" s="22">
        <v>1</v>
      </c>
      <c r="E42" s="22">
        <v>2</v>
      </c>
      <c r="F42" s="22">
        <v>2</v>
      </c>
      <c r="G42" s="22">
        <v>1</v>
      </c>
      <c r="H42" s="22">
        <v>0</v>
      </c>
      <c r="I42" s="23">
        <v>0</v>
      </c>
      <c r="J42" s="24">
        <f t="shared" si="1"/>
        <v>6</v>
      </c>
      <c r="K42" s="22">
        <v>10</v>
      </c>
      <c r="L42" s="68">
        <v>18</v>
      </c>
      <c r="M42" s="21">
        <v>1669</v>
      </c>
      <c r="N42" s="22">
        <v>1188</v>
      </c>
      <c r="O42" s="27">
        <v>832</v>
      </c>
      <c r="P42" s="28">
        <f t="shared" si="2"/>
        <v>0</v>
      </c>
      <c r="Q42" s="29">
        <f t="shared" si="3"/>
        <v>0.16666666666666666</v>
      </c>
      <c r="R42" s="29">
        <f t="shared" si="4"/>
        <v>0.4</v>
      </c>
      <c r="S42" s="29">
        <f t="shared" si="5"/>
        <v>0.18181818181818182</v>
      </c>
      <c r="T42" s="29">
        <f t="shared" si="6"/>
        <v>0.25</v>
      </c>
      <c r="U42" s="29">
        <f t="shared" si="7"/>
        <v>0</v>
      </c>
      <c r="V42" s="30">
        <f t="shared" si="8"/>
        <v>0</v>
      </c>
      <c r="W42" s="31">
        <f t="shared" si="9"/>
        <v>0.16216216216216217</v>
      </c>
      <c r="X42" s="29">
        <v>0.2702702702702703</v>
      </c>
      <c r="Y42" s="70">
        <v>0.4864864864864865</v>
      </c>
      <c r="Z42" s="129">
        <v>0.53</v>
      </c>
      <c r="AA42" s="130">
        <v>0.38</v>
      </c>
      <c r="AB42" s="34">
        <v>0.27</v>
      </c>
    </row>
    <row r="43" spans="1:28" s="139" customFormat="1" ht="13.5" customHeight="1">
      <c r="A43" s="520"/>
      <c r="B43" s="6" t="s">
        <v>37</v>
      </c>
      <c r="C43" s="21">
        <v>0</v>
      </c>
      <c r="D43" s="22">
        <v>0</v>
      </c>
      <c r="E43" s="22">
        <v>0</v>
      </c>
      <c r="F43" s="22">
        <v>4</v>
      </c>
      <c r="G43" s="22">
        <v>1</v>
      </c>
      <c r="H43" s="22">
        <v>2</v>
      </c>
      <c r="I43" s="23">
        <v>1</v>
      </c>
      <c r="J43" s="24">
        <f t="shared" si="1"/>
        <v>8</v>
      </c>
      <c r="K43" s="22">
        <v>5</v>
      </c>
      <c r="L43" s="68">
        <v>5</v>
      </c>
      <c r="M43" s="21">
        <v>1244</v>
      </c>
      <c r="N43" s="22">
        <v>796</v>
      </c>
      <c r="O43" s="27">
        <v>534</v>
      </c>
      <c r="P43" s="28">
        <f t="shared" si="2"/>
        <v>0</v>
      </c>
      <c r="Q43" s="29">
        <f t="shared" si="3"/>
        <v>0</v>
      </c>
      <c r="R43" s="29">
        <f t="shared" si="4"/>
        <v>0</v>
      </c>
      <c r="S43" s="29">
        <f t="shared" si="5"/>
        <v>0.36363636363636365</v>
      </c>
      <c r="T43" s="29">
        <f t="shared" si="6"/>
        <v>0.25</v>
      </c>
      <c r="U43" s="29">
        <f t="shared" si="7"/>
        <v>0.5</v>
      </c>
      <c r="V43" s="30">
        <f t="shared" si="8"/>
        <v>0.25</v>
      </c>
      <c r="W43" s="31">
        <f t="shared" si="9"/>
        <v>0.21621621621621623</v>
      </c>
      <c r="X43" s="29">
        <v>0.13513513513513514</v>
      </c>
      <c r="Y43" s="70">
        <v>0.13513513513513514</v>
      </c>
      <c r="Z43" s="129">
        <v>0.4</v>
      </c>
      <c r="AA43" s="130">
        <v>0.25</v>
      </c>
      <c r="AB43" s="34">
        <v>0.17</v>
      </c>
    </row>
    <row r="44" spans="1:28" s="139" customFormat="1" ht="13.5" customHeight="1">
      <c r="A44" s="521"/>
      <c r="B44" s="135" t="s">
        <v>38</v>
      </c>
      <c r="C44" s="36">
        <v>0</v>
      </c>
      <c r="D44" s="37">
        <v>0</v>
      </c>
      <c r="E44" s="37">
        <v>0</v>
      </c>
      <c r="F44" s="37">
        <v>0</v>
      </c>
      <c r="G44" s="37">
        <v>1</v>
      </c>
      <c r="H44" s="37">
        <v>0</v>
      </c>
      <c r="I44" s="38">
        <v>0</v>
      </c>
      <c r="J44" s="39">
        <f t="shared" si="1"/>
        <v>1</v>
      </c>
      <c r="K44" s="37">
        <v>4</v>
      </c>
      <c r="L44" s="136">
        <v>20</v>
      </c>
      <c r="M44" s="36">
        <v>932</v>
      </c>
      <c r="N44" s="37">
        <v>803</v>
      </c>
      <c r="O44" s="42">
        <v>509</v>
      </c>
      <c r="P44" s="43">
        <f t="shared" si="2"/>
        <v>0</v>
      </c>
      <c r="Q44" s="44">
        <f t="shared" si="3"/>
        <v>0</v>
      </c>
      <c r="R44" s="44">
        <f t="shared" si="4"/>
        <v>0</v>
      </c>
      <c r="S44" s="44">
        <f t="shared" si="5"/>
        <v>0</v>
      </c>
      <c r="T44" s="44">
        <f t="shared" si="6"/>
        <v>0.25</v>
      </c>
      <c r="U44" s="44">
        <f t="shared" si="7"/>
        <v>0</v>
      </c>
      <c r="V44" s="45">
        <f t="shared" si="8"/>
        <v>0</v>
      </c>
      <c r="W44" s="46">
        <f t="shared" si="9"/>
        <v>0.02702702702702703</v>
      </c>
      <c r="X44" s="44">
        <v>0.10810810810810811</v>
      </c>
      <c r="Y44" s="138">
        <v>0.5405405405405406</v>
      </c>
      <c r="Z44" s="140">
        <v>0.3</v>
      </c>
      <c r="AA44" s="141">
        <v>0.25</v>
      </c>
      <c r="AB44" s="49">
        <v>0.16</v>
      </c>
    </row>
    <row r="45" spans="1:28" s="139" customFormat="1" ht="13.5" customHeight="1">
      <c r="A45" s="519">
        <v>10</v>
      </c>
      <c r="B45" s="5" t="s">
        <v>39</v>
      </c>
      <c r="C45" s="95">
        <v>0</v>
      </c>
      <c r="D45" s="96">
        <v>0</v>
      </c>
      <c r="E45" s="96">
        <v>0</v>
      </c>
      <c r="F45" s="96">
        <v>4</v>
      </c>
      <c r="G45" s="96">
        <v>0</v>
      </c>
      <c r="H45" s="96">
        <v>0</v>
      </c>
      <c r="I45" s="97">
        <v>0</v>
      </c>
      <c r="J45" s="54">
        <f t="shared" si="1"/>
        <v>4</v>
      </c>
      <c r="K45" s="96">
        <v>1</v>
      </c>
      <c r="L45" s="71">
        <v>3</v>
      </c>
      <c r="M45" s="95">
        <v>909</v>
      </c>
      <c r="N45" s="96">
        <v>642</v>
      </c>
      <c r="O45" s="59">
        <v>441</v>
      </c>
      <c r="P45" s="60">
        <f t="shared" si="2"/>
        <v>0</v>
      </c>
      <c r="Q45" s="61">
        <f t="shared" si="3"/>
        <v>0</v>
      </c>
      <c r="R45" s="61">
        <f t="shared" si="4"/>
        <v>0</v>
      </c>
      <c r="S45" s="61">
        <f t="shared" si="5"/>
        <v>0.36363636363636365</v>
      </c>
      <c r="T45" s="61">
        <f t="shared" si="6"/>
        <v>0</v>
      </c>
      <c r="U45" s="61">
        <f t="shared" si="7"/>
        <v>0</v>
      </c>
      <c r="V45" s="62">
        <f t="shared" si="8"/>
        <v>0</v>
      </c>
      <c r="W45" s="63">
        <f t="shared" si="9"/>
        <v>0.10810810810810811</v>
      </c>
      <c r="X45" s="61">
        <v>0.02702702702702703</v>
      </c>
      <c r="Y45" s="73">
        <v>0.08108108108108109</v>
      </c>
      <c r="Z45" s="132">
        <v>0.29</v>
      </c>
      <c r="AA45" s="133">
        <v>0.2</v>
      </c>
      <c r="AB45" s="66">
        <v>0.14</v>
      </c>
    </row>
    <row r="46" spans="1:28" s="139" customFormat="1" ht="13.5" customHeight="1">
      <c r="A46" s="520"/>
      <c r="B46" s="6" t="s">
        <v>40</v>
      </c>
      <c r="C46" s="21">
        <v>0</v>
      </c>
      <c r="D46" s="22">
        <v>1</v>
      </c>
      <c r="E46" s="22">
        <v>0</v>
      </c>
      <c r="F46" s="22">
        <v>3</v>
      </c>
      <c r="G46" s="22">
        <v>0</v>
      </c>
      <c r="H46" s="22">
        <v>1</v>
      </c>
      <c r="I46" s="23">
        <v>0</v>
      </c>
      <c r="J46" s="24">
        <f t="shared" si="1"/>
        <v>5</v>
      </c>
      <c r="K46" s="22">
        <v>0</v>
      </c>
      <c r="L46" s="68">
        <v>12</v>
      </c>
      <c r="M46" s="21">
        <v>968</v>
      </c>
      <c r="N46" s="22">
        <v>464</v>
      </c>
      <c r="O46" s="27">
        <v>402</v>
      </c>
      <c r="P46" s="28">
        <f t="shared" si="2"/>
        <v>0</v>
      </c>
      <c r="Q46" s="29">
        <f t="shared" si="3"/>
        <v>0.16666666666666666</v>
      </c>
      <c r="R46" s="29">
        <f t="shared" si="4"/>
        <v>0</v>
      </c>
      <c r="S46" s="29">
        <f t="shared" si="5"/>
        <v>0.2727272727272727</v>
      </c>
      <c r="T46" s="29">
        <f t="shared" si="6"/>
        <v>0</v>
      </c>
      <c r="U46" s="29">
        <f t="shared" si="7"/>
        <v>0.25</v>
      </c>
      <c r="V46" s="128">
        <f t="shared" si="8"/>
        <v>0</v>
      </c>
      <c r="W46" s="31">
        <f t="shared" si="9"/>
        <v>0.13513513513513514</v>
      </c>
      <c r="X46" s="29">
        <v>0</v>
      </c>
      <c r="Y46" s="70">
        <v>0.32432432432432434</v>
      </c>
      <c r="Z46" s="129">
        <v>0.31</v>
      </c>
      <c r="AA46" s="130">
        <v>0.15</v>
      </c>
      <c r="AB46" s="34">
        <v>0.13</v>
      </c>
    </row>
    <row r="47" spans="1:28" s="139" customFormat="1" ht="13.5" customHeight="1">
      <c r="A47" s="520"/>
      <c r="B47" s="6" t="s">
        <v>41</v>
      </c>
      <c r="C47" s="21">
        <v>0</v>
      </c>
      <c r="D47" s="22">
        <v>0</v>
      </c>
      <c r="E47" s="22">
        <v>0</v>
      </c>
      <c r="F47" s="22">
        <v>3</v>
      </c>
      <c r="G47" s="22">
        <v>0</v>
      </c>
      <c r="H47" s="22">
        <v>0</v>
      </c>
      <c r="I47" s="23">
        <v>0</v>
      </c>
      <c r="J47" s="24">
        <f t="shared" si="1"/>
        <v>3</v>
      </c>
      <c r="K47" s="22">
        <v>0</v>
      </c>
      <c r="L47" s="68">
        <v>9</v>
      </c>
      <c r="M47" s="21">
        <v>792</v>
      </c>
      <c r="N47" s="22">
        <v>552</v>
      </c>
      <c r="O47" s="27">
        <v>445</v>
      </c>
      <c r="P47" s="28">
        <f t="shared" si="2"/>
        <v>0</v>
      </c>
      <c r="Q47" s="29">
        <f t="shared" si="3"/>
        <v>0</v>
      </c>
      <c r="R47" s="29">
        <f t="shared" si="4"/>
        <v>0</v>
      </c>
      <c r="S47" s="29">
        <f t="shared" si="5"/>
        <v>0.2727272727272727</v>
      </c>
      <c r="T47" s="29">
        <f t="shared" si="6"/>
        <v>0</v>
      </c>
      <c r="U47" s="29">
        <f t="shared" si="7"/>
        <v>0</v>
      </c>
      <c r="V47" s="128">
        <f t="shared" si="8"/>
        <v>0</v>
      </c>
      <c r="W47" s="31">
        <f t="shared" si="9"/>
        <v>0.08108108108108109</v>
      </c>
      <c r="X47" s="29">
        <v>0</v>
      </c>
      <c r="Y47" s="70">
        <v>0.24324324324324326</v>
      </c>
      <c r="Z47" s="129">
        <v>0.25</v>
      </c>
      <c r="AA47" s="130">
        <v>0.18</v>
      </c>
      <c r="AB47" s="34">
        <v>0.14</v>
      </c>
    </row>
    <row r="48" spans="1:28" s="139" customFormat="1" ht="13.5" customHeight="1">
      <c r="A48" s="520"/>
      <c r="B48" s="6" t="s">
        <v>42</v>
      </c>
      <c r="C48" s="21">
        <v>0</v>
      </c>
      <c r="D48" s="22">
        <v>0</v>
      </c>
      <c r="E48" s="22">
        <v>0</v>
      </c>
      <c r="F48" s="22">
        <v>3</v>
      </c>
      <c r="G48" s="22">
        <v>0</v>
      </c>
      <c r="H48" s="22">
        <v>0</v>
      </c>
      <c r="I48" s="23">
        <v>0</v>
      </c>
      <c r="J48" s="24">
        <f t="shared" si="1"/>
        <v>3</v>
      </c>
      <c r="K48" s="22">
        <v>3</v>
      </c>
      <c r="L48" s="68">
        <v>6</v>
      </c>
      <c r="M48" s="21">
        <v>886</v>
      </c>
      <c r="N48" s="22">
        <v>602</v>
      </c>
      <c r="O48" s="27">
        <v>483</v>
      </c>
      <c r="P48" s="28">
        <f t="shared" si="2"/>
        <v>0</v>
      </c>
      <c r="Q48" s="29">
        <f t="shared" si="3"/>
        <v>0</v>
      </c>
      <c r="R48" s="29">
        <f t="shared" si="4"/>
        <v>0</v>
      </c>
      <c r="S48" s="29">
        <f t="shared" si="5"/>
        <v>0.2727272727272727</v>
      </c>
      <c r="T48" s="29">
        <f t="shared" si="6"/>
        <v>0</v>
      </c>
      <c r="U48" s="29">
        <f t="shared" si="7"/>
        <v>0</v>
      </c>
      <c r="V48" s="128">
        <f t="shared" si="8"/>
        <v>0</v>
      </c>
      <c r="W48" s="31">
        <f t="shared" si="9"/>
        <v>0.08108108108108109</v>
      </c>
      <c r="X48" s="29">
        <v>0.08108108108108109</v>
      </c>
      <c r="Y48" s="70">
        <v>0.16216216216216217</v>
      </c>
      <c r="Z48" s="129">
        <v>0.28</v>
      </c>
      <c r="AA48" s="130">
        <v>0.19</v>
      </c>
      <c r="AB48" s="34">
        <v>0.15</v>
      </c>
    </row>
    <row r="49" spans="1:28" s="139" customFormat="1" ht="13.5" customHeight="1">
      <c r="A49" s="521"/>
      <c r="B49" s="135" t="s">
        <v>43</v>
      </c>
      <c r="C49" s="36">
        <v>0</v>
      </c>
      <c r="D49" s="37">
        <v>0</v>
      </c>
      <c r="E49" s="37">
        <v>0</v>
      </c>
      <c r="F49" s="37">
        <v>6</v>
      </c>
      <c r="G49" s="37">
        <v>1</v>
      </c>
      <c r="H49" s="37">
        <v>0</v>
      </c>
      <c r="I49" s="38">
        <v>0</v>
      </c>
      <c r="J49" s="39">
        <f t="shared" si="1"/>
        <v>7</v>
      </c>
      <c r="K49" s="37">
        <v>4</v>
      </c>
      <c r="L49" s="136">
        <v>3</v>
      </c>
      <c r="M49" s="36">
        <v>1030</v>
      </c>
      <c r="N49" s="37">
        <v>615</v>
      </c>
      <c r="O49" s="42">
        <v>599</v>
      </c>
      <c r="P49" s="43">
        <f t="shared" si="2"/>
        <v>0</v>
      </c>
      <c r="Q49" s="44">
        <f t="shared" si="3"/>
        <v>0</v>
      </c>
      <c r="R49" s="44">
        <f t="shared" si="4"/>
        <v>0</v>
      </c>
      <c r="S49" s="44">
        <f t="shared" si="5"/>
        <v>0.5454545454545454</v>
      </c>
      <c r="T49" s="44">
        <f t="shared" si="6"/>
        <v>0.25</v>
      </c>
      <c r="U49" s="44">
        <f t="shared" si="7"/>
        <v>0</v>
      </c>
      <c r="V49" s="131">
        <f t="shared" si="8"/>
        <v>0</v>
      </c>
      <c r="W49" s="46">
        <f t="shared" si="9"/>
        <v>0.1891891891891892</v>
      </c>
      <c r="X49" s="44">
        <v>0.10810810810810811</v>
      </c>
      <c r="Y49" s="138">
        <v>0.08108108108108109</v>
      </c>
      <c r="Z49" s="140">
        <v>0.33</v>
      </c>
      <c r="AA49" s="141">
        <v>0.19</v>
      </c>
      <c r="AB49" s="49">
        <v>0.19</v>
      </c>
    </row>
    <row r="50" spans="1:28" s="139" customFormat="1" ht="13.5" customHeight="1">
      <c r="A50" s="519">
        <v>11</v>
      </c>
      <c r="B50" s="6" t="s">
        <v>44</v>
      </c>
      <c r="C50" s="21">
        <v>0</v>
      </c>
      <c r="D50" s="22">
        <v>0</v>
      </c>
      <c r="E50" s="22">
        <v>0</v>
      </c>
      <c r="F50" s="22">
        <v>8</v>
      </c>
      <c r="G50" s="22">
        <v>3</v>
      </c>
      <c r="H50" s="22">
        <v>0</v>
      </c>
      <c r="I50" s="23">
        <v>0</v>
      </c>
      <c r="J50" s="24">
        <f t="shared" si="1"/>
        <v>11</v>
      </c>
      <c r="K50" s="22">
        <v>4</v>
      </c>
      <c r="L50" s="23">
        <v>5</v>
      </c>
      <c r="M50" s="21">
        <v>1023</v>
      </c>
      <c r="N50" s="22">
        <v>864</v>
      </c>
      <c r="O50" s="27">
        <v>754</v>
      </c>
      <c r="P50" s="28">
        <f t="shared" si="2"/>
        <v>0</v>
      </c>
      <c r="Q50" s="29">
        <f t="shared" si="3"/>
        <v>0</v>
      </c>
      <c r="R50" s="29">
        <f t="shared" si="4"/>
        <v>0</v>
      </c>
      <c r="S50" s="29">
        <f t="shared" si="5"/>
        <v>0.7272727272727273</v>
      </c>
      <c r="T50" s="29">
        <f t="shared" si="6"/>
        <v>0.75</v>
      </c>
      <c r="U50" s="29">
        <f t="shared" si="7"/>
        <v>0</v>
      </c>
      <c r="V50" s="30">
        <f t="shared" si="8"/>
        <v>0</v>
      </c>
      <c r="W50" s="31">
        <f t="shared" si="9"/>
        <v>0.2972972972972973</v>
      </c>
      <c r="X50" s="29">
        <v>0.10810810810810811</v>
      </c>
      <c r="Y50" s="70">
        <v>0.13513513513513514</v>
      </c>
      <c r="Z50" s="129">
        <v>0.32</v>
      </c>
      <c r="AA50" s="130">
        <v>0.27</v>
      </c>
      <c r="AB50" s="34">
        <v>0.24</v>
      </c>
    </row>
    <row r="51" spans="1:28" s="139" customFormat="1" ht="13.5" customHeight="1">
      <c r="A51" s="520"/>
      <c r="B51" s="6" t="s">
        <v>45</v>
      </c>
      <c r="C51" s="21">
        <v>0</v>
      </c>
      <c r="D51" s="22">
        <v>0</v>
      </c>
      <c r="E51" s="22">
        <v>1</v>
      </c>
      <c r="F51" s="22">
        <v>47</v>
      </c>
      <c r="G51" s="22">
        <v>2</v>
      </c>
      <c r="H51" s="22">
        <v>0</v>
      </c>
      <c r="I51" s="23">
        <v>0</v>
      </c>
      <c r="J51" s="24">
        <f t="shared" si="1"/>
        <v>50</v>
      </c>
      <c r="K51" s="22">
        <v>6</v>
      </c>
      <c r="L51" s="23">
        <v>2</v>
      </c>
      <c r="M51" s="21">
        <v>1325</v>
      </c>
      <c r="N51" s="22">
        <v>958</v>
      </c>
      <c r="O51" s="142">
        <v>800</v>
      </c>
      <c r="P51" s="28">
        <f t="shared" si="2"/>
        <v>0</v>
      </c>
      <c r="Q51" s="29">
        <f t="shared" si="3"/>
        <v>0</v>
      </c>
      <c r="R51" s="29">
        <f t="shared" si="4"/>
        <v>0.2</v>
      </c>
      <c r="S51" s="29">
        <f t="shared" si="5"/>
        <v>4.2727272727272725</v>
      </c>
      <c r="T51" s="29">
        <f t="shared" si="6"/>
        <v>0.5</v>
      </c>
      <c r="U51" s="29">
        <f t="shared" si="7"/>
        <v>0</v>
      </c>
      <c r="V51" s="30">
        <f t="shared" si="8"/>
        <v>0</v>
      </c>
      <c r="W51" s="31">
        <f t="shared" si="9"/>
        <v>1.3513513513513513</v>
      </c>
      <c r="X51" s="29">
        <v>0.16216216216216217</v>
      </c>
      <c r="Y51" s="70">
        <v>0.05405405405405406</v>
      </c>
      <c r="Z51" s="129">
        <v>0.42</v>
      </c>
      <c r="AA51" s="130">
        <v>0.3</v>
      </c>
      <c r="AB51" s="143">
        <v>0.25</v>
      </c>
    </row>
    <row r="52" spans="1:28" s="139" customFormat="1" ht="13.5" customHeight="1">
      <c r="A52" s="520"/>
      <c r="B52" s="6" t="s">
        <v>46</v>
      </c>
      <c r="C52" s="21">
        <v>0</v>
      </c>
      <c r="D52" s="22">
        <v>1</v>
      </c>
      <c r="E52" s="22">
        <v>1</v>
      </c>
      <c r="F52" s="22">
        <v>28</v>
      </c>
      <c r="G52" s="22">
        <v>0</v>
      </c>
      <c r="H52" s="22">
        <v>0</v>
      </c>
      <c r="I52" s="23">
        <v>0</v>
      </c>
      <c r="J52" s="24">
        <f t="shared" si="1"/>
        <v>30</v>
      </c>
      <c r="K52" s="22">
        <v>6</v>
      </c>
      <c r="L52" s="23">
        <v>6</v>
      </c>
      <c r="M52" s="21">
        <v>1456</v>
      </c>
      <c r="N52" s="22">
        <v>1004</v>
      </c>
      <c r="O52" s="142">
        <v>908</v>
      </c>
      <c r="P52" s="28">
        <f t="shared" si="2"/>
        <v>0</v>
      </c>
      <c r="Q52" s="29">
        <f t="shared" si="3"/>
        <v>0.16666666666666666</v>
      </c>
      <c r="R52" s="29">
        <f t="shared" si="4"/>
        <v>0.2</v>
      </c>
      <c r="S52" s="29">
        <f t="shared" si="5"/>
        <v>2.5454545454545454</v>
      </c>
      <c r="T52" s="29">
        <f t="shared" si="6"/>
        <v>0</v>
      </c>
      <c r="U52" s="29">
        <f t="shared" si="7"/>
        <v>0</v>
      </c>
      <c r="V52" s="30">
        <f t="shared" si="8"/>
        <v>0</v>
      </c>
      <c r="W52" s="31">
        <f t="shared" si="9"/>
        <v>0.8108108108108109</v>
      </c>
      <c r="X52" s="29">
        <v>0.16216216216216217</v>
      </c>
      <c r="Y52" s="30">
        <v>0.16216216216216217</v>
      </c>
      <c r="Z52" s="129">
        <v>0.46</v>
      </c>
      <c r="AA52" s="130">
        <v>0.32</v>
      </c>
      <c r="AB52" s="143">
        <v>0.29</v>
      </c>
    </row>
    <row r="53" spans="1:28" s="139" customFormat="1" ht="13.5" customHeight="1">
      <c r="A53" s="521"/>
      <c r="B53" s="135" t="s">
        <v>47</v>
      </c>
      <c r="C53" s="36">
        <v>0</v>
      </c>
      <c r="D53" s="37">
        <v>3</v>
      </c>
      <c r="E53" s="37">
        <v>1</v>
      </c>
      <c r="F53" s="37">
        <v>33</v>
      </c>
      <c r="G53" s="37">
        <v>2</v>
      </c>
      <c r="H53" s="37">
        <v>0</v>
      </c>
      <c r="I53" s="38">
        <v>0</v>
      </c>
      <c r="J53" s="39">
        <f t="shared" si="1"/>
        <v>39</v>
      </c>
      <c r="K53" s="37">
        <v>7</v>
      </c>
      <c r="L53" s="38">
        <v>4</v>
      </c>
      <c r="M53" s="36">
        <v>1805</v>
      </c>
      <c r="N53" s="37">
        <v>1158</v>
      </c>
      <c r="O53" s="253">
        <v>1146</v>
      </c>
      <c r="P53" s="43">
        <f t="shared" si="2"/>
        <v>0</v>
      </c>
      <c r="Q53" s="44">
        <f t="shared" si="3"/>
        <v>0.5</v>
      </c>
      <c r="R53" s="44">
        <f t="shared" si="4"/>
        <v>0.2</v>
      </c>
      <c r="S53" s="44">
        <f t="shared" si="5"/>
        <v>3</v>
      </c>
      <c r="T53" s="44">
        <f t="shared" si="6"/>
        <v>0.5</v>
      </c>
      <c r="U53" s="44">
        <f t="shared" si="7"/>
        <v>0</v>
      </c>
      <c r="V53" s="45">
        <f t="shared" si="8"/>
        <v>0</v>
      </c>
      <c r="W53" s="46">
        <f t="shared" si="9"/>
        <v>1.054054054054054</v>
      </c>
      <c r="X53" s="44">
        <v>0.1891891891891892</v>
      </c>
      <c r="Y53" s="45">
        <v>0.10810810810810811</v>
      </c>
      <c r="Z53" s="140">
        <v>0.57</v>
      </c>
      <c r="AA53" s="141">
        <v>0.37</v>
      </c>
      <c r="AB53" s="254">
        <v>0.36</v>
      </c>
    </row>
    <row r="54" spans="1:28" s="139" customFormat="1" ht="13.5" customHeight="1">
      <c r="A54" s="519">
        <v>12</v>
      </c>
      <c r="B54" s="6" t="s">
        <v>48</v>
      </c>
      <c r="C54" s="21">
        <v>0</v>
      </c>
      <c r="D54" s="22">
        <v>1</v>
      </c>
      <c r="E54" s="22">
        <v>5</v>
      </c>
      <c r="F54" s="22">
        <v>39</v>
      </c>
      <c r="G54" s="22">
        <v>6</v>
      </c>
      <c r="H54" s="22">
        <v>0</v>
      </c>
      <c r="I54" s="23">
        <v>0</v>
      </c>
      <c r="J54" s="24">
        <f t="shared" si="1"/>
        <v>51</v>
      </c>
      <c r="K54" s="22">
        <v>4</v>
      </c>
      <c r="L54" s="23">
        <v>12</v>
      </c>
      <c r="M54" s="21">
        <v>2074</v>
      </c>
      <c r="N54" s="22">
        <v>1330</v>
      </c>
      <c r="O54" s="142">
        <v>1231</v>
      </c>
      <c r="P54" s="28">
        <f t="shared" si="2"/>
        <v>0</v>
      </c>
      <c r="Q54" s="29">
        <f t="shared" si="3"/>
        <v>0.16666666666666666</v>
      </c>
      <c r="R54" s="29">
        <f t="shared" si="4"/>
        <v>1</v>
      </c>
      <c r="S54" s="29">
        <f t="shared" si="5"/>
        <v>3.5454545454545454</v>
      </c>
      <c r="T54" s="29">
        <f t="shared" si="6"/>
        <v>1.5</v>
      </c>
      <c r="U54" s="29">
        <f t="shared" si="7"/>
        <v>0</v>
      </c>
      <c r="V54" s="128">
        <f t="shared" si="8"/>
        <v>0</v>
      </c>
      <c r="W54" s="31">
        <f t="shared" si="9"/>
        <v>1.3783783783783783</v>
      </c>
      <c r="X54" s="29">
        <v>0.10810810810810811</v>
      </c>
      <c r="Y54" s="30">
        <v>0.32432432432432434</v>
      </c>
      <c r="Z54" s="129">
        <v>0.66</v>
      </c>
      <c r="AA54" s="130">
        <v>0.42</v>
      </c>
      <c r="AB54" s="143">
        <v>0.39</v>
      </c>
    </row>
    <row r="55" spans="1:28" s="139" customFormat="1" ht="13.5" customHeight="1">
      <c r="A55" s="520"/>
      <c r="B55" s="6" t="s">
        <v>49</v>
      </c>
      <c r="C55" s="21">
        <v>1</v>
      </c>
      <c r="D55" s="22">
        <v>0</v>
      </c>
      <c r="E55" s="22">
        <v>7</v>
      </c>
      <c r="F55" s="22">
        <v>26</v>
      </c>
      <c r="G55" s="22">
        <v>4</v>
      </c>
      <c r="H55" s="22">
        <v>1</v>
      </c>
      <c r="I55" s="23">
        <v>0</v>
      </c>
      <c r="J55" s="24">
        <f t="shared" si="1"/>
        <v>39</v>
      </c>
      <c r="K55" s="22">
        <v>4</v>
      </c>
      <c r="L55" s="23">
        <v>12</v>
      </c>
      <c r="M55" s="21">
        <v>2300</v>
      </c>
      <c r="N55" s="22">
        <v>1422</v>
      </c>
      <c r="O55" s="142">
        <v>1597</v>
      </c>
      <c r="P55" s="28">
        <f t="shared" si="2"/>
        <v>0.3333333333333333</v>
      </c>
      <c r="Q55" s="29">
        <f t="shared" si="3"/>
        <v>0</v>
      </c>
      <c r="R55" s="29">
        <f t="shared" si="4"/>
        <v>1.4</v>
      </c>
      <c r="S55" s="29">
        <f t="shared" si="5"/>
        <v>2.3636363636363638</v>
      </c>
      <c r="T55" s="29">
        <f t="shared" si="6"/>
        <v>1</v>
      </c>
      <c r="U55" s="29">
        <f t="shared" si="7"/>
        <v>0.25</v>
      </c>
      <c r="V55" s="30">
        <f t="shared" si="8"/>
        <v>0</v>
      </c>
      <c r="W55" s="31">
        <f t="shared" si="9"/>
        <v>1.054054054054054</v>
      </c>
      <c r="X55" s="29">
        <v>0.10810810810810811</v>
      </c>
      <c r="Y55" s="30">
        <v>0.32432432432432434</v>
      </c>
      <c r="Z55" s="129">
        <v>0.73</v>
      </c>
      <c r="AA55" s="130">
        <v>0.45</v>
      </c>
      <c r="AB55" s="143">
        <v>0.51</v>
      </c>
    </row>
    <row r="56" spans="1:28" s="139" customFormat="1" ht="13.5" customHeight="1">
      <c r="A56" s="520"/>
      <c r="B56" s="6" t="s">
        <v>50</v>
      </c>
      <c r="C56" s="21">
        <v>1</v>
      </c>
      <c r="D56" s="22">
        <v>5</v>
      </c>
      <c r="E56" s="22">
        <v>8</v>
      </c>
      <c r="F56" s="22">
        <v>42</v>
      </c>
      <c r="G56" s="22">
        <v>8</v>
      </c>
      <c r="H56" s="22">
        <v>1</v>
      </c>
      <c r="I56" s="23">
        <v>0</v>
      </c>
      <c r="J56" s="24">
        <f t="shared" si="1"/>
        <v>65</v>
      </c>
      <c r="K56" s="22">
        <v>3</v>
      </c>
      <c r="L56" s="23">
        <v>13</v>
      </c>
      <c r="M56" s="21">
        <v>2531</v>
      </c>
      <c r="N56" s="22">
        <v>1500</v>
      </c>
      <c r="O56" s="142">
        <v>1443</v>
      </c>
      <c r="P56" s="28">
        <f t="shared" si="2"/>
        <v>0.3333333333333333</v>
      </c>
      <c r="Q56" s="29">
        <f t="shared" si="3"/>
        <v>0.8333333333333334</v>
      </c>
      <c r="R56" s="29">
        <f t="shared" si="4"/>
        <v>1.6</v>
      </c>
      <c r="S56" s="29">
        <f t="shared" si="5"/>
        <v>3.8181818181818183</v>
      </c>
      <c r="T56" s="29">
        <f t="shared" si="6"/>
        <v>2</v>
      </c>
      <c r="U56" s="29">
        <f t="shared" si="7"/>
        <v>0.25</v>
      </c>
      <c r="V56" s="30">
        <f t="shared" si="8"/>
        <v>0</v>
      </c>
      <c r="W56" s="31">
        <f t="shared" si="9"/>
        <v>1.7567567567567568</v>
      </c>
      <c r="X56" s="29">
        <v>0.08108108108108109</v>
      </c>
      <c r="Y56" s="30">
        <v>0.35135135135135137</v>
      </c>
      <c r="Z56" s="129">
        <v>0.81</v>
      </c>
      <c r="AA56" s="130">
        <v>0.48</v>
      </c>
      <c r="AB56" s="143">
        <v>0.46</v>
      </c>
    </row>
    <row r="57" spans="1:28" s="139" customFormat="1" ht="13.5" customHeight="1">
      <c r="A57" s="520"/>
      <c r="B57" s="6" t="s">
        <v>51</v>
      </c>
      <c r="C57" s="21">
        <v>2</v>
      </c>
      <c r="D57" s="22">
        <v>3</v>
      </c>
      <c r="E57" s="22">
        <v>5</v>
      </c>
      <c r="F57" s="22">
        <v>33</v>
      </c>
      <c r="G57" s="22">
        <v>6</v>
      </c>
      <c r="H57" s="22">
        <v>0</v>
      </c>
      <c r="I57" s="23">
        <v>0</v>
      </c>
      <c r="J57" s="24">
        <f t="shared" si="1"/>
        <v>49</v>
      </c>
      <c r="K57" s="22">
        <v>4</v>
      </c>
      <c r="L57" s="23">
        <v>12</v>
      </c>
      <c r="M57" s="21">
        <v>2209</v>
      </c>
      <c r="N57" s="22">
        <v>1352</v>
      </c>
      <c r="O57" s="142">
        <v>1105</v>
      </c>
      <c r="P57" s="28">
        <f t="shared" si="2"/>
        <v>0.6666666666666666</v>
      </c>
      <c r="Q57" s="29">
        <f t="shared" si="3"/>
        <v>0.5</v>
      </c>
      <c r="R57" s="29">
        <f t="shared" si="4"/>
        <v>1</v>
      </c>
      <c r="S57" s="29">
        <f t="shared" si="5"/>
        <v>3</v>
      </c>
      <c r="T57" s="29">
        <f t="shared" si="6"/>
        <v>1.5</v>
      </c>
      <c r="U57" s="29">
        <f t="shared" si="7"/>
        <v>0</v>
      </c>
      <c r="V57" s="30">
        <f t="shared" si="8"/>
        <v>0</v>
      </c>
      <c r="W57" s="31">
        <f t="shared" si="9"/>
        <v>1.3243243243243243</v>
      </c>
      <c r="X57" s="29">
        <v>0.10810810810810811</v>
      </c>
      <c r="Y57" s="30">
        <v>0.32432432432432434</v>
      </c>
      <c r="Z57" s="129">
        <v>0.7</v>
      </c>
      <c r="AA57" s="130">
        <v>0.43</v>
      </c>
      <c r="AB57" s="143">
        <v>0.36</v>
      </c>
    </row>
    <row r="58" spans="1:28" s="139" customFormat="1" ht="13.5" customHeight="1" hidden="1">
      <c r="A58" s="303"/>
      <c r="B58" s="146">
        <v>53</v>
      </c>
      <c r="C58" s="147">
        <v>0</v>
      </c>
      <c r="D58" s="148">
        <v>0</v>
      </c>
      <c r="E58" s="148"/>
      <c r="F58" s="148">
        <v>0</v>
      </c>
      <c r="G58" s="148"/>
      <c r="H58" s="148">
        <v>0</v>
      </c>
      <c r="I58" s="149">
        <v>0</v>
      </c>
      <c r="J58" s="74">
        <f>SUM(C58:I58)</f>
        <v>0</v>
      </c>
      <c r="K58" s="228">
        <v>0</v>
      </c>
      <c r="L58" s="149">
        <v>0</v>
      </c>
      <c r="M58" s="147"/>
      <c r="N58" s="148"/>
      <c r="O58" s="291"/>
      <c r="P58" s="75"/>
      <c r="Q58" s="76"/>
      <c r="R58" s="76"/>
      <c r="S58" s="76"/>
      <c r="T58" s="76"/>
      <c r="U58" s="76"/>
      <c r="V58" s="77"/>
      <c r="W58" s="78">
        <f t="shared" si="9"/>
        <v>0</v>
      </c>
      <c r="X58" s="76">
        <v>0</v>
      </c>
      <c r="Y58" s="77">
        <v>0</v>
      </c>
      <c r="Z58" s="79"/>
      <c r="AA58" s="154"/>
      <c r="AB58" s="292"/>
    </row>
    <row r="59" spans="1:30" s="139" customFormat="1" ht="15.75" customHeight="1">
      <c r="A59" s="553" t="s">
        <v>60</v>
      </c>
      <c r="B59" s="554"/>
      <c r="C59" s="156">
        <f aca="true" t="shared" si="10" ref="C59:I59">SUM(C6:C58)</f>
        <v>8</v>
      </c>
      <c r="D59" s="157">
        <f t="shared" si="10"/>
        <v>44</v>
      </c>
      <c r="E59" s="157">
        <f t="shared" si="10"/>
        <v>95</v>
      </c>
      <c r="F59" s="157">
        <f t="shared" si="10"/>
        <v>403</v>
      </c>
      <c r="G59" s="157">
        <f t="shared" si="10"/>
        <v>45</v>
      </c>
      <c r="H59" s="157">
        <f t="shared" si="10"/>
        <v>6</v>
      </c>
      <c r="I59" s="158">
        <f t="shared" si="10"/>
        <v>9</v>
      </c>
      <c r="J59" s="159">
        <f aca="true" t="shared" si="11" ref="J59:Y59">SUM(J6:J58)</f>
        <v>610</v>
      </c>
      <c r="K59" s="214">
        <f t="shared" si="11"/>
        <v>369</v>
      </c>
      <c r="L59" s="215">
        <f t="shared" si="11"/>
        <v>659</v>
      </c>
      <c r="M59" s="159">
        <f>SUM(M6:M58)</f>
        <v>72972</v>
      </c>
      <c r="N59" s="214">
        <f t="shared" si="11"/>
        <v>53440</v>
      </c>
      <c r="O59" s="224">
        <f t="shared" si="11"/>
        <v>66523</v>
      </c>
      <c r="P59" s="219">
        <f t="shared" si="11"/>
        <v>2.6666666666666665</v>
      </c>
      <c r="Q59" s="162">
        <f t="shared" si="11"/>
        <v>7.333333333333336</v>
      </c>
      <c r="R59" s="162">
        <f t="shared" si="11"/>
        <v>18.999999999999996</v>
      </c>
      <c r="S59" s="162">
        <f t="shared" si="11"/>
        <v>36.63636363636364</v>
      </c>
      <c r="T59" s="162">
        <f t="shared" si="11"/>
        <v>11.25</v>
      </c>
      <c r="U59" s="162">
        <f t="shared" si="11"/>
        <v>1.5</v>
      </c>
      <c r="V59" s="164">
        <f t="shared" si="11"/>
        <v>2.25</v>
      </c>
      <c r="W59" s="161">
        <f t="shared" si="11"/>
        <v>16.486486486486488</v>
      </c>
      <c r="X59" s="162">
        <f t="shared" si="11"/>
        <v>9.972972972972974</v>
      </c>
      <c r="Y59" s="163">
        <f t="shared" si="11"/>
        <v>17.810810810810807</v>
      </c>
      <c r="Z59" s="161">
        <v>23.22</v>
      </c>
      <c r="AA59" s="162">
        <v>17</v>
      </c>
      <c r="AB59" s="164">
        <v>21.23</v>
      </c>
      <c r="AD59" s="226"/>
    </row>
    <row r="60" spans="2:27" s="167" customFormat="1" ht="13.5" customHeight="1">
      <c r="B60" s="165"/>
      <c r="C60" s="166"/>
      <c r="D60" s="166"/>
      <c r="E60" s="166"/>
      <c r="F60" s="166"/>
      <c r="G60" s="166"/>
      <c r="H60" s="166"/>
      <c r="I60" s="166"/>
      <c r="K60" s="166"/>
      <c r="M60" s="168"/>
      <c r="N60" s="166"/>
      <c r="O60" s="166"/>
      <c r="P60" s="168"/>
      <c r="S60" s="166"/>
      <c r="T60" s="166"/>
      <c r="U60" s="166"/>
      <c r="V60" s="166"/>
      <c r="W60" s="166"/>
      <c r="X60" s="166"/>
      <c r="Y60" s="166"/>
      <c r="Z60" s="166"/>
      <c r="AA60" s="166"/>
    </row>
  </sheetData>
  <sheetProtection/>
  <mergeCells count="33">
    <mergeCell ref="P2:AB2"/>
    <mergeCell ref="C2:O2"/>
    <mergeCell ref="C3:I3"/>
    <mergeCell ref="J3:L3"/>
    <mergeCell ref="P3:V3"/>
    <mergeCell ref="Z3:AB3"/>
    <mergeCell ref="W3:Y3"/>
    <mergeCell ref="A59:B59"/>
    <mergeCell ref="M3:O3"/>
    <mergeCell ref="A54:A57"/>
    <mergeCell ref="A41:A44"/>
    <mergeCell ref="A32:A35"/>
    <mergeCell ref="A45:A49"/>
    <mergeCell ref="A50:A53"/>
    <mergeCell ref="A36:A40"/>
    <mergeCell ref="A28:A31"/>
    <mergeCell ref="A19:A22"/>
    <mergeCell ref="W4:W5"/>
    <mergeCell ref="X4:X5"/>
    <mergeCell ref="A23:A27"/>
    <mergeCell ref="A6:A10"/>
    <mergeCell ref="A11:A14"/>
    <mergeCell ref="A15:A18"/>
    <mergeCell ref="Y4:Y5"/>
    <mergeCell ref="Z4:Z5"/>
    <mergeCell ref="AA4:AA5"/>
    <mergeCell ref="AB4:AB5"/>
    <mergeCell ref="K4:K5"/>
    <mergeCell ref="J4:J5"/>
    <mergeCell ref="L4:L5"/>
    <mergeCell ref="M4:M5"/>
    <mergeCell ref="N4:N5"/>
    <mergeCell ref="O4:O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 K59:L59 X59:Y59 N59:O59" formulaRange="1"/>
    <ignoredError sqref="B6:B35 B36:B5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3"/>
  <sheetViews>
    <sheetView showGridLines="0" showZeros="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8.75390625" style="171" customWidth="1"/>
    <col min="16" max="22" width="7.75390625" style="171" customWidth="1"/>
    <col min="23" max="28" width="7.875" style="171" customWidth="1"/>
    <col min="29" max="16384" width="9.00390625" style="169" customWidth="1"/>
  </cols>
  <sheetData>
    <row r="1" spans="1:28" s="114" customFormat="1" ht="24.75" customHeight="1">
      <c r="A1" s="7" t="s">
        <v>66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57" t="s">
        <v>96</v>
      </c>
      <c r="Q3" s="530"/>
      <c r="R3" s="530"/>
      <c r="S3" s="530"/>
      <c r="T3" s="530"/>
      <c r="U3" s="530"/>
      <c r="V3" s="530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26" customFormat="1" ht="13.5" customHeight="1">
      <c r="A6" s="528">
        <v>1</v>
      </c>
      <c r="B6" s="118" t="s">
        <v>0</v>
      </c>
      <c r="C6" s="84">
        <v>1</v>
      </c>
      <c r="D6" s="119">
        <v>18</v>
      </c>
      <c r="E6" s="119">
        <v>0</v>
      </c>
      <c r="F6" s="119">
        <v>4</v>
      </c>
      <c r="G6" s="119">
        <v>12</v>
      </c>
      <c r="H6" s="119">
        <v>1</v>
      </c>
      <c r="I6" s="120">
        <v>6</v>
      </c>
      <c r="J6" s="84">
        <f>SUM(C6:I6)</f>
        <v>42</v>
      </c>
      <c r="K6" s="119">
        <v>20</v>
      </c>
      <c r="L6" s="121">
        <v>31</v>
      </c>
      <c r="M6" s="81">
        <v>1588</v>
      </c>
      <c r="N6" s="82">
        <v>3112</v>
      </c>
      <c r="O6" s="87">
        <v>3573</v>
      </c>
      <c r="P6" s="88">
        <f aca="true" t="shared" si="0" ref="P6:P37">C6/3</f>
        <v>0.3333333333333333</v>
      </c>
      <c r="Q6" s="89">
        <f>D6/6</f>
        <v>3</v>
      </c>
      <c r="R6" s="89">
        <f aca="true" t="shared" si="1" ref="R6:R37">E6/5</f>
        <v>0</v>
      </c>
      <c r="S6" s="89">
        <f aca="true" t="shared" si="2" ref="S6:S37">F6/11</f>
        <v>0.36363636363636365</v>
      </c>
      <c r="T6" s="89">
        <f aca="true" t="shared" si="3" ref="T6:T37">G6/4</f>
        <v>3</v>
      </c>
      <c r="U6" s="89">
        <f>H6/4</f>
        <v>0.25</v>
      </c>
      <c r="V6" s="90">
        <f aca="true" t="shared" si="4" ref="V6:V37">I6/4</f>
        <v>1.5</v>
      </c>
      <c r="W6" s="91">
        <f>J6/37</f>
        <v>1.135135135135135</v>
      </c>
      <c r="X6" s="89">
        <v>0.5405405405405406</v>
      </c>
      <c r="Y6" s="229">
        <v>0.8378378378378378</v>
      </c>
      <c r="Z6" s="230">
        <v>0.53</v>
      </c>
      <c r="AA6" s="125">
        <v>1</v>
      </c>
      <c r="AB6" s="94">
        <v>1.14</v>
      </c>
    </row>
    <row r="7" spans="1:28" s="126" customFormat="1" ht="13.5" customHeight="1">
      <c r="A7" s="520"/>
      <c r="B7" s="6" t="s">
        <v>1</v>
      </c>
      <c r="C7" s="24">
        <v>1</v>
      </c>
      <c r="D7" s="51">
        <v>6</v>
      </c>
      <c r="E7" s="51">
        <v>13</v>
      </c>
      <c r="F7" s="51">
        <v>17</v>
      </c>
      <c r="G7" s="51">
        <v>47</v>
      </c>
      <c r="H7" s="51">
        <v>11</v>
      </c>
      <c r="I7" s="52">
        <v>3</v>
      </c>
      <c r="J7" s="24">
        <f aca="true" t="shared" si="5" ref="J7:J57">SUM(C7:I7)</f>
        <v>98</v>
      </c>
      <c r="K7" s="51">
        <v>42</v>
      </c>
      <c r="L7" s="127">
        <v>45</v>
      </c>
      <c r="M7" s="21">
        <v>4816</v>
      </c>
      <c r="N7" s="22">
        <v>4745</v>
      </c>
      <c r="O7" s="27">
        <v>4546</v>
      </c>
      <c r="P7" s="28">
        <f t="shared" si="0"/>
        <v>0.3333333333333333</v>
      </c>
      <c r="Q7" s="29">
        <f aca="true" t="shared" si="6" ref="Q7:Q57">D7/6</f>
        <v>1</v>
      </c>
      <c r="R7" s="29">
        <f t="shared" si="1"/>
        <v>2.6</v>
      </c>
      <c r="S7" s="29">
        <f t="shared" si="2"/>
        <v>1.5454545454545454</v>
      </c>
      <c r="T7" s="29">
        <f t="shared" si="3"/>
        <v>11.75</v>
      </c>
      <c r="U7" s="29">
        <f aca="true" t="shared" si="7" ref="U7:U57">H7/4</f>
        <v>2.75</v>
      </c>
      <c r="V7" s="30">
        <f t="shared" si="4"/>
        <v>0.75</v>
      </c>
      <c r="W7" s="31">
        <f aca="true" t="shared" si="8" ref="W7:W58">J7/37</f>
        <v>2.6486486486486487</v>
      </c>
      <c r="X7" s="29">
        <v>1.135135135135135</v>
      </c>
      <c r="Y7" s="231">
        <v>1.2162162162162162</v>
      </c>
      <c r="Z7" s="232">
        <v>1.53</v>
      </c>
      <c r="AA7" s="130">
        <v>1.51</v>
      </c>
      <c r="AB7" s="34">
        <v>1.44</v>
      </c>
    </row>
    <row r="8" spans="1:28" s="126" customFormat="1" ht="13.5" customHeight="1">
      <c r="A8" s="520"/>
      <c r="B8" s="6" t="s">
        <v>2</v>
      </c>
      <c r="C8" s="24">
        <v>2</v>
      </c>
      <c r="D8" s="51">
        <v>4</v>
      </c>
      <c r="E8" s="51">
        <v>6</v>
      </c>
      <c r="F8" s="51">
        <v>19</v>
      </c>
      <c r="G8" s="51">
        <v>55</v>
      </c>
      <c r="H8" s="51">
        <v>5</v>
      </c>
      <c r="I8" s="52">
        <v>4</v>
      </c>
      <c r="J8" s="24">
        <f t="shared" si="5"/>
        <v>95</v>
      </c>
      <c r="K8" s="51">
        <v>77</v>
      </c>
      <c r="L8" s="127">
        <v>85</v>
      </c>
      <c r="M8" s="21">
        <v>4767</v>
      </c>
      <c r="N8" s="22">
        <v>6988</v>
      </c>
      <c r="O8" s="27">
        <v>6144</v>
      </c>
      <c r="P8" s="28">
        <f t="shared" si="0"/>
        <v>0.6666666666666666</v>
      </c>
      <c r="Q8" s="29">
        <f t="shared" si="6"/>
        <v>0.6666666666666666</v>
      </c>
      <c r="R8" s="29">
        <f t="shared" si="1"/>
        <v>1.2</v>
      </c>
      <c r="S8" s="29">
        <f t="shared" si="2"/>
        <v>1.7272727272727273</v>
      </c>
      <c r="T8" s="29">
        <f t="shared" si="3"/>
        <v>13.75</v>
      </c>
      <c r="U8" s="29">
        <f t="shared" si="7"/>
        <v>1.25</v>
      </c>
      <c r="V8" s="30">
        <f t="shared" si="4"/>
        <v>1</v>
      </c>
      <c r="W8" s="31">
        <f t="shared" si="8"/>
        <v>2.5675675675675675</v>
      </c>
      <c r="X8" s="29">
        <v>2.081081081081081</v>
      </c>
      <c r="Y8" s="231">
        <v>2.2972972972972974</v>
      </c>
      <c r="Z8" s="232">
        <v>1.51</v>
      </c>
      <c r="AA8" s="130">
        <v>2.22</v>
      </c>
      <c r="AB8" s="34">
        <v>1.95</v>
      </c>
    </row>
    <row r="9" spans="1:28" s="126" customFormat="1" ht="13.5" customHeight="1">
      <c r="A9" s="520"/>
      <c r="B9" s="6" t="s">
        <v>3</v>
      </c>
      <c r="C9" s="24">
        <v>0</v>
      </c>
      <c r="D9" s="51">
        <v>1</v>
      </c>
      <c r="E9" s="51">
        <v>3</v>
      </c>
      <c r="F9" s="51">
        <v>27</v>
      </c>
      <c r="G9" s="51">
        <v>63</v>
      </c>
      <c r="H9" s="51">
        <v>8</v>
      </c>
      <c r="I9" s="52">
        <v>3</v>
      </c>
      <c r="J9" s="24">
        <f t="shared" si="5"/>
        <v>105</v>
      </c>
      <c r="K9" s="51">
        <v>84</v>
      </c>
      <c r="L9" s="127">
        <v>70</v>
      </c>
      <c r="M9" s="21">
        <v>6110</v>
      </c>
      <c r="N9" s="22">
        <v>6962</v>
      </c>
      <c r="O9" s="27">
        <v>6144</v>
      </c>
      <c r="P9" s="28">
        <f t="shared" si="0"/>
        <v>0</v>
      </c>
      <c r="Q9" s="29">
        <f t="shared" si="6"/>
        <v>0.16666666666666666</v>
      </c>
      <c r="R9" s="29">
        <f t="shared" si="1"/>
        <v>0.6</v>
      </c>
      <c r="S9" s="29">
        <f t="shared" si="2"/>
        <v>2.4545454545454546</v>
      </c>
      <c r="T9" s="29">
        <f t="shared" si="3"/>
        <v>15.75</v>
      </c>
      <c r="U9" s="29">
        <f t="shared" si="7"/>
        <v>2</v>
      </c>
      <c r="V9" s="30">
        <f t="shared" si="4"/>
        <v>0.75</v>
      </c>
      <c r="W9" s="31">
        <f t="shared" si="8"/>
        <v>2.8378378378378377</v>
      </c>
      <c r="X9" s="29">
        <v>2.27027027027027</v>
      </c>
      <c r="Y9" s="231">
        <v>1.8918918918918919</v>
      </c>
      <c r="Z9" s="232">
        <v>1.94</v>
      </c>
      <c r="AA9" s="130">
        <v>2.21</v>
      </c>
      <c r="AB9" s="34">
        <v>1.95</v>
      </c>
    </row>
    <row r="10" spans="1:28" s="126" customFormat="1" ht="13.5" customHeight="1">
      <c r="A10" s="521"/>
      <c r="B10" s="6" t="s">
        <v>4</v>
      </c>
      <c r="C10" s="24">
        <v>0</v>
      </c>
      <c r="D10" s="51">
        <v>6</v>
      </c>
      <c r="E10" s="51">
        <v>6</v>
      </c>
      <c r="F10" s="51">
        <v>15</v>
      </c>
      <c r="G10" s="51">
        <v>51</v>
      </c>
      <c r="H10" s="51">
        <v>3</v>
      </c>
      <c r="I10" s="52">
        <v>0</v>
      </c>
      <c r="J10" s="24">
        <f t="shared" si="5"/>
        <v>81</v>
      </c>
      <c r="K10" s="51">
        <v>59</v>
      </c>
      <c r="L10" s="127">
        <v>49</v>
      </c>
      <c r="M10" s="21">
        <v>5926</v>
      </c>
      <c r="N10" s="22">
        <v>6497</v>
      </c>
      <c r="O10" s="27">
        <v>6432</v>
      </c>
      <c r="P10" s="28">
        <f t="shared" si="0"/>
        <v>0</v>
      </c>
      <c r="Q10" s="29">
        <f t="shared" si="6"/>
        <v>1</v>
      </c>
      <c r="R10" s="29">
        <f t="shared" si="1"/>
        <v>1.2</v>
      </c>
      <c r="S10" s="29">
        <f t="shared" si="2"/>
        <v>1.3636363636363635</v>
      </c>
      <c r="T10" s="29">
        <f t="shared" si="3"/>
        <v>12.75</v>
      </c>
      <c r="U10" s="29">
        <f t="shared" si="7"/>
        <v>0.75</v>
      </c>
      <c r="V10" s="30">
        <f t="shared" si="4"/>
        <v>0</v>
      </c>
      <c r="W10" s="31">
        <f t="shared" si="8"/>
        <v>2.189189189189189</v>
      </c>
      <c r="X10" s="29">
        <v>1.5945945945945945</v>
      </c>
      <c r="Y10" s="231">
        <v>1.3243243243243243</v>
      </c>
      <c r="Z10" s="232">
        <v>1.88</v>
      </c>
      <c r="AA10" s="130">
        <v>2.07</v>
      </c>
      <c r="AB10" s="34">
        <v>2.04</v>
      </c>
    </row>
    <row r="11" spans="1:28" s="134" customFormat="1" ht="13.5" customHeight="1">
      <c r="A11" s="519">
        <v>2</v>
      </c>
      <c r="B11" s="5" t="s">
        <v>5</v>
      </c>
      <c r="C11" s="57">
        <v>5</v>
      </c>
      <c r="D11" s="58">
        <v>5</v>
      </c>
      <c r="E11" s="58">
        <v>5</v>
      </c>
      <c r="F11" s="58">
        <v>15</v>
      </c>
      <c r="G11" s="58">
        <v>40</v>
      </c>
      <c r="H11" s="58">
        <v>6</v>
      </c>
      <c r="I11" s="71">
        <v>2</v>
      </c>
      <c r="J11" s="54">
        <f t="shared" si="5"/>
        <v>78</v>
      </c>
      <c r="K11" s="58">
        <v>65</v>
      </c>
      <c r="L11" s="71">
        <v>85</v>
      </c>
      <c r="M11" s="57">
        <v>6260</v>
      </c>
      <c r="N11" s="58">
        <v>6269</v>
      </c>
      <c r="O11" s="59">
        <v>6135</v>
      </c>
      <c r="P11" s="60">
        <f t="shared" si="0"/>
        <v>1.6666666666666667</v>
      </c>
      <c r="Q11" s="61">
        <f t="shared" si="6"/>
        <v>0.8333333333333334</v>
      </c>
      <c r="R11" s="61">
        <f t="shared" si="1"/>
        <v>1</v>
      </c>
      <c r="S11" s="61">
        <f t="shared" si="2"/>
        <v>1.3636363636363635</v>
      </c>
      <c r="T11" s="61">
        <f t="shared" si="3"/>
        <v>10</v>
      </c>
      <c r="U11" s="61">
        <f t="shared" si="7"/>
        <v>1.5</v>
      </c>
      <c r="V11" s="223">
        <f t="shared" si="4"/>
        <v>0.5</v>
      </c>
      <c r="W11" s="63">
        <f t="shared" si="8"/>
        <v>2.108108108108108</v>
      </c>
      <c r="X11" s="72">
        <v>1.7567567567567568</v>
      </c>
      <c r="Y11" s="233">
        <v>2.2972972972972974</v>
      </c>
      <c r="Z11" s="234">
        <v>1.99</v>
      </c>
      <c r="AA11" s="65">
        <v>1.99</v>
      </c>
      <c r="AB11" s="66">
        <v>1.95</v>
      </c>
    </row>
    <row r="12" spans="1:28" s="134" customFormat="1" ht="13.5" customHeight="1">
      <c r="A12" s="520"/>
      <c r="B12" s="6" t="s">
        <v>6</v>
      </c>
      <c r="C12" s="25">
        <v>4</v>
      </c>
      <c r="D12" s="26">
        <v>3</v>
      </c>
      <c r="E12" s="26">
        <v>1</v>
      </c>
      <c r="F12" s="26">
        <v>13</v>
      </c>
      <c r="G12" s="26">
        <v>50</v>
      </c>
      <c r="H12" s="26">
        <v>2</v>
      </c>
      <c r="I12" s="68">
        <v>4</v>
      </c>
      <c r="J12" s="24">
        <f t="shared" si="5"/>
        <v>77</v>
      </c>
      <c r="K12" s="26">
        <v>88</v>
      </c>
      <c r="L12" s="68">
        <v>111</v>
      </c>
      <c r="M12" s="25">
        <v>5286</v>
      </c>
      <c r="N12" s="26">
        <v>7440</v>
      </c>
      <c r="O12" s="27">
        <v>6814</v>
      </c>
      <c r="P12" s="28">
        <f t="shared" si="0"/>
        <v>1.3333333333333333</v>
      </c>
      <c r="Q12" s="29">
        <f t="shared" si="6"/>
        <v>0.5</v>
      </c>
      <c r="R12" s="29">
        <f t="shared" si="1"/>
        <v>0.2</v>
      </c>
      <c r="S12" s="29">
        <f t="shared" si="2"/>
        <v>1.1818181818181819</v>
      </c>
      <c r="T12" s="29">
        <f t="shared" si="3"/>
        <v>12.5</v>
      </c>
      <c r="U12" s="29">
        <f t="shared" si="7"/>
        <v>0.5</v>
      </c>
      <c r="V12" s="128">
        <f t="shared" si="4"/>
        <v>1</v>
      </c>
      <c r="W12" s="31">
        <f t="shared" si="8"/>
        <v>2.081081081081081</v>
      </c>
      <c r="X12" s="69">
        <v>2.3783783783783785</v>
      </c>
      <c r="Y12" s="231">
        <v>3</v>
      </c>
      <c r="Z12" s="232">
        <v>1.67</v>
      </c>
      <c r="AA12" s="33">
        <v>2.36</v>
      </c>
      <c r="AB12" s="34">
        <v>2.16</v>
      </c>
    </row>
    <row r="13" spans="1:28" s="134" customFormat="1" ht="13.5" customHeight="1">
      <c r="A13" s="520"/>
      <c r="B13" s="6" t="s">
        <v>7</v>
      </c>
      <c r="C13" s="25">
        <v>1</v>
      </c>
      <c r="D13" s="26">
        <v>4</v>
      </c>
      <c r="E13" s="26">
        <v>11</v>
      </c>
      <c r="F13" s="26">
        <v>16</v>
      </c>
      <c r="G13" s="26">
        <v>46</v>
      </c>
      <c r="H13" s="26">
        <v>11</v>
      </c>
      <c r="I13" s="68">
        <v>5</v>
      </c>
      <c r="J13" s="24">
        <f t="shared" si="5"/>
        <v>94</v>
      </c>
      <c r="K13" s="26">
        <v>101</v>
      </c>
      <c r="L13" s="68">
        <v>83</v>
      </c>
      <c r="M13" s="25">
        <v>6931</v>
      </c>
      <c r="N13" s="26">
        <v>7372</v>
      </c>
      <c r="O13" s="27">
        <v>7869</v>
      </c>
      <c r="P13" s="28">
        <f t="shared" si="0"/>
        <v>0.3333333333333333</v>
      </c>
      <c r="Q13" s="29">
        <f t="shared" si="6"/>
        <v>0.6666666666666666</v>
      </c>
      <c r="R13" s="29">
        <f t="shared" si="1"/>
        <v>2.2</v>
      </c>
      <c r="S13" s="29">
        <f t="shared" si="2"/>
        <v>1.4545454545454546</v>
      </c>
      <c r="T13" s="29">
        <f t="shared" si="3"/>
        <v>11.5</v>
      </c>
      <c r="U13" s="29">
        <f t="shared" si="7"/>
        <v>2.75</v>
      </c>
      <c r="V13" s="128">
        <f t="shared" si="4"/>
        <v>1.25</v>
      </c>
      <c r="W13" s="31">
        <f t="shared" si="8"/>
        <v>2.5405405405405403</v>
      </c>
      <c r="X13" s="69">
        <v>2.72972972972973</v>
      </c>
      <c r="Y13" s="231">
        <v>2.2432432432432434</v>
      </c>
      <c r="Z13" s="232">
        <v>2.19</v>
      </c>
      <c r="AA13" s="33">
        <v>2.34</v>
      </c>
      <c r="AB13" s="34">
        <v>2.5</v>
      </c>
    </row>
    <row r="14" spans="1:28" s="134" customFormat="1" ht="13.5" customHeight="1">
      <c r="A14" s="521"/>
      <c r="B14" s="135" t="s">
        <v>8</v>
      </c>
      <c r="C14" s="40">
        <v>1</v>
      </c>
      <c r="D14" s="41">
        <v>3</v>
      </c>
      <c r="E14" s="41">
        <v>9</v>
      </c>
      <c r="F14" s="41">
        <v>16</v>
      </c>
      <c r="G14" s="41">
        <v>45</v>
      </c>
      <c r="H14" s="41">
        <v>1</v>
      </c>
      <c r="I14" s="136">
        <v>10</v>
      </c>
      <c r="J14" s="39">
        <f t="shared" si="5"/>
        <v>85</v>
      </c>
      <c r="K14" s="41">
        <v>83</v>
      </c>
      <c r="L14" s="136">
        <v>91</v>
      </c>
      <c r="M14" s="40">
        <v>7058</v>
      </c>
      <c r="N14" s="41">
        <v>7222</v>
      </c>
      <c r="O14" s="42">
        <v>8006</v>
      </c>
      <c r="P14" s="43">
        <f t="shared" si="0"/>
        <v>0.3333333333333333</v>
      </c>
      <c r="Q14" s="44">
        <f t="shared" si="6"/>
        <v>0.5</v>
      </c>
      <c r="R14" s="44">
        <f t="shared" si="1"/>
        <v>1.8</v>
      </c>
      <c r="S14" s="44">
        <f t="shared" si="2"/>
        <v>1.4545454545454546</v>
      </c>
      <c r="T14" s="44">
        <f t="shared" si="3"/>
        <v>11.25</v>
      </c>
      <c r="U14" s="44">
        <f t="shared" si="7"/>
        <v>0.25</v>
      </c>
      <c r="V14" s="131">
        <f t="shared" si="4"/>
        <v>2.5</v>
      </c>
      <c r="W14" s="46">
        <f t="shared" si="8"/>
        <v>2.2972972972972974</v>
      </c>
      <c r="X14" s="137">
        <v>2.2432432432432434</v>
      </c>
      <c r="Y14" s="235">
        <v>2.4594594594594597</v>
      </c>
      <c r="Z14" s="236">
        <v>2.23</v>
      </c>
      <c r="AA14" s="48">
        <v>2.29</v>
      </c>
      <c r="AB14" s="49">
        <v>2.54</v>
      </c>
    </row>
    <row r="15" spans="1:28" s="134" customFormat="1" ht="13.5" customHeight="1">
      <c r="A15" s="519">
        <v>3</v>
      </c>
      <c r="B15" s="6" t="s">
        <v>9</v>
      </c>
      <c r="C15" s="25">
        <v>0</v>
      </c>
      <c r="D15" s="26">
        <v>6</v>
      </c>
      <c r="E15" s="26">
        <v>7</v>
      </c>
      <c r="F15" s="26">
        <v>20</v>
      </c>
      <c r="G15" s="26">
        <v>21</v>
      </c>
      <c r="H15" s="26">
        <v>5</v>
      </c>
      <c r="I15" s="68">
        <v>4</v>
      </c>
      <c r="J15" s="24">
        <f t="shared" si="5"/>
        <v>63</v>
      </c>
      <c r="K15" s="26">
        <v>96</v>
      </c>
      <c r="L15" s="68">
        <v>78</v>
      </c>
      <c r="M15" s="25">
        <v>7469</v>
      </c>
      <c r="N15" s="26">
        <v>7868</v>
      </c>
      <c r="O15" s="27">
        <v>7981</v>
      </c>
      <c r="P15" s="28">
        <f t="shared" si="0"/>
        <v>0</v>
      </c>
      <c r="Q15" s="29">
        <f t="shared" si="6"/>
        <v>1</v>
      </c>
      <c r="R15" s="29">
        <f t="shared" si="1"/>
        <v>1.4</v>
      </c>
      <c r="S15" s="29">
        <f t="shared" si="2"/>
        <v>1.8181818181818181</v>
      </c>
      <c r="T15" s="29">
        <f t="shared" si="3"/>
        <v>5.25</v>
      </c>
      <c r="U15" s="29">
        <f t="shared" si="7"/>
        <v>1.25</v>
      </c>
      <c r="V15" s="30">
        <f t="shared" si="4"/>
        <v>1</v>
      </c>
      <c r="W15" s="31">
        <f t="shared" si="8"/>
        <v>1.7027027027027026</v>
      </c>
      <c r="X15" s="69">
        <v>2.5945945945945947</v>
      </c>
      <c r="Y15" s="231">
        <v>2.108108108108108</v>
      </c>
      <c r="Z15" s="232">
        <v>2.37</v>
      </c>
      <c r="AA15" s="33">
        <v>2.5</v>
      </c>
      <c r="AB15" s="34">
        <v>2.59</v>
      </c>
    </row>
    <row r="16" spans="1:28" s="134" customFormat="1" ht="13.5" customHeight="1">
      <c r="A16" s="520"/>
      <c r="B16" s="6" t="s">
        <v>10</v>
      </c>
      <c r="C16" s="25">
        <v>4</v>
      </c>
      <c r="D16" s="26">
        <v>16</v>
      </c>
      <c r="E16" s="26">
        <v>16</v>
      </c>
      <c r="F16" s="26">
        <v>22</v>
      </c>
      <c r="G16" s="26">
        <v>27</v>
      </c>
      <c r="H16" s="26">
        <v>7</v>
      </c>
      <c r="I16" s="68">
        <v>4</v>
      </c>
      <c r="J16" s="24">
        <f t="shared" si="5"/>
        <v>96</v>
      </c>
      <c r="K16" s="26">
        <v>93</v>
      </c>
      <c r="L16" s="68">
        <v>92</v>
      </c>
      <c r="M16" s="25">
        <v>7183</v>
      </c>
      <c r="N16" s="26">
        <v>7327</v>
      </c>
      <c r="O16" s="27">
        <v>7428</v>
      </c>
      <c r="P16" s="28">
        <f t="shared" si="0"/>
        <v>1.3333333333333333</v>
      </c>
      <c r="Q16" s="29">
        <f t="shared" si="6"/>
        <v>2.6666666666666665</v>
      </c>
      <c r="R16" s="29">
        <f t="shared" si="1"/>
        <v>3.2</v>
      </c>
      <c r="S16" s="29">
        <f t="shared" si="2"/>
        <v>2</v>
      </c>
      <c r="T16" s="29">
        <f t="shared" si="3"/>
        <v>6.75</v>
      </c>
      <c r="U16" s="29">
        <f t="shared" si="7"/>
        <v>1.75</v>
      </c>
      <c r="V16" s="30">
        <f t="shared" si="4"/>
        <v>1</v>
      </c>
      <c r="W16" s="31">
        <f t="shared" si="8"/>
        <v>2.5945945945945947</v>
      </c>
      <c r="X16" s="69">
        <v>2.5135135135135136</v>
      </c>
      <c r="Y16" s="231">
        <v>2.4864864864864864</v>
      </c>
      <c r="Z16" s="232">
        <v>2.28</v>
      </c>
      <c r="AA16" s="33">
        <v>2.33</v>
      </c>
      <c r="AB16" s="34">
        <v>2.41</v>
      </c>
    </row>
    <row r="17" spans="1:28" s="134" customFormat="1" ht="13.5" customHeight="1">
      <c r="A17" s="520"/>
      <c r="B17" s="6" t="s">
        <v>11</v>
      </c>
      <c r="C17" s="25">
        <v>0</v>
      </c>
      <c r="D17" s="26">
        <v>0</v>
      </c>
      <c r="E17" s="26">
        <v>10</v>
      </c>
      <c r="F17" s="26">
        <v>23</v>
      </c>
      <c r="G17" s="26">
        <v>17</v>
      </c>
      <c r="H17" s="26">
        <v>4</v>
      </c>
      <c r="I17" s="68">
        <v>5</v>
      </c>
      <c r="J17" s="24">
        <f t="shared" si="5"/>
        <v>59</v>
      </c>
      <c r="K17" s="26">
        <v>96</v>
      </c>
      <c r="L17" s="68">
        <v>63</v>
      </c>
      <c r="M17" s="25">
        <v>6145</v>
      </c>
      <c r="N17" s="26">
        <v>5813</v>
      </c>
      <c r="O17" s="27">
        <v>5486</v>
      </c>
      <c r="P17" s="28">
        <f t="shared" si="0"/>
        <v>0</v>
      </c>
      <c r="Q17" s="29">
        <f t="shared" si="6"/>
        <v>0</v>
      </c>
      <c r="R17" s="29">
        <f t="shared" si="1"/>
        <v>2</v>
      </c>
      <c r="S17" s="29">
        <f t="shared" si="2"/>
        <v>2.090909090909091</v>
      </c>
      <c r="T17" s="29">
        <f t="shared" si="3"/>
        <v>4.25</v>
      </c>
      <c r="U17" s="29">
        <f t="shared" si="7"/>
        <v>1</v>
      </c>
      <c r="V17" s="30">
        <f t="shared" si="4"/>
        <v>1.25</v>
      </c>
      <c r="W17" s="31">
        <f t="shared" si="8"/>
        <v>1.5945945945945945</v>
      </c>
      <c r="X17" s="69">
        <v>2.5945945945945947</v>
      </c>
      <c r="Y17" s="231">
        <v>1.7027027027027026</v>
      </c>
      <c r="Z17" s="232">
        <v>1.95</v>
      </c>
      <c r="AA17" s="33">
        <v>1.85</v>
      </c>
      <c r="AB17" s="34">
        <v>1.77</v>
      </c>
    </row>
    <row r="18" spans="1:28" s="134" customFormat="1" ht="13.5" customHeight="1">
      <c r="A18" s="521"/>
      <c r="B18" s="135" t="s">
        <v>12</v>
      </c>
      <c r="C18" s="40">
        <v>0</v>
      </c>
      <c r="D18" s="41">
        <v>9</v>
      </c>
      <c r="E18" s="41">
        <v>4</v>
      </c>
      <c r="F18" s="41">
        <v>9</v>
      </c>
      <c r="G18" s="41">
        <v>21</v>
      </c>
      <c r="H18" s="41">
        <v>5</v>
      </c>
      <c r="I18" s="136">
        <v>2</v>
      </c>
      <c r="J18" s="39">
        <f t="shared" si="5"/>
        <v>50</v>
      </c>
      <c r="K18" s="41">
        <v>65</v>
      </c>
      <c r="L18" s="136">
        <v>52</v>
      </c>
      <c r="M18" s="40">
        <v>5309</v>
      </c>
      <c r="N18" s="41">
        <v>5307</v>
      </c>
      <c r="O18" s="42">
        <v>5409</v>
      </c>
      <c r="P18" s="43">
        <f t="shared" si="0"/>
        <v>0</v>
      </c>
      <c r="Q18" s="44">
        <f t="shared" si="6"/>
        <v>1.5</v>
      </c>
      <c r="R18" s="44">
        <f t="shared" si="1"/>
        <v>0.8</v>
      </c>
      <c r="S18" s="44">
        <f t="shared" si="2"/>
        <v>0.8181818181818182</v>
      </c>
      <c r="T18" s="44">
        <f t="shared" si="3"/>
        <v>5.25</v>
      </c>
      <c r="U18" s="44">
        <f t="shared" si="7"/>
        <v>1.25</v>
      </c>
      <c r="V18" s="45">
        <f t="shared" si="4"/>
        <v>0.5</v>
      </c>
      <c r="W18" s="46">
        <f t="shared" si="8"/>
        <v>1.3513513513513513</v>
      </c>
      <c r="X18" s="137">
        <v>1.7567567567567568</v>
      </c>
      <c r="Y18" s="235">
        <v>1.4054054054054055</v>
      </c>
      <c r="Z18" s="236">
        <v>1.69</v>
      </c>
      <c r="AA18" s="48">
        <v>1.69</v>
      </c>
      <c r="AB18" s="49">
        <v>1.75</v>
      </c>
    </row>
    <row r="19" spans="1:28" s="139" customFormat="1" ht="13.5" customHeight="1">
      <c r="A19" s="519">
        <v>4</v>
      </c>
      <c r="B19" s="6" t="s">
        <v>13</v>
      </c>
      <c r="C19" s="21">
        <v>1</v>
      </c>
      <c r="D19" s="22">
        <v>5</v>
      </c>
      <c r="E19" s="22">
        <v>6</v>
      </c>
      <c r="F19" s="22">
        <v>13</v>
      </c>
      <c r="G19" s="22">
        <v>18</v>
      </c>
      <c r="H19" s="22">
        <v>2</v>
      </c>
      <c r="I19" s="23">
        <v>4</v>
      </c>
      <c r="J19" s="24">
        <f t="shared" si="5"/>
        <v>49</v>
      </c>
      <c r="K19" s="22">
        <v>52</v>
      </c>
      <c r="L19" s="68">
        <v>56</v>
      </c>
      <c r="M19" s="21">
        <v>4564</v>
      </c>
      <c r="N19" s="22">
        <v>4658</v>
      </c>
      <c r="O19" s="27">
        <v>4980</v>
      </c>
      <c r="P19" s="28">
        <f t="shared" si="0"/>
        <v>0.3333333333333333</v>
      </c>
      <c r="Q19" s="29">
        <f t="shared" si="6"/>
        <v>0.8333333333333334</v>
      </c>
      <c r="R19" s="29">
        <f t="shared" si="1"/>
        <v>1.2</v>
      </c>
      <c r="S19" s="29">
        <f t="shared" si="2"/>
        <v>1.1818181818181819</v>
      </c>
      <c r="T19" s="29">
        <f t="shared" si="3"/>
        <v>4.5</v>
      </c>
      <c r="U19" s="29">
        <f t="shared" si="7"/>
        <v>0.5</v>
      </c>
      <c r="V19" s="128">
        <f t="shared" si="4"/>
        <v>1</v>
      </c>
      <c r="W19" s="31">
        <f t="shared" si="8"/>
        <v>1.3243243243243243</v>
      </c>
      <c r="X19" s="29">
        <v>1.4054054054054055</v>
      </c>
      <c r="Y19" s="231">
        <v>1.5135135135135136</v>
      </c>
      <c r="Z19" s="232">
        <v>1.45</v>
      </c>
      <c r="AA19" s="130">
        <v>1.48</v>
      </c>
      <c r="AB19" s="34">
        <v>1.61</v>
      </c>
    </row>
    <row r="20" spans="1:28" s="139" customFormat="1" ht="13.5" customHeight="1">
      <c r="A20" s="520"/>
      <c r="B20" s="6" t="s">
        <v>14</v>
      </c>
      <c r="C20" s="21">
        <v>1</v>
      </c>
      <c r="D20" s="22">
        <v>3</v>
      </c>
      <c r="E20" s="22">
        <v>9</v>
      </c>
      <c r="F20" s="22">
        <v>5</v>
      </c>
      <c r="G20" s="22">
        <v>17</v>
      </c>
      <c r="H20" s="22">
        <v>5</v>
      </c>
      <c r="I20" s="23">
        <v>1</v>
      </c>
      <c r="J20" s="24">
        <f t="shared" si="5"/>
        <v>41</v>
      </c>
      <c r="K20" s="22">
        <v>63</v>
      </c>
      <c r="L20" s="68">
        <v>70</v>
      </c>
      <c r="M20" s="21">
        <v>5075</v>
      </c>
      <c r="N20" s="22">
        <v>5624</v>
      </c>
      <c r="O20" s="27">
        <v>6181</v>
      </c>
      <c r="P20" s="28">
        <f t="shared" si="0"/>
        <v>0.3333333333333333</v>
      </c>
      <c r="Q20" s="29">
        <f t="shared" si="6"/>
        <v>0.5</v>
      </c>
      <c r="R20" s="29">
        <f t="shared" si="1"/>
        <v>1.8</v>
      </c>
      <c r="S20" s="29">
        <f t="shared" si="2"/>
        <v>0.45454545454545453</v>
      </c>
      <c r="T20" s="29">
        <f t="shared" si="3"/>
        <v>4.25</v>
      </c>
      <c r="U20" s="29">
        <f t="shared" si="7"/>
        <v>1.25</v>
      </c>
      <c r="V20" s="128">
        <f t="shared" si="4"/>
        <v>0.25</v>
      </c>
      <c r="W20" s="31">
        <f t="shared" si="8"/>
        <v>1.1081081081081081</v>
      </c>
      <c r="X20" s="29">
        <v>1.7027027027027026</v>
      </c>
      <c r="Y20" s="231">
        <v>1.8918918918918919</v>
      </c>
      <c r="Z20" s="232">
        <v>1.61</v>
      </c>
      <c r="AA20" s="130">
        <v>1.78</v>
      </c>
      <c r="AB20" s="34">
        <v>1.97</v>
      </c>
    </row>
    <row r="21" spans="1:28" s="139" customFormat="1" ht="13.5" customHeight="1">
      <c r="A21" s="520"/>
      <c r="B21" s="6" t="s">
        <v>15</v>
      </c>
      <c r="C21" s="21">
        <v>1</v>
      </c>
      <c r="D21" s="22">
        <v>9</v>
      </c>
      <c r="E21" s="22">
        <v>9</v>
      </c>
      <c r="F21" s="22">
        <v>17</v>
      </c>
      <c r="G21" s="22">
        <v>26</v>
      </c>
      <c r="H21" s="22">
        <v>9</v>
      </c>
      <c r="I21" s="23">
        <v>1</v>
      </c>
      <c r="J21" s="24">
        <f t="shared" si="5"/>
        <v>72</v>
      </c>
      <c r="K21" s="22">
        <v>69</v>
      </c>
      <c r="L21" s="68">
        <v>62</v>
      </c>
      <c r="M21" s="21">
        <v>6630</v>
      </c>
      <c r="N21" s="22">
        <v>6407</v>
      </c>
      <c r="O21" s="27">
        <v>7241</v>
      </c>
      <c r="P21" s="28">
        <f t="shared" si="0"/>
        <v>0.3333333333333333</v>
      </c>
      <c r="Q21" s="29">
        <f t="shared" si="6"/>
        <v>1.5</v>
      </c>
      <c r="R21" s="29">
        <f t="shared" si="1"/>
        <v>1.8</v>
      </c>
      <c r="S21" s="29">
        <f t="shared" si="2"/>
        <v>1.5454545454545454</v>
      </c>
      <c r="T21" s="29">
        <f t="shared" si="3"/>
        <v>6.5</v>
      </c>
      <c r="U21" s="29">
        <f t="shared" si="7"/>
        <v>2.25</v>
      </c>
      <c r="V21" s="128">
        <f t="shared" si="4"/>
        <v>0.25</v>
      </c>
      <c r="W21" s="31">
        <f t="shared" si="8"/>
        <v>1.945945945945946</v>
      </c>
      <c r="X21" s="29">
        <v>1.864864864864865</v>
      </c>
      <c r="Y21" s="231">
        <v>1.6756756756756757</v>
      </c>
      <c r="Z21" s="232">
        <v>2.1</v>
      </c>
      <c r="AA21" s="130">
        <v>2.03</v>
      </c>
      <c r="AB21" s="34">
        <v>2.31</v>
      </c>
    </row>
    <row r="22" spans="1:28" s="139" customFormat="1" ht="13.5" customHeight="1">
      <c r="A22" s="521"/>
      <c r="B22" s="6" t="s">
        <v>16</v>
      </c>
      <c r="C22" s="21">
        <v>0</v>
      </c>
      <c r="D22" s="22">
        <v>9</v>
      </c>
      <c r="E22" s="22">
        <v>7</v>
      </c>
      <c r="F22" s="22">
        <v>20</v>
      </c>
      <c r="G22" s="22">
        <v>19</v>
      </c>
      <c r="H22" s="22">
        <v>4</v>
      </c>
      <c r="I22" s="23">
        <v>1</v>
      </c>
      <c r="J22" s="24">
        <f t="shared" si="5"/>
        <v>60</v>
      </c>
      <c r="K22" s="22">
        <v>86</v>
      </c>
      <c r="L22" s="68">
        <v>42</v>
      </c>
      <c r="M22" s="21">
        <v>6864</v>
      </c>
      <c r="N22" s="22">
        <v>6927</v>
      </c>
      <c r="O22" s="27">
        <v>6841</v>
      </c>
      <c r="P22" s="28">
        <f t="shared" si="0"/>
        <v>0</v>
      </c>
      <c r="Q22" s="29">
        <f t="shared" si="6"/>
        <v>1.5</v>
      </c>
      <c r="R22" s="29">
        <f t="shared" si="1"/>
        <v>1.4</v>
      </c>
      <c r="S22" s="29">
        <f t="shared" si="2"/>
        <v>1.8181818181818181</v>
      </c>
      <c r="T22" s="29">
        <f t="shared" si="3"/>
        <v>4.75</v>
      </c>
      <c r="U22" s="29">
        <f t="shared" si="7"/>
        <v>1</v>
      </c>
      <c r="V22" s="128">
        <f t="shared" si="4"/>
        <v>0.25</v>
      </c>
      <c r="W22" s="31">
        <f t="shared" si="8"/>
        <v>1.6216216216216217</v>
      </c>
      <c r="X22" s="29">
        <v>2.324324324324324</v>
      </c>
      <c r="Y22" s="231">
        <v>1.135135135135135</v>
      </c>
      <c r="Z22" s="236">
        <v>2.19</v>
      </c>
      <c r="AA22" s="130">
        <v>2.21</v>
      </c>
      <c r="AB22" s="34">
        <v>2.19</v>
      </c>
    </row>
    <row r="23" spans="1:28" s="139" customFormat="1" ht="13.5" customHeight="1">
      <c r="A23" s="519">
        <v>5</v>
      </c>
      <c r="B23" s="5" t="s">
        <v>17</v>
      </c>
      <c r="C23" s="95">
        <v>1</v>
      </c>
      <c r="D23" s="96">
        <v>4</v>
      </c>
      <c r="E23" s="96">
        <v>1</v>
      </c>
      <c r="F23" s="96">
        <v>7</v>
      </c>
      <c r="G23" s="96">
        <v>8</v>
      </c>
      <c r="H23" s="96">
        <v>6</v>
      </c>
      <c r="I23" s="97">
        <v>0</v>
      </c>
      <c r="J23" s="54">
        <f t="shared" si="5"/>
        <v>27</v>
      </c>
      <c r="K23" s="96">
        <v>55</v>
      </c>
      <c r="L23" s="71">
        <v>41</v>
      </c>
      <c r="M23" s="95">
        <v>4350</v>
      </c>
      <c r="N23" s="96">
        <v>3405</v>
      </c>
      <c r="O23" s="59">
        <v>4240</v>
      </c>
      <c r="P23" s="60">
        <f>C23/3</f>
        <v>0.3333333333333333</v>
      </c>
      <c r="Q23" s="61">
        <f t="shared" si="6"/>
        <v>0.6666666666666666</v>
      </c>
      <c r="R23" s="61">
        <f t="shared" si="1"/>
        <v>0.2</v>
      </c>
      <c r="S23" s="61">
        <f t="shared" si="2"/>
        <v>0.6363636363636364</v>
      </c>
      <c r="T23" s="61">
        <f t="shared" si="3"/>
        <v>2</v>
      </c>
      <c r="U23" s="61">
        <f t="shared" si="7"/>
        <v>1.5</v>
      </c>
      <c r="V23" s="223">
        <f t="shared" si="4"/>
        <v>0</v>
      </c>
      <c r="W23" s="63">
        <f t="shared" si="8"/>
        <v>0.7297297297297297</v>
      </c>
      <c r="X23" s="61">
        <v>1.4864864864864864</v>
      </c>
      <c r="Y23" s="233">
        <v>1.1081081081081081</v>
      </c>
      <c r="Z23" s="232">
        <v>1.4</v>
      </c>
      <c r="AA23" s="133">
        <v>1.1</v>
      </c>
      <c r="AB23" s="66">
        <v>1.35</v>
      </c>
    </row>
    <row r="24" spans="1:28" s="139" customFormat="1" ht="13.5" customHeight="1">
      <c r="A24" s="520"/>
      <c r="B24" s="6" t="s">
        <v>18</v>
      </c>
      <c r="C24" s="21">
        <v>4</v>
      </c>
      <c r="D24" s="22">
        <v>5</v>
      </c>
      <c r="E24" s="22">
        <v>1</v>
      </c>
      <c r="F24" s="22">
        <v>20</v>
      </c>
      <c r="G24" s="22">
        <v>16</v>
      </c>
      <c r="H24" s="22">
        <v>12</v>
      </c>
      <c r="I24" s="23">
        <v>1</v>
      </c>
      <c r="J24" s="24">
        <f t="shared" si="5"/>
        <v>59</v>
      </c>
      <c r="K24" s="22">
        <v>98</v>
      </c>
      <c r="L24" s="68">
        <v>65</v>
      </c>
      <c r="M24" s="21">
        <v>5933</v>
      </c>
      <c r="N24" s="22">
        <v>6571</v>
      </c>
      <c r="O24" s="27">
        <v>6708</v>
      </c>
      <c r="P24" s="28">
        <f t="shared" si="0"/>
        <v>1.3333333333333333</v>
      </c>
      <c r="Q24" s="29">
        <f t="shared" si="6"/>
        <v>0.8333333333333334</v>
      </c>
      <c r="R24" s="29">
        <f t="shared" si="1"/>
        <v>0.2</v>
      </c>
      <c r="S24" s="29">
        <f t="shared" si="2"/>
        <v>1.8181818181818181</v>
      </c>
      <c r="T24" s="29">
        <f t="shared" si="3"/>
        <v>4</v>
      </c>
      <c r="U24" s="29">
        <f t="shared" si="7"/>
        <v>3</v>
      </c>
      <c r="V24" s="30">
        <f t="shared" si="4"/>
        <v>0.25</v>
      </c>
      <c r="W24" s="31">
        <f t="shared" si="8"/>
        <v>1.5945945945945945</v>
      </c>
      <c r="X24" s="29">
        <v>2.6486486486486487</v>
      </c>
      <c r="Y24" s="231">
        <v>1.7567567567567568</v>
      </c>
      <c r="Z24" s="232">
        <v>1.88</v>
      </c>
      <c r="AA24" s="130">
        <v>2.08</v>
      </c>
      <c r="AB24" s="34">
        <v>2.13</v>
      </c>
    </row>
    <row r="25" spans="1:28" s="139" customFormat="1" ht="13.5" customHeight="1">
      <c r="A25" s="520"/>
      <c r="B25" s="6" t="s">
        <v>19</v>
      </c>
      <c r="C25" s="21">
        <v>4</v>
      </c>
      <c r="D25" s="22">
        <v>6</v>
      </c>
      <c r="E25" s="22">
        <v>13</v>
      </c>
      <c r="F25" s="22">
        <v>18</v>
      </c>
      <c r="G25" s="22">
        <v>13</v>
      </c>
      <c r="H25" s="22">
        <v>2</v>
      </c>
      <c r="I25" s="23">
        <v>3</v>
      </c>
      <c r="J25" s="24">
        <f t="shared" si="5"/>
        <v>59</v>
      </c>
      <c r="K25" s="22">
        <v>145</v>
      </c>
      <c r="L25" s="68">
        <v>71</v>
      </c>
      <c r="M25" s="21">
        <v>7522</v>
      </c>
      <c r="N25" s="22">
        <v>8085</v>
      </c>
      <c r="O25" s="27">
        <v>7427</v>
      </c>
      <c r="P25" s="28">
        <f t="shared" si="0"/>
        <v>1.3333333333333333</v>
      </c>
      <c r="Q25" s="29">
        <f t="shared" si="6"/>
        <v>1</v>
      </c>
      <c r="R25" s="29">
        <f t="shared" si="1"/>
        <v>2.6</v>
      </c>
      <c r="S25" s="29">
        <f t="shared" si="2"/>
        <v>1.6363636363636365</v>
      </c>
      <c r="T25" s="29">
        <f t="shared" si="3"/>
        <v>3.25</v>
      </c>
      <c r="U25" s="29">
        <f t="shared" si="7"/>
        <v>0.5</v>
      </c>
      <c r="V25" s="30">
        <f t="shared" si="4"/>
        <v>0.75</v>
      </c>
      <c r="W25" s="31">
        <f t="shared" si="8"/>
        <v>1.5945945945945945</v>
      </c>
      <c r="X25" s="29">
        <v>3.918918918918919</v>
      </c>
      <c r="Y25" s="231">
        <v>1.9189189189189189</v>
      </c>
      <c r="Z25" s="232">
        <v>2.38</v>
      </c>
      <c r="AA25" s="130">
        <v>2.56</v>
      </c>
      <c r="AB25" s="34">
        <v>2.36</v>
      </c>
    </row>
    <row r="26" spans="1:28" s="139" customFormat="1" ht="13.5" customHeight="1">
      <c r="A26" s="520"/>
      <c r="B26" s="6" t="s">
        <v>20</v>
      </c>
      <c r="C26" s="21">
        <v>1</v>
      </c>
      <c r="D26" s="22">
        <v>4</v>
      </c>
      <c r="E26" s="22">
        <v>6</v>
      </c>
      <c r="F26" s="22">
        <v>7</v>
      </c>
      <c r="G26" s="22">
        <v>16</v>
      </c>
      <c r="H26" s="22">
        <v>3</v>
      </c>
      <c r="I26" s="23">
        <v>0</v>
      </c>
      <c r="J26" s="24">
        <f t="shared" si="5"/>
        <v>37</v>
      </c>
      <c r="K26" s="22">
        <v>147</v>
      </c>
      <c r="L26" s="68">
        <v>92</v>
      </c>
      <c r="M26" s="21">
        <v>7327</v>
      </c>
      <c r="N26" s="22">
        <v>8542</v>
      </c>
      <c r="O26" s="27">
        <v>7917</v>
      </c>
      <c r="P26" s="28">
        <f t="shared" si="0"/>
        <v>0.3333333333333333</v>
      </c>
      <c r="Q26" s="29">
        <f t="shared" si="6"/>
        <v>0.6666666666666666</v>
      </c>
      <c r="R26" s="29">
        <f t="shared" si="1"/>
        <v>1.2</v>
      </c>
      <c r="S26" s="29">
        <f t="shared" si="2"/>
        <v>0.6363636363636364</v>
      </c>
      <c r="T26" s="29">
        <f t="shared" si="3"/>
        <v>4</v>
      </c>
      <c r="U26" s="29">
        <f t="shared" si="7"/>
        <v>0.75</v>
      </c>
      <c r="V26" s="30">
        <f t="shared" si="4"/>
        <v>0</v>
      </c>
      <c r="W26" s="31">
        <f t="shared" si="8"/>
        <v>1</v>
      </c>
      <c r="X26" s="29">
        <v>3.972972972972973</v>
      </c>
      <c r="Y26" s="231">
        <v>2.4864864864864864</v>
      </c>
      <c r="Z26" s="232">
        <v>2.32</v>
      </c>
      <c r="AA26" s="130">
        <v>2.71</v>
      </c>
      <c r="AB26" s="34">
        <v>2.52</v>
      </c>
    </row>
    <row r="27" spans="1:28" s="139" customFormat="1" ht="13.5" customHeight="1">
      <c r="A27" s="521"/>
      <c r="B27" s="135" t="s">
        <v>21</v>
      </c>
      <c r="C27" s="36">
        <v>9</v>
      </c>
      <c r="D27" s="37">
        <v>7</v>
      </c>
      <c r="E27" s="37">
        <v>7</v>
      </c>
      <c r="F27" s="37">
        <v>12</v>
      </c>
      <c r="G27" s="37">
        <v>13</v>
      </c>
      <c r="H27" s="37">
        <v>12</v>
      </c>
      <c r="I27" s="38">
        <v>7</v>
      </c>
      <c r="J27" s="39">
        <f t="shared" si="5"/>
        <v>67</v>
      </c>
      <c r="K27" s="37">
        <v>167</v>
      </c>
      <c r="L27" s="136">
        <v>89</v>
      </c>
      <c r="M27" s="36">
        <v>7238</v>
      </c>
      <c r="N27" s="37">
        <v>8967</v>
      </c>
      <c r="O27" s="42">
        <v>7871</v>
      </c>
      <c r="P27" s="43">
        <f t="shared" si="0"/>
        <v>3</v>
      </c>
      <c r="Q27" s="44">
        <f t="shared" si="6"/>
        <v>1.1666666666666667</v>
      </c>
      <c r="R27" s="44">
        <f t="shared" si="1"/>
        <v>1.4</v>
      </c>
      <c r="S27" s="44">
        <f t="shared" si="2"/>
        <v>1.0909090909090908</v>
      </c>
      <c r="T27" s="44">
        <f t="shared" si="3"/>
        <v>3.25</v>
      </c>
      <c r="U27" s="44">
        <f t="shared" si="7"/>
        <v>3</v>
      </c>
      <c r="V27" s="45">
        <f t="shared" si="4"/>
        <v>1.75</v>
      </c>
      <c r="W27" s="46">
        <f t="shared" si="8"/>
        <v>1.8108108108108107</v>
      </c>
      <c r="X27" s="44">
        <v>4.513513513513513</v>
      </c>
      <c r="Y27" s="235">
        <v>2.4054054054054053</v>
      </c>
      <c r="Z27" s="236">
        <v>2.29</v>
      </c>
      <c r="AA27" s="141">
        <v>2.84</v>
      </c>
      <c r="AB27" s="49">
        <v>2.51</v>
      </c>
    </row>
    <row r="28" spans="1:28" s="139" customFormat="1" ht="13.5" customHeight="1">
      <c r="A28" s="519">
        <v>6</v>
      </c>
      <c r="B28" s="6" t="s">
        <v>22</v>
      </c>
      <c r="C28" s="21">
        <v>4</v>
      </c>
      <c r="D28" s="22">
        <v>2</v>
      </c>
      <c r="E28" s="22">
        <v>11</v>
      </c>
      <c r="F28" s="22">
        <v>12</v>
      </c>
      <c r="G28" s="22">
        <v>45</v>
      </c>
      <c r="H28" s="22">
        <v>14</v>
      </c>
      <c r="I28" s="23">
        <v>7</v>
      </c>
      <c r="J28" s="24">
        <f t="shared" si="5"/>
        <v>95</v>
      </c>
      <c r="K28" s="22">
        <v>146</v>
      </c>
      <c r="L28" s="68">
        <v>73</v>
      </c>
      <c r="M28" s="21">
        <v>6782</v>
      </c>
      <c r="N28" s="22">
        <v>8185</v>
      </c>
      <c r="O28" s="27">
        <v>8008</v>
      </c>
      <c r="P28" s="28">
        <f t="shared" si="0"/>
        <v>1.3333333333333333</v>
      </c>
      <c r="Q28" s="29">
        <f t="shared" si="6"/>
        <v>0.3333333333333333</v>
      </c>
      <c r="R28" s="29">
        <f t="shared" si="1"/>
        <v>2.2</v>
      </c>
      <c r="S28" s="29">
        <f t="shared" si="2"/>
        <v>1.0909090909090908</v>
      </c>
      <c r="T28" s="29">
        <f t="shared" si="3"/>
        <v>11.25</v>
      </c>
      <c r="U28" s="29">
        <f t="shared" si="7"/>
        <v>3.5</v>
      </c>
      <c r="V28" s="128">
        <f t="shared" si="4"/>
        <v>1.75</v>
      </c>
      <c r="W28" s="31">
        <f t="shared" si="8"/>
        <v>2.5675675675675675</v>
      </c>
      <c r="X28" s="29">
        <v>3.945945945945946</v>
      </c>
      <c r="Y28" s="231">
        <v>1.972972972972973</v>
      </c>
      <c r="Z28" s="232">
        <v>2.15</v>
      </c>
      <c r="AA28" s="130">
        <v>2.6</v>
      </c>
      <c r="AB28" s="34">
        <v>2.55</v>
      </c>
    </row>
    <row r="29" spans="1:28" s="139" customFormat="1" ht="13.5" customHeight="1">
      <c r="A29" s="520"/>
      <c r="B29" s="6" t="s">
        <v>23</v>
      </c>
      <c r="C29" s="21">
        <v>1</v>
      </c>
      <c r="D29" s="22">
        <v>6</v>
      </c>
      <c r="E29" s="22">
        <v>7</v>
      </c>
      <c r="F29" s="22">
        <v>10</v>
      </c>
      <c r="G29" s="22">
        <v>14</v>
      </c>
      <c r="H29" s="22">
        <v>3</v>
      </c>
      <c r="I29" s="23">
        <v>3</v>
      </c>
      <c r="J29" s="24">
        <f t="shared" si="5"/>
        <v>44</v>
      </c>
      <c r="K29" s="22">
        <v>132</v>
      </c>
      <c r="L29" s="68">
        <v>52</v>
      </c>
      <c r="M29" s="21">
        <v>6850</v>
      </c>
      <c r="N29" s="22">
        <v>8284</v>
      </c>
      <c r="O29" s="27">
        <v>7132</v>
      </c>
      <c r="P29" s="28">
        <f t="shared" si="0"/>
        <v>0.3333333333333333</v>
      </c>
      <c r="Q29" s="29">
        <f t="shared" si="6"/>
        <v>1</v>
      </c>
      <c r="R29" s="29">
        <f t="shared" si="1"/>
        <v>1.4</v>
      </c>
      <c r="S29" s="29">
        <f t="shared" si="2"/>
        <v>0.9090909090909091</v>
      </c>
      <c r="T29" s="29">
        <f t="shared" si="3"/>
        <v>3.5</v>
      </c>
      <c r="U29" s="29">
        <f t="shared" si="7"/>
        <v>0.75</v>
      </c>
      <c r="V29" s="128">
        <f t="shared" si="4"/>
        <v>0.75</v>
      </c>
      <c r="W29" s="31">
        <f t="shared" si="8"/>
        <v>1.1891891891891893</v>
      </c>
      <c r="X29" s="29">
        <v>3.5675675675675675</v>
      </c>
      <c r="Y29" s="231">
        <v>1.4054054054054055</v>
      </c>
      <c r="Z29" s="232">
        <v>2.17</v>
      </c>
      <c r="AA29" s="130">
        <v>2.62</v>
      </c>
      <c r="AB29" s="34">
        <v>2.27</v>
      </c>
    </row>
    <row r="30" spans="1:28" s="139" customFormat="1" ht="13.5" customHeight="1">
      <c r="A30" s="520"/>
      <c r="B30" s="6" t="s">
        <v>24</v>
      </c>
      <c r="C30" s="21">
        <v>7</v>
      </c>
      <c r="D30" s="22">
        <v>9</v>
      </c>
      <c r="E30" s="22">
        <v>4</v>
      </c>
      <c r="F30" s="22">
        <v>8</v>
      </c>
      <c r="G30" s="22">
        <v>22</v>
      </c>
      <c r="H30" s="22">
        <v>8</v>
      </c>
      <c r="I30" s="23">
        <v>2</v>
      </c>
      <c r="J30" s="24">
        <f t="shared" si="5"/>
        <v>60</v>
      </c>
      <c r="K30" s="22">
        <v>122</v>
      </c>
      <c r="L30" s="68">
        <v>59</v>
      </c>
      <c r="M30" s="21">
        <v>5775</v>
      </c>
      <c r="N30" s="22">
        <v>7380</v>
      </c>
      <c r="O30" s="27">
        <v>6639</v>
      </c>
      <c r="P30" s="28">
        <f t="shared" si="0"/>
        <v>2.3333333333333335</v>
      </c>
      <c r="Q30" s="29">
        <f t="shared" si="6"/>
        <v>1.5</v>
      </c>
      <c r="R30" s="29">
        <f t="shared" si="1"/>
        <v>0.8</v>
      </c>
      <c r="S30" s="29">
        <f t="shared" si="2"/>
        <v>0.7272727272727273</v>
      </c>
      <c r="T30" s="29">
        <f t="shared" si="3"/>
        <v>5.5</v>
      </c>
      <c r="U30" s="29">
        <f t="shared" si="7"/>
        <v>2</v>
      </c>
      <c r="V30" s="128">
        <f t="shared" si="4"/>
        <v>0.5</v>
      </c>
      <c r="W30" s="31">
        <f t="shared" si="8"/>
        <v>1.6216216216216217</v>
      </c>
      <c r="X30" s="29">
        <v>3.2972972972972974</v>
      </c>
      <c r="Y30" s="231">
        <v>1.5945945945945945</v>
      </c>
      <c r="Z30" s="232">
        <v>1.83</v>
      </c>
      <c r="AA30" s="130">
        <v>2.34</v>
      </c>
      <c r="AB30" s="34">
        <v>2.11</v>
      </c>
    </row>
    <row r="31" spans="1:28" s="139" customFormat="1" ht="13.5" customHeight="1">
      <c r="A31" s="521"/>
      <c r="B31" s="135">
        <v>26</v>
      </c>
      <c r="C31" s="36">
        <v>3</v>
      </c>
      <c r="D31" s="37">
        <v>4</v>
      </c>
      <c r="E31" s="37">
        <v>5</v>
      </c>
      <c r="F31" s="37">
        <v>9</v>
      </c>
      <c r="G31" s="37">
        <v>14</v>
      </c>
      <c r="H31" s="37">
        <v>4</v>
      </c>
      <c r="I31" s="38">
        <v>1</v>
      </c>
      <c r="J31" s="39">
        <f t="shared" si="5"/>
        <v>40</v>
      </c>
      <c r="K31" s="37">
        <v>100</v>
      </c>
      <c r="L31" s="136">
        <v>49</v>
      </c>
      <c r="M31" s="36">
        <v>5621</v>
      </c>
      <c r="N31" s="37">
        <v>7249</v>
      </c>
      <c r="O31" s="42">
        <v>5478</v>
      </c>
      <c r="P31" s="43">
        <f t="shared" si="0"/>
        <v>1</v>
      </c>
      <c r="Q31" s="44">
        <f t="shared" si="6"/>
        <v>0.6666666666666666</v>
      </c>
      <c r="R31" s="44">
        <f t="shared" si="1"/>
        <v>1</v>
      </c>
      <c r="S31" s="44">
        <f t="shared" si="2"/>
        <v>0.8181818181818182</v>
      </c>
      <c r="T31" s="44">
        <f t="shared" si="3"/>
        <v>3.5</v>
      </c>
      <c r="U31" s="44">
        <f t="shared" si="7"/>
        <v>1</v>
      </c>
      <c r="V31" s="131">
        <f t="shared" si="4"/>
        <v>0.25</v>
      </c>
      <c r="W31" s="46">
        <f t="shared" si="8"/>
        <v>1.0810810810810811</v>
      </c>
      <c r="X31" s="44">
        <v>2.7027027027027026</v>
      </c>
      <c r="Y31" s="235">
        <v>1.3243243243243243</v>
      </c>
      <c r="Z31" s="236">
        <v>1.78</v>
      </c>
      <c r="AA31" s="141">
        <v>2.3</v>
      </c>
      <c r="AB31" s="49">
        <v>1.75</v>
      </c>
    </row>
    <row r="32" spans="1:28" s="139" customFormat="1" ht="13.5" customHeight="1">
      <c r="A32" s="519">
        <v>7</v>
      </c>
      <c r="B32" s="6" t="s">
        <v>26</v>
      </c>
      <c r="C32" s="21">
        <v>3</v>
      </c>
      <c r="D32" s="22">
        <v>3</v>
      </c>
      <c r="E32" s="22">
        <v>5</v>
      </c>
      <c r="F32" s="22">
        <v>8</v>
      </c>
      <c r="G32" s="22">
        <v>12</v>
      </c>
      <c r="H32" s="22">
        <v>2</v>
      </c>
      <c r="I32" s="23">
        <v>1</v>
      </c>
      <c r="J32" s="24">
        <f t="shared" si="5"/>
        <v>34</v>
      </c>
      <c r="K32" s="22">
        <v>103</v>
      </c>
      <c r="L32" s="68">
        <v>29</v>
      </c>
      <c r="M32" s="21">
        <v>5057</v>
      </c>
      <c r="N32" s="22">
        <v>6205</v>
      </c>
      <c r="O32" s="27">
        <v>4417</v>
      </c>
      <c r="P32" s="28">
        <f t="shared" si="0"/>
        <v>1</v>
      </c>
      <c r="Q32" s="29">
        <f t="shared" si="6"/>
        <v>0.5</v>
      </c>
      <c r="R32" s="29">
        <f t="shared" si="1"/>
        <v>1</v>
      </c>
      <c r="S32" s="29">
        <f t="shared" si="2"/>
        <v>0.7272727272727273</v>
      </c>
      <c r="T32" s="29">
        <f t="shared" si="3"/>
        <v>3</v>
      </c>
      <c r="U32" s="29">
        <f t="shared" si="7"/>
        <v>0.5</v>
      </c>
      <c r="V32" s="30">
        <f t="shared" si="4"/>
        <v>0.25</v>
      </c>
      <c r="W32" s="31">
        <f t="shared" si="8"/>
        <v>0.918918918918919</v>
      </c>
      <c r="X32" s="29">
        <v>2.7837837837837838</v>
      </c>
      <c r="Y32" s="231">
        <v>0.7837837837837838</v>
      </c>
      <c r="Z32" s="232">
        <v>1.61</v>
      </c>
      <c r="AA32" s="130">
        <v>1.97</v>
      </c>
      <c r="AB32" s="34">
        <v>1.4</v>
      </c>
    </row>
    <row r="33" spans="1:28" s="139" customFormat="1" ht="13.5" customHeight="1">
      <c r="A33" s="520"/>
      <c r="B33" s="6" t="s">
        <v>27</v>
      </c>
      <c r="C33" s="21">
        <v>1</v>
      </c>
      <c r="D33" s="22">
        <v>1</v>
      </c>
      <c r="E33" s="22">
        <v>4</v>
      </c>
      <c r="F33" s="22">
        <v>10</v>
      </c>
      <c r="G33" s="22">
        <v>8</v>
      </c>
      <c r="H33" s="22">
        <v>2</v>
      </c>
      <c r="I33" s="23">
        <v>2</v>
      </c>
      <c r="J33" s="24">
        <f t="shared" si="5"/>
        <v>28</v>
      </c>
      <c r="K33" s="22">
        <v>68</v>
      </c>
      <c r="L33" s="68">
        <v>15</v>
      </c>
      <c r="M33" s="21">
        <v>4578</v>
      </c>
      <c r="N33" s="22">
        <v>5337</v>
      </c>
      <c r="O33" s="27">
        <v>3807</v>
      </c>
      <c r="P33" s="28">
        <f t="shared" si="0"/>
        <v>0.3333333333333333</v>
      </c>
      <c r="Q33" s="29">
        <f t="shared" si="6"/>
        <v>0.16666666666666666</v>
      </c>
      <c r="R33" s="29">
        <f t="shared" si="1"/>
        <v>0.8</v>
      </c>
      <c r="S33" s="29">
        <f t="shared" si="2"/>
        <v>0.9090909090909091</v>
      </c>
      <c r="T33" s="29">
        <f t="shared" si="3"/>
        <v>2</v>
      </c>
      <c r="U33" s="29">
        <f t="shared" si="7"/>
        <v>0.5</v>
      </c>
      <c r="V33" s="30">
        <f t="shared" si="4"/>
        <v>0.5</v>
      </c>
      <c r="W33" s="31">
        <f t="shared" si="8"/>
        <v>0.7567567567567568</v>
      </c>
      <c r="X33" s="29">
        <v>1.837837837837838</v>
      </c>
      <c r="Y33" s="231">
        <v>0.40540540540540543</v>
      </c>
      <c r="Z33" s="232">
        <v>1.46</v>
      </c>
      <c r="AA33" s="130">
        <v>1.7</v>
      </c>
      <c r="AB33" s="34">
        <v>1.21</v>
      </c>
    </row>
    <row r="34" spans="1:28" s="139" customFormat="1" ht="13.5" customHeight="1">
      <c r="A34" s="520"/>
      <c r="B34" s="6" t="s">
        <v>28</v>
      </c>
      <c r="C34" s="21">
        <v>0</v>
      </c>
      <c r="D34" s="22">
        <v>0</v>
      </c>
      <c r="E34" s="22">
        <v>4</v>
      </c>
      <c r="F34" s="22">
        <v>7</v>
      </c>
      <c r="G34" s="22">
        <v>2</v>
      </c>
      <c r="H34" s="22">
        <v>3</v>
      </c>
      <c r="I34" s="23">
        <v>0</v>
      </c>
      <c r="J34" s="24">
        <f t="shared" si="5"/>
        <v>16</v>
      </c>
      <c r="K34" s="22">
        <v>83</v>
      </c>
      <c r="L34" s="68">
        <v>22</v>
      </c>
      <c r="M34" s="21">
        <v>3341</v>
      </c>
      <c r="N34" s="22">
        <v>3813</v>
      </c>
      <c r="O34" s="27">
        <v>2726</v>
      </c>
      <c r="P34" s="28">
        <f t="shared" si="0"/>
        <v>0</v>
      </c>
      <c r="Q34" s="29">
        <f t="shared" si="6"/>
        <v>0</v>
      </c>
      <c r="R34" s="29">
        <f t="shared" si="1"/>
        <v>0.8</v>
      </c>
      <c r="S34" s="29">
        <f t="shared" si="2"/>
        <v>0.6363636363636364</v>
      </c>
      <c r="T34" s="29">
        <f t="shared" si="3"/>
        <v>0.5</v>
      </c>
      <c r="U34" s="29">
        <f t="shared" si="7"/>
        <v>0.75</v>
      </c>
      <c r="V34" s="30">
        <f t="shared" si="4"/>
        <v>0</v>
      </c>
      <c r="W34" s="31">
        <f t="shared" si="8"/>
        <v>0.43243243243243246</v>
      </c>
      <c r="X34" s="29">
        <v>2.2432432432432434</v>
      </c>
      <c r="Y34" s="231">
        <v>0.5945945945945946</v>
      </c>
      <c r="Z34" s="232">
        <v>1.06</v>
      </c>
      <c r="AA34" s="130">
        <v>1.21</v>
      </c>
      <c r="AB34" s="34">
        <v>0.87</v>
      </c>
    </row>
    <row r="35" spans="1:28" s="139" customFormat="1" ht="13.5" customHeight="1">
      <c r="A35" s="521"/>
      <c r="B35" s="6" t="s">
        <v>29</v>
      </c>
      <c r="C35" s="21">
        <v>0</v>
      </c>
      <c r="D35" s="22">
        <v>5</v>
      </c>
      <c r="E35" s="22">
        <v>1</v>
      </c>
      <c r="F35" s="22">
        <v>7</v>
      </c>
      <c r="G35" s="22">
        <v>6</v>
      </c>
      <c r="H35" s="22">
        <v>1</v>
      </c>
      <c r="I35" s="23">
        <v>0</v>
      </c>
      <c r="J35" s="24">
        <f t="shared" si="5"/>
        <v>20</v>
      </c>
      <c r="K35" s="22">
        <v>85</v>
      </c>
      <c r="L35" s="68">
        <v>21</v>
      </c>
      <c r="M35" s="21">
        <v>3564</v>
      </c>
      <c r="N35" s="22">
        <v>3636</v>
      </c>
      <c r="O35" s="27">
        <v>2684</v>
      </c>
      <c r="P35" s="28">
        <f t="shared" si="0"/>
        <v>0</v>
      </c>
      <c r="Q35" s="29">
        <f t="shared" si="6"/>
        <v>0.8333333333333334</v>
      </c>
      <c r="R35" s="29">
        <f t="shared" si="1"/>
        <v>0.2</v>
      </c>
      <c r="S35" s="29">
        <f t="shared" si="2"/>
        <v>0.6363636363636364</v>
      </c>
      <c r="T35" s="29">
        <f t="shared" si="3"/>
        <v>1.5</v>
      </c>
      <c r="U35" s="29">
        <f t="shared" si="7"/>
        <v>0.25</v>
      </c>
      <c r="V35" s="30">
        <f t="shared" si="4"/>
        <v>0</v>
      </c>
      <c r="W35" s="31">
        <f t="shared" si="8"/>
        <v>0.5405405405405406</v>
      </c>
      <c r="X35" s="29">
        <v>2.2972972972972974</v>
      </c>
      <c r="Y35" s="231">
        <v>0.5675675675675675</v>
      </c>
      <c r="Z35" s="232">
        <v>1.13</v>
      </c>
      <c r="AA35" s="130">
        <v>1.15</v>
      </c>
      <c r="AB35" s="34">
        <v>0.85</v>
      </c>
    </row>
    <row r="36" spans="1:28" s="139" customFormat="1" ht="13.5" customHeight="1">
      <c r="A36" s="519">
        <v>8</v>
      </c>
      <c r="B36" s="5" t="s">
        <v>30</v>
      </c>
      <c r="C36" s="95">
        <v>0</v>
      </c>
      <c r="D36" s="96">
        <v>2</v>
      </c>
      <c r="E36" s="96">
        <v>1</v>
      </c>
      <c r="F36" s="96">
        <v>7</v>
      </c>
      <c r="G36" s="96">
        <v>5</v>
      </c>
      <c r="H36" s="96">
        <v>2</v>
      </c>
      <c r="I36" s="97">
        <v>0</v>
      </c>
      <c r="J36" s="54">
        <f t="shared" si="5"/>
        <v>17</v>
      </c>
      <c r="K36" s="96">
        <v>57</v>
      </c>
      <c r="L36" s="71">
        <v>22</v>
      </c>
      <c r="M36" s="95">
        <v>2991</v>
      </c>
      <c r="N36" s="96">
        <v>2872</v>
      </c>
      <c r="O36" s="59">
        <v>2308</v>
      </c>
      <c r="P36" s="60">
        <f t="shared" si="0"/>
        <v>0</v>
      </c>
      <c r="Q36" s="61">
        <f t="shared" si="6"/>
        <v>0.3333333333333333</v>
      </c>
      <c r="R36" s="61">
        <f t="shared" si="1"/>
        <v>0.2</v>
      </c>
      <c r="S36" s="61">
        <f t="shared" si="2"/>
        <v>0.6363636363636364</v>
      </c>
      <c r="T36" s="61">
        <f t="shared" si="3"/>
        <v>1.25</v>
      </c>
      <c r="U36" s="61">
        <f t="shared" si="7"/>
        <v>0.5</v>
      </c>
      <c r="V36" s="62">
        <f t="shared" si="4"/>
        <v>0</v>
      </c>
      <c r="W36" s="63">
        <f t="shared" si="8"/>
        <v>0.4594594594594595</v>
      </c>
      <c r="X36" s="61">
        <v>1.5405405405405406</v>
      </c>
      <c r="Y36" s="233">
        <v>0.5945945945945946</v>
      </c>
      <c r="Z36" s="234">
        <v>0.95</v>
      </c>
      <c r="AA36" s="133">
        <v>0.91</v>
      </c>
      <c r="AB36" s="66">
        <v>0.74</v>
      </c>
    </row>
    <row r="37" spans="1:28" s="139" customFormat="1" ht="13.5" customHeight="1">
      <c r="A37" s="520"/>
      <c r="B37" s="6" t="s">
        <v>31</v>
      </c>
      <c r="C37" s="21">
        <v>2</v>
      </c>
      <c r="D37" s="22">
        <v>4</v>
      </c>
      <c r="E37" s="22">
        <v>2</v>
      </c>
      <c r="F37" s="22">
        <v>5</v>
      </c>
      <c r="G37" s="22">
        <v>2</v>
      </c>
      <c r="H37" s="22">
        <v>3</v>
      </c>
      <c r="I37" s="23">
        <v>0</v>
      </c>
      <c r="J37" s="24">
        <f t="shared" si="5"/>
        <v>18</v>
      </c>
      <c r="K37" s="22">
        <v>31</v>
      </c>
      <c r="L37" s="68">
        <v>24</v>
      </c>
      <c r="M37" s="21">
        <v>2562</v>
      </c>
      <c r="N37" s="22">
        <v>2566</v>
      </c>
      <c r="O37" s="27">
        <v>1904</v>
      </c>
      <c r="P37" s="28">
        <f t="shared" si="0"/>
        <v>0.6666666666666666</v>
      </c>
      <c r="Q37" s="29">
        <f t="shared" si="6"/>
        <v>0.6666666666666666</v>
      </c>
      <c r="R37" s="29">
        <f t="shared" si="1"/>
        <v>0.4</v>
      </c>
      <c r="S37" s="29">
        <f t="shared" si="2"/>
        <v>0.45454545454545453</v>
      </c>
      <c r="T37" s="29">
        <f t="shared" si="3"/>
        <v>0.5</v>
      </c>
      <c r="U37" s="29">
        <f t="shared" si="7"/>
        <v>0.75</v>
      </c>
      <c r="V37" s="128">
        <f t="shared" si="4"/>
        <v>0</v>
      </c>
      <c r="W37" s="31">
        <f t="shared" si="8"/>
        <v>0.4864864864864865</v>
      </c>
      <c r="X37" s="29">
        <v>0.8378378378378378</v>
      </c>
      <c r="Y37" s="231">
        <v>0.6486486486486487</v>
      </c>
      <c r="Z37" s="232">
        <v>0.82</v>
      </c>
      <c r="AA37" s="130">
        <v>0.83</v>
      </c>
      <c r="AB37" s="34">
        <v>0.62</v>
      </c>
    </row>
    <row r="38" spans="1:28" s="139" customFormat="1" ht="13.5" customHeight="1">
      <c r="A38" s="520"/>
      <c r="B38" s="6" t="s">
        <v>32</v>
      </c>
      <c r="C38" s="21">
        <v>0</v>
      </c>
      <c r="D38" s="22">
        <v>0</v>
      </c>
      <c r="E38" s="22">
        <v>0</v>
      </c>
      <c r="F38" s="22">
        <v>2</v>
      </c>
      <c r="G38" s="22">
        <v>3</v>
      </c>
      <c r="H38" s="22">
        <v>2</v>
      </c>
      <c r="I38" s="23">
        <v>0</v>
      </c>
      <c r="J38" s="24">
        <f t="shared" si="5"/>
        <v>7</v>
      </c>
      <c r="K38" s="22">
        <v>37</v>
      </c>
      <c r="L38" s="68">
        <v>15</v>
      </c>
      <c r="M38" s="21">
        <v>1657</v>
      </c>
      <c r="N38" s="22">
        <v>1721</v>
      </c>
      <c r="O38" s="27">
        <v>1534</v>
      </c>
      <c r="P38" s="28">
        <f aca="true" t="shared" si="9" ref="P38:P57">C38/3</f>
        <v>0</v>
      </c>
      <c r="Q38" s="29">
        <f t="shared" si="6"/>
        <v>0</v>
      </c>
      <c r="R38" s="29">
        <f aca="true" t="shared" si="10" ref="R38:R57">E38/5</f>
        <v>0</v>
      </c>
      <c r="S38" s="29">
        <f aca="true" t="shared" si="11" ref="S38:S57">F38/11</f>
        <v>0.18181818181818182</v>
      </c>
      <c r="T38" s="29">
        <f aca="true" t="shared" si="12" ref="T38:T57">G38/4</f>
        <v>0.75</v>
      </c>
      <c r="U38" s="29">
        <f t="shared" si="7"/>
        <v>0.5</v>
      </c>
      <c r="V38" s="128">
        <f aca="true" t="shared" si="13" ref="V38:V57">I38/4</f>
        <v>0</v>
      </c>
      <c r="W38" s="31">
        <f t="shared" si="8"/>
        <v>0.1891891891891892</v>
      </c>
      <c r="X38" s="29">
        <v>1</v>
      </c>
      <c r="Y38" s="231">
        <v>0.40540540540540543</v>
      </c>
      <c r="Z38" s="232">
        <v>0.55</v>
      </c>
      <c r="AA38" s="130">
        <v>0.57</v>
      </c>
      <c r="AB38" s="34">
        <v>0.5</v>
      </c>
    </row>
    <row r="39" spans="1:28" s="139" customFormat="1" ht="13.5" customHeight="1">
      <c r="A39" s="520"/>
      <c r="B39" s="6" t="s">
        <v>33</v>
      </c>
      <c r="C39" s="21">
        <v>0</v>
      </c>
      <c r="D39" s="22">
        <v>0</v>
      </c>
      <c r="E39" s="22">
        <v>2</v>
      </c>
      <c r="F39" s="22">
        <v>2</v>
      </c>
      <c r="G39" s="22">
        <v>3</v>
      </c>
      <c r="H39" s="22">
        <v>2</v>
      </c>
      <c r="I39" s="23">
        <v>0</v>
      </c>
      <c r="J39" s="24">
        <f t="shared" si="5"/>
        <v>9</v>
      </c>
      <c r="K39" s="22">
        <v>34</v>
      </c>
      <c r="L39" s="68">
        <v>18</v>
      </c>
      <c r="M39" s="21">
        <v>1988</v>
      </c>
      <c r="N39" s="22">
        <v>2157</v>
      </c>
      <c r="O39" s="27">
        <v>1893</v>
      </c>
      <c r="P39" s="28">
        <f t="shared" si="9"/>
        <v>0</v>
      </c>
      <c r="Q39" s="29">
        <f t="shared" si="6"/>
        <v>0</v>
      </c>
      <c r="R39" s="29">
        <f t="shared" si="10"/>
        <v>0.4</v>
      </c>
      <c r="S39" s="29">
        <f t="shared" si="11"/>
        <v>0.18181818181818182</v>
      </c>
      <c r="T39" s="29">
        <f t="shared" si="12"/>
        <v>0.75</v>
      </c>
      <c r="U39" s="29">
        <f t="shared" si="7"/>
        <v>0.5</v>
      </c>
      <c r="V39" s="128">
        <f t="shared" si="13"/>
        <v>0</v>
      </c>
      <c r="W39" s="31">
        <f t="shared" si="8"/>
        <v>0.24324324324324326</v>
      </c>
      <c r="X39" s="29">
        <v>0.918918918918919</v>
      </c>
      <c r="Y39" s="231">
        <v>0.4864864864864865</v>
      </c>
      <c r="Z39" s="232">
        <v>0.64</v>
      </c>
      <c r="AA39" s="130">
        <v>0.69</v>
      </c>
      <c r="AB39" s="34">
        <v>0.61</v>
      </c>
    </row>
    <row r="40" spans="1:28" s="139" customFormat="1" ht="13.5" customHeight="1">
      <c r="A40" s="521"/>
      <c r="B40" s="135" t="s">
        <v>34</v>
      </c>
      <c r="C40" s="36">
        <v>0</v>
      </c>
      <c r="D40" s="37">
        <v>1</v>
      </c>
      <c r="E40" s="37">
        <v>1</v>
      </c>
      <c r="F40" s="37">
        <v>8</v>
      </c>
      <c r="G40" s="37">
        <v>8</v>
      </c>
      <c r="H40" s="37">
        <v>3</v>
      </c>
      <c r="I40" s="38">
        <v>2</v>
      </c>
      <c r="J40" s="39">
        <f t="shared" si="5"/>
        <v>23</v>
      </c>
      <c r="K40" s="37">
        <v>44</v>
      </c>
      <c r="L40" s="136">
        <v>16</v>
      </c>
      <c r="M40" s="36">
        <v>2133</v>
      </c>
      <c r="N40" s="37">
        <v>2308</v>
      </c>
      <c r="O40" s="42">
        <v>1903</v>
      </c>
      <c r="P40" s="43">
        <f t="shared" si="9"/>
        <v>0</v>
      </c>
      <c r="Q40" s="44">
        <f t="shared" si="6"/>
        <v>0.16666666666666666</v>
      </c>
      <c r="R40" s="44">
        <f t="shared" si="10"/>
        <v>0.2</v>
      </c>
      <c r="S40" s="44">
        <f t="shared" si="11"/>
        <v>0.7272727272727273</v>
      </c>
      <c r="T40" s="44">
        <f t="shared" si="12"/>
        <v>2</v>
      </c>
      <c r="U40" s="44">
        <f t="shared" si="7"/>
        <v>0.75</v>
      </c>
      <c r="V40" s="131">
        <f t="shared" si="13"/>
        <v>0.5</v>
      </c>
      <c r="W40" s="46">
        <f t="shared" si="8"/>
        <v>0.6216216216216216</v>
      </c>
      <c r="X40" s="44">
        <v>1.1891891891891893</v>
      </c>
      <c r="Y40" s="235">
        <v>0.43243243243243246</v>
      </c>
      <c r="Z40" s="236">
        <v>0.68</v>
      </c>
      <c r="AA40" s="141">
        <v>0.73</v>
      </c>
      <c r="AB40" s="49">
        <v>0.61</v>
      </c>
    </row>
    <row r="41" spans="1:28" s="139" customFormat="1" ht="13.5" customHeight="1">
      <c r="A41" s="519">
        <v>9</v>
      </c>
      <c r="B41" s="6" t="s">
        <v>35</v>
      </c>
      <c r="C41" s="21">
        <v>1</v>
      </c>
      <c r="D41" s="22">
        <v>1</v>
      </c>
      <c r="E41" s="22">
        <v>1</v>
      </c>
      <c r="F41" s="22">
        <v>3</v>
      </c>
      <c r="G41" s="22">
        <v>13</v>
      </c>
      <c r="H41" s="22">
        <v>2</v>
      </c>
      <c r="I41" s="23">
        <v>2</v>
      </c>
      <c r="J41" s="24">
        <f t="shared" si="5"/>
        <v>23</v>
      </c>
      <c r="K41" s="22">
        <v>40</v>
      </c>
      <c r="L41" s="68">
        <v>19</v>
      </c>
      <c r="M41" s="21">
        <v>2450</v>
      </c>
      <c r="N41" s="22">
        <v>2546</v>
      </c>
      <c r="O41" s="27">
        <v>2096</v>
      </c>
      <c r="P41" s="28">
        <f t="shared" si="9"/>
        <v>0.3333333333333333</v>
      </c>
      <c r="Q41" s="29">
        <f t="shared" si="6"/>
        <v>0.16666666666666666</v>
      </c>
      <c r="R41" s="29">
        <f t="shared" si="10"/>
        <v>0.2</v>
      </c>
      <c r="S41" s="29">
        <f t="shared" si="11"/>
        <v>0.2727272727272727</v>
      </c>
      <c r="T41" s="29">
        <f t="shared" si="12"/>
        <v>3.25</v>
      </c>
      <c r="U41" s="29">
        <f t="shared" si="7"/>
        <v>0.5</v>
      </c>
      <c r="V41" s="30">
        <f t="shared" si="13"/>
        <v>0.5</v>
      </c>
      <c r="W41" s="31">
        <f t="shared" si="8"/>
        <v>0.6216216216216216</v>
      </c>
      <c r="X41" s="29">
        <v>1.0810810810810811</v>
      </c>
      <c r="Y41" s="231">
        <v>0.5135135135135135</v>
      </c>
      <c r="Z41" s="232">
        <v>0.78</v>
      </c>
      <c r="AA41" s="130">
        <v>0.81</v>
      </c>
      <c r="AB41" s="34">
        <v>0.67</v>
      </c>
    </row>
    <row r="42" spans="1:28" s="139" customFormat="1" ht="13.5" customHeight="1">
      <c r="A42" s="520"/>
      <c r="B42" s="6" t="s">
        <v>36</v>
      </c>
      <c r="C42" s="21">
        <v>0</v>
      </c>
      <c r="D42" s="22">
        <v>6</v>
      </c>
      <c r="E42" s="22">
        <v>1</v>
      </c>
      <c r="F42" s="22">
        <v>3</v>
      </c>
      <c r="G42" s="22">
        <v>16</v>
      </c>
      <c r="H42" s="22">
        <v>0</v>
      </c>
      <c r="I42" s="23">
        <v>0</v>
      </c>
      <c r="J42" s="24">
        <f t="shared" si="5"/>
        <v>26</v>
      </c>
      <c r="K42" s="22">
        <v>41</v>
      </c>
      <c r="L42" s="68">
        <v>20</v>
      </c>
      <c r="M42" s="21">
        <v>2697</v>
      </c>
      <c r="N42" s="22">
        <v>2794</v>
      </c>
      <c r="O42" s="27">
        <v>2245</v>
      </c>
      <c r="P42" s="28">
        <f t="shared" si="9"/>
        <v>0</v>
      </c>
      <c r="Q42" s="29">
        <f t="shared" si="6"/>
        <v>1</v>
      </c>
      <c r="R42" s="29">
        <f t="shared" si="10"/>
        <v>0.2</v>
      </c>
      <c r="S42" s="29">
        <f t="shared" si="11"/>
        <v>0.2727272727272727</v>
      </c>
      <c r="T42" s="29">
        <f t="shared" si="12"/>
        <v>4</v>
      </c>
      <c r="U42" s="29">
        <f t="shared" si="7"/>
        <v>0</v>
      </c>
      <c r="V42" s="30">
        <f t="shared" si="13"/>
        <v>0</v>
      </c>
      <c r="W42" s="31">
        <f t="shared" si="8"/>
        <v>0.7027027027027027</v>
      </c>
      <c r="X42" s="29">
        <v>1.1081081081081081</v>
      </c>
      <c r="Y42" s="231">
        <v>0.5405405405405406</v>
      </c>
      <c r="Z42" s="232">
        <v>0.86</v>
      </c>
      <c r="AA42" s="130">
        <v>0.89</v>
      </c>
      <c r="AB42" s="34">
        <v>0.72</v>
      </c>
    </row>
    <row r="43" spans="1:28" s="139" customFormat="1" ht="13.5" customHeight="1">
      <c r="A43" s="520"/>
      <c r="B43" s="6" t="s">
        <v>37</v>
      </c>
      <c r="C43" s="21">
        <v>0</v>
      </c>
      <c r="D43" s="22">
        <v>0</v>
      </c>
      <c r="E43" s="22">
        <v>3</v>
      </c>
      <c r="F43" s="22">
        <v>4</v>
      </c>
      <c r="G43" s="22">
        <v>11</v>
      </c>
      <c r="H43" s="22">
        <v>0</v>
      </c>
      <c r="I43" s="23">
        <v>0</v>
      </c>
      <c r="J43" s="24">
        <f t="shared" si="5"/>
        <v>18</v>
      </c>
      <c r="K43" s="22">
        <v>13</v>
      </c>
      <c r="L43" s="68">
        <v>9</v>
      </c>
      <c r="M43" s="21">
        <v>2325</v>
      </c>
      <c r="N43" s="22">
        <v>2213</v>
      </c>
      <c r="O43" s="27">
        <v>1626</v>
      </c>
      <c r="P43" s="28">
        <f t="shared" si="9"/>
        <v>0</v>
      </c>
      <c r="Q43" s="29">
        <f t="shared" si="6"/>
        <v>0</v>
      </c>
      <c r="R43" s="29">
        <f t="shared" si="10"/>
        <v>0.6</v>
      </c>
      <c r="S43" s="29">
        <f t="shared" si="11"/>
        <v>0.36363636363636365</v>
      </c>
      <c r="T43" s="29">
        <f t="shared" si="12"/>
        <v>2.75</v>
      </c>
      <c r="U43" s="29">
        <f t="shared" si="7"/>
        <v>0</v>
      </c>
      <c r="V43" s="30">
        <f t="shared" si="13"/>
        <v>0</v>
      </c>
      <c r="W43" s="31">
        <f t="shared" si="8"/>
        <v>0.4864864864864865</v>
      </c>
      <c r="X43" s="29">
        <v>0.35135135135135137</v>
      </c>
      <c r="Y43" s="231">
        <v>0.24324324324324326</v>
      </c>
      <c r="Z43" s="232">
        <v>0.74</v>
      </c>
      <c r="AA43" s="130">
        <v>0.71</v>
      </c>
      <c r="AB43" s="34">
        <v>0.52</v>
      </c>
    </row>
    <row r="44" spans="1:28" s="139" customFormat="1" ht="13.5" customHeight="1">
      <c r="A44" s="521"/>
      <c r="B44" s="135" t="s">
        <v>38</v>
      </c>
      <c r="C44" s="36">
        <v>1</v>
      </c>
      <c r="D44" s="37">
        <v>2</v>
      </c>
      <c r="E44" s="37">
        <v>1</v>
      </c>
      <c r="F44" s="37">
        <v>5</v>
      </c>
      <c r="G44" s="37">
        <v>13</v>
      </c>
      <c r="H44" s="37">
        <v>2</v>
      </c>
      <c r="I44" s="38">
        <v>5</v>
      </c>
      <c r="J44" s="39">
        <f t="shared" si="5"/>
        <v>29</v>
      </c>
      <c r="K44" s="37">
        <v>39</v>
      </c>
      <c r="L44" s="136">
        <v>16</v>
      </c>
      <c r="M44" s="36">
        <v>2289</v>
      </c>
      <c r="N44" s="37">
        <v>2961</v>
      </c>
      <c r="O44" s="42">
        <v>2516</v>
      </c>
      <c r="P44" s="43">
        <f t="shared" si="9"/>
        <v>0.3333333333333333</v>
      </c>
      <c r="Q44" s="44">
        <f t="shared" si="6"/>
        <v>0.3333333333333333</v>
      </c>
      <c r="R44" s="44">
        <f t="shared" si="10"/>
        <v>0.2</v>
      </c>
      <c r="S44" s="44">
        <f t="shared" si="11"/>
        <v>0.45454545454545453</v>
      </c>
      <c r="T44" s="44">
        <f t="shared" si="12"/>
        <v>3.25</v>
      </c>
      <c r="U44" s="44">
        <f t="shared" si="7"/>
        <v>0.5</v>
      </c>
      <c r="V44" s="45">
        <f t="shared" si="13"/>
        <v>1.25</v>
      </c>
      <c r="W44" s="46">
        <f t="shared" si="8"/>
        <v>0.7837837837837838</v>
      </c>
      <c r="X44" s="44">
        <v>1.054054054054054</v>
      </c>
      <c r="Y44" s="235">
        <v>0.43243243243243246</v>
      </c>
      <c r="Z44" s="232">
        <v>0.73</v>
      </c>
      <c r="AA44" s="141">
        <v>0.94</v>
      </c>
      <c r="AB44" s="49">
        <v>0.8</v>
      </c>
    </row>
    <row r="45" spans="1:28" s="139" customFormat="1" ht="13.5" customHeight="1">
      <c r="A45" s="519">
        <v>10</v>
      </c>
      <c r="B45" s="5" t="s">
        <v>39</v>
      </c>
      <c r="C45" s="95">
        <v>2</v>
      </c>
      <c r="D45" s="96">
        <v>0</v>
      </c>
      <c r="E45" s="96">
        <v>2</v>
      </c>
      <c r="F45" s="96">
        <v>9</v>
      </c>
      <c r="G45" s="96">
        <v>24</v>
      </c>
      <c r="H45" s="96">
        <v>3</v>
      </c>
      <c r="I45" s="97">
        <v>2</v>
      </c>
      <c r="J45" s="54">
        <f t="shared" si="5"/>
        <v>42</v>
      </c>
      <c r="K45" s="96">
        <v>26</v>
      </c>
      <c r="L45" s="71">
        <v>17</v>
      </c>
      <c r="M45" s="95">
        <v>3023</v>
      </c>
      <c r="N45" s="96">
        <v>3189</v>
      </c>
      <c r="O45" s="59">
        <v>2866</v>
      </c>
      <c r="P45" s="60">
        <f t="shared" si="9"/>
        <v>0.6666666666666666</v>
      </c>
      <c r="Q45" s="61">
        <f t="shared" si="6"/>
        <v>0</v>
      </c>
      <c r="R45" s="61">
        <f t="shared" si="10"/>
        <v>0.4</v>
      </c>
      <c r="S45" s="61">
        <f t="shared" si="11"/>
        <v>0.8181818181818182</v>
      </c>
      <c r="T45" s="61">
        <f t="shared" si="12"/>
        <v>6</v>
      </c>
      <c r="U45" s="61">
        <f t="shared" si="7"/>
        <v>0.75</v>
      </c>
      <c r="V45" s="62">
        <f t="shared" si="13"/>
        <v>0.5</v>
      </c>
      <c r="W45" s="63">
        <f t="shared" si="8"/>
        <v>1.135135135135135</v>
      </c>
      <c r="X45" s="61">
        <v>0.7027027027027027</v>
      </c>
      <c r="Y45" s="233">
        <v>0.4594594594594595</v>
      </c>
      <c r="Z45" s="234">
        <v>0.96</v>
      </c>
      <c r="AA45" s="133">
        <v>1.01</v>
      </c>
      <c r="AB45" s="66">
        <v>0.92</v>
      </c>
    </row>
    <row r="46" spans="1:28" s="139" customFormat="1" ht="13.5" customHeight="1">
      <c r="A46" s="520"/>
      <c r="B46" s="6" t="s">
        <v>40</v>
      </c>
      <c r="C46" s="21">
        <v>4</v>
      </c>
      <c r="D46" s="22">
        <v>2</v>
      </c>
      <c r="E46" s="22">
        <v>1</v>
      </c>
      <c r="F46" s="22">
        <v>10</v>
      </c>
      <c r="G46" s="22">
        <v>27</v>
      </c>
      <c r="H46" s="22">
        <v>4</v>
      </c>
      <c r="I46" s="23">
        <v>4</v>
      </c>
      <c r="J46" s="24">
        <f t="shared" si="5"/>
        <v>52</v>
      </c>
      <c r="K46" s="22">
        <v>47</v>
      </c>
      <c r="L46" s="68">
        <v>13</v>
      </c>
      <c r="M46" s="21">
        <v>3127</v>
      </c>
      <c r="N46" s="22">
        <v>2740</v>
      </c>
      <c r="O46" s="27">
        <v>2690</v>
      </c>
      <c r="P46" s="28">
        <f t="shared" si="9"/>
        <v>1.3333333333333333</v>
      </c>
      <c r="Q46" s="29">
        <f t="shared" si="6"/>
        <v>0.3333333333333333</v>
      </c>
      <c r="R46" s="29">
        <f t="shared" si="10"/>
        <v>0.2</v>
      </c>
      <c r="S46" s="29">
        <f t="shared" si="11"/>
        <v>0.9090909090909091</v>
      </c>
      <c r="T46" s="29">
        <f t="shared" si="12"/>
        <v>6.75</v>
      </c>
      <c r="U46" s="29">
        <f t="shared" si="7"/>
        <v>1</v>
      </c>
      <c r="V46" s="128">
        <f t="shared" si="13"/>
        <v>1</v>
      </c>
      <c r="W46" s="31">
        <f t="shared" si="8"/>
        <v>1.4054054054054055</v>
      </c>
      <c r="X46" s="29">
        <v>1.2702702702702702</v>
      </c>
      <c r="Y46" s="231">
        <v>0.35135135135135137</v>
      </c>
      <c r="Z46" s="232">
        <v>0.99</v>
      </c>
      <c r="AA46" s="130">
        <v>0.87</v>
      </c>
      <c r="AB46" s="34">
        <v>0.86</v>
      </c>
    </row>
    <row r="47" spans="1:28" s="139" customFormat="1" ht="13.5" customHeight="1">
      <c r="A47" s="520"/>
      <c r="B47" s="6" t="s">
        <v>41</v>
      </c>
      <c r="C47" s="21">
        <v>1</v>
      </c>
      <c r="D47" s="22">
        <v>1</v>
      </c>
      <c r="E47" s="22">
        <v>3</v>
      </c>
      <c r="F47" s="22">
        <v>9</v>
      </c>
      <c r="G47" s="22">
        <v>17</v>
      </c>
      <c r="H47" s="22">
        <v>0</v>
      </c>
      <c r="I47" s="23">
        <v>3</v>
      </c>
      <c r="J47" s="24">
        <f t="shared" si="5"/>
        <v>34</v>
      </c>
      <c r="K47" s="22">
        <v>43</v>
      </c>
      <c r="L47" s="68">
        <v>30</v>
      </c>
      <c r="M47" s="21">
        <v>2414</v>
      </c>
      <c r="N47" s="22">
        <v>3555</v>
      </c>
      <c r="O47" s="27">
        <v>3400</v>
      </c>
      <c r="P47" s="28">
        <f t="shared" si="9"/>
        <v>0.3333333333333333</v>
      </c>
      <c r="Q47" s="29">
        <f t="shared" si="6"/>
        <v>0.16666666666666666</v>
      </c>
      <c r="R47" s="29">
        <f t="shared" si="10"/>
        <v>0.6</v>
      </c>
      <c r="S47" s="29">
        <f t="shared" si="11"/>
        <v>0.8181818181818182</v>
      </c>
      <c r="T47" s="29">
        <f t="shared" si="12"/>
        <v>4.25</v>
      </c>
      <c r="U47" s="29">
        <f t="shared" si="7"/>
        <v>0</v>
      </c>
      <c r="V47" s="128">
        <f t="shared" si="13"/>
        <v>0.75</v>
      </c>
      <c r="W47" s="31">
        <f t="shared" si="8"/>
        <v>0.918918918918919</v>
      </c>
      <c r="X47" s="29">
        <v>1.162162162162162</v>
      </c>
      <c r="Y47" s="231">
        <v>0.8108108108108109</v>
      </c>
      <c r="Z47" s="232">
        <v>0.77</v>
      </c>
      <c r="AA47" s="130">
        <v>1.13</v>
      </c>
      <c r="AB47" s="34">
        <v>1.08</v>
      </c>
    </row>
    <row r="48" spans="1:28" s="139" customFormat="1" ht="13.5" customHeight="1">
      <c r="A48" s="520"/>
      <c r="B48" s="6" t="s">
        <v>42</v>
      </c>
      <c r="C48" s="21">
        <v>1</v>
      </c>
      <c r="D48" s="22">
        <v>1</v>
      </c>
      <c r="E48" s="22">
        <v>2</v>
      </c>
      <c r="F48" s="22">
        <v>12</v>
      </c>
      <c r="G48" s="22">
        <v>27</v>
      </c>
      <c r="H48" s="22">
        <v>2</v>
      </c>
      <c r="I48" s="23">
        <v>3</v>
      </c>
      <c r="J48" s="24">
        <f t="shared" si="5"/>
        <v>48</v>
      </c>
      <c r="K48" s="22">
        <v>40</v>
      </c>
      <c r="L48" s="68">
        <v>38</v>
      </c>
      <c r="M48" s="21">
        <v>3473</v>
      </c>
      <c r="N48" s="22">
        <v>3882</v>
      </c>
      <c r="O48" s="27">
        <v>3751</v>
      </c>
      <c r="P48" s="28">
        <f t="shared" si="9"/>
        <v>0.3333333333333333</v>
      </c>
      <c r="Q48" s="29">
        <f t="shared" si="6"/>
        <v>0.16666666666666666</v>
      </c>
      <c r="R48" s="29">
        <f t="shared" si="10"/>
        <v>0.4</v>
      </c>
      <c r="S48" s="29">
        <f t="shared" si="11"/>
        <v>1.0909090909090908</v>
      </c>
      <c r="T48" s="29">
        <f t="shared" si="12"/>
        <v>6.75</v>
      </c>
      <c r="U48" s="29">
        <f t="shared" si="7"/>
        <v>0.5</v>
      </c>
      <c r="V48" s="128">
        <f t="shared" si="13"/>
        <v>0.75</v>
      </c>
      <c r="W48" s="31">
        <f t="shared" si="8"/>
        <v>1.2972972972972974</v>
      </c>
      <c r="X48" s="29">
        <v>1.0810810810810811</v>
      </c>
      <c r="Y48" s="231">
        <v>1.027027027027027</v>
      </c>
      <c r="Z48" s="232">
        <v>1.1</v>
      </c>
      <c r="AA48" s="130">
        <v>1.23</v>
      </c>
      <c r="AB48" s="34">
        <v>1.19</v>
      </c>
    </row>
    <row r="49" spans="1:28" s="139" customFormat="1" ht="13.5" customHeight="1">
      <c r="A49" s="521"/>
      <c r="B49" s="135" t="s">
        <v>43</v>
      </c>
      <c r="C49" s="36">
        <v>1</v>
      </c>
      <c r="D49" s="37">
        <v>0</v>
      </c>
      <c r="E49" s="37">
        <v>4</v>
      </c>
      <c r="F49" s="37">
        <v>24</v>
      </c>
      <c r="G49" s="37">
        <v>27</v>
      </c>
      <c r="H49" s="37">
        <v>2</v>
      </c>
      <c r="I49" s="38">
        <v>2</v>
      </c>
      <c r="J49" s="39">
        <f t="shared" si="5"/>
        <v>60</v>
      </c>
      <c r="K49" s="37">
        <v>47</v>
      </c>
      <c r="L49" s="136">
        <v>34</v>
      </c>
      <c r="M49" s="36">
        <v>3717</v>
      </c>
      <c r="N49" s="37">
        <v>3876</v>
      </c>
      <c r="O49" s="42">
        <v>4146</v>
      </c>
      <c r="P49" s="43">
        <f t="shared" si="9"/>
        <v>0.3333333333333333</v>
      </c>
      <c r="Q49" s="44">
        <f t="shared" si="6"/>
        <v>0</v>
      </c>
      <c r="R49" s="44">
        <f t="shared" si="10"/>
        <v>0.8</v>
      </c>
      <c r="S49" s="44">
        <f t="shared" si="11"/>
        <v>2.1818181818181817</v>
      </c>
      <c r="T49" s="44">
        <f t="shared" si="12"/>
        <v>6.75</v>
      </c>
      <c r="U49" s="44">
        <f t="shared" si="7"/>
        <v>0.5</v>
      </c>
      <c r="V49" s="131">
        <f t="shared" si="13"/>
        <v>0.5</v>
      </c>
      <c r="W49" s="46">
        <f t="shared" si="8"/>
        <v>1.6216216216216217</v>
      </c>
      <c r="X49" s="44">
        <v>1.2702702702702702</v>
      </c>
      <c r="Y49" s="235">
        <v>0.918918918918919</v>
      </c>
      <c r="Z49" s="236">
        <v>1.18</v>
      </c>
      <c r="AA49" s="141">
        <v>1.23</v>
      </c>
      <c r="AB49" s="49">
        <v>1.32</v>
      </c>
    </row>
    <row r="50" spans="1:28" s="139" customFormat="1" ht="13.5" customHeight="1">
      <c r="A50" s="519">
        <v>11</v>
      </c>
      <c r="B50" s="6" t="s">
        <v>44</v>
      </c>
      <c r="C50" s="21">
        <v>0</v>
      </c>
      <c r="D50" s="22">
        <v>4</v>
      </c>
      <c r="E50" s="22">
        <v>0</v>
      </c>
      <c r="F50" s="22">
        <v>12</v>
      </c>
      <c r="G50" s="22">
        <v>48</v>
      </c>
      <c r="H50" s="22">
        <v>1</v>
      </c>
      <c r="I50" s="23">
        <v>4</v>
      </c>
      <c r="J50" s="24">
        <f t="shared" si="5"/>
        <v>69</v>
      </c>
      <c r="K50" s="22">
        <v>67</v>
      </c>
      <c r="L50" s="23">
        <v>25</v>
      </c>
      <c r="M50" s="21">
        <v>3491</v>
      </c>
      <c r="N50" s="22">
        <v>5240</v>
      </c>
      <c r="O50" s="27">
        <v>4461</v>
      </c>
      <c r="P50" s="28">
        <f t="shared" si="9"/>
        <v>0</v>
      </c>
      <c r="Q50" s="29">
        <f t="shared" si="6"/>
        <v>0.6666666666666666</v>
      </c>
      <c r="R50" s="29">
        <f t="shared" si="10"/>
        <v>0</v>
      </c>
      <c r="S50" s="29">
        <f t="shared" si="11"/>
        <v>1.0909090909090908</v>
      </c>
      <c r="T50" s="29">
        <f t="shared" si="12"/>
        <v>12</v>
      </c>
      <c r="U50" s="29">
        <f t="shared" si="7"/>
        <v>0.25</v>
      </c>
      <c r="V50" s="30">
        <f t="shared" si="13"/>
        <v>1</v>
      </c>
      <c r="W50" s="31">
        <f t="shared" si="8"/>
        <v>1.864864864864865</v>
      </c>
      <c r="X50" s="29">
        <v>1.8108108108108107</v>
      </c>
      <c r="Y50" s="231">
        <v>0.6756756756756757</v>
      </c>
      <c r="Z50" s="232">
        <v>1.11</v>
      </c>
      <c r="AA50" s="130">
        <v>1.66</v>
      </c>
      <c r="AB50" s="34">
        <v>1.42</v>
      </c>
    </row>
    <row r="51" spans="1:28" s="139" customFormat="1" ht="13.5" customHeight="1">
      <c r="A51" s="520"/>
      <c r="B51" s="6" t="s">
        <v>45</v>
      </c>
      <c r="C51" s="21">
        <v>0</v>
      </c>
      <c r="D51" s="22">
        <v>3</v>
      </c>
      <c r="E51" s="22">
        <v>3</v>
      </c>
      <c r="F51" s="22">
        <v>12</v>
      </c>
      <c r="G51" s="22">
        <v>35</v>
      </c>
      <c r="H51" s="22">
        <v>0</v>
      </c>
      <c r="I51" s="23">
        <v>2</v>
      </c>
      <c r="J51" s="24">
        <f t="shared" si="5"/>
        <v>55</v>
      </c>
      <c r="K51" s="22">
        <v>78</v>
      </c>
      <c r="L51" s="23">
        <v>50</v>
      </c>
      <c r="M51" s="21">
        <v>4285</v>
      </c>
      <c r="N51" s="22">
        <v>5259</v>
      </c>
      <c r="O51" s="142">
        <v>5383</v>
      </c>
      <c r="P51" s="28">
        <f t="shared" si="9"/>
        <v>0</v>
      </c>
      <c r="Q51" s="29">
        <f t="shared" si="6"/>
        <v>0.5</v>
      </c>
      <c r="R51" s="29">
        <f t="shared" si="10"/>
        <v>0.6</v>
      </c>
      <c r="S51" s="29">
        <f t="shared" si="11"/>
        <v>1.0909090909090908</v>
      </c>
      <c r="T51" s="29">
        <f t="shared" si="12"/>
        <v>8.75</v>
      </c>
      <c r="U51" s="29">
        <f t="shared" si="7"/>
        <v>0</v>
      </c>
      <c r="V51" s="30">
        <f t="shared" si="13"/>
        <v>0.5</v>
      </c>
      <c r="W51" s="31">
        <f t="shared" si="8"/>
        <v>1.4864864864864864</v>
      </c>
      <c r="X51" s="29">
        <v>2.108108108108108</v>
      </c>
      <c r="Y51" s="231">
        <v>1.3513513513513513</v>
      </c>
      <c r="Z51" s="232">
        <v>1.36</v>
      </c>
      <c r="AA51" s="130">
        <v>1.67</v>
      </c>
      <c r="AB51" s="143">
        <v>1.71</v>
      </c>
    </row>
    <row r="52" spans="1:28" s="139" customFormat="1" ht="13.5" customHeight="1">
      <c r="A52" s="520"/>
      <c r="B52" s="6" t="s">
        <v>46</v>
      </c>
      <c r="C52" s="21">
        <v>0</v>
      </c>
      <c r="D52" s="22">
        <v>1</v>
      </c>
      <c r="E52" s="22">
        <v>1</v>
      </c>
      <c r="F52" s="22">
        <v>12</v>
      </c>
      <c r="G52" s="22">
        <v>31</v>
      </c>
      <c r="H52" s="22">
        <v>5</v>
      </c>
      <c r="I52" s="23">
        <v>4</v>
      </c>
      <c r="J52" s="24">
        <f t="shared" si="5"/>
        <v>54</v>
      </c>
      <c r="K52" s="22">
        <v>81</v>
      </c>
      <c r="L52" s="23">
        <v>43</v>
      </c>
      <c r="M52" s="21">
        <v>4706</v>
      </c>
      <c r="N52" s="22">
        <v>4971</v>
      </c>
      <c r="O52" s="142">
        <v>5262</v>
      </c>
      <c r="P52" s="28">
        <f t="shared" si="9"/>
        <v>0</v>
      </c>
      <c r="Q52" s="29">
        <f t="shared" si="6"/>
        <v>0.16666666666666666</v>
      </c>
      <c r="R52" s="29">
        <f t="shared" si="10"/>
        <v>0.2</v>
      </c>
      <c r="S52" s="29">
        <f t="shared" si="11"/>
        <v>1.0909090909090908</v>
      </c>
      <c r="T52" s="29">
        <f t="shared" si="12"/>
        <v>7.75</v>
      </c>
      <c r="U52" s="29">
        <f t="shared" si="7"/>
        <v>1.25</v>
      </c>
      <c r="V52" s="30">
        <f t="shared" si="13"/>
        <v>1</v>
      </c>
      <c r="W52" s="31">
        <f t="shared" si="8"/>
        <v>1.4594594594594594</v>
      </c>
      <c r="X52" s="29">
        <v>2.189189189189189</v>
      </c>
      <c r="Y52" s="128">
        <v>1.162162162162162</v>
      </c>
      <c r="Z52" s="232">
        <v>1.5</v>
      </c>
      <c r="AA52" s="130">
        <v>1.58</v>
      </c>
      <c r="AB52" s="143">
        <v>1.68</v>
      </c>
    </row>
    <row r="53" spans="1:28" s="139" customFormat="1" ht="13.5" customHeight="1">
      <c r="A53" s="521"/>
      <c r="B53" s="135" t="s">
        <v>47</v>
      </c>
      <c r="C53" s="36">
        <v>1</v>
      </c>
      <c r="D53" s="37">
        <v>4</v>
      </c>
      <c r="E53" s="37">
        <v>2</v>
      </c>
      <c r="F53" s="37">
        <v>24</v>
      </c>
      <c r="G53" s="37">
        <v>26</v>
      </c>
      <c r="H53" s="37">
        <v>1</v>
      </c>
      <c r="I53" s="38">
        <v>4</v>
      </c>
      <c r="J53" s="39">
        <f t="shared" si="5"/>
        <v>62</v>
      </c>
      <c r="K53" s="37">
        <v>85</v>
      </c>
      <c r="L53" s="38">
        <v>64</v>
      </c>
      <c r="M53" s="36">
        <v>6002</v>
      </c>
      <c r="N53" s="37">
        <v>5563</v>
      </c>
      <c r="O53" s="253">
        <v>6546</v>
      </c>
      <c r="P53" s="43">
        <f t="shared" si="9"/>
        <v>0.3333333333333333</v>
      </c>
      <c r="Q53" s="44">
        <f t="shared" si="6"/>
        <v>0.6666666666666666</v>
      </c>
      <c r="R53" s="44">
        <f t="shared" si="10"/>
        <v>0.4</v>
      </c>
      <c r="S53" s="44">
        <f t="shared" si="11"/>
        <v>2.1818181818181817</v>
      </c>
      <c r="T53" s="44">
        <f t="shared" si="12"/>
        <v>6.5</v>
      </c>
      <c r="U53" s="44">
        <f t="shared" si="7"/>
        <v>0.25</v>
      </c>
      <c r="V53" s="45">
        <f t="shared" si="13"/>
        <v>1</v>
      </c>
      <c r="W53" s="46">
        <f t="shared" si="8"/>
        <v>1.6756756756756757</v>
      </c>
      <c r="X53" s="44">
        <v>2.2972972972972974</v>
      </c>
      <c r="Y53" s="131">
        <v>1.7297297297297298</v>
      </c>
      <c r="Z53" s="236">
        <v>1.9</v>
      </c>
      <c r="AA53" s="141">
        <v>1.76</v>
      </c>
      <c r="AB53" s="254">
        <v>2.08</v>
      </c>
    </row>
    <row r="54" spans="1:28" s="139" customFormat="1" ht="13.5" customHeight="1">
      <c r="A54" s="519">
        <v>12</v>
      </c>
      <c r="B54" s="6" t="s">
        <v>48</v>
      </c>
      <c r="C54" s="21">
        <v>0</v>
      </c>
      <c r="D54" s="22">
        <v>4</v>
      </c>
      <c r="E54" s="22">
        <v>0</v>
      </c>
      <c r="F54" s="22">
        <v>11</v>
      </c>
      <c r="G54" s="22">
        <v>60</v>
      </c>
      <c r="H54" s="22">
        <v>3</v>
      </c>
      <c r="I54" s="23">
        <v>1</v>
      </c>
      <c r="J54" s="24">
        <f t="shared" si="5"/>
        <v>79</v>
      </c>
      <c r="K54" s="22">
        <v>84</v>
      </c>
      <c r="L54" s="23">
        <v>71</v>
      </c>
      <c r="M54" s="21">
        <v>6569</v>
      </c>
      <c r="N54" s="22">
        <v>6429</v>
      </c>
      <c r="O54" s="142">
        <v>7050</v>
      </c>
      <c r="P54" s="28">
        <f t="shared" si="9"/>
        <v>0</v>
      </c>
      <c r="Q54" s="29">
        <f t="shared" si="6"/>
        <v>0.6666666666666666</v>
      </c>
      <c r="R54" s="29">
        <f t="shared" si="10"/>
        <v>0</v>
      </c>
      <c r="S54" s="29">
        <f t="shared" si="11"/>
        <v>1</v>
      </c>
      <c r="T54" s="29">
        <f t="shared" si="12"/>
        <v>15</v>
      </c>
      <c r="U54" s="29">
        <f t="shared" si="7"/>
        <v>0.75</v>
      </c>
      <c r="V54" s="128">
        <f t="shared" si="13"/>
        <v>0.25</v>
      </c>
      <c r="W54" s="31">
        <f t="shared" si="8"/>
        <v>2.135135135135135</v>
      </c>
      <c r="X54" s="29">
        <v>2.27027027027027</v>
      </c>
      <c r="Y54" s="128">
        <v>1.9189189189189189</v>
      </c>
      <c r="Z54" s="232">
        <v>2.08</v>
      </c>
      <c r="AA54" s="130">
        <v>2.04</v>
      </c>
      <c r="AB54" s="143">
        <v>2.24</v>
      </c>
    </row>
    <row r="55" spans="1:28" s="139" customFormat="1" ht="13.5" customHeight="1">
      <c r="A55" s="520"/>
      <c r="B55" s="6" t="s">
        <v>49</v>
      </c>
      <c r="C55" s="21">
        <v>0</v>
      </c>
      <c r="D55" s="22">
        <v>2</v>
      </c>
      <c r="E55" s="22">
        <v>3</v>
      </c>
      <c r="F55" s="22">
        <v>16</v>
      </c>
      <c r="G55" s="22">
        <v>64</v>
      </c>
      <c r="H55" s="22">
        <v>1</v>
      </c>
      <c r="I55" s="23">
        <v>3</v>
      </c>
      <c r="J55" s="24">
        <f t="shared" si="5"/>
        <v>89</v>
      </c>
      <c r="K55" s="22">
        <v>81</v>
      </c>
      <c r="L55" s="23">
        <v>76</v>
      </c>
      <c r="M55" s="21">
        <v>7134</v>
      </c>
      <c r="N55" s="22">
        <v>6326</v>
      </c>
      <c r="O55" s="142">
        <v>8009</v>
      </c>
      <c r="P55" s="28">
        <f t="shared" si="9"/>
        <v>0</v>
      </c>
      <c r="Q55" s="29">
        <f t="shared" si="6"/>
        <v>0.3333333333333333</v>
      </c>
      <c r="R55" s="29">
        <f t="shared" si="10"/>
        <v>0.6</v>
      </c>
      <c r="S55" s="29">
        <f t="shared" si="11"/>
        <v>1.4545454545454546</v>
      </c>
      <c r="T55" s="29">
        <f t="shared" si="12"/>
        <v>16</v>
      </c>
      <c r="U55" s="29">
        <f t="shared" si="7"/>
        <v>0.25</v>
      </c>
      <c r="V55" s="30">
        <f t="shared" si="13"/>
        <v>0.75</v>
      </c>
      <c r="W55" s="31">
        <f t="shared" si="8"/>
        <v>2.4054054054054053</v>
      </c>
      <c r="X55" s="29">
        <v>2.189189189189189</v>
      </c>
      <c r="Y55" s="128">
        <v>2.054054054054054</v>
      </c>
      <c r="Z55" s="232">
        <v>2.26</v>
      </c>
      <c r="AA55" s="130">
        <v>2.01</v>
      </c>
      <c r="AB55" s="143">
        <v>2.54</v>
      </c>
    </row>
    <row r="56" spans="1:28" s="139" customFormat="1" ht="13.5" customHeight="1">
      <c r="A56" s="520"/>
      <c r="B56" s="6" t="s">
        <v>50</v>
      </c>
      <c r="C56" s="21">
        <v>1</v>
      </c>
      <c r="D56" s="22">
        <v>5</v>
      </c>
      <c r="E56" s="22">
        <v>7</v>
      </c>
      <c r="F56" s="22">
        <v>14</v>
      </c>
      <c r="G56" s="22">
        <v>39</v>
      </c>
      <c r="H56" s="22">
        <v>2</v>
      </c>
      <c r="I56" s="23">
        <v>4</v>
      </c>
      <c r="J56" s="24">
        <f t="shared" si="5"/>
        <v>72</v>
      </c>
      <c r="K56" s="22">
        <v>92</v>
      </c>
      <c r="L56" s="23">
        <v>60</v>
      </c>
      <c r="M56" s="21">
        <v>7504</v>
      </c>
      <c r="N56" s="22">
        <v>6939</v>
      </c>
      <c r="O56" s="142">
        <v>7140</v>
      </c>
      <c r="P56" s="28">
        <f t="shared" si="9"/>
        <v>0.3333333333333333</v>
      </c>
      <c r="Q56" s="29">
        <f t="shared" si="6"/>
        <v>0.8333333333333334</v>
      </c>
      <c r="R56" s="29">
        <f t="shared" si="10"/>
        <v>1.4</v>
      </c>
      <c r="S56" s="29">
        <f t="shared" si="11"/>
        <v>1.2727272727272727</v>
      </c>
      <c r="T56" s="29">
        <f t="shared" si="12"/>
        <v>9.75</v>
      </c>
      <c r="U56" s="29">
        <f t="shared" si="7"/>
        <v>0.5</v>
      </c>
      <c r="V56" s="30">
        <f t="shared" si="13"/>
        <v>1</v>
      </c>
      <c r="W56" s="31">
        <f t="shared" si="8"/>
        <v>1.945945945945946</v>
      </c>
      <c r="X56" s="29">
        <v>2.4864864864864864</v>
      </c>
      <c r="Y56" s="128">
        <v>1.6216216216216217</v>
      </c>
      <c r="Z56" s="232">
        <v>2.39</v>
      </c>
      <c r="AA56" s="130">
        <v>2.2</v>
      </c>
      <c r="AB56" s="143">
        <v>2.27</v>
      </c>
    </row>
    <row r="57" spans="1:28" s="139" customFormat="1" ht="13.5" customHeight="1">
      <c r="A57" s="520"/>
      <c r="B57" s="6" t="s">
        <v>51</v>
      </c>
      <c r="C57" s="21">
        <v>2</v>
      </c>
      <c r="D57" s="22">
        <v>0</v>
      </c>
      <c r="E57" s="22">
        <v>3</v>
      </c>
      <c r="F57" s="22">
        <v>12</v>
      </c>
      <c r="G57" s="22">
        <v>44</v>
      </c>
      <c r="H57" s="22">
        <v>2</v>
      </c>
      <c r="I57" s="23">
        <v>2</v>
      </c>
      <c r="J57" s="24">
        <f t="shared" si="5"/>
        <v>65</v>
      </c>
      <c r="K57" s="22">
        <v>66</v>
      </c>
      <c r="L57" s="23">
        <v>40</v>
      </c>
      <c r="M57" s="21">
        <v>5497</v>
      </c>
      <c r="N57" s="22">
        <v>4783</v>
      </c>
      <c r="O57" s="142">
        <v>4378</v>
      </c>
      <c r="P57" s="28">
        <f t="shared" si="9"/>
        <v>0.6666666666666666</v>
      </c>
      <c r="Q57" s="29">
        <f t="shared" si="6"/>
        <v>0</v>
      </c>
      <c r="R57" s="29">
        <f t="shared" si="10"/>
        <v>0.6</v>
      </c>
      <c r="S57" s="29">
        <f t="shared" si="11"/>
        <v>1.0909090909090908</v>
      </c>
      <c r="T57" s="29">
        <f t="shared" si="12"/>
        <v>11</v>
      </c>
      <c r="U57" s="29">
        <f t="shared" si="7"/>
        <v>0.5</v>
      </c>
      <c r="V57" s="30">
        <f t="shared" si="13"/>
        <v>0.5</v>
      </c>
      <c r="W57" s="31">
        <f t="shared" si="8"/>
        <v>1.7567567567567568</v>
      </c>
      <c r="X57" s="29">
        <v>1.7837837837837838</v>
      </c>
      <c r="Y57" s="128">
        <v>1.08108108108108</v>
      </c>
      <c r="Z57" s="232">
        <v>1.75</v>
      </c>
      <c r="AA57" s="130">
        <v>1.52</v>
      </c>
      <c r="AB57" s="143">
        <v>1.42</v>
      </c>
    </row>
    <row r="58" spans="1:28" s="139" customFormat="1" ht="13.5" customHeight="1" hidden="1">
      <c r="A58" s="303"/>
      <c r="B58" s="146">
        <v>53</v>
      </c>
      <c r="C58" s="147"/>
      <c r="D58" s="148"/>
      <c r="E58" s="148"/>
      <c r="F58" s="148"/>
      <c r="G58" s="148"/>
      <c r="H58" s="148"/>
      <c r="I58" s="149"/>
      <c r="J58" s="74">
        <f>SUM(C58:I58)</f>
        <v>0</v>
      </c>
      <c r="K58" s="148">
        <v>0</v>
      </c>
      <c r="L58" s="149">
        <v>0</v>
      </c>
      <c r="M58" s="147"/>
      <c r="N58" s="148"/>
      <c r="O58" s="291"/>
      <c r="P58" s="75"/>
      <c r="Q58" s="76"/>
      <c r="R58" s="76"/>
      <c r="S58" s="76"/>
      <c r="T58" s="76"/>
      <c r="U58" s="76"/>
      <c r="V58" s="77"/>
      <c r="W58" s="78">
        <f t="shared" si="8"/>
        <v>0</v>
      </c>
      <c r="X58" s="76">
        <v>0</v>
      </c>
      <c r="Y58" s="302">
        <v>0</v>
      </c>
      <c r="Z58" s="237"/>
      <c r="AA58" s="154"/>
      <c r="AB58" s="292"/>
    </row>
    <row r="59" spans="1:28" s="139" customFormat="1" ht="15.75" customHeight="1">
      <c r="A59" s="553" t="s">
        <v>60</v>
      </c>
      <c r="B59" s="558"/>
      <c r="C59" s="156">
        <f>SUM(C6:C58)</f>
        <v>77</v>
      </c>
      <c r="D59" s="157">
        <f aca="true" t="shared" si="14" ref="D59:I59">SUM(D6:D58)</f>
        <v>206</v>
      </c>
      <c r="E59" s="157">
        <f t="shared" si="14"/>
        <v>234</v>
      </c>
      <c r="F59" s="157">
        <f t="shared" si="14"/>
        <v>622</v>
      </c>
      <c r="G59" s="157">
        <f t="shared" si="14"/>
        <v>1307</v>
      </c>
      <c r="H59" s="157">
        <f t="shared" si="14"/>
        <v>203</v>
      </c>
      <c r="I59" s="158">
        <f t="shared" si="14"/>
        <v>133</v>
      </c>
      <c r="J59" s="156">
        <f aca="true" t="shared" si="15" ref="J59:Y59">SUM(J6:J58)</f>
        <v>2782</v>
      </c>
      <c r="K59" s="157">
        <f t="shared" si="15"/>
        <v>3863</v>
      </c>
      <c r="L59" s="158">
        <f t="shared" si="15"/>
        <v>2563</v>
      </c>
      <c r="M59" s="156">
        <f t="shared" si="15"/>
        <v>253953</v>
      </c>
      <c r="N59" s="157">
        <f t="shared" si="15"/>
        <v>277087</v>
      </c>
      <c r="O59" s="160">
        <f t="shared" si="15"/>
        <v>265371</v>
      </c>
      <c r="P59" s="219">
        <f t="shared" si="15"/>
        <v>25.66666666666666</v>
      </c>
      <c r="Q59" s="162">
        <f t="shared" si="15"/>
        <v>34.33333333333334</v>
      </c>
      <c r="R59" s="162">
        <f t="shared" si="15"/>
        <v>46.80000000000001</v>
      </c>
      <c r="S59" s="162">
        <f t="shared" si="15"/>
        <v>56.54545454545453</v>
      </c>
      <c r="T59" s="162">
        <f t="shared" si="15"/>
        <v>326.75</v>
      </c>
      <c r="U59" s="162">
        <f t="shared" si="15"/>
        <v>50.75</v>
      </c>
      <c r="V59" s="164">
        <f t="shared" si="15"/>
        <v>33.25</v>
      </c>
      <c r="W59" s="161">
        <f t="shared" si="15"/>
        <v>75.18918918918916</v>
      </c>
      <c r="X59" s="162">
        <f t="shared" si="15"/>
        <v>104.40540540540543</v>
      </c>
      <c r="Y59" s="164">
        <f t="shared" si="15"/>
        <v>69.27027027027027</v>
      </c>
      <c r="Z59" s="306">
        <v>80.83</v>
      </c>
      <c r="AA59" s="162">
        <v>88.16</v>
      </c>
      <c r="AB59" s="164">
        <v>84.7</v>
      </c>
    </row>
    <row r="60" ht="12">
      <c r="J60" s="168"/>
    </row>
    <row r="63" spans="13:28" ht="14.25"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461"/>
      <c r="AA63" s="9"/>
      <c r="AB63" s="9"/>
    </row>
  </sheetData>
  <sheetProtection/>
  <mergeCells count="33">
    <mergeCell ref="P2:AB2"/>
    <mergeCell ref="C2:O2"/>
    <mergeCell ref="C3:I3"/>
    <mergeCell ref="J3:L3"/>
    <mergeCell ref="P3:V3"/>
    <mergeCell ref="Z3:AB3"/>
    <mergeCell ref="A59:B59"/>
    <mergeCell ref="A54:A57"/>
    <mergeCell ref="M3:O3"/>
    <mergeCell ref="W3:Y3"/>
    <mergeCell ref="A45:A49"/>
    <mergeCell ref="A50:A53"/>
    <mergeCell ref="A36:A40"/>
    <mergeCell ref="A23:A27"/>
    <mergeCell ref="A28:A31"/>
    <mergeCell ref="A6:A10"/>
    <mergeCell ref="W4:W5"/>
    <mergeCell ref="A11:A14"/>
    <mergeCell ref="A15:A18"/>
    <mergeCell ref="A32:A35"/>
    <mergeCell ref="A19:A22"/>
    <mergeCell ref="A41:A44"/>
    <mergeCell ref="J4:J5"/>
    <mergeCell ref="X4:X5"/>
    <mergeCell ref="Y4:Y5"/>
    <mergeCell ref="Z4:Z5"/>
    <mergeCell ref="AA4:AA5"/>
    <mergeCell ref="AB4:AB5"/>
    <mergeCell ref="K4:K5"/>
    <mergeCell ref="L4:L5"/>
    <mergeCell ref="M4:M5"/>
    <mergeCell ref="N4:N5"/>
    <mergeCell ref="O4:O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M59:O59 K59:L59 J31 X59:Y59" formulaRange="1"/>
    <ignoredError sqref="J58 J59 M58 P58:W58 Z58" numberStoredAsText="1" formulaRange="1"/>
    <ignoredError sqref="A59:B59 C58:I59 J6 P6:W22 P24:W57 Q23:W23 B6:B5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4"/>
  <sheetViews>
    <sheetView showGridLines="0" showZeros="0" zoomScalePageLayoutView="0" workbookViewId="0" topLeftCell="A1">
      <pane xSplit="2" ySplit="5" topLeftCell="C6" activePane="bottomRight" state="frozen"/>
      <selection pane="topLeft" activeCell="A40" sqref="A40:A48"/>
      <selection pane="topRight" activeCell="A40" sqref="A40:A48"/>
      <selection pane="bottomLeft" activeCell="A40" sqref="A40:A48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9.875" style="221" customWidth="1"/>
    <col min="16" max="22" width="7.75390625" style="171" customWidth="1"/>
    <col min="23" max="25" width="7.875" style="171" customWidth="1"/>
    <col min="26" max="28" width="7.875" style="221" customWidth="1"/>
    <col min="29" max="16384" width="9.00390625" style="169" customWidth="1"/>
  </cols>
  <sheetData>
    <row r="1" spans="1:28" s="114" customFormat="1" ht="24.75" customHeight="1">
      <c r="A1" s="7" t="s">
        <v>106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9"/>
      <c r="Q1" s="9"/>
      <c r="R1" s="9"/>
      <c r="S1" s="9"/>
      <c r="T1" s="9"/>
      <c r="U1" s="9"/>
      <c r="V1" s="9"/>
      <c r="W1" s="9"/>
      <c r="X1" s="9"/>
      <c r="Y1" s="9"/>
      <c r="Z1" s="10"/>
      <c r="AA1" s="10"/>
      <c r="AB1" s="12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100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43" t="s">
        <v>100</v>
      </c>
      <c r="Q3" s="544"/>
      <c r="R3" s="544"/>
      <c r="S3" s="544"/>
      <c r="T3" s="544"/>
      <c r="U3" s="544"/>
      <c r="V3" s="544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 t="s">
        <v>99</v>
      </c>
      <c r="K4" s="515" t="s">
        <v>95</v>
      </c>
      <c r="L4" s="511" t="s">
        <v>93</v>
      </c>
      <c r="M4" s="513" t="s">
        <v>99</v>
      </c>
      <c r="N4" s="515" t="s">
        <v>95</v>
      </c>
      <c r="O4" s="517" t="s">
        <v>93</v>
      </c>
      <c r="P4" s="487"/>
      <c r="Q4" s="490"/>
      <c r="R4" s="490"/>
      <c r="S4" s="490"/>
      <c r="T4" s="490"/>
      <c r="U4" s="490"/>
      <c r="V4" s="487"/>
      <c r="W4" s="513" t="s">
        <v>99</v>
      </c>
      <c r="X4" s="515" t="s">
        <v>95</v>
      </c>
      <c r="Y4" s="511" t="s">
        <v>93</v>
      </c>
      <c r="Z4" s="513" t="s">
        <v>99</v>
      </c>
      <c r="AA4" s="515" t="s">
        <v>95</v>
      </c>
      <c r="AB4" s="511" t="s">
        <v>93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82" customFormat="1" ht="13.5" customHeight="1">
      <c r="A6" s="528">
        <v>9</v>
      </c>
      <c r="B6" s="118" t="s">
        <v>35</v>
      </c>
      <c r="C6" s="172">
        <v>9</v>
      </c>
      <c r="D6" s="173">
        <v>26</v>
      </c>
      <c r="E6" s="173">
        <v>11</v>
      </c>
      <c r="F6" s="173">
        <v>66</v>
      </c>
      <c r="G6" s="173">
        <v>19</v>
      </c>
      <c r="H6" s="173">
        <v>9</v>
      </c>
      <c r="I6" s="174">
        <v>12</v>
      </c>
      <c r="J6" s="172">
        <f>SUM(C6:I6)</f>
        <v>152</v>
      </c>
      <c r="K6" s="173">
        <v>130</v>
      </c>
      <c r="L6" s="174">
        <v>118</v>
      </c>
      <c r="M6" s="84">
        <v>9920</v>
      </c>
      <c r="N6" s="175">
        <v>8696</v>
      </c>
      <c r="O6" s="176">
        <v>9857</v>
      </c>
      <c r="P6" s="177">
        <f aca="true" t="shared" si="0" ref="P6:P36">C6/3</f>
        <v>3</v>
      </c>
      <c r="Q6" s="125">
        <f aca="true" t="shared" si="1" ref="Q6:Q36">D6/6</f>
        <v>4.333333333333333</v>
      </c>
      <c r="R6" s="125">
        <f aca="true" t="shared" si="2" ref="R6:R36">E6/5</f>
        <v>2.2</v>
      </c>
      <c r="S6" s="125">
        <f aca="true" t="shared" si="3" ref="S6:S36">F6/11</f>
        <v>6</v>
      </c>
      <c r="T6" s="125">
        <f aca="true" t="shared" si="4" ref="T6:T36">G6/4</f>
        <v>4.75</v>
      </c>
      <c r="U6" s="125">
        <f aca="true" t="shared" si="5" ref="U6:U36">H6/4</f>
        <v>2.25</v>
      </c>
      <c r="V6" s="178">
        <f aca="true" t="shared" si="6" ref="V6:V36">I6/4</f>
        <v>3</v>
      </c>
      <c r="W6" s="124">
        <f>J6/37</f>
        <v>4.108108108108108</v>
      </c>
      <c r="X6" s="125">
        <v>3.5135135135135136</v>
      </c>
      <c r="Y6" s="178">
        <v>3.189189189189189</v>
      </c>
      <c r="Z6" s="124">
        <v>3.15</v>
      </c>
      <c r="AA6" s="93">
        <v>2.77</v>
      </c>
      <c r="AB6" s="94">
        <v>3.26</v>
      </c>
    </row>
    <row r="7" spans="1:28" s="182" customFormat="1" ht="13.5" customHeight="1">
      <c r="A7" s="520"/>
      <c r="B7" s="6" t="s">
        <v>36</v>
      </c>
      <c r="C7" s="183">
        <v>16</v>
      </c>
      <c r="D7" s="184">
        <v>24</v>
      </c>
      <c r="E7" s="184">
        <v>13</v>
      </c>
      <c r="F7" s="184">
        <v>68</v>
      </c>
      <c r="G7" s="184">
        <v>12</v>
      </c>
      <c r="H7" s="184">
        <v>10</v>
      </c>
      <c r="I7" s="185">
        <v>5</v>
      </c>
      <c r="J7" s="183">
        <f aca="true" t="shared" si="7" ref="J7:J57">SUM(C7:I7)</f>
        <v>148</v>
      </c>
      <c r="K7" s="184">
        <v>150</v>
      </c>
      <c r="L7" s="185">
        <v>137</v>
      </c>
      <c r="M7" s="24">
        <v>10118</v>
      </c>
      <c r="N7" s="186">
        <v>8452</v>
      </c>
      <c r="O7" s="187">
        <v>9641</v>
      </c>
      <c r="P7" s="188">
        <f t="shared" si="0"/>
        <v>5.333333333333333</v>
      </c>
      <c r="Q7" s="130">
        <f t="shared" si="1"/>
        <v>4</v>
      </c>
      <c r="R7" s="130">
        <f t="shared" si="2"/>
        <v>2.6</v>
      </c>
      <c r="S7" s="130">
        <f t="shared" si="3"/>
        <v>6.181818181818182</v>
      </c>
      <c r="T7" s="130">
        <f t="shared" si="4"/>
        <v>3</v>
      </c>
      <c r="U7" s="130">
        <f t="shared" si="5"/>
        <v>2.5</v>
      </c>
      <c r="V7" s="189">
        <f t="shared" si="6"/>
        <v>1.25</v>
      </c>
      <c r="W7" s="129">
        <f aca="true" t="shared" si="8" ref="W7:W36">J7/37</f>
        <v>4</v>
      </c>
      <c r="X7" s="130">
        <v>4.054054054054054</v>
      </c>
      <c r="Y7" s="189">
        <v>3.7027027027027026</v>
      </c>
      <c r="Z7" s="129">
        <v>3.22</v>
      </c>
      <c r="AA7" s="33">
        <v>2.7</v>
      </c>
      <c r="AB7" s="34">
        <v>3.2</v>
      </c>
    </row>
    <row r="8" spans="1:28" s="182" customFormat="1" ht="13.5" customHeight="1">
      <c r="A8" s="520"/>
      <c r="B8" s="6" t="s">
        <v>37</v>
      </c>
      <c r="C8" s="183">
        <v>14</v>
      </c>
      <c r="D8" s="184">
        <v>15</v>
      </c>
      <c r="E8" s="184">
        <v>6</v>
      </c>
      <c r="F8" s="184">
        <v>47</v>
      </c>
      <c r="G8" s="184">
        <v>10</v>
      </c>
      <c r="H8" s="184">
        <v>9</v>
      </c>
      <c r="I8" s="185">
        <v>4</v>
      </c>
      <c r="J8" s="183">
        <f t="shared" si="7"/>
        <v>105</v>
      </c>
      <c r="K8" s="184">
        <v>97</v>
      </c>
      <c r="L8" s="185">
        <v>113</v>
      </c>
      <c r="M8" s="24">
        <v>8554</v>
      </c>
      <c r="N8" s="186">
        <v>6623</v>
      </c>
      <c r="O8" s="187">
        <v>8141</v>
      </c>
      <c r="P8" s="188">
        <f t="shared" si="0"/>
        <v>4.666666666666667</v>
      </c>
      <c r="Q8" s="130">
        <f t="shared" si="1"/>
        <v>2.5</v>
      </c>
      <c r="R8" s="130">
        <f t="shared" si="2"/>
        <v>1.2</v>
      </c>
      <c r="S8" s="130">
        <f t="shared" si="3"/>
        <v>4.2727272727272725</v>
      </c>
      <c r="T8" s="130">
        <f t="shared" si="4"/>
        <v>2.5</v>
      </c>
      <c r="U8" s="130">
        <f t="shared" si="5"/>
        <v>2.25</v>
      </c>
      <c r="V8" s="189">
        <f t="shared" si="6"/>
        <v>1</v>
      </c>
      <c r="W8" s="129">
        <f t="shared" si="8"/>
        <v>2.8378378378378377</v>
      </c>
      <c r="X8" s="130">
        <v>2.6216216216216215</v>
      </c>
      <c r="Y8" s="189">
        <v>3.054054054054054</v>
      </c>
      <c r="Z8" s="129">
        <v>2.73</v>
      </c>
      <c r="AA8" s="33">
        <v>2.11</v>
      </c>
      <c r="AB8" s="34">
        <v>2.69</v>
      </c>
    </row>
    <row r="9" spans="1:28" s="182" customFormat="1" ht="13.5" customHeight="1">
      <c r="A9" s="521"/>
      <c r="B9" s="135" t="s">
        <v>38</v>
      </c>
      <c r="C9" s="192">
        <v>21</v>
      </c>
      <c r="D9" s="193">
        <v>21</v>
      </c>
      <c r="E9" s="193">
        <v>6</v>
      </c>
      <c r="F9" s="193">
        <v>62</v>
      </c>
      <c r="G9" s="193">
        <v>19</v>
      </c>
      <c r="H9" s="193">
        <v>7</v>
      </c>
      <c r="I9" s="194">
        <v>10</v>
      </c>
      <c r="J9" s="192">
        <f t="shared" si="7"/>
        <v>146</v>
      </c>
      <c r="K9" s="193">
        <v>108</v>
      </c>
      <c r="L9" s="194">
        <v>150</v>
      </c>
      <c r="M9" s="39">
        <v>9756</v>
      </c>
      <c r="N9" s="195">
        <v>8159</v>
      </c>
      <c r="O9" s="196">
        <v>9368</v>
      </c>
      <c r="P9" s="197">
        <f t="shared" si="0"/>
        <v>7</v>
      </c>
      <c r="Q9" s="141">
        <f t="shared" si="1"/>
        <v>3.5</v>
      </c>
      <c r="R9" s="141">
        <f t="shared" si="2"/>
        <v>1.2</v>
      </c>
      <c r="S9" s="141">
        <f t="shared" si="3"/>
        <v>5.636363636363637</v>
      </c>
      <c r="T9" s="141">
        <f t="shared" si="4"/>
        <v>4.75</v>
      </c>
      <c r="U9" s="141">
        <f t="shared" si="5"/>
        <v>1.75</v>
      </c>
      <c r="V9" s="198">
        <f t="shared" si="6"/>
        <v>2.5</v>
      </c>
      <c r="W9" s="140">
        <f t="shared" si="8"/>
        <v>3.945945945945946</v>
      </c>
      <c r="X9" s="141">
        <v>2.918918918918919</v>
      </c>
      <c r="Y9" s="198">
        <v>4.054054054054054</v>
      </c>
      <c r="Z9" s="140">
        <v>3.09</v>
      </c>
      <c r="AA9" s="48">
        <v>2.6</v>
      </c>
      <c r="AB9" s="49">
        <v>3.09</v>
      </c>
    </row>
    <row r="10" spans="1:28" s="126" customFormat="1" ht="13.5" customHeight="1">
      <c r="A10" s="531">
        <v>10</v>
      </c>
      <c r="B10" s="202">
        <v>40</v>
      </c>
      <c r="C10" s="24">
        <v>18</v>
      </c>
      <c r="D10" s="51">
        <v>20</v>
      </c>
      <c r="E10" s="51">
        <v>9</v>
      </c>
      <c r="F10" s="51">
        <v>75</v>
      </c>
      <c r="G10" s="51">
        <v>30</v>
      </c>
      <c r="H10" s="51">
        <v>5</v>
      </c>
      <c r="I10" s="52">
        <v>6</v>
      </c>
      <c r="J10" s="24">
        <f t="shared" si="7"/>
        <v>163</v>
      </c>
      <c r="K10" s="51">
        <v>120</v>
      </c>
      <c r="L10" s="52">
        <v>143</v>
      </c>
      <c r="M10" s="25">
        <v>9967</v>
      </c>
      <c r="N10" s="26">
        <v>8633</v>
      </c>
      <c r="O10" s="27">
        <v>9833</v>
      </c>
      <c r="P10" s="28">
        <f t="shared" si="0"/>
        <v>6</v>
      </c>
      <c r="Q10" s="29">
        <f t="shared" si="1"/>
        <v>3.3333333333333335</v>
      </c>
      <c r="R10" s="29">
        <f t="shared" si="2"/>
        <v>1.8</v>
      </c>
      <c r="S10" s="29">
        <f t="shared" si="3"/>
        <v>6.818181818181818</v>
      </c>
      <c r="T10" s="29">
        <f t="shared" si="4"/>
        <v>7.5</v>
      </c>
      <c r="U10" s="29">
        <f t="shared" si="5"/>
        <v>1.25</v>
      </c>
      <c r="V10" s="30">
        <f t="shared" si="6"/>
        <v>1.5</v>
      </c>
      <c r="W10" s="31">
        <f t="shared" si="8"/>
        <v>4.405405405405405</v>
      </c>
      <c r="X10" s="29">
        <v>3.2432432432432434</v>
      </c>
      <c r="Y10" s="30">
        <v>3.864864864864865</v>
      </c>
      <c r="Z10" s="32">
        <v>3.17</v>
      </c>
      <c r="AA10" s="33">
        <v>2.77</v>
      </c>
      <c r="AB10" s="34">
        <v>3.26</v>
      </c>
    </row>
    <row r="11" spans="1:28" s="126" customFormat="1" ht="13.5" customHeight="1">
      <c r="A11" s="532"/>
      <c r="B11" s="202">
        <v>41</v>
      </c>
      <c r="C11" s="24">
        <v>16</v>
      </c>
      <c r="D11" s="51">
        <v>20</v>
      </c>
      <c r="E11" s="51">
        <v>8</v>
      </c>
      <c r="F11" s="51">
        <v>75</v>
      </c>
      <c r="G11" s="51">
        <v>19</v>
      </c>
      <c r="H11" s="51">
        <v>3</v>
      </c>
      <c r="I11" s="52">
        <v>6</v>
      </c>
      <c r="J11" s="24">
        <f t="shared" si="7"/>
        <v>147</v>
      </c>
      <c r="K11" s="51">
        <v>138</v>
      </c>
      <c r="L11" s="52">
        <v>140</v>
      </c>
      <c r="M11" s="25">
        <v>9375</v>
      </c>
      <c r="N11" s="26">
        <v>8282</v>
      </c>
      <c r="O11" s="27">
        <v>9307</v>
      </c>
      <c r="P11" s="28">
        <f t="shared" si="0"/>
        <v>5.333333333333333</v>
      </c>
      <c r="Q11" s="29">
        <f t="shared" si="1"/>
        <v>3.3333333333333335</v>
      </c>
      <c r="R11" s="29">
        <f t="shared" si="2"/>
        <v>1.6</v>
      </c>
      <c r="S11" s="29">
        <f t="shared" si="3"/>
        <v>6.818181818181818</v>
      </c>
      <c r="T11" s="29">
        <f t="shared" si="4"/>
        <v>4.75</v>
      </c>
      <c r="U11" s="29">
        <f t="shared" si="5"/>
        <v>0.75</v>
      </c>
      <c r="V11" s="30">
        <f t="shared" si="6"/>
        <v>1.5</v>
      </c>
      <c r="W11" s="31">
        <f t="shared" si="8"/>
        <v>3.972972972972973</v>
      </c>
      <c r="X11" s="29">
        <v>3.72972972972973</v>
      </c>
      <c r="Y11" s="30">
        <v>3.7837837837837838</v>
      </c>
      <c r="Z11" s="32">
        <v>2.97</v>
      </c>
      <c r="AA11" s="33">
        <v>2.64</v>
      </c>
      <c r="AB11" s="34">
        <v>3.07</v>
      </c>
    </row>
    <row r="12" spans="1:28" s="126" customFormat="1" ht="13.5" customHeight="1">
      <c r="A12" s="532"/>
      <c r="B12" s="202">
        <v>42</v>
      </c>
      <c r="C12" s="24">
        <v>10</v>
      </c>
      <c r="D12" s="51">
        <v>15</v>
      </c>
      <c r="E12" s="51">
        <v>12</v>
      </c>
      <c r="F12" s="51">
        <v>83</v>
      </c>
      <c r="G12" s="51">
        <v>21</v>
      </c>
      <c r="H12" s="51">
        <v>16</v>
      </c>
      <c r="I12" s="52">
        <v>5</v>
      </c>
      <c r="J12" s="24">
        <f t="shared" si="7"/>
        <v>162</v>
      </c>
      <c r="K12" s="51">
        <v>184</v>
      </c>
      <c r="L12" s="52">
        <v>137</v>
      </c>
      <c r="M12" s="25">
        <v>11791</v>
      </c>
      <c r="N12" s="26">
        <v>9341</v>
      </c>
      <c r="O12" s="27">
        <v>11245</v>
      </c>
      <c r="P12" s="28">
        <f t="shared" si="0"/>
        <v>3.3333333333333335</v>
      </c>
      <c r="Q12" s="29">
        <f t="shared" si="1"/>
        <v>2.5</v>
      </c>
      <c r="R12" s="29">
        <f t="shared" si="2"/>
        <v>2.4</v>
      </c>
      <c r="S12" s="29">
        <f t="shared" si="3"/>
        <v>7.545454545454546</v>
      </c>
      <c r="T12" s="29">
        <f t="shared" si="4"/>
        <v>5.25</v>
      </c>
      <c r="U12" s="29">
        <f t="shared" si="5"/>
        <v>4</v>
      </c>
      <c r="V12" s="30">
        <f t="shared" si="6"/>
        <v>1.25</v>
      </c>
      <c r="W12" s="31">
        <f t="shared" si="8"/>
        <v>4.378378378378378</v>
      </c>
      <c r="X12" s="29">
        <v>4.972972972972973</v>
      </c>
      <c r="Y12" s="30">
        <v>3.7027027027027026</v>
      </c>
      <c r="Z12" s="32">
        <v>3.74</v>
      </c>
      <c r="AA12" s="33">
        <v>2.97</v>
      </c>
      <c r="AB12" s="34">
        <v>3.71</v>
      </c>
    </row>
    <row r="13" spans="1:28" s="126" customFormat="1" ht="13.5" customHeight="1">
      <c r="A13" s="532"/>
      <c r="B13" s="202">
        <v>43</v>
      </c>
      <c r="C13" s="24">
        <v>19</v>
      </c>
      <c r="D13" s="51">
        <v>27</v>
      </c>
      <c r="E13" s="51">
        <v>23</v>
      </c>
      <c r="F13" s="51">
        <v>110</v>
      </c>
      <c r="G13" s="51">
        <v>26</v>
      </c>
      <c r="H13" s="51">
        <v>23</v>
      </c>
      <c r="I13" s="52">
        <v>11</v>
      </c>
      <c r="J13" s="24">
        <f t="shared" si="7"/>
        <v>239</v>
      </c>
      <c r="K13" s="51">
        <v>246</v>
      </c>
      <c r="L13" s="52">
        <v>172</v>
      </c>
      <c r="M13" s="25">
        <v>14628</v>
      </c>
      <c r="N13" s="26">
        <v>10094</v>
      </c>
      <c r="O13" s="27">
        <v>13721</v>
      </c>
      <c r="P13" s="28">
        <f t="shared" si="0"/>
        <v>6.333333333333333</v>
      </c>
      <c r="Q13" s="29">
        <f t="shared" si="1"/>
        <v>4.5</v>
      </c>
      <c r="R13" s="29">
        <f t="shared" si="2"/>
        <v>4.6</v>
      </c>
      <c r="S13" s="29">
        <f t="shared" si="3"/>
        <v>10</v>
      </c>
      <c r="T13" s="29">
        <f t="shared" si="4"/>
        <v>6.5</v>
      </c>
      <c r="U13" s="29">
        <f t="shared" si="5"/>
        <v>5.75</v>
      </c>
      <c r="V13" s="30">
        <f t="shared" si="6"/>
        <v>2.75</v>
      </c>
      <c r="W13" s="31">
        <f t="shared" si="8"/>
        <v>6.45945945945946</v>
      </c>
      <c r="X13" s="29">
        <v>6.648648648648648</v>
      </c>
      <c r="Y13" s="30">
        <v>4.648648648648648</v>
      </c>
      <c r="Z13" s="32">
        <v>4.64</v>
      </c>
      <c r="AA13" s="33">
        <v>3.21</v>
      </c>
      <c r="AB13" s="34">
        <v>4.53</v>
      </c>
    </row>
    <row r="14" spans="1:28" s="126" customFormat="1" ht="13.5" customHeight="1">
      <c r="A14" s="534">
        <v>11</v>
      </c>
      <c r="B14" s="204">
        <v>44</v>
      </c>
      <c r="C14" s="54">
        <v>15</v>
      </c>
      <c r="D14" s="55">
        <v>29</v>
      </c>
      <c r="E14" s="55">
        <v>33</v>
      </c>
      <c r="F14" s="55">
        <v>120</v>
      </c>
      <c r="G14" s="55">
        <v>25</v>
      </c>
      <c r="H14" s="55">
        <v>38</v>
      </c>
      <c r="I14" s="56">
        <v>23</v>
      </c>
      <c r="J14" s="54">
        <f t="shared" si="7"/>
        <v>283</v>
      </c>
      <c r="K14" s="55">
        <v>238</v>
      </c>
      <c r="L14" s="56">
        <v>218</v>
      </c>
      <c r="M14" s="57">
        <v>17694</v>
      </c>
      <c r="N14" s="58">
        <v>10443</v>
      </c>
      <c r="O14" s="59">
        <v>16186</v>
      </c>
      <c r="P14" s="60">
        <f t="shared" si="0"/>
        <v>5</v>
      </c>
      <c r="Q14" s="61">
        <f t="shared" si="1"/>
        <v>4.833333333333333</v>
      </c>
      <c r="R14" s="61">
        <f t="shared" si="2"/>
        <v>6.6</v>
      </c>
      <c r="S14" s="61">
        <f t="shared" si="3"/>
        <v>10.909090909090908</v>
      </c>
      <c r="T14" s="61">
        <f t="shared" si="4"/>
        <v>6.25</v>
      </c>
      <c r="U14" s="61">
        <f t="shared" si="5"/>
        <v>9.5</v>
      </c>
      <c r="V14" s="62">
        <f t="shared" si="6"/>
        <v>5.75</v>
      </c>
      <c r="W14" s="63">
        <f t="shared" si="8"/>
        <v>7.648648648648648</v>
      </c>
      <c r="X14" s="61">
        <v>6.4324324324324325</v>
      </c>
      <c r="Y14" s="62">
        <v>5.891891891891892</v>
      </c>
      <c r="Z14" s="64">
        <v>5.61</v>
      </c>
      <c r="AA14" s="65">
        <v>3.32</v>
      </c>
      <c r="AB14" s="66">
        <v>5.33</v>
      </c>
    </row>
    <row r="15" spans="1:28" s="134" customFormat="1" ht="13.5" customHeight="1">
      <c r="A15" s="535"/>
      <c r="B15" s="210">
        <v>45</v>
      </c>
      <c r="C15" s="25">
        <v>27</v>
      </c>
      <c r="D15" s="26">
        <v>26</v>
      </c>
      <c r="E15" s="26">
        <v>31</v>
      </c>
      <c r="F15" s="26">
        <v>183</v>
      </c>
      <c r="G15" s="26">
        <v>60</v>
      </c>
      <c r="H15" s="26">
        <v>42</v>
      </c>
      <c r="I15" s="68">
        <v>58</v>
      </c>
      <c r="J15" s="24">
        <f t="shared" si="7"/>
        <v>427</v>
      </c>
      <c r="K15" s="26">
        <v>252</v>
      </c>
      <c r="L15" s="68">
        <v>309</v>
      </c>
      <c r="M15" s="25">
        <v>27695</v>
      </c>
      <c r="N15" s="26">
        <v>12422</v>
      </c>
      <c r="O15" s="27">
        <v>23489</v>
      </c>
      <c r="P15" s="28">
        <f t="shared" si="0"/>
        <v>9</v>
      </c>
      <c r="Q15" s="29">
        <f t="shared" si="1"/>
        <v>4.333333333333333</v>
      </c>
      <c r="R15" s="29">
        <f t="shared" si="2"/>
        <v>6.2</v>
      </c>
      <c r="S15" s="29">
        <f t="shared" si="3"/>
        <v>16.636363636363637</v>
      </c>
      <c r="T15" s="29">
        <f t="shared" si="4"/>
        <v>15</v>
      </c>
      <c r="U15" s="29">
        <f t="shared" si="5"/>
        <v>10.5</v>
      </c>
      <c r="V15" s="30">
        <f t="shared" si="6"/>
        <v>14.5</v>
      </c>
      <c r="W15" s="31">
        <f t="shared" si="8"/>
        <v>11.54054054054054</v>
      </c>
      <c r="X15" s="69">
        <v>6.8108108108108105</v>
      </c>
      <c r="Y15" s="70">
        <v>8.35135135135135</v>
      </c>
      <c r="Z15" s="32">
        <v>8.78</v>
      </c>
      <c r="AA15" s="33">
        <v>3.94</v>
      </c>
      <c r="AB15" s="34">
        <v>7.73</v>
      </c>
    </row>
    <row r="16" spans="1:28" s="134" customFormat="1" ht="13.5" customHeight="1">
      <c r="A16" s="535"/>
      <c r="B16" s="210">
        <v>46</v>
      </c>
      <c r="C16" s="25">
        <v>34</v>
      </c>
      <c r="D16" s="26">
        <v>45</v>
      </c>
      <c r="E16" s="26">
        <v>24</v>
      </c>
      <c r="F16" s="26">
        <v>259</v>
      </c>
      <c r="G16" s="26">
        <v>89</v>
      </c>
      <c r="H16" s="26">
        <v>28</v>
      </c>
      <c r="I16" s="68">
        <v>122</v>
      </c>
      <c r="J16" s="24">
        <f t="shared" si="7"/>
        <v>601</v>
      </c>
      <c r="K16" s="26">
        <v>289</v>
      </c>
      <c r="L16" s="68">
        <v>479</v>
      </c>
      <c r="M16" s="25">
        <v>35996</v>
      </c>
      <c r="N16" s="26">
        <v>14755</v>
      </c>
      <c r="O16" s="27">
        <v>32280</v>
      </c>
      <c r="P16" s="28">
        <f t="shared" si="0"/>
        <v>11.333333333333334</v>
      </c>
      <c r="Q16" s="29">
        <f t="shared" si="1"/>
        <v>7.5</v>
      </c>
      <c r="R16" s="29">
        <f t="shared" si="2"/>
        <v>4.8</v>
      </c>
      <c r="S16" s="29">
        <f t="shared" si="3"/>
        <v>23.545454545454547</v>
      </c>
      <c r="T16" s="29">
        <f t="shared" si="4"/>
        <v>22.25</v>
      </c>
      <c r="U16" s="29">
        <f t="shared" si="5"/>
        <v>7</v>
      </c>
      <c r="V16" s="30">
        <f t="shared" si="6"/>
        <v>30.5</v>
      </c>
      <c r="W16" s="31">
        <f t="shared" si="8"/>
        <v>16.243243243243242</v>
      </c>
      <c r="X16" s="69">
        <v>7.8108108108108105</v>
      </c>
      <c r="Y16" s="70">
        <v>12.945945945945946</v>
      </c>
      <c r="Z16" s="32">
        <v>11.42</v>
      </c>
      <c r="AA16" s="33">
        <v>4.69</v>
      </c>
      <c r="AB16" s="34">
        <v>10.68</v>
      </c>
    </row>
    <row r="17" spans="1:28" s="134" customFormat="1" ht="13.5" customHeight="1">
      <c r="A17" s="535"/>
      <c r="B17" s="210">
        <v>47</v>
      </c>
      <c r="C17" s="25">
        <v>36</v>
      </c>
      <c r="D17" s="26">
        <v>70</v>
      </c>
      <c r="E17" s="26">
        <v>46</v>
      </c>
      <c r="F17" s="26">
        <v>425</v>
      </c>
      <c r="G17" s="26">
        <v>66</v>
      </c>
      <c r="H17" s="26">
        <v>41</v>
      </c>
      <c r="I17" s="68">
        <v>117</v>
      </c>
      <c r="J17" s="24">
        <f t="shared" si="7"/>
        <v>801</v>
      </c>
      <c r="K17" s="26">
        <v>305</v>
      </c>
      <c r="L17" s="68">
        <v>557</v>
      </c>
      <c r="M17" s="25">
        <v>41145</v>
      </c>
      <c r="N17" s="26">
        <v>16016</v>
      </c>
      <c r="O17" s="27">
        <v>38702</v>
      </c>
      <c r="P17" s="28">
        <f t="shared" si="0"/>
        <v>12</v>
      </c>
      <c r="Q17" s="29">
        <f t="shared" si="1"/>
        <v>11.666666666666666</v>
      </c>
      <c r="R17" s="29">
        <f t="shared" si="2"/>
        <v>9.2</v>
      </c>
      <c r="S17" s="29">
        <f t="shared" si="3"/>
        <v>38.63636363636363</v>
      </c>
      <c r="T17" s="29">
        <f t="shared" si="4"/>
        <v>16.5</v>
      </c>
      <c r="U17" s="29">
        <f t="shared" si="5"/>
        <v>10.25</v>
      </c>
      <c r="V17" s="30">
        <f t="shared" si="6"/>
        <v>29.25</v>
      </c>
      <c r="W17" s="31">
        <f t="shared" si="8"/>
        <v>21.64864864864865</v>
      </c>
      <c r="X17" s="69">
        <v>8.243243243243244</v>
      </c>
      <c r="Y17" s="70">
        <v>15.054054054054054</v>
      </c>
      <c r="Z17" s="32">
        <v>13.04</v>
      </c>
      <c r="AA17" s="33">
        <v>5.1</v>
      </c>
      <c r="AB17" s="34">
        <v>12.74</v>
      </c>
    </row>
    <row r="18" spans="1:28" s="134" customFormat="1" ht="13.5" customHeight="1">
      <c r="A18" s="536"/>
      <c r="B18" s="212">
        <v>48</v>
      </c>
      <c r="C18" s="40">
        <v>51</v>
      </c>
      <c r="D18" s="41">
        <v>125</v>
      </c>
      <c r="E18" s="41">
        <v>63</v>
      </c>
      <c r="F18" s="41">
        <v>458</v>
      </c>
      <c r="G18" s="41">
        <v>133</v>
      </c>
      <c r="H18" s="41">
        <v>71</v>
      </c>
      <c r="I18" s="136">
        <v>61</v>
      </c>
      <c r="J18" s="39">
        <f t="shared" si="7"/>
        <v>962</v>
      </c>
      <c r="K18" s="41">
        <v>412</v>
      </c>
      <c r="L18" s="136">
        <v>703</v>
      </c>
      <c r="M18" s="40">
        <v>56902</v>
      </c>
      <c r="N18" s="41">
        <v>22100</v>
      </c>
      <c r="O18" s="42">
        <v>48130</v>
      </c>
      <c r="P18" s="43">
        <f t="shared" si="0"/>
        <v>17</v>
      </c>
      <c r="Q18" s="44">
        <f t="shared" si="1"/>
        <v>20.833333333333332</v>
      </c>
      <c r="R18" s="44">
        <f t="shared" si="2"/>
        <v>12.6</v>
      </c>
      <c r="S18" s="44">
        <f t="shared" si="3"/>
        <v>41.63636363636363</v>
      </c>
      <c r="T18" s="44">
        <f t="shared" si="4"/>
        <v>33.25</v>
      </c>
      <c r="U18" s="44">
        <f t="shared" si="5"/>
        <v>17.75</v>
      </c>
      <c r="V18" s="45">
        <f t="shared" si="6"/>
        <v>15.25</v>
      </c>
      <c r="W18" s="46">
        <f t="shared" si="8"/>
        <v>26</v>
      </c>
      <c r="X18" s="137">
        <v>11.135135135135135</v>
      </c>
      <c r="Y18" s="138">
        <v>19</v>
      </c>
      <c r="Z18" s="47">
        <v>18.04</v>
      </c>
      <c r="AA18" s="48">
        <v>7.02</v>
      </c>
      <c r="AB18" s="49">
        <v>15.88</v>
      </c>
    </row>
    <row r="19" spans="1:28" s="134" customFormat="1" ht="13.5" customHeight="1">
      <c r="A19" s="534">
        <v>12</v>
      </c>
      <c r="B19" s="210">
        <v>49</v>
      </c>
      <c r="C19" s="25">
        <v>70</v>
      </c>
      <c r="D19" s="26">
        <v>160</v>
      </c>
      <c r="E19" s="26">
        <v>82</v>
      </c>
      <c r="F19" s="26">
        <v>545</v>
      </c>
      <c r="G19" s="26">
        <v>153</v>
      </c>
      <c r="H19" s="26">
        <v>106</v>
      </c>
      <c r="I19" s="68">
        <v>62</v>
      </c>
      <c r="J19" s="24">
        <f t="shared" si="7"/>
        <v>1178</v>
      </c>
      <c r="K19" s="26">
        <v>377</v>
      </c>
      <c r="L19" s="68">
        <v>939</v>
      </c>
      <c r="M19" s="25">
        <v>62080</v>
      </c>
      <c r="N19" s="26">
        <v>28231</v>
      </c>
      <c r="O19" s="27">
        <v>52474</v>
      </c>
      <c r="P19" s="28">
        <f t="shared" si="0"/>
        <v>23.333333333333332</v>
      </c>
      <c r="Q19" s="29">
        <f t="shared" si="1"/>
        <v>26.666666666666668</v>
      </c>
      <c r="R19" s="29">
        <f t="shared" si="2"/>
        <v>16.4</v>
      </c>
      <c r="S19" s="29">
        <f t="shared" si="3"/>
        <v>49.54545454545455</v>
      </c>
      <c r="T19" s="29">
        <f t="shared" si="4"/>
        <v>38.25</v>
      </c>
      <c r="U19" s="29">
        <f t="shared" si="5"/>
        <v>26.5</v>
      </c>
      <c r="V19" s="30">
        <f t="shared" si="6"/>
        <v>15.5</v>
      </c>
      <c r="W19" s="31">
        <f t="shared" si="8"/>
        <v>31.83783783783784</v>
      </c>
      <c r="X19" s="69">
        <v>10.18918918918919</v>
      </c>
      <c r="Y19" s="70">
        <v>25.37837837837838</v>
      </c>
      <c r="Z19" s="32">
        <v>19.65</v>
      </c>
      <c r="AA19" s="33">
        <v>8.97</v>
      </c>
      <c r="AB19" s="34">
        <v>17.26</v>
      </c>
    </row>
    <row r="20" spans="1:28" s="134" customFormat="1" ht="13.5" customHeight="1">
      <c r="A20" s="535"/>
      <c r="B20" s="210">
        <v>50</v>
      </c>
      <c r="C20" s="25">
        <v>92</v>
      </c>
      <c r="D20" s="26">
        <v>164</v>
      </c>
      <c r="E20" s="26">
        <v>69</v>
      </c>
      <c r="F20" s="26">
        <v>509</v>
      </c>
      <c r="G20" s="26">
        <v>125</v>
      </c>
      <c r="H20" s="26">
        <v>92</v>
      </c>
      <c r="I20" s="68">
        <v>50</v>
      </c>
      <c r="J20" s="24">
        <f t="shared" si="7"/>
        <v>1101</v>
      </c>
      <c r="K20" s="26">
        <v>385</v>
      </c>
      <c r="L20" s="68">
        <v>1090</v>
      </c>
      <c r="M20" s="25">
        <v>60727</v>
      </c>
      <c r="N20" s="26">
        <v>36848</v>
      </c>
      <c r="O20" s="27">
        <v>56217</v>
      </c>
      <c r="P20" s="28">
        <f t="shared" si="0"/>
        <v>30.666666666666668</v>
      </c>
      <c r="Q20" s="29">
        <f t="shared" si="1"/>
        <v>27.333333333333332</v>
      </c>
      <c r="R20" s="29">
        <f t="shared" si="2"/>
        <v>13.8</v>
      </c>
      <c r="S20" s="29">
        <f t="shared" si="3"/>
        <v>46.27272727272727</v>
      </c>
      <c r="T20" s="29">
        <f t="shared" si="4"/>
        <v>31.25</v>
      </c>
      <c r="U20" s="29">
        <f t="shared" si="5"/>
        <v>23</v>
      </c>
      <c r="V20" s="30">
        <f t="shared" si="6"/>
        <v>12.5</v>
      </c>
      <c r="W20" s="31">
        <f t="shared" si="8"/>
        <v>29.756756756756758</v>
      </c>
      <c r="X20" s="69">
        <v>10.405405405405405</v>
      </c>
      <c r="Y20" s="70">
        <v>29.45945945945946</v>
      </c>
      <c r="Z20" s="32">
        <v>19.25</v>
      </c>
      <c r="AA20" s="33">
        <v>11.69</v>
      </c>
      <c r="AB20" s="34">
        <v>18.49</v>
      </c>
    </row>
    <row r="21" spans="1:28" s="134" customFormat="1" ht="13.5" customHeight="1">
      <c r="A21" s="535"/>
      <c r="B21" s="210">
        <v>51</v>
      </c>
      <c r="C21" s="25">
        <v>56</v>
      </c>
      <c r="D21" s="26">
        <v>120</v>
      </c>
      <c r="E21" s="26">
        <v>105</v>
      </c>
      <c r="F21" s="26">
        <v>372</v>
      </c>
      <c r="G21" s="26">
        <v>96</v>
      </c>
      <c r="H21" s="26">
        <v>129</v>
      </c>
      <c r="I21" s="68">
        <v>73</v>
      </c>
      <c r="J21" s="24">
        <f t="shared" si="7"/>
        <v>951</v>
      </c>
      <c r="K21" s="26">
        <v>363</v>
      </c>
      <c r="L21" s="68">
        <v>888</v>
      </c>
      <c r="M21" s="25">
        <v>53568</v>
      </c>
      <c r="N21" s="26">
        <v>40214</v>
      </c>
      <c r="O21" s="27">
        <v>49189</v>
      </c>
      <c r="P21" s="28">
        <f t="shared" si="0"/>
        <v>18.666666666666668</v>
      </c>
      <c r="Q21" s="29">
        <f t="shared" si="1"/>
        <v>20</v>
      </c>
      <c r="R21" s="29">
        <f t="shared" si="2"/>
        <v>21</v>
      </c>
      <c r="S21" s="29">
        <f t="shared" si="3"/>
        <v>33.81818181818182</v>
      </c>
      <c r="T21" s="29">
        <f t="shared" si="4"/>
        <v>24</v>
      </c>
      <c r="U21" s="29">
        <f t="shared" si="5"/>
        <v>32.25</v>
      </c>
      <c r="V21" s="30">
        <f t="shared" si="6"/>
        <v>18.25</v>
      </c>
      <c r="W21" s="31">
        <f t="shared" si="8"/>
        <v>25.7027027027027</v>
      </c>
      <c r="X21" s="69">
        <v>9.81081081081081</v>
      </c>
      <c r="Y21" s="70">
        <v>24</v>
      </c>
      <c r="Z21" s="32">
        <v>17.01</v>
      </c>
      <c r="AA21" s="33">
        <v>12.77</v>
      </c>
      <c r="AB21" s="34">
        <v>16.19</v>
      </c>
    </row>
    <row r="22" spans="1:28" s="134" customFormat="1" ht="13.5" customHeight="1">
      <c r="A22" s="537"/>
      <c r="B22" s="210">
        <v>52</v>
      </c>
      <c r="C22" s="25">
        <v>43</v>
      </c>
      <c r="D22" s="26">
        <v>78</v>
      </c>
      <c r="E22" s="26">
        <v>57</v>
      </c>
      <c r="F22" s="26">
        <v>262</v>
      </c>
      <c r="G22" s="26">
        <v>65</v>
      </c>
      <c r="H22" s="26">
        <v>64</v>
      </c>
      <c r="I22" s="68">
        <v>44</v>
      </c>
      <c r="J22" s="24">
        <f t="shared" si="7"/>
        <v>613</v>
      </c>
      <c r="K22" s="26">
        <v>321</v>
      </c>
      <c r="L22" s="68">
        <v>447</v>
      </c>
      <c r="M22" s="25">
        <v>35726</v>
      </c>
      <c r="N22" s="26">
        <v>31666</v>
      </c>
      <c r="O22" s="27">
        <v>25947</v>
      </c>
      <c r="P22" s="28">
        <f t="shared" si="0"/>
        <v>14.333333333333334</v>
      </c>
      <c r="Q22" s="29">
        <f t="shared" si="1"/>
        <v>13</v>
      </c>
      <c r="R22" s="29">
        <f t="shared" si="2"/>
        <v>11.4</v>
      </c>
      <c r="S22" s="29">
        <f t="shared" si="3"/>
        <v>23.818181818181817</v>
      </c>
      <c r="T22" s="29">
        <f t="shared" si="4"/>
        <v>16.25</v>
      </c>
      <c r="U22" s="29">
        <f t="shared" si="5"/>
        <v>16</v>
      </c>
      <c r="V22" s="30">
        <f t="shared" si="6"/>
        <v>11</v>
      </c>
      <c r="W22" s="31">
        <f t="shared" si="8"/>
        <v>16.56756756756757</v>
      </c>
      <c r="X22" s="69">
        <v>8.675675675675675</v>
      </c>
      <c r="Y22" s="70">
        <v>12.08108108108108</v>
      </c>
      <c r="Z22" s="32">
        <v>11.38</v>
      </c>
      <c r="AA22" s="109">
        <v>10.25</v>
      </c>
      <c r="AB22" s="110">
        <v>8.65</v>
      </c>
    </row>
    <row r="23" spans="1:28" s="139" customFormat="1" ht="13.5" customHeight="1">
      <c r="A23" s="528">
        <v>1</v>
      </c>
      <c r="B23" s="118" t="s">
        <v>0</v>
      </c>
      <c r="C23" s="81">
        <v>25</v>
      </c>
      <c r="D23" s="82">
        <v>14</v>
      </c>
      <c r="E23" s="82">
        <v>15</v>
      </c>
      <c r="F23" s="82">
        <v>72</v>
      </c>
      <c r="G23" s="82">
        <v>39</v>
      </c>
      <c r="H23" s="82">
        <v>31</v>
      </c>
      <c r="I23" s="83">
        <v>49</v>
      </c>
      <c r="J23" s="84">
        <f t="shared" si="7"/>
        <v>245</v>
      </c>
      <c r="K23" s="82">
        <v>224</v>
      </c>
      <c r="L23" s="83">
        <v>486</v>
      </c>
      <c r="M23" s="85">
        <v>13228</v>
      </c>
      <c r="N23" s="86">
        <v>23027</v>
      </c>
      <c r="O23" s="87">
        <v>25153</v>
      </c>
      <c r="P23" s="88">
        <f t="shared" si="0"/>
        <v>8.333333333333334</v>
      </c>
      <c r="Q23" s="89">
        <f t="shared" si="1"/>
        <v>2.3333333333333335</v>
      </c>
      <c r="R23" s="89">
        <f t="shared" si="2"/>
        <v>3</v>
      </c>
      <c r="S23" s="89">
        <f t="shared" si="3"/>
        <v>6.545454545454546</v>
      </c>
      <c r="T23" s="89">
        <f t="shared" si="4"/>
        <v>9.75</v>
      </c>
      <c r="U23" s="89">
        <f t="shared" si="5"/>
        <v>7.75</v>
      </c>
      <c r="V23" s="90">
        <f t="shared" si="6"/>
        <v>12.25</v>
      </c>
      <c r="W23" s="91">
        <f t="shared" si="8"/>
        <v>6.621621621621622</v>
      </c>
      <c r="X23" s="89">
        <v>6.054054054054054</v>
      </c>
      <c r="Y23" s="90">
        <v>13.135135135135135</v>
      </c>
      <c r="Z23" s="92">
        <v>4.39</v>
      </c>
      <c r="AA23" s="33">
        <v>7.38</v>
      </c>
      <c r="AB23" s="34">
        <v>7.99</v>
      </c>
    </row>
    <row r="24" spans="1:28" s="139" customFormat="1" ht="13.5" customHeight="1">
      <c r="A24" s="520"/>
      <c r="B24" s="6" t="s">
        <v>1</v>
      </c>
      <c r="C24" s="21">
        <v>25</v>
      </c>
      <c r="D24" s="22">
        <v>60</v>
      </c>
      <c r="E24" s="22">
        <v>59</v>
      </c>
      <c r="F24" s="22">
        <v>155</v>
      </c>
      <c r="G24" s="22">
        <v>44</v>
      </c>
      <c r="H24" s="22">
        <v>45</v>
      </c>
      <c r="I24" s="23">
        <v>30</v>
      </c>
      <c r="J24" s="24">
        <f t="shared" si="7"/>
        <v>418</v>
      </c>
      <c r="K24" s="22">
        <v>335</v>
      </c>
      <c r="L24" s="23">
        <v>461</v>
      </c>
      <c r="M24" s="25">
        <v>26623</v>
      </c>
      <c r="N24" s="26">
        <v>31109</v>
      </c>
      <c r="O24" s="27">
        <v>26813</v>
      </c>
      <c r="P24" s="28">
        <f t="shared" si="0"/>
        <v>8.333333333333334</v>
      </c>
      <c r="Q24" s="29">
        <f t="shared" si="1"/>
        <v>10</v>
      </c>
      <c r="R24" s="29">
        <f t="shared" si="2"/>
        <v>11.8</v>
      </c>
      <c r="S24" s="29">
        <f t="shared" si="3"/>
        <v>14.090909090909092</v>
      </c>
      <c r="T24" s="29">
        <f t="shared" si="4"/>
        <v>11</v>
      </c>
      <c r="U24" s="29">
        <f t="shared" si="5"/>
        <v>11.25</v>
      </c>
      <c r="V24" s="30">
        <f t="shared" si="6"/>
        <v>7.5</v>
      </c>
      <c r="W24" s="31">
        <f t="shared" si="8"/>
        <v>11.297297297297296</v>
      </c>
      <c r="X24" s="29">
        <v>9.054054054054054</v>
      </c>
      <c r="Y24" s="30">
        <v>12.45945945945946</v>
      </c>
      <c r="Z24" s="32">
        <v>8.47</v>
      </c>
      <c r="AA24" s="33">
        <v>9.89</v>
      </c>
      <c r="AB24" s="34">
        <v>8.49</v>
      </c>
    </row>
    <row r="25" spans="1:28" s="139" customFormat="1" ht="13.5" customHeight="1">
      <c r="A25" s="520"/>
      <c r="B25" s="6" t="s">
        <v>2</v>
      </c>
      <c r="C25" s="21">
        <v>36</v>
      </c>
      <c r="D25" s="22">
        <v>54</v>
      </c>
      <c r="E25" s="22">
        <v>93</v>
      </c>
      <c r="F25" s="22">
        <v>132</v>
      </c>
      <c r="G25" s="22">
        <v>21</v>
      </c>
      <c r="H25" s="22">
        <v>39</v>
      </c>
      <c r="I25" s="23">
        <v>42</v>
      </c>
      <c r="J25" s="24">
        <f t="shared" si="7"/>
        <v>417</v>
      </c>
      <c r="K25" s="22">
        <v>371</v>
      </c>
      <c r="L25" s="23">
        <v>455</v>
      </c>
      <c r="M25" s="25">
        <v>22212</v>
      </c>
      <c r="N25" s="26">
        <v>35298</v>
      </c>
      <c r="O25" s="27">
        <v>28962</v>
      </c>
      <c r="P25" s="28">
        <f t="shared" si="0"/>
        <v>12</v>
      </c>
      <c r="Q25" s="29">
        <f t="shared" si="1"/>
        <v>9</v>
      </c>
      <c r="R25" s="29">
        <f t="shared" si="2"/>
        <v>18.6</v>
      </c>
      <c r="S25" s="29">
        <f t="shared" si="3"/>
        <v>12</v>
      </c>
      <c r="T25" s="29">
        <f t="shared" si="4"/>
        <v>5.25</v>
      </c>
      <c r="U25" s="29">
        <f t="shared" si="5"/>
        <v>9.75</v>
      </c>
      <c r="V25" s="30">
        <f t="shared" si="6"/>
        <v>10.5</v>
      </c>
      <c r="W25" s="31">
        <f t="shared" si="8"/>
        <v>11.27027027027027</v>
      </c>
      <c r="X25" s="29">
        <v>10.027027027027026</v>
      </c>
      <c r="Y25" s="30">
        <v>12.297297297297296</v>
      </c>
      <c r="Z25" s="32">
        <v>7.05</v>
      </c>
      <c r="AA25" s="33">
        <v>11.23</v>
      </c>
      <c r="AB25" s="34">
        <v>9.17</v>
      </c>
    </row>
    <row r="26" spans="1:28" s="139" customFormat="1" ht="13.5" customHeight="1">
      <c r="A26" s="520"/>
      <c r="B26" s="6" t="s">
        <v>3</v>
      </c>
      <c r="C26" s="21">
        <v>24</v>
      </c>
      <c r="D26" s="22">
        <v>63</v>
      </c>
      <c r="E26" s="22">
        <v>57</v>
      </c>
      <c r="F26" s="22">
        <v>167</v>
      </c>
      <c r="G26" s="22">
        <v>28</v>
      </c>
      <c r="H26" s="22">
        <v>44</v>
      </c>
      <c r="I26" s="23">
        <v>23</v>
      </c>
      <c r="J26" s="24">
        <f t="shared" si="7"/>
        <v>406</v>
      </c>
      <c r="K26" s="22">
        <v>412</v>
      </c>
      <c r="L26" s="23">
        <v>424</v>
      </c>
      <c r="M26" s="25">
        <v>24773</v>
      </c>
      <c r="N26" s="26">
        <v>28565</v>
      </c>
      <c r="O26" s="27">
        <v>28290</v>
      </c>
      <c r="P26" s="28">
        <f t="shared" si="0"/>
        <v>8</v>
      </c>
      <c r="Q26" s="29">
        <f t="shared" si="1"/>
        <v>10.5</v>
      </c>
      <c r="R26" s="29">
        <f t="shared" si="2"/>
        <v>11.4</v>
      </c>
      <c r="S26" s="29">
        <f t="shared" si="3"/>
        <v>15.181818181818182</v>
      </c>
      <c r="T26" s="29">
        <f t="shared" si="4"/>
        <v>7</v>
      </c>
      <c r="U26" s="29">
        <f t="shared" si="5"/>
        <v>11</v>
      </c>
      <c r="V26" s="30">
        <f t="shared" si="6"/>
        <v>5.75</v>
      </c>
      <c r="W26" s="31">
        <f t="shared" si="8"/>
        <v>10.972972972972974</v>
      </c>
      <c r="X26" s="29">
        <v>11.135135135135135</v>
      </c>
      <c r="Y26" s="30">
        <v>11.45945945945946</v>
      </c>
      <c r="Z26" s="32">
        <v>7.85</v>
      </c>
      <c r="AA26" s="33">
        <v>9.09</v>
      </c>
      <c r="AB26" s="34">
        <v>8.97</v>
      </c>
    </row>
    <row r="27" spans="1:28" s="139" customFormat="1" ht="13.5" customHeight="1">
      <c r="A27" s="521"/>
      <c r="B27" s="135" t="s">
        <v>4</v>
      </c>
      <c r="C27" s="36">
        <v>25</v>
      </c>
      <c r="D27" s="37">
        <v>67</v>
      </c>
      <c r="E27" s="37">
        <v>50</v>
      </c>
      <c r="F27" s="37">
        <v>127</v>
      </c>
      <c r="G27" s="37">
        <v>37</v>
      </c>
      <c r="H27" s="37">
        <v>30</v>
      </c>
      <c r="I27" s="38">
        <v>34</v>
      </c>
      <c r="J27" s="39">
        <f t="shared" si="7"/>
        <v>370</v>
      </c>
      <c r="K27" s="37">
        <v>373</v>
      </c>
      <c r="L27" s="38">
        <v>359</v>
      </c>
      <c r="M27" s="40">
        <v>24557</v>
      </c>
      <c r="N27" s="41">
        <v>24905</v>
      </c>
      <c r="O27" s="42">
        <v>28147</v>
      </c>
      <c r="P27" s="43">
        <f t="shared" si="0"/>
        <v>8.333333333333334</v>
      </c>
      <c r="Q27" s="44">
        <f t="shared" si="1"/>
        <v>11.166666666666666</v>
      </c>
      <c r="R27" s="44">
        <f t="shared" si="2"/>
        <v>10</v>
      </c>
      <c r="S27" s="44">
        <f t="shared" si="3"/>
        <v>11.545454545454545</v>
      </c>
      <c r="T27" s="44">
        <f t="shared" si="4"/>
        <v>9.25</v>
      </c>
      <c r="U27" s="44">
        <f t="shared" si="5"/>
        <v>7.5</v>
      </c>
      <c r="V27" s="45">
        <f t="shared" si="6"/>
        <v>8.5</v>
      </c>
      <c r="W27" s="46">
        <f t="shared" si="8"/>
        <v>10</v>
      </c>
      <c r="X27" s="44">
        <v>10.08108108108108</v>
      </c>
      <c r="Y27" s="45">
        <v>9.702702702702704</v>
      </c>
      <c r="Z27" s="47">
        <v>7.77</v>
      </c>
      <c r="AA27" s="48">
        <v>7.92</v>
      </c>
      <c r="AB27" s="49">
        <v>8.91</v>
      </c>
    </row>
    <row r="28" spans="1:28" s="139" customFormat="1" ht="13.5" customHeight="1">
      <c r="A28" s="525">
        <v>2</v>
      </c>
      <c r="B28" s="6" t="s">
        <v>5</v>
      </c>
      <c r="C28" s="21">
        <v>19</v>
      </c>
      <c r="D28" s="22">
        <v>42</v>
      </c>
      <c r="E28" s="22">
        <v>48</v>
      </c>
      <c r="F28" s="22">
        <v>120</v>
      </c>
      <c r="G28" s="22">
        <v>41</v>
      </c>
      <c r="H28" s="22">
        <v>41</v>
      </c>
      <c r="I28" s="23">
        <v>43</v>
      </c>
      <c r="J28" s="24">
        <f t="shared" si="7"/>
        <v>354</v>
      </c>
      <c r="K28" s="22">
        <v>325</v>
      </c>
      <c r="L28" s="23">
        <v>323</v>
      </c>
      <c r="M28" s="25">
        <v>24441</v>
      </c>
      <c r="N28" s="26">
        <v>22234</v>
      </c>
      <c r="O28" s="27">
        <v>26312</v>
      </c>
      <c r="P28" s="28">
        <f t="shared" si="0"/>
        <v>6.333333333333333</v>
      </c>
      <c r="Q28" s="29">
        <f t="shared" si="1"/>
        <v>7</v>
      </c>
      <c r="R28" s="29">
        <f t="shared" si="2"/>
        <v>9.6</v>
      </c>
      <c r="S28" s="29">
        <f t="shared" si="3"/>
        <v>10.909090909090908</v>
      </c>
      <c r="T28" s="29">
        <f t="shared" si="4"/>
        <v>10.25</v>
      </c>
      <c r="U28" s="29">
        <f t="shared" si="5"/>
        <v>10.25</v>
      </c>
      <c r="V28" s="30">
        <f t="shared" si="6"/>
        <v>10.75</v>
      </c>
      <c r="W28" s="31">
        <f t="shared" si="8"/>
        <v>9.567567567567568</v>
      </c>
      <c r="X28" s="29">
        <v>8.783783783783784</v>
      </c>
      <c r="Y28" s="30">
        <v>8.72972972972973</v>
      </c>
      <c r="Z28" s="32">
        <v>7.76</v>
      </c>
      <c r="AA28" s="33">
        <v>7.07</v>
      </c>
      <c r="AB28" s="34">
        <v>8.36</v>
      </c>
    </row>
    <row r="29" spans="1:28" s="139" customFormat="1" ht="13.5" customHeight="1">
      <c r="A29" s="526"/>
      <c r="B29" s="6" t="s">
        <v>6</v>
      </c>
      <c r="C29" s="21">
        <v>15</v>
      </c>
      <c r="D29" s="22">
        <v>33</v>
      </c>
      <c r="E29" s="22">
        <v>40</v>
      </c>
      <c r="F29" s="22">
        <v>108</v>
      </c>
      <c r="G29" s="22">
        <v>28</v>
      </c>
      <c r="H29" s="22">
        <v>24</v>
      </c>
      <c r="I29" s="23">
        <v>41</v>
      </c>
      <c r="J29" s="24">
        <f t="shared" si="7"/>
        <v>289</v>
      </c>
      <c r="K29" s="22">
        <v>403</v>
      </c>
      <c r="L29" s="23">
        <v>326</v>
      </c>
      <c r="M29" s="25">
        <v>23071</v>
      </c>
      <c r="N29" s="26">
        <v>23357</v>
      </c>
      <c r="O29" s="27">
        <v>29550</v>
      </c>
      <c r="P29" s="28">
        <f t="shared" si="0"/>
        <v>5</v>
      </c>
      <c r="Q29" s="29">
        <f t="shared" si="1"/>
        <v>5.5</v>
      </c>
      <c r="R29" s="29">
        <f t="shared" si="2"/>
        <v>8</v>
      </c>
      <c r="S29" s="29">
        <f t="shared" si="3"/>
        <v>9.818181818181818</v>
      </c>
      <c r="T29" s="29">
        <f t="shared" si="4"/>
        <v>7</v>
      </c>
      <c r="U29" s="29">
        <f t="shared" si="5"/>
        <v>6</v>
      </c>
      <c r="V29" s="30">
        <f t="shared" si="6"/>
        <v>10.25</v>
      </c>
      <c r="W29" s="31">
        <f t="shared" si="8"/>
        <v>7.8108108108108105</v>
      </c>
      <c r="X29" s="29">
        <v>10.891891891891891</v>
      </c>
      <c r="Y29" s="30">
        <v>8.81081081081081</v>
      </c>
      <c r="Z29" s="32">
        <v>7.31</v>
      </c>
      <c r="AA29" s="33">
        <v>7.42</v>
      </c>
      <c r="AB29" s="34">
        <v>9.37</v>
      </c>
    </row>
    <row r="30" spans="1:28" s="139" customFormat="1" ht="13.5" customHeight="1">
      <c r="A30" s="526"/>
      <c r="B30" s="6" t="s">
        <v>7</v>
      </c>
      <c r="C30" s="21">
        <v>19</v>
      </c>
      <c r="D30" s="22">
        <v>40</v>
      </c>
      <c r="E30" s="22">
        <v>63</v>
      </c>
      <c r="F30" s="22">
        <v>163</v>
      </c>
      <c r="G30" s="22">
        <v>63</v>
      </c>
      <c r="H30" s="22">
        <v>36</v>
      </c>
      <c r="I30" s="23">
        <v>49</v>
      </c>
      <c r="J30" s="24">
        <f t="shared" si="7"/>
        <v>433</v>
      </c>
      <c r="K30" s="22">
        <v>375</v>
      </c>
      <c r="L30" s="23">
        <v>383</v>
      </c>
      <c r="M30" s="25">
        <v>27857</v>
      </c>
      <c r="N30" s="26">
        <v>22417</v>
      </c>
      <c r="O30" s="27">
        <v>31310</v>
      </c>
      <c r="P30" s="28">
        <f t="shared" si="0"/>
        <v>6.333333333333333</v>
      </c>
      <c r="Q30" s="29">
        <f t="shared" si="1"/>
        <v>6.666666666666667</v>
      </c>
      <c r="R30" s="29">
        <f t="shared" si="2"/>
        <v>12.6</v>
      </c>
      <c r="S30" s="29">
        <f t="shared" si="3"/>
        <v>14.818181818181818</v>
      </c>
      <c r="T30" s="29">
        <f t="shared" si="4"/>
        <v>15.75</v>
      </c>
      <c r="U30" s="29">
        <f t="shared" si="5"/>
        <v>9</v>
      </c>
      <c r="V30" s="30">
        <f t="shared" si="6"/>
        <v>12.25</v>
      </c>
      <c r="W30" s="31">
        <f t="shared" si="8"/>
        <v>11.702702702702704</v>
      </c>
      <c r="X30" s="29">
        <v>10.135135135135135</v>
      </c>
      <c r="Y30" s="30">
        <v>10.35135135135135</v>
      </c>
      <c r="Z30" s="32">
        <v>8.82</v>
      </c>
      <c r="AA30" s="33">
        <v>7.12</v>
      </c>
      <c r="AB30" s="34">
        <v>9.94</v>
      </c>
    </row>
    <row r="31" spans="1:28" s="139" customFormat="1" ht="13.5" customHeight="1">
      <c r="A31" s="527"/>
      <c r="B31" s="135" t="s">
        <v>8</v>
      </c>
      <c r="C31" s="36">
        <v>19</v>
      </c>
      <c r="D31" s="37">
        <v>53</v>
      </c>
      <c r="E31" s="37">
        <v>36</v>
      </c>
      <c r="F31" s="37">
        <v>155</v>
      </c>
      <c r="G31" s="37">
        <v>43</v>
      </c>
      <c r="H31" s="37">
        <v>30</v>
      </c>
      <c r="I31" s="38">
        <v>55</v>
      </c>
      <c r="J31" s="39">
        <f t="shared" si="7"/>
        <v>391</v>
      </c>
      <c r="K31" s="37">
        <v>391</v>
      </c>
      <c r="L31" s="38">
        <v>397</v>
      </c>
      <c r="M31" s="40">
        <v>30389</v>
      </c>
      <c r="N31" s="41">
        <v>22378</v>
      </c>
      <c r="O31" s="42">
        <v>30905</v>
      </c>
      <c r="P31" s="43">
        <f t="shared" si="0"/>
        <v>6.333333333333333</v>
      </c>
      <c r="Q31" s="44">
        <f t="shared" si="1"/>
        <v>8.833333333333334</v>
      </c>
      <c r="R31" s="44">
        <f t="shared" si="2"/>
        <v>7.2</v>
      </c>
      <c r="S31" s="44">
        <f t="shared" si="3"/>
        <v>14.090909090909092</v>
      </c>
      <c r="T31" s="44">
        <f t="shared" si="4"/>
        <v>10.75</v>
      </c>
      <c r="U31" s="44">
        <f t="shared" si="5"/>
        <v>7.5</v>
      </c>
      <c r="V31" s="45">
        <f t="shared" si="6"/>
        <v>13.75</v>
      </c>
      <c r="W31" s="46">
        <f t="shared" si="8"/>
        <v>10.567567567567568</v>
      </c>
      <c r="X31" s="44">
        <v>10.567567567567568</v>
      </c>
      <c r="Y31" s="45">
        <v>10.72972972972973</v>
      </c>
      <c r="Z31" s="47">
        <v>9.61</v>
      </c>
      <c r="AA31" s="48">
        <v>7.1</v>
      </c>
      <c r="AB31" s="49">
        <v>9.8</v>
      </c>
    </row>
    <row r="32" spans="1:28" s="139" customFormat="1" ht="13.5" customHeight="1">
      <c r="A32" s="519">
        <v>3</v>
      </c>
      <c r="B32" s="6" t="s">
        <v>9</v>
      </c>
      <c r="C32" s="21">
        <v>14</v>
      </c>
      <c r="D32" s="22">
        <v>52</v>
      </c>
      <c r="E32" s="22">
        <v>63</v>
      </c>
      <c r="F32" s="22">
        <v>174</v>
      </c>
      <c r="G32" s="22">
        <v>41</v>
      </c>
      <c r="H32" s="22">
        <v>42</v>
      </c>
      <c r="I32" s="23">
        <v>32</v>
      </c>
      <c r="J32" s="24">
        <f t="shared" si="7"/>
        <v>418</v>
      </c>
      <c r="K32" s="22">
        <v>397</v>
      </c>
      <c r="L32" s="23">
        <v>500</v>
      </c>
      <c r="M32" s="25">
        <v>32792</v>
      </c>
      <c r="N32" s="26">
        <v>23646</v>
      </c>
      <c r="O32" s="27">
        <v>31638</v>
      </c>
      <c r="P32" s="28">
        <f t="shared" si="0"/>
        <v>4.666666666666667</v>
      </c>
      <c r="Q32" s="29">
        <f t="shared" si="1"/>
        <v>8.666666666666666</v>
      </c>
      <c r="R32" s="29">
        <f t="shared" si="2"/>
        <v>12.6</v>
      </c>
      <c r="S32" s="29">
        <f t="shared" si="3"/>
        <v>15.818181818181818</v>
      </c>
      <c r="T32" s="29">
        <f t="shared" si="4"/>
        <v>10.25</v>
      </c>
      <c r="U32" s="29">
        <f t="shared" si="5"/>
        <v>10.5</v>
      </c>
      <c r="V32" s="30">
        <f t="shared" si="6"/>
        <v>8</v>
      </c>
      <c r="W32" s="31">
        <f t="shared" si="8"/>
        <v>11.297297297297296</v>
      </c>
      <c r="X32" s="29">
        <v>10.72972972972973</v>
      </c>
      <c r="Y32" s="30">
        <v>13.513513513513514</v>
      </c>
      <c r="Z32" s="32">
        <v>10.38</v>
      </c>
      <c r="AA32" s="33">
        <v>7.5</v>
      </c>
      <c r="AB32" s="34">
        <v>10.25</v>
      </c>
    </row>
    <row r="33" spans="1:28" s="139" customFormat="1" ht="13.5" customHeight="1">
      <c r="A33" s="520"/>
      <c r="B33" s="6" t="s">
        <v>10</v>
      </c>
      <c r="C33" s="21">
        <v>21</v>
      </c>
      <c r="D33" s="22">
        <v>37</v>
      </c>
      <c r="E33" s="22">
        <v>65</v>
      </c>
      <c r="F33" s="22">
        <v>135</v>
      </c>
      <c r="G33" s="22">
        <v>47</v>
      </c>
      <c r="H33" s="22">
        <v>43</v>
      </c>
      <c r="I33" s="23">
        <v>42</v>
      </c>
      <c r="J33" s="24">
        <f t="shared" si="7"/>
        <v>390</v>
      </c>
      <c r="K33" s="22">
        <v>451</v>
      </c>
      <c r="L33" s="23">
        <v>497</v>
      </c>
      <c r="M33" s="25">
        <v>32216</v>
      </c>
      <c r="N33" s="26">
        <v>23368</v>
      </c>
      <c r="O33" s="27">
        <v>28998</v>
      </c>
      <c r="P33" s="28">
        <f t="shared" si="0"/>
        <v>7</v>
      </c>
      <c r="Q33" s="29">
        <f t="shared" si="1"/>
        <v>6.166666666666667</v>
      </c>
      <c r="R33" s="29">
        <f t="shared" si="2"/>
        <v>13</v>
      </c>
      <c r="S33" s="29">
        <f t="shared" si="3"/>
        <v>12.272727272727273</v>
      </c>
      <c r="T33" s="29">
        <f t="shared" si="4"/>
        <v>11.75</v>
      </c>
      <c r="U33" s="29">
        <f t="shared" si="5"/>
        <v>10.75</v>
      </c>
      <c r="V33" s="30">
        <f t="shared" si="6"/>
        <v>10.5</v>
      </c>
      <c r="W33" s="31">
        <f t="shared" si="8"/>
        <v>10.54054054054054</v>
      </c>
      <c r="X33" s="29">
        <v>12.18918918918919</v>
      </c>
      <c r="Y33" s="30">
        <v>13.432432432432432</v>
      </c>
      <c r="Z33" s="32">
        <v>10.22</v>
      </c>
      <c r="AA33" s="33">
        <v>7.43</v>
      </c>
      <c r="AB33" s="34">
        <v>9.41</v>
      </c>
    </row>
    <row r="34" spans="1:28" s="139" customFormat="1" ht="13.5" customHeight="1">
      <c r="A34" s="520"/>
      <c r="B34" s="6" t="s">
        <v>11</v>
      </c>
      <c r="C34" s="21">
        <v>30</v>
      </c>
      <c r="D34" s="22">
        <v>55</v>
      </c>
      <c r="E34" s="22">
        <v>87</v>
      </c>
      <c r="F34" s="22">
        <v>152</v>
      </c>
      <c r="G34" s="22">
        <v>41</v>
      </c>
      <c r="H34" s="22">
        <v>43</v>
      </c>
      <c r="I34" s="23">
        <v>52</v>
      </c>
      <c r="J34" s="24">
        <f t="shared" si="7"/>
        <v>460</v>
      </c>
      <c r="K34" s="22">
        <v>382</v>
      </c>
      <c r="L34" s="23">
        <v>445</v>
      </c>
      <c r="M34" s="25">
        <v>27746</v>
      </c>
      <c r="N34" s="26">
        <v>21533</v>
      </c>
      <c r="O34" s="27">
        <v>22158</v>
      </c>
      <c r="P34" s="28">
        <f t="shared" si="0"/>
        <v>10</v>
      </c>
      <c r="Q34" s="29">
        <f t="shared" si="1"/>
        <v>9.166666666666666</v>
      </c>
      <c r="R34" s="29">
        <f t="shared" si="2"/>
        <v>17.4</v>
      </c>
      <c r="S34" s="29">
        <f t="shared" si="3"/>
        <v>13.818181818181818</v>
      </c>
      <c r="T34" s="29">
        <f t="shared" si="4"/>
        <v>10.25</v>
      </c>
      <c r="U34" s="29">
        <f t="shared" si="5"/>
        <v>10.75</v>
      </c>
      <c r="V34" s="30">
        <f t="shared" si="6"/>
        <v>13</v>
      </c>
      <c r="W34" s="31">
        <f t="shared" si="8"/>
        <v>12.432432432432432</v>
      </c>
      <c r="X34" s="29">
        <v>10.324324324324325</v>
      </c>
      <c r="Y34" s="30">
        <v>12.027027027027026</v>
      </c>
      <c r="Z34" s="32">
        <v>8.81</v>
      </c>
      <c r="AA34" s="33">
        <v>6.84</v>
      </c>
      <c r="AB34" s="34">
        <v>7.15</v>
      </c>
    </row>
    <row r="35" spans="1:28" s="139" customFormat="1" ht="13.5" customHeight="1">
      <c r="A35" s="521"/>
      <c r="B35" s="135" t="s">
        <v>12</v>
      </c>
      <c r="C35" s="36">
        <v>20</v>
      </c>
      <c r="D35" s="37">
        <v>48</v>
      </c>
      <c r="E35" s="37">
        <v>41</v>
      </c>
      <c r="F35" s="37">
        <v>136</v>
      </c>
      <c r="G35" s="37">
        <v>36</v>
      </c>
      <c r="H35" s="37">
        <v>48</v>
      </c>
      <c r="I35" s="38">
        <v>31</v>
      </c>
      <c r="J35" s="39">
        <f t="shared" si="7"/>
        <v>360</v>
      </c>
      <c r="K35" s="37">
        <v>500</v>
      </c>
      <c r="L35" s="38">
        <v>496</v>
      </c>
      <c r="M35" s="40">
        <v>25261</v>
      </c>
      <c r="N35" s="41">
        <v>22226</v>
      </c>
      <c r="O35" s="42">
        <v>22936</v>
      </c>
      <c r="P35" s="43">
        <f t="shared" si="0"/>
        <v>6.666666666666667</v>
      </c>
      <c r="Q35" s="44">
        <f t="shared" si="1"/>
        <v>8</v>
      </c>
      <c r="R35" s="44">
        <f t="shared" si="2"/>
        <v>8.2</v>
      </c>
      <c r="S35" s="44">
        <f t="shared" si="3"/>
        <v>12.363636363636363</v>
      </c>
      <c r="T35" s="44">
        <f t="shared" si="4"/>
        <v>9</v>
      </c>
      <c r="U35" s="44">
        <f t="shared" si="5"/>
        <v>12</v>
      </c>
      <c r="V35" s="45">
        <f t="shared" si="6"/>
        <v>7.75</v>
      </c>
      <c r="W35" s="46">
        <f t="shared" si="8"/>
        <v>9.72972972972973</v>
      </c>
      <c r="X35" s="44">
        <v>13.513513513513514</v>
      </c>
      <c r="Y35" s="45">
        <v>13.405405405405405</v>
      </c>
      <c r="Z35" s="47">
        <v>8.03</v>
      </c>
      <c r="AA35" s="48">
        <v>7.06</v>
      </c>
      <c r="AB35" s="49">
        <v>7.41</v>
      </c>
    </row>
    <row r="36" spans="1:28" s="139" customFormat="1" ht="13.5" customHeight="1">
      <c r="A36" s="519">
        <v>4</v>
      </c>
      <c r="B36" s="6" t="s">
        <v>13</v>
      </c>
      <c r="C36" s="21">
        <v>26</v>
      </c>
      <c r="D36" s="22">
        <v>48</v>
      </c>
      <c r="E36" s="22">
        <v>47</v>
      </c>
      <c r="F36" s="22">
        <v>90</v>
      </c>
      <c r="G36" s="22">
        <v>40</v>
      </c>
      <c r="H36" s="22">
        <v>29</v>
      </c>
      <c r="I36" s="23">
        <v>11</v>
      </c>
      <c r="J36" s="24">
        <f t="shared" si="7"/>
        <v>291</v>
      </c>
      <c r="K36" s="22">
        <v>547</v>
      </c>
      <c r="L36" s="23">
        <v>469</v>
      </c>
      <c r="M36" s="25">
        <v>21965</v>
      </c>
      <c r="N36" s="26">
        <v>23545</v>
      </c>
      <c r="O36" s="27">
        <v>24925</v>
      </c>
      <c r="P36" s="28">
        <f t="shared" si="0"/>
        <v>8.666666666666666</v>
      </c>
      <c r="Q36" s="29">
        <f t="shared" si="1"/>
        <v>8</v>
      </c>
      <c r="R36" s="29">
        <f t="shared" si="2"/>
        <v>9.4</v>
      </c>
      <c r="S36" s="29">
        <f t="shared" si="3"/>
        <v>8.181818181818182</v>
      </c>
      <c r="T36" s="29">
        <f t="shared" si="4"/>
        <v>10</v>
      </c>
      <c r="U36" s="29">
        <f t="shared" si="5"/>
        <v>7.25</v>
      </c>
      <c r="V36" s="30">
        <f t="shared" si="6"/>
        <v>2.75</v>
      </c>
      <c r="W36" s="31">
        <f t="shared" si="8"/>
        <v>7.864864864864865</v>
      </c>
      <c r="X36" s="29">
        <v>14.783783783783784</v>
      </c>
      <c r="Y36" s="30">
        <v>12.675675675675675</v>
      </c>
      <c r="Z36" s="32">
        <v>6.97</v>
      </c>
      <c r="AA36" s="33">
        <v>7.48</v>
      </c>
      <c r="AB36" s="34">
        <v>8.06</v>
      </c>
    </row>
    <row r="37" spans="1:28" s="139" customFormat="1" ht="13.5" customHeight="1">
      <c r="A37" s="520"/>
      <c r="B37" s="6" t="s">
        <v>14</v>
      </c>
      <c r="C37" s="21">
        <v>45</v>
      </c>
      <c r="D37" s="22">
        <v>53</v>
      </c>
      <c r="E37" s="22">
        <v>34</v>
      </c>
      <c r="F37" s="22">
        <v>117</v>
      </c>
      <c r="G37" s="22">
        <v>34</v>
      </c>
      <c r="H37" s="22">
        <v>47</v>
      </c>
      <c r="I37" s="23">
        <v>10</v>
      </c>
      <c r="J37" s="24">
        <f t="shared" si="7"/>
        <v>340</v>
      </c>
      <c r="K37" s="22">
        <v>626</v>
      </c>
      <c r="L37" s="23">
        <v>557</v>
      </c>
      <c r="M37" s="25">
        <v>22169</v>
      </c>
      <c r="N37" s="26">
        <v>30283</v>
      </c>
      <c r="O37" s="27">
        <v>27894</v>
      </c>
      <c r="P37" s="28">
        <f aca="true" t="shared" si="9" ref="P37:P57">C37/3</f>
        <v>15</v>
      </c>
      <c r="Q37" s="29">
        <f aca="true" t="shared" si="10" ref="Q37:Q57">D37/6</f>
        <v>8.833333333333334</v>
      </c>
      <c r="R37" s="29">
        <f aca="true" t="shared" si="11" ref="R37:R57">E37/5</f>
        <v>6.8</v>
      </c>
      <c r="S37" s="29">
        <f aca="true" t="shared" si="12" ref="S37:S57">F37/11</f>
        <v>10.636363636363637</v>
      </c>
      <c r="T37" s="29">
        <f aca="true" t="shared" si="13" ref="T37:T57">G37/4</f>
        <v>8.5</v>
      </c>
      <c r="U37" s="29">
        <f aca="true" t="shared" si="14" ref="U37:U57">H37/4</f>
        <v>11.75</v>
      </c>
      <c r="V37" s="30">
        <f aca="true" t="shared" si="15" ref="V37:V57">I37/4</f>
        <v>2.5</v>
      </c>
      <c r="W37" s="31">
        <f aca="true" t="shared" si="16" ref="W37:W57">J37/37</f>
        <v>9.18918918918919</v>
      </c>
      <c r="X37" s="29">
        <v>16.91891891891892</v>
      </c>
      <c r="Y37" s="30">
        <v>15.054054054054054</v>
      </c>
      <c r="Z37" s="32">
        <v>7.04</v>
      </c>
      <c r="AA37" s="33">
        <v>9.6</v>
      </c>
      <c r="AB37" s="34">
        <v>8.88</v>
      </c>
    </row>
    <row r="38" spans="1:28" s="139" customFormat="1" ht="13.5" customHeight="1">
      <c r="A38" s="520"/>
      <c r="B38" s="6" t="s">
        <v>15</v>
      </c>
      <c r="C38" s="21">
        <v>35</v>
      </c>
      <c r="D38" s="22">
        <v>47</v>
      </c>
      <c r="E38" s="22">
        <v>39</v>
      </c>
      <c r="F38" s="22">
        <v>140</v>
      </c>
      <c r="G38" s="22">
        <v>46</v>
      </c>
      <c r="H38" s="22">
        <v>46</v>
      </c>
      <c r="I38" s="23">
        <v>12</v>
      </c>
      <c r="J38" s="24">
        <f t="shared" si="7"/>
        <v>365</v>
      </c>
      <c r="K38" s="22">
        <v>602</v>
      </c>
      <c r="L38" s="23">
        <v>644</v>
      </c>
      <c r="M38" s="25">
        <v>25623</v>
      </c>
      <c r="N38" s="26">
        <v>33355</v>
      </c>
      <c r="O38" s="27">
        <v>29235</v>
      </c>
      <c r="P38" s="28">
        <f t="shared" si="9"/>
        <v>11.666666666666666</v>
      </c>
      <c r="Q38" s="29">
        <f t="shared" si="10"/>
        <v>7.833333333333333</v>
      </c>
      <c r="R38" s="29">
        <f t="shared" si="11"/>
        <v>7.8</v>
      </c>
      <c r="S38" s="29">
        <f t="shared" si="12"/>
        <v>12.727272727272727</v>
      </c>
      <c r="T38" s="29">
        <f t="shared" si="13"/>
        <v>11.5</v>
      </c>
      <c r="U38" s="29">
        <f t="shared" si="14"/>
        <v>11.5</v>
      </c>
      <c r="V38" s="30">
        <f t="shared" si="15"/>
        <v>3</v>
      </c>
      <c r="W38" s="31">
        <f t="shared" si="16"/>
        <v>9.864864864864865</v>
      </c>
      <c r="X38" s="29">
        <v>16.27027027027027</v>
      </c>
      <c r="Y38" s="30">
        <v>17.405405405405407</v>
      </c>
      <c r="Z38" s="32">
        <v>8.12</v>
      </c>
      <c r="AA38" s="33">
        <v>10.57</v>
      </c>
      <c r="AB38" s="34">
        <v>9.32</v>
      </c>
    </row>
    <row r="39" spans="1:28" s="139" customFormat="1" ht="13.5" customHeight="1">
      <c r="A39" s="521"/>
      <c r="B39" s="6" t="s">
        <v>16</v>
      </c>
      <c r="C39" s="21">
        <v>33</v>
      </c>
      <c r="D39" s="22">
        <v>55</v>
      </c>
      <c r="E39" s="22">
        <v>68</v>
      </c>
      <c r="F39" s="22">
        <v>167</v>
      </c>
      <c r="G39" s="22">
        <v>42</v>
      </c>
      <c r="H39" s="22">
        <v>39</v>
      </c>
      <c r="I39" s="23">
        <v>29</v>
      </c>
      <c r="J39" s="24">
        <f t="shared" si="7"/>
        <v>433</v>
      </c>
      <c r="K39" s="22">
        <v>627</v>
      </c>
      <c r="L39" s="23">
        <v>613</v>
      </c>
      <c r="M39" s="25">
        <v>27990</v>
      </c>
      <c r="N39" s="26">
        <v>33372</v>
      </c>
      <c r="O39" s="27">
        <v>26647</v>
      </c>
      <c r="P39" s="28">
        <f t="shared" si="9"/>
        <v>11</v>
      </c>
      <c r="Q39" s="29">
        <f t="shared" si="10"/>
        <v>9.166666666666666</v>
      </c>
      <c r="R39" s="29">
        <f t="shared" si="11"/>
        <v>13.6</v>
      </c>
      <c r="S39" s="29">
        <f t="shared" si="12"/>
        <v>15.181818181818182</v>
      </c>
      <c r="T39" s="29">
        <f t="shared" si="13"/>
        <v>10.5</v>
      </c>
      <c r="U39" s="29">
        <f t="shared" si="14"/>
        <v>9.75</v>
      </c>
      <c r="V39" s="30">
        <f t="shared" si="15"/>
        <v>7.25</v>
      </c>
      <c r="W39" s="31">
        <f t="shared" si="16"/>
        <v>11.702702702702704</v>
      </c>
      <c r="X39" s="29">
        <v>16.945945945945947</v>
      </c>
      <c r="Y39" s="30">
        <v>16.56756756756757</v>
      </c>
      <c r="Z39" s="32">
        <v>8.92</v>
      </c>
      <c r="AA39" s="33">
        <v>10.63</v>
      </c>
      <c r="AB39" s="34">
        <v>8.53</v>
      </c>
    </row>
    <row r="40" spans="1:28" s="139" customFormat="1" ht="13.5" customHeight="1">
      <c r="A40" s="519">
        <v>5</v>
      </c>
      <c r="B40" s="5" t="s">
        <v>17</v>
      </c>
      <c r="C40" s="95">
        <v>15</v>
      </c>
      <c r="D40" s="96">
        <v>42</v>
      </c>
      <c r="E40" s="96">
        <v>36</v>
      </c>
      <c r="F40" s="96">
        <v>74</v>
      </c>
      <c r="G40" s="96">
        <v>18</v>
      </c>
      <c r="H40" s="96">
        <v>27</v>
      </c>
      <c r="I40" s="97">
        <v>30</v>
      </c>
      <c r="J40" s="54">
        <f t="shared" si="7"/>
        <v>242</v>
      </c>
      <c r="K40" s="96">
        <v>222</v>
      </c>
      <c r="L40" s="97">
        <v>401</v>
      </c>
      <c r="M40" s="57">
        <v>18689</v>
      </c>
      <c r="N40" s="58">
        <v>16241</v>
      </c>
      <c r="O40" s="59">
        <v>18474</v>
      </c>
      <c r="P40" s="60">
        <f t="shared" si="9"/>
        <v>5</v>
      </c>
      <c r="Q40" s="61">
        <f t="shared" si="10"/>
        <v>7</v>
      </c>
      <c r="R40" s="61">
        <f t="shared" si="11"/>
        <v>7.2</v>
      </c>
      <c r="S40" s="61">
        <f t="shared" si="12"/>
        <v>6.7272727272727275</v>
      </c>
      <c r="T40" s="61">
        <f t="shared" si="13"/>
        <v>4.5</v>
      </c>
      <c r="U40" s="61">
        <f t="shared" si="14"/>
        <v>6.75</v>
      </c>
      <c r="V40" s="62">
        <f t="shared" si="15"/>
        <v>7.5</v>
      </c>
      <c r="W40" s="63">
        <f t="shared" si="16"/>
        <v>6.54054054054054</v>
      </c>
      <c r="X40" s="61">
        <v>6</v>
      </c>
      <c r="Y40" s="62">
        <v>10.837837837837839</v>
      </c>
      <c r="Z40" s="64">
        <v>6.01</v>
      </c>
      <c r="AA40" s="65">
        <v>5.23</v>
      </c>
      <c r="AB40" s="66">
        <v>5.89</v>
      </c>
    </row>
    <row r="41" spans="1:28" s="139" customFormat="1" ht="13.5" customHeight="1">
      <c r="A41" s="520"/>
      <c r="B41" s="6" t="s">
        <v>18</v>
      </c>
      <c r="C41" s="21">
        <v>30</v>
      </c>
      <c r="D41" s="22">
        <v>47</v>
      </c>
      <c r="E41" s="22">
        <v>62</v>
      </c>
      <c r="F41" s="22">
        <v>174</v>
      </c>
      <c r="G41" s="22">
        <v>69</v>
      </c>
      <c r="H41" s="22">
        <v>43</v>
      </c>
      <c r="I41" s="23">
        <v>31</v>
      </c>
      <c r="J41" s="24">
        <f t="shared" si="7"/>
        <v>456</v>
      </c>
      <c r="K41" s="22">
        <v>392</v>
      </c>
      <c r="L41" s="23">
        <v>411</v>
      </c>
      <c r="M41" s="25">
        <v>25348</v>
      </c>
      <c r="N41" s="26">
        <v>24703</v>
      </c>
      <c r="O41" s="27">
        <v>20861</v>
      </c>
      <c r="P41" s="28">
        <f t="shared" si="9"/>
        <v>10</v>
      </c>
      <c r="Q41" s="29">
        <f t="shared" si="10"/>
        <v>7.833333333333333</v>
      </c>
      <c r="R41" s="29">
        <f t="shared" si="11"/>
        <v>12.4</v>
      </c>
      <c r="S41" s="29">
        <f t="shared" si="12"/>
        <v>15.818181818181818</v>
      </c>
      <c r="T41" s="29">
        <f t="shared" si="13"/>
        <v>17.25</v>
      </c>
      <c r="U41" s="29">
        <f t="shared" si="14"/>
        <v>10.75</v>
      </c>
      <c r="V41" s="30">
        <f t="shared" si="15"/>
        <v>7.75</v>
      </c>
      <c r="W41" s="31">
        <f t="shared" si="16"/>
        <v>12.324324324324325</v>
      </c>
      <c r="X41" s="29">
        <v>10.594594594594595</v>
      </c>
      <c r="Y41" s="30">
        <v>11.108108108108109</v>
      </c>
      <c r="Z41" s="32">
        <v>8.03</v>
      </c>
      <c r="AA41" s="33">
        <v>7.83</v>
      </c>
      <c r="AB41" s="34">
        <v>6.64</v>
      </c>
    </row>
    <row r="42" spans="1:28" s="139" customFormat="1" ht="13.5" customHeight="1">
      <c r="A42" s="520"/>
      <c r="B42" s="6" t="s">
        <v>19</v>
      </c>
      <c r="C42" s="21">
        <v>27</v>
      </c>
      <c r="D42" s="22">
        <v>39</v>
      </c>
      <c r="E42" s="22">
        <v>93</v>
      </c>
      <c r="F42" s="22">
        <v>188</v>
      </c>
      <c r="G42" s="22">
        <v>28</v>
      </c>
      <c r="H42" s="22">
        <v>54</v>
      </c>
      <c r="I42" s="23">
        <v>21</v>
      </c>
      <c r="J42" s="24">
        <f t="shared" si="7"/>
        <v>450</v>
      </c>
      <c r="K42" s="22">
        <v>385</v>
      </c>
      <c r="L42" s="23">
        <v>360</v>
      </c>
      <c r="M42" s="25">
        <v>27405</v>
      </c>
      <c r="N42" s="26">
        <v>27492</v>
      </c>
      <c r="O42" s="27">
        <v>19578</v>
      </c>
      <c r="P42" s="28">
        <f t="shared" si="9"/>
        <v>9</v>
      </c>
      <c r="Q42" s="29">
        <f t="shared" si="10"/>
        <v>6.5</v>
      </c>
      <c r="R42" s="29">
        <f t="shared" si="11"/>
        <v>18.6</v>
      </c>
      <c r="S42" s="29">
        <f t="shared" si="12"/>
        <v>17.09090909090909</v>
      </c>
      <c r="T42" s="29">
        <f t="shared" si="13"/>
        <v>7</v>
      </c>
      <c r="U42" s="29">
        <f t="shared" si="14"/>
        <v>13.5</v>
      </c>
      <c r="V42" s="30">
        <f t="shared" si="15"/>
        <v>5.25</v>
      </c>
      <c r="W42" s="31">
        <f t="shared" si="16"/>
        <v>12.162162162162161</v>
      </c>
      <c r="X42" s="29">
        <v>10.405405405405405</v>
      </c>
      <c r="Y42" s="30">
        <v>9.72972972972973</v>
      </c>
      <c r="Z42" s="32">
        <v>8.68</v>
      </c>
      <c r="AA42" s="33">
        <v>8.71</v>
      </c>
      <c r="AB42" s="34">
        <v>6.23</v>
      </c>
    </row>
    <row r="43" spans="1:28" s="139" customFormat="1" ht="13.5" customHeight="1">
      <c r="A43" s="520"/>
      <c r="B43" s="6" t="s">
        <v>20</v>
      </c>
      <c r="C43" s="21">
        <v>20</v>
      </c>
      <c r="D43" s="22">
        <v>47</v>
      </c>
      <c r="E43" s="22">
        <v>44</v>
      </c>
      <c r="F43" s="22">
        <v>176</v>
      </c>
      <c r="G43" s="22">
        <v>56</v>
      </c>
      <c r="H43" s="22">
        <v>44</v>
      </c>
      <c r="I43" s="23">
        <v>23</v>
      </c>
      <c r="J43" s="24">
        <f t="shared" si="7"/>
        <v>410</v>
      </c>
      <c r="K43" s="22">
        <v>445</v>
      </c>
      <c r="L43" s="23">
        <v>301</v>
      </c>
      <c r="M43" s="25">
        <v>24232</v>
      </c>
      <c r="N43" s="26">
        <v>28962</v>
      </c>
      <c r="O43" s="27">
        <v>18965</v>
      </c>
      <c r="P43" s="28">
        <f t="shared" si="9"/>
        <v>6.666666666666667</v>
      </c>
      <c r="Q43" s="29">
        <f t="shared" si="10"/>
        <v>7.833333333333333</v>
      </c>
      <c r="R43" s="29">
        <f t="shared" si="11"/>
        <v>8.8</v>
      </c>
      <c r="S43" s="29">
        <f t="shared" si="12"/>
        <v>16</v>
      </c>
      <c r="T43" s="29">
        <f t="shared" si="13"/>
        <v>14</v>
      </c>
      <c r="U43" s="29">
        <f t="shared" si="14"/>
        <v>11</v>
      </c>
      <c r="V43" s="30">
        <f t="shared" si="15"/>
        <v>5.75</v>
      </c>
      <c r="W43" s="31">
        <f t="shared" si="16"/>
        <v>11.08108108108108</v>
      </c>
      <c r="X43" s="29">
        <v>12.027027027027026</v>
      </c>
      <c r="Y43" s="30">
        <v>8.135135135135135</v>
      </c>
      <c r="Z43" s="32">
        <v>7.69</v>
      </c>
      <c r="AA43" s="33">
        <v>9.18</v>
      </c>
      <c r="AB43" s="34">
        <v>6.04</v>
      </c>
    </row>
    <row r="44" spans="1:28" s="139" customFormat="1" ht="13.5" customHeight="1">
      <c r="A44" s="521"/>
      <c r="B44" s="135" t="s">
        <v>21</v>
      </c>
      <c r="C44" s="36">
        <v>11</v>
      </c>
      <c r="D44" s="37">
        <v>43</v>
      </c>
      <c r="E44" s="37">
        <v>54</v>
      </c>
      <c r="F44" s="37">
        <v>179</v>
      </c>
      <c r="G44" s="37">
        <v>39</v>
      </c>
      <c r="H44" s="37">
        <v>48</v>
      </c>
      <c r="I44" s="38">
        <v>17</v>
      </c>
      <c r="J44" s="39">
        <f t="shared" si="7"/>
        <v>391</v>
      </c>
      <c r="K44" s="37">
        <v>386</v>
      </c>
      <c r="L44" s="38">
        <v>253</v>
      </c>
      <c r="M44" s="40">
        <v>21574</v>
      </c>
      <c r="N44" s="41">
        <v>28720</v>
      </c>
      <c r="O44" s="42">
        <v>18860</v>
      </c>
      <c r="P44" s="43">
        <f t="shared" si="9"/>
        <v>3.6666666666666665</v>
      </c>
      <c r="Q44" s="44">
        <f t="shared" si="10"/>
        <v>7.166666666666667</v>
      </c>
      <c r="R44" s="44">
        <f t="shared" si="11"/>
        <v>10.8</v>
      </c>
      <c r="S44" s="44">
        <f t="shared" si="12"/>
        <v>16.272727272727273</v>
      </c>
      <c r="T44" s="44">
        <f t="shared" si="13"/>
        <v>9.75</v>
      </c>
      <c r="U44" s="44">
        <f t="shared" si="14"/>
        <v>12</v>
      </c>
      <c r="V44" s="45">
        <f t="shared" si="15"/>
        <v>4.25</v>
      </c>
      <c r="W44" s="46">
        <f t="shared" si="16"/>
        <v>10.567567567567568</v>
      </c>
      <c r="X44" s="44">
        <v>10.432432432432432</v>
      </c>
      <c r="Y44" s="45">
        <v>6.837837837837838</v>
      </c>
      <c r="Z44" s="47">
        <v>6.84</v>
      </c>
      <c r="AA44" s="48">
        <v>9.1</v>
      </c>
      <c r="AB44" s="49">
        <v>6.01</v>
      </c>
    </row>
    <row r="45" spans="1:28" s="139" customFormat="1" ht="13.5" customHeight="1">
      <c r="A45" s="519">
        <v>6</v>
      </c>
      <c r="B45" s="6" t="s">
        <v>22</v>
      </c>
      <c r="C45" s="21">
        <v>9</v>
      </c>
      <c r="D45" s="22">
        <v>54</v>
      </c>
      <c r="E45" s="22">
        <v>38</v>
      </c>
      <c r="F45" s="22">
        <v>160</v>
      </c>
      <c r="G45" s="22">
        <v>40</v>
      </c>
      <c r="H45" s="22">
        <v>32</v>
      </c>
      <c r="I45" s="23">
        <v>20</v>
      </c>
      <c r="J45" s="24">
        <f t="shared" si="7"/>
        <v>353</v>
      </c>
      <c r="K45" s="22">
        <v>298</v>
      </c>
      <c r="L45" s="23">
        <v>257</v>
      </c>
      <c r="M45" s="25">
        <v>18927</v>
      </c>
      <c r="N45" s="26">
        <v>25231</v>
      </c>
      <c r="O45" s="27">
        <v>17651</v>
      </c>
      <c r="P45" s="28">
        <f t="shared" si="9"/>
        <v>3</v>
      </c>
      <c r="Q45" s="29">
        <f t="shared" si="10"/>
        <v>9</v>
      </c>
      <c r="R45" s="29">
        <f t="shared" si="11"/>
        <v>7.6</v>
      </c>
      <c r="S45" s="29">
        <f t="shared" si="12"/>
        <v>14.545454545454545</v>
      </c>
      <c r="T45" s="29">
        <f t="shared" si="13"/>
        <v>10</v>
      </c>
      <c r="U45" s="29">
        <f t="shared" si="14"/>
        <v>8</v>
      </c>
      <c r="V45" s="30">
        <f t="shared" si="15"/>
        <v>5</v>
      </c>
      <c r="W45" s="31">
        <f t="shared" si="16"/>
        <v>9.54054054054054</v>
      </c>
      <c r="X45" s="29">
        <v>8.054054054054054</v>
      </c>
      <c r="Y45" s="30">
        <v>6.945945945945946</v>
      </c>
      <c r="Z45" s="32">
        <v>6</v>
      </c>
      <c r="AA45" s="33">
        <v>8</v>
      </c>
      <c r="AB45" s="34">
        <v>5.61</v>
      </c>
    </row>
    <row r="46" spans="1:28" s="139" customFormat="1" ht="13.5" customHeight="1">
      <c r="A46" s="520"/>
      <c r="B46" s="6" t="s">
        <v>23</v>
      </c>
      <c r="C46" s="21">
        <v>16</v>
      </c>
      <c r="D46" s="22">
        <v>46</v>
      </c>
      <c r="E46" s="22">
        <v>32</v>
      </c>
      <c r="F46" s="22">
        <v>126</v>
      </c>
      <c r="G46" s="22">
        <v>26</v>
      </c>
      <c r="H46" s="22">
        <v>12</v>
      </c>
      <c r="I46" s="23">
        <v>24</v>
      </c>
      <c r="J46" s="24">
        <f t="shared" si="7"/>
        <v>282</v>
      </c>
      <c r="K46" s="22">
        <v>280</v>
      </c>
      <c r="L46" s="23">
        <v>222</v>
      </c>
      <c r="M46" s="25">
        <v>17318</v>
      </c>
      <c r="N46" s="26">
        <v>23238</v>
      </c>
      <c r="O46" s="27">
        <v>15300</v>
      </c>
      <c r="P46" s="28">
        <f t="shared" si="9"/>
        <v>5.333333333333333</v>
      </c>
      <c r="Q46" s="29">
        <f t="shared" si="10"/>
        <v>7.666666666666667</v>
      </c>
      <c r="R46" s="29">
        <f t="shared" si="11"/>
        <v>6.4</v>
      </c>
      <c r="S46" s="29">
        <f t="shared" si="12"/>
        <v>11.454545454545455</v>
      </c>
      <c r="T46" s="29">
        <f t="shared" si="13"/>
        <v>6.5</v>
      </c>
      <c r="U46" s="29">
        <f t="shared" si="14"/>
        <v>3</v>
      </c>
      <c r="V46" s="30">
        <f t="shared" si="15"/>
        <v>6</v>
      </c>
      <c r="W46" s="31">
        <f t="shared" si="16"/>
        <v>7.621621621621622</v>
      </c>
      <c r="X46" s="29">
        <v>7.5675675675675675</v>
      </c>
      <c r="Y46" s="30">
        <v>6</v>
      </c>
      <c r="Z46" s="32">
        <v>5.48</v>
      </c>
      <c r="AA46" s="33">
        <v>7.36</v>
      </c>
      <c r="AB46" s="34">
        <v>4.87</v>
      </c>
    </row>
    <row r="47" spans="1:28" s="139" customFormat="1" ht="13.5" customHeight="1">
      <c r="A47" s="520"/>
      <c r="B47" s="6" t="s">
        <v>24</v>
      </c>
      <c r="C47" s="21">
        <v>9</v>
      </c>
      <c r="D47" s="22">
        <v>36</v>
      </c>
      <c r="E47" s="22">
        <v>29</v>
      </c>
      <c r="F47" s="22">
        <v>100</v>
      </c>
      <c r="G47" s="22">
        <v>24</v>
      </c>
      <c r="H47" s="22">
        <v>9</v>
      </c>
      <c r="I47" s="23">
        <v>8</v>
      </c>
      <c r="J47" s="24">
        <f t="shared" si="7"/>
        <v>215</v>
      </c>
      <c r="K47" s="22">
        <v>250</v>
      </c>
      <c r="L47" s="23">
        <v>187</v>
      </c>
      <c r="M47" s="25">
        <v>14781</v>
      </c>
      <c r="N47" s="26">
        <v>20283</v>
      </c>
      <c r="O47" s="27">
        <v>13924</v>
      </c>
      <c r="P47" s="28">
        <f t="shared" si="9"/>
        <v>3</v>
      </c>
      <c r="Q47" s="29">
        <f t="shared" si="10"/>
        <v>6</v>
      </c>
      <c r="R47" s="29">
        <f t="shared" si="11"/>
        <v>5.8</v>
      </c>
      <c r="S47" s="29">
        <f t="shared" si="12"/>
        <v>9.090909090909092</v>
      </c>
      <c r="T47" s="29">
        <f t="shared" si="13"/>
        <v>6</v>
      </c>
      <c r="U47" s="29">
        <f t="shared" si="14"/>
        <v>2.25</v>
      </c>
      <c r="V47" s="30">
        <f t="shared" si="15"/>
        <v>2</v>
      </c>
      <c r="W47" s="31">
        <f t="shared" si="16"/>
        <v>5.8108108108108105</v>
      </c>
      <c r="X47" s="29">
        <v>6.756756756756757</v>
      </c>
      <c r="Y47" s="30">
        <v>5.054054054054054</v>
      </c>
      <c r="Z47" s="32">
        <v>4.68</v>
      </c>
      <c r="AA47" s="33">
        <v>6.43</v>
      </c>
      <c r="AB47" s="34">
        <v>4.43</v>
      </c>
    </row>
    <row r="48" spans="1:28" s="139" customFormat="1" ht="13.5" customHeight="1">
      <c r="A48" s="521"/>
      <c r="B48" s="135" t="s">
        <v>25</v>
      </c>
      <c r="C48" s="36">
        <v>7</v>
      </c>
      <c r="D48" s="37">
        <v>37</v>
      </c>
      <c r="E48" s="37">
        <v>18</v>
      </c>
      <c r="F48" s="37">
        <v>121</v>
      </c>
      <c r="G48" s="37">
        <v>19</v>
      </c>
      <c r="H48" s="37">
        <v>11</v>
      </c>
      <c r="I48" s="38">
        <v>21</v>
      </c>
      <c r="J48" s="39">
        <f t="shared" si="7"/>
        <v>234</v>
      </c>
      <c r="K48" s="37">
        <v>249</v>
      </c>
      <c r="L48" s="38">
        <v>166</v>
      </c>
      <c r="M48" s="40">
        <v>13615</v>
      </c>
      <c r="N48" s="41">
        <v>18164</v>
      </c>
      <c r="O48" s="42">
        <v>11956</v>
      </c>
      <c r="P48" s="43">
        <f t="shared" si="9"/>
        <v>2.3333333333333335</v>
      </c>
      <c r="Q48" s="44">
        <f t="shared" si="10"/>
        <v>6.166666666666667</v>
      </c>
      <c r="R48" s="44">
        <f t="shared" si="11"/>
        <v>3.6</v>
      </c>
      <c r="S48" s="44">
        <f t="shared" si="12"/>
        <v>11</v>
      </c>
      <c r="T48" s="44">
        <f t="shared" si="13"/>
        <v>4.75</v>
      </c>
      <c r="U48" s="44">
        <f t="shared" si="14"/>
        <v>2.75</v>
      </c>
      <c r="V48" s="45">
        <f t="shared" si="15"/>
        <v>5.25</v>
      </c>
      <c r="W48" s="46">
        <f t="shared" si="16"/>
        <v>6.324324324324325</v>
      </c>
      <c r="X48" s="44">
        <v>6.72972972972973</v>
      </c>
      <c r="Y48" s="45">
        <v>4.486486486486487</v>
      </c>
      <c r="Z48" s="47">
        <v>4.32</v>
      </c>
      <c r="AA48" s="48">
        <v>5.76</v>
      </c>
      <c r="AB48" s="49">
        <v>3.81</v>
      </c>
    </row>
    <row r="49" spans="1:28" s="139" customFormat="1" ht="13.5" customHeight="1">
      <c r="A49" s="519">
        <v>7</v>
      </c>
      <c r="B49" s="6" t="s">
        <v>26</v>
      </c>
      <c r="C49" s="21">
        <v>6</v>
      </c>
      <c r="D49" s="22">
        <v>20</v>
      </c>
      <c r="E49" s="22">
        <v>15</v>
      </c>
      <c r="F49" s="22">
        <v>127</v>
      </c>
      <c r="G49" s="22">
        <v>39</v>
      </c>
      <c r="H49" s="22">
        <v>15</v>
      </c>
      <c r="I49" s="23">
        <v>35</v>
      </c>
      <c r="J49" s="24">
        <f t="shared" si="7"/>
        <v>257</v>
      </c>
      <c r="K49" s="22">
        <v>229</v>
      </c>
      <c r="L49" s="23">
        <v>123</v>
      </c>
      <c r="M49" s="25">
        <v>13221</v>
      </c>
      <c r="N49" s="26">
        <v>16421</v>
      </c>
      <c r="O49" s="27">
        <v>10790</v>
      </c>
      <c r="P49" s="28">
        <f t="shared" si="9"/>
        <v>2</v>
      </c>
      <c r="Q49" s="29">
        <f t="shared" si="10"/>
        <v>3.3333333333333335</v>
      </c>
      <c r="R49" s="29">
        <f t="shared" si="11"/>
        <v>3</v>
      </c>
      <c r="S49" s="29">
        <f t="shared" si="12"/>
        <v>11.545454545454545</v>
      </c>
      <c r="T49" s="29">
        <f t="shared" si="13"/>
        <v>9.75</v>
      </c>
      <c r="U49" s="29">
        <f t="shared" si="14"/>
        <v>3.75</v>
      </c>
      <c r="V49" s="30">
        <f t="shared" si="15"/>
        <v>8.75</v>
      </c>
      <c r="W49" s="31">
        <f t="shared" si="16"/>
        <v>6.945945945945946</v>
      </c>
      <c r="X49" s="29">
        <v>6.1891891891891895</v>
      </c>
      <c r="Y49" s="30">
        <v>3.324324324324324</v>
      </c>
      <c r="Z49" s="32">
        <v>4.2</v>
      </c>
      <c r="AA49" s="33">
        <v>5.2</v>
      </c>
      <c r="AB49" s="34">
        <v>3.43</v>
      </c>
    </row>
    <row r="50" spans="1:28" s="139" customFormat="1" ht="13.5" customHeight="1">
      <c r="A50" s="520"/>
      <c r="B50" s="6" t="s">
        <v>27</v>
      </c>
      <c r="C50" s="21">
        <v>13</v>
      </c>
      <c r="D50" s="22">
        <v>26</v>
      </c>
      <c r="E50" s="22">
        <v>31</v>
      </c>
      <c r="F50" s="22">
        <v>124</v>
      </c>
      <c r="G50" s="22">
        <v>24</v>
      </c>
      <c r="H50" s="22">
        <v>8</v>
      </c>
      <c r="I50" s="23">
        <v>20</v>
      </c>
      <c r="J50" s="24">
        <f t="shared" si="7"/>
        <v>246</v>
      </c>
      <c r="K50" s="22">
        <v>186</v>
      </c>
      <c r="L50" s="23">
        <v>142</v>
      </c>
      <c r="M50" s="25">
        <v>11959</v>
      </c>
      <c r="N50" s="26">
        <v>14082</v>
      </c>
      <c r="O50" s="27">
        <v>10260</v>
      </c>
      <c r="P50" s="28">
        <f t="shared" si="9"/>
        <v>4.333333333333333</v>
      </c>
      <c r="Q50" s="29">
        <f t="shared" si="10"/>
        <v>4.333333333333333</v>
      </c>
      <c r="R50" s="29">
        <f t="shared" si="11"/>
        <v>6.2</v>
      </c>
      <c r="S50" s="29">
        <f t="shared" si="12"/>
        <v>11.272727272727273</v>
      </c>
      <c r="T50" s="29">
        <f t="shared" si="13"/>
        <v>6</v>
      </c>
      <c r="U50" s="29">
        <f t="shared" si="14"/>
        <v>2</v>
      </c>
      <c r="V50" s="30">
        <f t="shared" si="15"/>
        <v>5</v>
      </c>
      <c r="W50" s="31">
        <f t="shared" si="16"/>
        <v>6.648648648648648</v>
      </c>
      <c r="X50" s="29">
        <v>5.027027027027027</v>
      </c>
      <c r="Y50" s="30">
        <v>3.8378378378378377</v>
      </c>
      <c r="Z50" s="32">
        <v>3.81</v>
      </c>
      <c r="AA50" s="33">
        <v>4.49</v>
      </c>
      <c r="AB50" s="34">
        <v>3.27</v>
      </c>
    </row>
    <row r="51" spans="1:28" s="139" customFormat="1" ht="13.5" customHeight="1">
      <c r="A51" s="520"/>
      <c r="B51" s="6" t="s">
        <v>28</v>
      </c>
      <c r="C51" s="21">
        <v>8</v>
      </c>
      <c r="D51" s="22">
        <v>23</v>
      </c>
      <c r="E51" s="22">
        <v>18</v>
      </c>
      <c r="F51" s="22">
        <v>132</v>
      </c>
      <c r="G51" s="22">
        <v>12</v>
      </c>
      <c r="H51" s="22">
        <v>6</v>
      </c>
      <c r="I51" s="23">
        <v>20</v>
      </c>
      <c r="J51" s="24">
        <f t="shared" si="7"/>
        <v>219</v>
      </c>
      <c r="K51" s="22">
        <v>205</v>
      </c>
      <c r="L51" s="23">
        <v>129</v>
      </c>
      <c r="M51" s="25">
        <v>10315</v>
      </c>
      <c r="N51" s="26">
        <v>11100</v>
      </c>
      <c r="O51" s="27">
        <v>8317</v>
      </c>
      <c r="P51" s="28">
        <f t="shared" si="9"/>
        <v>2.6666666666666665</v>
      </c>
      <c r="Q51" s="29">
        <f t="shared" si="10"/>
        <v>3.8333333333333335</v>
      </c>
      <c r="R51" s="29">
        <f t="shared" si="11"/>
        <v>3.6</v>
      </c>
      <c r="S51" s="29">
        <f t="shared" si="12"/>
        <v>12</v>
      </c>
      <c r="T51" s="29">
        <f t="shared" si="13"/>
        <v>3</v>
      </c>
      <c r="U51" s="29">
        <f t="shared" si="14"/>
        <v>1.5</v>
      </c>
      <c r="V51" s="30">
        <f t="shared" si="15"/>
        <v>5</v>
      </c>
      <c r="W51" s="31">
        <f t="shared" si="16"/>
        <v>5.918918918918919</v>
      </c>
      <c r="X51" s="29">
        <v>5.54054054054054</v>
      </c>
      <c r="Y51" s="30">
        <v>3.4864864864864864</v>
      </c>
      <c r="Z51" s="32">
        <v>3.27</v>
      </c>
      <c r="AA51" s="33">
        <v>3.52</v>
      </c>
      <c r="AB51" s="34">
        <v>2.65</v>
      </c>
    </row>
    <row r="52" spans="1:28" s="139" customFormat="1" ht="13.5" customHeight="1">
      <c r="A52" s="521"/>
      <c r="B52" s="6" t="s">
        <v>29</v>
      </c>
      <c r="C52" s="21">
        <v>12</v>
      </c>
      <c r="D52" s="22">
        <v>31</v>
      </c>
      <c r="E52" s="22">
        <v>17</v>
      </c>
      <c r="F52" s="22">
        <v>83</v>
      </c>
      <c r="G52" s="22">
        <v>16</v>
      </c>
      <c r="H52" s="22">
        <v>14</v>
      </c>
      <c r="I52" s="23">
        <v>18</v>
      </c>
      <c r="J52" s="24">
        <f t="shared" si="7"/>
        <v>191</v>
      </c>
      <c r="K52" s="22">
        <v>172</v>
      </c>
      <c r="L52" s="23">
        <v>132</v>
      </c>
      <c r="M52" s="25">
        <v>10572</v>
      </c>
      <c r="N52" s="26">
        <v>10690</v>
      </c>
      <c r="O52" s="27">
        <v>8821</v>
      </c>
      <c r="P52" s="28">
        <f t="shared" si="9"/>
        <v>4</v>
      </c>
      <c r="Q52" s="29">
        <f t="shared" si="10"/>
        <v>5.166666666666667</v>
      </c>
      <c r="R52" s="29">
        <f t="shared" si="11"/>
        <v>3.4</v>
      </c>
      <c r="S52" s="29">
        <f t="shared" si="12"/>
        <v>7.545454545454546</v>
      </c>
      <c r="T52" s="29">
        <f t="shared" si="13"/>
        <v>4</v>
      </c>
      <c r="U52" s="29">
        <f t="shared" si="14"/>
        <v>3.5</v>
      </c>
      <c r="V52" s="30">
        <f t="shared" si="15"/>
        <v>4.5</v>
      </c>
      <c r="W52" s="31">
        <f t="shared" si="16"/>
        <v>5.162162162162162</v>
      </c>
      <c r="X52" s="29">
        <v>4.648648648648648</v>
      </c>
      <c r="Y52" s="30">
        <v>3.5675675675675675</v>
      </c>
      <c r="Z52" s="32">
        <v>3.36</v>
      </c>
      <c r="AA52" s="33">
        <v>3.39</v>
      </c>
      <c r="AB52" s="34">
        <v>2.81</v>
      </c>
    </row>
    <row r="53" spans="1:28" s="139" customFormat="1" ht="13.5" customHeight="1">
      <c r="A53" s="519">
        <v>8</v>
      </c>
      <c r="B53" s="5" t="s">
        <v>30</v>
      </c>
      <c r="C53" s="95">
        <v>12</v>
      </c>
      <c r="D53" s="96">
        <v>31</v>
      </c>
      <c r="E53" s="96">
        <v>14</v>
      </c>
      <c r="F53" s="96">
        <v>112</v>
      </c>
      <c r="G53" s="96">
        <v>21</v>
      </c>
      <c r="H53" s="96">
        <v>5</v>
      </c>
      <c r="I53" s="97">
        <v>28</v>
      </c>
      <c r="J53" s="54">
        <f t="shared" si="7"/>
        <v>223</v>
      </c>
      <c r="K53" s="96">
        <v>161</v>
      </c>
      <c r="L53" s="97">
        <v>132</v>
      </c>
      <c r="M53" s="57">
        <v>10258</v>
      </c>
      <c r="N53" s="58">
        <v>10065</v>
      </c>
      <c r="O53" s="59">
        <v>8576</v>
      </c>
      <c r="P53" s="60">
        <f t="shared" si="9"/>
        <v>4</v>
      </c>
      <c r="Q53" s="61">
        <f t="shared" si="10"/>
        <v>5.166666666666667</v>
      </c>
      <c r="R53" s="61">
        <f t="shared" si="11"/>
        <v>2.8</v>
      </c>
      <c r="S53" s="61">
        <f t="shared" si="12"/>
        <v>10.181818181818182</v>
      </c>
      <c r="T53" s="61">
        <f t="shared" si="13"/>
        <v>5.25</v>
      </c>
      <c r="U53" s="61">
        <f t="shared" si="14"/>
        <v>1.25</v>
      </c>
      <c r="V53" s="62">
        <f t="shared" si="15"/>
        <v>7</v>
      </c>
      <c r="W53" s="63">
        <f t="shared" si="16"/>
        <v>6.027027027027027</v>
      </c>
      <c r="X53" s="61">
        <v>4.351351351351352</v>
      </c>
      <c r="Y53" s="62">
        <v>3.5675675675675675</v>
      </c>
      <c r="Z53" s="64">
        <v>3.26</v>
      </c>
      <c r="AA53" s="65">
        <v>3.2</v>
      </c>
      <c r="AB53" s="66">
        <v>2.74</v>
      </c>
    </row>
    <row r="54" spans="1:28" s="139" customFormat="1" ht="13.5" customHeight="1">
      <c r="A54" s="520"/>
      <c r="B54" s="6" t="s">
        <v>31</v>
      </c>
      <c r="C54" s="21">
        <v>14</v>
      </c>
      <c r="D54" s="22">
        <v>15</v>
      </c>
      <c r="E54" s="22">
        <v>15</v>
      </c>
      <c r="F54" s="22">
        <v>83</v>
      </c>
      <c r="G54" s="22">
        <v>7</v>
      </c>
      <c r="H54" s="22">
        <v>11</v>
      </c>
      <c r="I54" s="23">
        <v>28</v>
      </c>
      <c r="J54" s="24">
        <f t="shared" si="7"/>
        <v>173</v>
      </c>
      <c r="K54" s="22">
        <v>154</v>
      </c>
      <c r="L54" s="23">
        <v>109</v>
      </c>
      <c r="M54" s="25">
        <v>9305</v>
      </c>
      <c r="N54" s="26">
        <v>9681</v>
      </c>
      <c r="O54" s="27">
        <v>7202</v>
      </c>
      <c r="P54" s="28">
        <f t="shared" si="9"/>
        <v>4.666666666666667</v>
      </c>
      <c r="Q54" s="29">
        <f t="shared" si="10"/>
        <v>2.5</v>
      </c>
      <c r="R54" s="29">
        <f t="shared" si="11"/>
        <v>3</v>
      </c>
      <c r="S54" s="29">
        <f t="shared" si="12"/>
        <v>7.545454545454546</v>
      </c>
      <c r="T54" s="29">
        <f t="shared" si="13"/>
        <v>1.75</v>
      </c>
      <c r="U54" s="29">
        <f t="shared" si="14"/>
        <v>2.75</v>
      </c>
      <c r="V54" s="30">
        <f t="shared" si="15"/>
        <v>7</v>
      </c>
      <c r="W54" s="31">
        <f t="shared" si="16"/>
        <v>4.675675675675675</v>
      </c>
      <c r="X54" s="29">
        <v>4.162162162162162</v>
      </c>
      <c r="Y54" s="30">
        <v>2.945945945945946</v>
      </c>
      <c r="Z54" s="32">
        <v>2.99</v>
      </c>
      <c r="AA54" s="33">
        <v>3.14</v>
      </c>
      <c r="AB54" s="34">
        <v>2.34</v>
      </c>
    </row>
    <row r="55" spans="1:28" s="139" customFormat="1" ht="13.5" customHeight="1">
      <c r="A55" s="520"/>
      <c r="B55" s="6" t="s">
        <v>32</v>
      </c>
      <c r="C55" s="21">
        <v>12</v>
      </c>
      <c r="D55" s="22">
        <v>25</v>
      </c>
      <c r="E55" s="22">
        <v>11</v>
      </c>
      <c r="F55" s="22">
        <v>86</v>
      </c>
      <c r="G55" s="22">
        <v>8</v>
      </c>
      <c r="H55" s="22">
        <v>7</v>
      </c>
      <c r="I55" s="23">
        <v>10</v>
      </c>
      <c r="J55" s="24">
        <f t="shared" si="7"/>
        <v>159</v>
      </c>
      <c r="K55" s="22">
        <v>122</v>
      </c>
      <c r="L55" s="23">
        <v>104</v>
      </c>
      <c r="M55" s="25">
        <v>6401</v>
      </c>
      <c r="N55" s="26">
        <v>6796</v>
      </c>
      <c r="O55" s="27">
        <v>6898</v>
      </c>
      <c r="P55" s="28">
        <f t="shared" si="9"/>
        <v>4</v>
      </c>
      <c r="Q55" s="29">
        <f t="shared" si="10"/>
        <v>4.166666666666667</v>
      </c>
      <c r="R55" s="29">
        <f t="shared" si="11"/>
        <v>2.2</v>
      </c>
      <c r="S55" s="29">
        <f t="shared" si="12"/>
        <v>7.818181818181818</v>
      </c>
      <c r="T55" s="29">
        <f t="shared" si="13"/>
        <v>2</v>
      </c>
      <c r="U55" s="29">
        <f t="shared" si="14"/>
        <v>1.75</v>
      </c>
      <c r="V55" s="30">
        <f t="shared" si="15"/>
        <v>2.5</v>
      </c>
      <c r="W55" s="31">
        <f t="shared" si="16"/>
        <v>4.297297297297297</v>
      </c>
      <c r="X55" s="29">
        <v>3.2972972972972974</v>
      </c>
      <c r="Y55" s="30">
        <v>2.810810810810811</v>
      </c>
      <c r="Z55" s="32">
        <v>2.14</v>
      </c>
      <c r="AA55" s="33">
        <v>2.26</v>
      </c>
      <c r="AB55" s="34">
        <v>2.25</v>
      </c>
    </row>
    <row r="56" spans="1:28" s="139" customFormat="1" ht="13.5" customHeight="1">
      <c r="A56" s="520"/>
      <c r="B56" s="6" t="s">
        <v>33</v>
      </c>
      <c r="C56" s="21">
        <v>13</v>
      </c>
      <c r="D56" s="22">
        <v>30</v>
      </c>
      <c r="E56" s="22">
        <v>18</v>
      </c>
      <c r="F56" s="22">
        <v>54</v>
      </c>
      <c r="G56" s="22">
        <v>15</v>
      </c>
      <c r="H56" s="22">
        <v>7</v>
      </c>
      <c r="I56" s="23">
        <v>13</v>
      </c>
      <c r="J56" s="24">
        <f t="shared" si="7"/>
        <v>150</v>
      </c>
      <c r="K56" s="22">
        <v>130</v>
      </c>
      <c r="L56" s="23">
        <v>128</v>
      </c>
      <c r="M56" s="25">
        <v>9275</v>
      </c>
      <c r="N56" s="26">
        <v>9203</v>
      </c>
      <c r="O56" s="27">
        <v>8107</v>
      </c>
      <c r="P56" s="28">
        <f t="shared" si="9"/>
        <v>4.333333333333333</v>
      </c>
      <c r="Q56" s="29">
        <f t="shared" si="10"/>
        <v>5</v>
      </c>
      <c r="R56" s="29">
        <f t="shared" si="11"/>
        <v>3.6</v>
      </c>
      <c r="S56" s="29">
        <f t="shared" si="12"/>
        <v>4.909090909090909</v>
      </c>
      <c r="T56" s="29">
        <f t="shared" si="13"/>
        <v>3.75</v>
      </c>
      <c r="U56" s="29">
        <f t="shared" si="14"/>
        <v>1.75</v>
      </c>
      <c r="V56" s="30">
        <f t="shared" si="15"/>
        <v>3.25</v>
      </c>
      <c r="W56" s="31">
        <f t="shared" si="16"/>
        <v>4.054054054054054</v>
      </c>
      <c r="X56" s="29">
        <v>3.5135135135135136</v>
      </c>
      <c r="Y56" s="30">
        <v>3.45945945945946</v>
      </c>
      <c r="Z56" s="32">
        <v>2.97</v>
      </c>
      <c r="AA56" s="33">
        <v>2.95</v>
      </c>
      <c r="AB56" s="34">
        <v>2.6</v>
      </c>
    </row>
    <row r="57" spans="1:28" s="139" customFormat="1" ht="13.5" customHeight="1">
      <c r="A57" s="524"/>
      <c r="B57" s="146" t="s">
        <v>34</v>
      </c>
      <c r="C57" s="36">
        <v>11</v>
      </c>
      <c r="D57" s="37">
        <v>23</v>
      </c>
      <c r="E57" s="37">
        <v>14</v>
      </c>
      <c r="F57" s="37">
        <v>76</v>
      </c>
      <c r="G57" s="37">
        <v>16</v>
      </c>
      <c r="H57" s="37">
        <v>4</v>
      </c>
      <c r="I57" s="38">
        <v>13</v>
      </c>
      <c r="J57" s="39">
        <f t="shared" si="7"/>
        <v>157</v>
      </c>
      <c r="K57" s="37">
        <v>164</v>
      </c>
      <c r="L57" s="38">
        <v>154</v>
      </c>
      <c r="M57" s="40">
        <v>8888</v>
      </c>
      <c r="N57" s="41">
        <v>9729</v>
      </c>
      <c r="O57" s="42">
        <v>8246</v>
      </c>
      <c r="P57" s="28">
        <f t="shared" si="9"/>
        <v>3.6666666666666665</v>
      </c>
      <c r="Q57" s="29">
        <f t="shared" si="10"/>
        <v>3.8333333333333335</v>
      </c>
      <c r="R57" s="29">
        <f t="shared" si="11"/>
        <v>2.8</v>
      </c>
      <c r="S57" s="29">
        <f t="shared" si="12"/>
        <v>6.909090909090909</v>
      </c>
      <c r="T57" s="29">
        <f t="shared" si="13"/>
        <v>4</v>
      </c>
      <c r="U57" s="29">
        <f t="shared" si="14"/>
        <v>1</v>
      </c>
      <c r="V57" s="30">
        <f t="shared" si="15"/>
        <v>3.25</v>
      </c>
      <c r="W57" s="31">
        <f t="shared" si="16"/>
        <v>4.243243243243243</v>
      </c>
      <c r="X57" s="44">
        <v>4.4324324324324325</v>
      </c>
      <c r="Y57" s="45">
        <v>4.162162162162162</v>
      </c>
      <c r="Z57" s="47">
        <v>2.84</v>
      </c>
      <c r="AA57" s="48">
        <v>3.1</v>
      </c>
      <c r="AB57" s="49">
        <v>2.63</v>
      </c>
    </row>
    <row r="58" spans="1:28" s="139" customFormat="1" ht="15.75" customHeight="1">
      <c r="A58" s="522" t="s">
        <v>60</v>
      </c>
      <c r="B58" s="523"/>
      <c r="C58" s="156">
        <f>SUM(C6:C57)</f>
        <v>1223</v>
      </c>
      <c r="D58" s="157">
        <f aca="true" t="shared" si="17" ref="D58:I58">SUM(D6:D57)</f>
        <v>2421</v>
      </c>
      <c r="E58" s="157">
        <f t="shared" si="17"/>
        <v>2062</v>
      </c>
      <c r="F58" s="157">
        <f t="shared" si="17"/>
        <v>8204</v>
      </c>
      <c r="G58" s="157">
        <f t="shared" si="17"/>
        <v>2116</v>
      </c>
      <c r="H58" s="157">
        <f t="shared" si="17"/>
        <v>1707</v>
      </c>
      <c r="I58" s="158">
        <f t="shared" si="17"/>
        <v>1634</v>
      </c>
      <c r="J58" s="156">
        <f aca="true" t="shared" si="18" ref="J58:Y58">SUM(J6:J57)</f>
        <v>19367</v>
      </c>
      <c r="K58" s="157">
        <f t="shared" si="18"/>
        <v>15886</v>
      </c>
      <c r="L58" s="158">
        <f t="shared" si="18"/>
        <v>18286</v>
      </c>
      <c r="M58" s="238">
        <f t="shared" si="18"/>
        <v>1180638</v>
      </c>
      <c r="N58" s="239">
        <f t="shared" si="18"/>
        <v>1036394</v>
      </c>
      <c r="O58" s="240">
        <f t="shared" si="18"/>
        <v>1126386</v>
      </c>
      <c r="P58" s="219">
        <f t="shared" si="18"/>
        <v>407.6666666666668</v>
      </c>
      <c r="Q58" s="162">
        <f t="shared" si="18"/>
        <v>403.49999999999994</v>
      </c>
      <c r="R58" s="162">
        <f t="shared" si="18"/>
        <v>412.4000000000001</v>
      </c>
      <c r="S58" s="162">
        <f t="shared" si="18"/>
        <v>745.8181818181816</v>
      </c>
      <c r="T58" s="162">
        <f t="shared" si="18"/>
        <v>529</v>
      </c>
      <c r="U58" s="162">
        <f t="shared" si="18"/>
        <v>426.75</v>
      </c>
      <c r="V58" s="163">
        <f t="shared" si="18"/>
        <v>408.5</v>
      </c>
      <c r="W58" s="161">
        <f t="shared" si="18"/>
        <v>523.4324324324324</v>
      </c>
      <c r="X58" s="162">
        <f t="shared" si="18"/>
        <v>429.35135135135135</v>
      </c>
      <c r="Y58" s="163">
        <f t="shared" si="18"/>
        <v>494.2162162162163</v>
      </c>
      <c r="Z58" s="241">
        <f>SUM(Z6:Z57)</f>
        <v>374.97999999999996</v>
      </c>
      <c r="AA58" s="242">
        <f>SUM(AA6:AA57)</f>
        <v>329.69999999999993</v>
      </c>
      <c r="AB58" s="243">
        <v>364.02</v>
      </c>
    </row>
    <row r="59" spans="15:28" ht="12">
      <c r="O59" s="168"/>
      <c r="AB59" s="222"/>
    </row>
    <row r="60" spans="11:26" ht="14.25">
      <c r="K60" s="9"/>
      <c r="L60" s="9"/>
      <c r="M60" s="10"/>
      <c r="N60" s="10"/>
      <c r="O60" s="10"/>
      <c r="P60" s="9"/>
      <c r="Q60" s="9"/>
      <c r="R60" s="9"/>
      <c r="S60" s="9"/>
      <c r="T60" s="9"/>
      <c r="U60" s="9"/>
      <c r="V60" s="9"/>
      <c r="W60" s="9"/>
      <c r="X60" s="9"/>
      <c r="Y60" s="9"/>
      <c r="Z60" s="10"/>
    </row>
    <row r="61" spans="11:26" ht="14.25">
      <c r="K61" s="9"/>
      <c r="L61" s="9"/>
      <c r="M61" s="10"/>
      <c r="N61" s="10"/>
      <c r="O61" s="10"/>
      <c r="P61" s="9"/>
      <c r="Q61" s="9"/>
      <c r="R61" s="9"/>
      <c r="S61" s="9"/>
      <c r="T61" s="9"/>
      <c r="U61" s="9"/>
      <c r="V61" s="9"/>
      <c r="W61" s="9"/>
      <c r="X61" s="9"/>
      <c r="Y61" s="9"/>
      <c r="Z61" s="459"/>
    </row>
    <row r="64" ht="14.25">
      <c r="AB64" s="1"/>
    </row>
  </sheetData>
  <sheetProtection/>
  <mergeCells count="33">
    <mergeCell ref="M3:O3"/>
    <mergeCell ref="A23:A27"/>
    <mergeCell ref="A28:A31"/>
    <mergeCell ref="A32:A35"/>
    <mergeCell ref="P2:AB2"/>
    <mergeCell ref="C2:O2"/>
    <mergeCell ref="C3:I3"/>
    <mergeCell ref="J3:L3"/>
    <mergeCell ref="P3:V3"/>
    <mergeCell ref="Z3:AB3"/>
    <mergeCell ref="W3:Y3"/>
    <mergeCell ref="A45:A48"/>
    <mergeCell ref="A40:A44"/>
    <mergeCell ref="A58:B58"/>
    <mergeCell ref="A53:A57"/>
    <mergeCell ref="A49:A52"/>
    <mergeCell ref="A6:A9"/>
    <mergeCell ref="A10:A13"/>
    <mergeCell ref="A36:A39"/>
    <mergeCell ref="A19:A22"/>
    <mergeCell ref="A14:A18"/>
    <mergeCell ref="J4:J5"/>
    <mergeCell ref="K4:K5"/>
    <mergeCell ref="L4:L5"/>
    <mergeCell ref="M4:M5"/>
    <mergeCell ref="N4:N5"/>
    <mergeCell ref="AB4:AB5"/>
    <mergeCell ref="O4:O5"/>
    <mergeCell ref="W4:W5"/>
    <mergeCell ref="X4:X5"/>
    <mergeCell ref="Y4:Y5"/>
    <mergeCell ref="Z4:Z5"/>
    <mergeCell ref="AA4:AA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10:J22" formulaRange="1"/>
    <ignoredError sqref="B6:B32 B33:B55 B56:B5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3"/>
  <sheetViews>
    <sheetView showGridLines="0" showZeros="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69" customWidth="1"/>
    <col min="2" max="2" width="4.625" style="170" customWidth="1"/>
    <col min="3" max="9" width="6.75390625" style="171" customWidth="1"/>
    <col min="10" max="12" width="7.375" style="171" customWidth="1"/>
    <col min="13" max="15" width="9.875" style="171" customWidth="1"/>
    <col min="16" max="22" width="7.75390625" style="171" customWidth="1"/>
    <col min="23" max="28" width="7.875" style="171" customWidth="1"/>
    <col min="29" max="29" width="9.125" style="169" bestFit="1" customWidth="1"/>
    <col min="30" max="30" width="9.625" style="169" bestFit="1" customWidth="1"/>
    <col min="31" max="32" width="9.125" style="169" bestFit="1" customWidth="1"/>
    <col min="33" max="16384" width="9.00390625" style="169" customWidth="1"/>
  </cols>
  <sheetData>
    <row r="1" spans="1:28" s="114" customFormat="1" ht="24.75" customHeight="1">
      <c r="A1" s="7" t="s">
        <v>103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3"/>
    </row>
    <row r="2" spans="1:28" s="115" customFormat="1" ht="18" customHeight="1">
      <c r="A2" s="13"/>
      <c r="B2" s="14"/>
      <c r="C2" s="541" t="s">
        <v>56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42"/>
      <c r="P2" s="538" t="s">
        <v>88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</row>
    <row r="3" spans="1:28" s="115" customFormat="1" ht="18" customHeight="1">
      <c r="A3" s="15"/>
      <c r="B3" s="16"/>
      <c r="C3" s="543" t="s">
        <v>96</v>
      </c>
      <c r="D3" s="544"/>
      <c r="E3" s="544"/>
      <c r="F3" s="544"/>
      <c r="G3" s="544"/>
      <c r="H3" s="544"/>
      <c r="I3" s="544"/>
      <c r="J3" s="545" t="s">
        <v>53</v>
      </c>
      <c r="K3" s="546"/>
      <c r="L3" s="546"/>
      <c r="M3" s="550" t="s">
        <v>59</v>
      </c>
      <c r="N3" s="551"/>
      <c r="O3" s="552"/>
      <c r="P3" s="543" t="s">
        <v>96</v>
      </c>
      <c r="Q3" s="544"/>
      <c r="R3" s="544"/>
      <c r="S3" s="544"/>
      <c r="T3" s="544"/>
      <c r="U3" s="544"/>
      <c r="V3" s="544"/>
      <c r="W3" s="529" t="s">
        <v>57</v>
      </c>
      <c r="X3" s="530"/>
      <c r="Y3" s="530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>
        <v>2013</v>
      </c>
      <c r="K4" s="515">
        <v>2012</v>
      </c>
      <c r="L4" s="511">
        <v>2011</v>
      </c>
      <c r="M4" s="513">
        <v>2013</v>
      </c>
      <c r="N4" s="515">
        <v>2012</v>
      </c>
      <c r="O4" s="517">
        <v>2011</v>
      </c>
      <c r="P4" s="487"/>
      <c r="Q4" s="490"/>
      <c r="R4" s="490"/>
      <c r="S4" s="490"/>
      <c r="T4" s="490"/>
      <c r="U4" s="490"/>
      <c r="V4" s="487"/>
      <c r="W4" s="513">
        <v>2013</v>
      </c>
      <c r="X4" s="515">
        <v>2012</v>
      </c>
      <c r="Y4" s="511">
        <v>2011</v>
      </c>
      <c r="Z4" s="513">
        <v>2013</v>
      </c>
      <c r="AA4" s="515">
        <v>2012</v>
      </c>
      <c r="AB4" s="511">
        <v>2011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126" customFormat="1" ht="13.5" customHeight="1">
      <c r="A6" s="528">
        <v>1</v>
      </c>
      <c r="B6" s="118" t="s">
        <v>0</v>
      </c>
      <c r="C6" s="84">
        <v>25</v>
      </c>
      <c r="D6" s="119">
        <v>14</v>
      </c>
      <c r="E6" s="119">
        <v>15</v>
      </c>
      <c r="F6" s="119">
        <v>72</v>
      </c>
      <c r="G6" s="119">
        <v>39</v>
      </c>
      <c r="H6" s="119">
        <v>31</v>
      </c>
      <c r="I6" s="120">
        <v>49</v>
      </c>
      <c r="J6" s="84">
        <f aca="true" t="shared" si="0" ref="J6:J57">SUM(C6:I6)</f>
        <v>245</v>
      </c>
      <c r="K6" s="119">
        <v>224</v>
      </c>
      <c r="L6" s="121">
        <v>486</v>
      </c>
      <c r="M6" s="81">
        <v>13228</v>
      </c>
      <c r="N6" s="82">
        <v>23027</v>
      </c>
      <c r="O6" s="87">
        <v>25153</v>
      </c>
      <c r="P6" s="88">
        <f aca="true" t="shared" si="1" ref="P6:P37">C6/3</f>
        <v>8.333333333333334</v>
      </c>
      <c r="Q6" s="89">
        <f aca="true" t="shared" si="2" ref="Q6:Q37">D6/6</f>
        <v>2.3333333333333335</v>
      </c>
      <c r="R6" s="89">
        <f aca="true" t="shared" si="3" ref="R6:R37">E6/5</f>
        <v>3</v>
      </c>
      <c r="S6" s="89">
        <f aca="true" t="shared" si="4" ref="S6:S37">F6/11</f>
        <v>6.545454545454546</v>
      </c>
      <c r="T6" s="89">
        <f aca="true" t="shared" si="5" ref="T6:T37">G6/4</f>
        <v>9.75</v>
      </c>
      <c r="U6" s="89">
        <f aca="true" t="shared" si="6" ref="U6:U37">H6/4</f>
        <v>7.75</v>
      </c>
      <c r="V6" s="90">
        <f aca="true" t="shared" si="7" ref="V6:V37">I6/4</f>
        <v>12.25</v>
      </c>
      <c r="W6" s="91">
        <f aca="true" t="shared" si="8" ref="W6:W37">J6/37</f>
        <v>6.621621621621622</v>
      </c>
      <c r="X6" s="89">
        <v>6.054054054054054</v>
      </c>
      <c r="Y6" s="123">
        <v>13.135135135135135</v>
      </c>
      <c r="Z6" s="124">
        <v>4.39</v>
      </c>
      <c r="AA6" s="125">
        <v>7.38</v>
      </c>
      <c r="AB6" s="94">
        <v>7.99</v>
      </c>
    </row>
    <row r="7" spans="1:28" s="126" customFormat="1" ht="13.5" customHeight="1">
      <c r="A7" s="520"/>
      <c r="B7" s="6" t="s">
        <v>1</v>
      </c>
      <c r="C7" s="24">
        <v>25</v>
      </c>
      <c r="D7" s="51">
        <v>60</v>
      </c>
      <c r="E7" s="51">
        <v>59</v>
      </c>
      <c r="F7" s="51">
        <v>155</v>
      </c>
      <c r="G7" s="51">
        <v>44</v>
      </c>
      <c r="H7" s="51">
        <v>45</v>
      </c>
      <c r="I7" s="52">
        <v>30</v>
      </c>
      <c r="J7" s="24">
        <f t="shared" si="0"/>
        <v>418</v>
      </c>
      <c r="K7" s="51">
        <v>335</v>
      </c>
      <c r="L7" s="127">
        <v>461</v>
      </c>
      <c r="M7" s="21">
        <v>26623</v>
      </c>
      <c r="N7" s="22">
        <v>31109</v>
      </c>
      <c r="O7" s="27">
        <v>26813</v>
      </c>
      <c r="P7" s="28">
        <f t="shared" si="1"/>
        <v>8.333333333333334</v>
      </c>
      <c r="Q7" s="29">
        <f t="shared" si="2"/>
        <v>10</v>
      </c>
      <c r="R7" s="29">
        <f t="shared" si="3"/>
        <v>11.8</v>
      </c>
      <c r="S7" s="29">
        <f t="shared" si="4"/>
        <v>14.090909090909092</v>
      </c>
      <c r="T7" s="29">
        <f t="shared" si="5"/>
        <v>11</v>
      </c>
      <c r="U7" s="29">
        <f t="shared" si="6"/>
        <v>11.25</v>
      </c>
      <c r="V7" s="30">
        <f t="shared" si="7"/>
        <v>7.5</v>
      </c>
      <c r="W7" s="31">
        <f t="shared" si="8"/>
        <v>11.297297297297296</v>
      </c>
      <c r="X7" s="29">
        <v>9.054054054054054</v>
      </c>
      <c r="Y7" s="70">
        <v>12.45945945945946</v>
      </c>
      <c r="Z7" s="129">
        <v>8.47</v>
      </c>
      <c r="AA7" s="130">
        <v>9.89</v>
      </c>
      <c r="AB7" s="34">
        <v>8.49</v>
      </c>
    </row>
    <row r="8" spans="1:28" s="126" customFormat="1" ht="13.5" customHeight="1">
      <c r="A8" s="520"/>
      <c r="B8" s="6" t="s">
        <v>2</v>
      </c>
      <c r="C8" s="24">
        <v>36</v>
      </c>
      <c r="D8" s="51">
        <v>54</v>
      </c>
      <c r="E8" s="51">
        <v>93</v>
      </c>
      <c r="F8" s="51">
        <v>132</v>
      </c>
      <c r="G8" s="51">
        <v>21</v>
      </c>
      <c r="H8" s="51">
        <v>39</v>
      </c>
      <c r="I8" s="52">
        <v>42</v>
      </c>
      <c r="J8" s="24">
        <f t="shared" si="0"/>
        <v>417</v>
      </c>
      <c r="K8" s="51">
        <v>371</v>
      </c>
      <c r="L8" s="127">
        <v>455</v>
      </c>
      <c r="M8" s="21">
        <v>22212</v>
      </c>
      <c r="N8" s="22">
        <v>35298</v>
      </c>
      <c r="O8" s="27">
        <v>28962</v>
      </c>
      <c r="P8" s="28">
        <f t="shared" si="1"/>
        <v>12</v>
      </c>
      <c r="Q8" s="29">
        <f t="shared" si="2"/>
        <v>9</v>
      </c>
      <c r="R8" s="29">
        <f t="shared" si="3"/>
        <v>18.6</v>
      </c>
      <c r="S8" s="29">
        <f t="shared" si="4"/>
        <v>12</v>
      </c>
      <c r="T8" s="29">
        <f t="shared" si="5"/>
        <v>5.25</v>
      </c>
      <c r="U8" s="29">
        <f t="shared" si="6"/>
        <v>9.75</v>
      </c>
      <c r="V8" s="30">
        <f t="shared" si="7"/>
        <v>10.5</v>
      </c>
      <c r="W8" s="31">
        <f t="shared" si="8"/>
        <v>11.27027027027027</v>
      </c>
      <c r="X8" s="29">
        <v>10.027027027027026</v>
      </c>
      <c r="Y8" s="70">
        <v>12.297297297297296</v>
      </c>
      <c r="Z8" s="129">
        <v>7.05</v>
      </c>
      <c r="AA8" s="130">
        <v>11.23</v>
      </c>
      <c r="AB8" s="34">
        <v>9.17</v>
      </c>
    </row>
    <row r="9" spans="1:28" s="126" customFormat="1" ht="13.5" customHeight="1">
      <c r="A9" s="520"/>
      <c r="B9" s="6" t="s">
        <v>3</v>
      </c>
      <c r="C9" s="24">
        <v>24</v>
      </c>
      <c r="D9" s="51">
        <v>63</v>
      </c>
      <c r="E9" s="51">
        <v>57</v>
      </c>
      <c r="F9" s="51">
        <v>167</v>
      </c>
      <c r="G9" s="51">
        <v>28</v>
      </c>
      <c r="H9" s="51">
        <v>44</v>
      </c>
      <c r="I9" s="52">
        <v>23</v>
      </c>
      <c r="J9" s="24">
        <f t="shared" si="0"/>
        <v>406</v>
      </c>
      <c r="K9" s="51">
        <v>412</v>
      </c>
      <c r="L9" s="127">
        <v>424</v>
      </c>
      <c r="M9" s="21">
        <v>24773</v>
      </c>
      <c r="N9" s="22">
        <v>28565</v>
      </c>
      <c r="O9" s="27">
        <v>28290</v>
      </c>
      <c r="P9" s="28">
        <f t="shared" si="1"/>
        <v>8</v>
      </c>
      <c r="Q9" s="29">
        <f t="shared" si="2"/>
        <v>10.5</v>
      </c>
      <c r="R9" s="29">
        <f t="shared" si="3"/>
        <v>11.4</v>
      </c>
      <c r="S9" s="29">
        <f t="shared" si="4"/>
        <v>15.181818181818182</v>
      </c>
      <c r="T9" s="29">
        <f t="shared" si="5"/>
        <v>7</v>
      </c>
      <c r="U9" s="29">
        <f t="shared" si="6"/>
        <v>11</v>
      </c>
      <c r="V9" s="30">
        <f t="shared" si="7"/>
        <v>5.75</v>
      </c>
      <c r="W9" s="31">
        <f t="shared" si="8"/>
        <v>10.972972972972974</v>
      </c>
      <c r="X9" s="29">
        <v>11.135135135135135</v>
      </c>
      <c r="Y9" s="70">
        <v>11.45945945945946</v>
      </c>
      <c r="Z9" s="129">
        <v>7.85</v>
      </c>
      <c r="AA9" s="130">
        <v>9.09</v>
      </c>
      <c r="AB9" s="34">
        <v>8.97</v>
      </c>
    </row>
    <row r="10" spans="1:28" s="126" customFormat="1" ht="13.5" customHeight="1">
      <c r="A10" s="521"/>
      <c r="B10" s="6" t="s">
        <v>4</v>
      </c>
      <c r="C10" s="24">
        <v>25</v>
      </c>
      <c r="D10" s="51">
        <v>67</v>
      </c>
      <c r="E10" s="51">
        <v>50</v>
      </c>
      <c r="F10" s="51">
        <v>127</v>
      </c>
      <c r="G10" s="51">
        <v>37</v>
      </c>
      <c r="H10" s="51">
        <v>30</v>
      </c>
      <c r="I10" s="52">
        <v>34</v>
      </c>
      <c r="J10" s="24">
        <f t="shared" si="0"/>
        <v>370</v>
      </c>
      <c r="K10" s="51">
        <v>373</v>
      </c>
      <c r="L10" s="127">
        <v>359</v>
      </c>
      <c r="M10" s="21">
        <v>24557</v>
      </c>
      <c r="N10" s="22">
        <v>24905</v>
      </c>
      <c r="O10" s="27">
        <v>28147</v>
      </c>
      <c r="P10" s="28">
        <f t="shared" si="1"/>
        <v>8.333333333333334</v>
      </c>
      <c r="Q10" s="29">
        <f t="shared" si="2"/>
        <v>11.166666666666666</v>
      </c>
      <c r="R10" s="29">
        <f t="shared" si="3"/>
        <v>10</v>
      </c>
      <c r="S10" s="29">
        <f t="shared" si="4"/>
        <v>11.545454545454545</v>
      </c>
      <c r="T10" s="29">
        <f t="shared" si="5"/>
        <v>9.25</v>
      </c>
      <c r="U10" s="29">
        <f t="shared" si="6"/>
        <v>7.5</v>
      </c>
      <c r="V10" s="30">
        <f t="shared" si="7"/>
        <v>8.5</v>
      </c>
      <c r="W10" s="31">
        <f t="shared" si="8"/>
        <v>10</v>
      </c>
      <c r="X10" s="29">
        <v>10.08108108108108</v>
      </c>
      <c r="Y10" s="70">
        <v>9.702702702702704</v>
      </c>
      <c r="Z10" s="129">
        <v>7.77</v>
      </c>
      <c r="AA10" s="130">
        <v>7.92</v>
      </c>
      <c r="AB10" s="34">
        <v>8.91</v>
      </c>
    </row>
    <row r="11" spans="1:28" s="134" customFormat="1" ht="13.5" customHeight="1">
      <c r="A11" s="525">
        <v>2</v>
      </c>
      <c r="B11" s="5" t="s">
        <v>5</v>
      </c>
      <c r="C11" s="57">
        <v>19</v>
      </c>
      <c r="D11" s="58">
        <v>42</v>
      </c>
      <c r="E11" s="58">
        <v>48</v>
      </c>
      <c r="F11" s="58">
        <v>120</v>
      </c>
      <c r="G11" s="58">
        <v>41</v>
      </c>
      <c r="H11" s="58">
        <v>41</v>
      </c>
      <c r="I11" s="71">
        <v>43</v>
      </c>
      <c r="J11" s="54">
        <f t="shared" si="0"/>
        <v>354</v>
      </c>
      <c r="K11" s="58">
        <v>325</v>
      </c>
      <c r="L11" s="71">
        <v>323</v>
      </c>
      <c r="M11" s="57">
        <v>24441</v>
      </c>
      <c r="N11" s="58">
        <v>22234</v>
      </c>
      <c r="O11" s="59">
        <v>26312</v>
      </c>
      <c r="P11" s="60">
        <f t="shared" si="1"/>
        <v>6.333333333333333</v>
      </c>
      <c r="Q11" s="61">
        <f t="shared" si="2"/>
        <v>7</v>
      </c>
      <c r="R11" s="61">
        <f t="shared" si="3"/>
        <v>9.6</v>
      </c>
      <c r="S11" s="61">
        <f t="shared" si="4"/>
        <v>10.909090909090908</v>
      </c>
      <c r="T11" s="61">
        <f t="shared" si="5"/>
        <v>10.25</v>
      </c>
      <c r="U11" s="61">
        <f t="shared" si="6"/>
        <v>10.25</v>
      </c>
      <c r="V11" s="223">
        <f t="shared" si="7"/>
        <v>10.75</v>
      </c>
      <c r="W11" s="63">
        <f t="shared" si="8"/>
        <v>9.567567567567568</v>
      </c>
      <c r="X11" s="72">
        <v>8.783783783783784</v>
      </c>
      <c r="Y11" s="73">
        <v>8.72972972972973</v>
      </c>
      <c r="Z11" s="64">
        <v>7.76</v>
      </c>
      <c r="AA11" s="65">
        <v>7.07</v>
      </c>
      <c r="AB11" s="66">
        <v>8.36</v>
      </c>
    </row>
    <row r="12" spans="1:28" s="134" customFormat="1" ht="13.5" customHeight="1">
      <c r="A12" s="526"/>
      <c r="B12" s="6" t="s">
        <v>6</v>
      </c>
      <c r="C12" s="25">
        <v>15</v>
      </c>
      <c r="D12" s="26">
        <v>33</v>
      </c>
      <c r="E12" s="26">
        <v>40</v>
      </c>
      <c r="F12" s="26">
        <v>108</v>
      </c>
      <c r="G12" s="26">
        <v>28</v>
      </c>
      <c r="H12" s="26">
        <v>24</v>
      </c>
      <c r="I12" s="68">
        <v>41</v>
      </c>
      <c r="J12" s="24">
        <f t="shared" si="0"/>
        <v>289</v>
      </c>
      <c r="K12" s="26">
        <v>403</v>
      </c>
      <c r="L12" s="68">
        <v>326</v>
      </c>
      <c r="M12" s="25">
        <v>23071</v>
      </c>
      <c r="N12" s="26">
        <v>23357</v>
      </c>
      <c r="O12" s="27">
        <v>29550</v>
      </c>
      <c r="P12" s="28">
        <f t="shared" si="1"/>
        <v>5</v>
      </c>
      <c r="Q12" s="29">
        <f t="shared" si="2"/>
        <v>5.5</v>
      </c>
      <c r="R12" s="29">
        <f t="shared" si="3"/>
        <v>8</v>
      </c>
      <c r="S12" s="29">
        <f t="shared" si="4"/>
        <v>9.818181818181818</v>
      </c>
      <c r="T12" s="29">
        <f t="shared" si="5"/>
        <v>7</v>
      </c>
      <c r="U12" s="29">
        <f t="shared" si="6"/>
        <v>6</v>
      </c>
      <c r="V12" s="128">
        <f t="shared" si="7"/>
        <v>10.25</v>
      </c>
      <c r="W12" s="31">
        <f t="shared" si="8"/>
        <v>7.8108108108108105</v>
      </c>
      <c r="X12" s="69">
        <v>10.891891891891891</v>
      </c>
      <c r="Y12" s="70">
        <v>8.81081081081081</v>
      </c>
      <c r="Z12" s="32">
        <v>7.31</v>
      </c>
      <c r="AA12" s="33">
        <v>7.42</v>
      </c>
      <c r="AB12" s="34">
        <v>9.37</v>
      </c>
    </row>
    <row r="13" spans="1:28" s="134" customFormat="1" ht="13.5" customHeight="1">
      <c r="A13" s="526"/>
      <c r="B13" s="6" t="s">
        <v>7</v>
      </c>
      <c r="C13" s="25">
        <v>19</v>
      </c>
      <c r="D13" s="26">
        <v>40</v>
      </c>
      <c r="E13" s="26">
        <v>63</v>
      </c>
      <c r="F13" s="26">
        <v>163</v>
      </c>
      <c r="G13" s="26">
        <v>63</v>
      </c>
      <c r="H13" s="26">
        <v>36</v>
      </c>
      <c r="I13" s="68">
        <v>49</v>
      </c>
      <c r="J13" s="24">
        <f t="shared" si="0"/>
        <v>433</v>
      </c>
      <c r="K13" s="26">
        <v>375</v>
      </c>
      <c r="L13" s="68">
        <v>383</v>
      </c>
      <c r="M13" s="25">
        <v>27857</v>
      </c>
      <c r="N13" s="26">
        <v>22417</v>
      </c>
      <c r="O13" s="27">
        <v>31310</v>
      </c>
      <c r="P13" s="28">
        <f t="shared" si="1"/>
        <v>6.333333333333333</v>
      </c>
      <c r="Q13" s="29">
        <f t="shared" si="2"/>
        <v>6.666666666666667</v>
      </c>
      <c r="R13" s="29">
        <f t="shared" si="3"/>
        <v>12.6</v>
      </c>
      <c r="S13" s="29">
        <f t="shared" si="4"/>
        <v>14.818181818181818</v>
      </c>
      <c r="T13" s="29">
        <f t="shared" si="5"/>
        <v>15.75</v>
      </c>
      <c r="U13" s="29">
        <f t="shared" si="6"/>
        <v>9</v>
      </c>
      <c r="V13" s="128">
        <f t="shared" si="7"/>
        <v>12.25</v>
      </c>
      <c r="W13" s="31">
        <f t="shared" si="8"/>
        <v>11.702702702702704</v>
      </c>
      <c r="X13" s="69">
        <v>10.135135135135135</v>
      </c>
      <c r="Y13" s="70">
        <v>10.35135135135135</v>
      </c>
      <c r="Z13" s="32">
        <v>8.82</v>
      </c>
      <c r="AA13" s="33">
        <v>7.12</v>
      </c>
      <c r="AB13" s="34">
        <v>9.94</v>
      </c>
    </row>
    <row r="14" spans="1:28" s="134" customFormat="1" ht="13.5" customHeight="1">
      <c r="A14" s="527"/>
      <c r="B14" s="135" t="s">
        <v>8</v>
      </c>
      <c r="C14" s="40">
        <v>19</v>
      </c>
      <c r="D14" s="41">
        <v>53</v>
      </c>
      <c r="E14" s="41">
        <v>36</v>
      </c>
      <c r="F14" s="41">
        <v>155</v>
      </c>
      <c r="G14" s="41">
        <v>43</v>
      </c>
      <c r="H14" s="41">
        <v>30</v>
      </c>
      <c r="I14" s="136">
        <v>55</v>
      </c>
      <c r="J14" s="39">
        <f t="shared" si="0"/>
        <v>391</v>
      </c>
      <c r="K14" s="41">
        <v>391</v>
      </c>
      <c r="L14" s="136">
        <v>397</v>
      </c>
      <c r="M14" s="40">
        <v>30389</v>
      </c>
      <c r="N14" s="41">
        <v>22378</v>
      </c>
      <c r="O14" s="42">
        <v>30905</v>
      </c>
      <c r="P14" s="43">
        <f t="shared" si="1"/>
        <v>6.333333333333333</v>
      </c>
      <c r="Q14" s="44">
        <f t="shared" si="2"/>
        <v>8.833333333333334</v>
      </c>
      <c r="R14" s="44">
        <f t="shared" si="3"/>
        <v>7.2</v>
      </c>
      <c r="S14" s="44">
        <f t="shared" si="4"/>
        <v>14.090909090909092</v>
      </c>
      <c r="T14" s="44">
        <f t="shared" si="5"/>
        <v>10.75</v>
      </c>
      <c r="U14" s="44">
        <f t="shared" si="6"/>
        <v>7.5</v>
      </c>
      <c r="V14" s="131">
        <f t="shared" si="7"/>
        <v>13.75</v>
      </c>
      <c r="W14" s="46">
        <f t="shared" si="8"/>
        <v>10.567567567567568</v>
      </c>
      <c r="X14" s="137">
        <v>10.567567567567568</v>
      </c>
      <c r="Y14" s="138">
        <v>10.72972972972973</v>
      </c>
      <c r="Z14" s="47">
        <v>9.61</v>
      </c>
      <c r="AA14" s="48">
        <v>7.1</v>
      </c>
      <c r="AB14" s="49">
        <v>9.8</v>
      </c>
    </row>
    <row r="15" spans="1:28" s="134" customFormat="1" ht="13.5" customHeight="1">
      <c r="A15" s="519">
        <v>3</v>
      </c>
      <c r="B15" s="6" t="s">
        <v>9</v>
      </c>
      <c r="C15" s="25">
        <v>14</v>
      </c>
      <c r="D15" s="26">
        <v>52</v>
      </c>
      <c r="E15" s="26">
        <v>63</v>
      </c>
      <c r="F15" s="26">
        <v>174</v>
      </c>
      <c r="G15" s="26">
        <v>41</v>
      </c>
      <c r="H15" s="26">
        <v>42</v>
      </c>
      <c r="I15" s="68">
        <v>32</v>
      </c>
      <c r="J15" s="24">
        <f t="shared" si="0"/>
        <v>418</v>
      </c>
      <c r="K15" s="26">
        <v>397</v>
      </c>
      <c r="L15" s="68">
        <v>500</v>
      </c>
      <c r="M15" s="25">
        <v>32792</v>
      </c>
      <c r="N15" s="26">
        <v>23646</v>
      </c>
      <c r="O15" s="27">
        <v>31638</v>
      </c>
      <c r="P15" s="28">
        <f t="shared" si="1"/>
        <v>4.666666666666667</v>
      </c>
      <c r="Q15" s="29">
        <f t="shared" si="2"/>
        <v>8.666666666666666</v>
      </c>
      <c r="R15" s="29">
        <f t="shared" si="3"/>
        <v>12.6</v>
      </c>
      <c r="S15" s="29">
        <f t="shared" si="4"/>
        <v>15.818181818181818</v>
      </c>
      <c r="T15" s="29">
        <f t="shared" si="5"/>
        <v>10.25</v>
      </c>
      <c r="U15" s="29">
        <f t="shared" si="6"/>
        <v>10.5</v>
      </c>
      <c r="V15" s="30">
        <f t="shared" si="7"/>
        <v>8</v>
      </c>
      <c r="W15" s="31">
        <f t="shared" si="8"/>
        <v>11.297297297297296</v>
      </c>
      <c r="X15" s="69">
        <v>10.72972972972973</v>
      </c>
      <c r="Y15" s="70">
        <v>13.513513513513514</v>
      </c>
      <c r="Z15" s="32">
        <v>10.38</v>
      </c>
      <c r="AA15" s="33">
        <v>7.5</v>
      </c>
      <c r="AB15" s="34">
        <v>10.25</v>
      </c>
    </row>
    <row r="16" spans="1:28" s="134" customFormat="1" ht="13.5" customHeight="1">
      <c r="A16" s="520"/>
      <c r="B16" s="6" t="s">
        <v>10</v>
      </c>
      <c r="C16" s="25">
        <v>21</v>
      </c>
      <c r="D16" s="26">
        <v>37</v>
      </c>
      <c r="E16" s="26">
        <v>65</v>
      </c>
      <c r="F16" s="26">
        <v>135</v>
      </c>
      <c r="G16" s="26">
        <v>47</v>
      </c>
      <c r="H16" s="26">
        <v>43</v>
      </c>
      <c r="I16" s="68">
        <v>42</v>
      </c>
      <c r="J16" s="24">
        <f t="shared" si="0"/>
        <v>390</v>
      </c>
      <c r="K16" s="26">
        <v>451</v>
      </c>
      <c r="L16" s="68">
        <v>497</v>
      </c>
      <c r="M16" s="25">
        <v>32216</v>
      </c>
      <c r="N16" s="26">
        <v>23368</v>
      </c>
      <c r="O16" s="27">
        <v>28998</v>
      </c>
      <c r="P16" s="28">
        <f t="shared" si="1"/>
        <v>7</v>
      </c>
      <c r="Q16" s="29">
        <f t="shared" si="2"/>
        <v>6.166666666666667</v>
      </c>
      <c r="R16" s="29">
        <f t="shared" si="3"/>
        <v>13</v>
      </c>
      <c r="S16" s="29">
        <f t="shared" si="4"/>
        <v>12.272727272727273</v>
      </c>
      <c r="T16" s="29">
        <f t="shared" si="5"/>
        <v>11.75</v>
      </c>
      <c r="U16" s="29">
        <f t="shared" si="6"/>
        <v>10.75</v>
      </c>
      <c r="V16" s="30">
        <f t="shared" si="7"/>
        <v>10.5</v>
      </c>
      <c r="W16" s="31">
        <f t="shared" si="8"/>
        <v>10.54054054054054</v>
      </c>
      <c r="X16" s="69">
        <v>12.18918918918919</v>
      </c>
      <c r="Y16" s="70">
        <v>13.432432432432432</v>
      </c>
      <c r="Z16" s="32">
        <v>10.22</v>
      </c>
      <c r="AA16" s="33">
        <v>7.43</v>
      </c>
      <c r="AB16" s="34">
        <v>9.41</v>
      </c>
    </row>
    <row r="17" spans="1:28" s="134" customFormat="1" ht="13.5" customHeight="1">
      <c r="A17" s="520"/>
      <c r="B17" s="6" t="s">
        <v>11</v>
      </c>
      <c r="C17" s="25">
        <v>30</v>
      </c>
      <c r="D17" s="26">
        <v>55</v>
      </c>
      <c r="E17" s="26">
        <v>87</v>
      </c>
      <c r="F17" s="26">
        <v>152</v>
      </c>
      <c r="G17" s="26">
        <v>41</v>
      </c>
      <c r="H17" s="26">
        <v>43</v>
      </c>
      <c r="I17" s="68">
        <v>52</v>
      </c>
      <c r="J17" s="24">
        <f t="shared" si="0"/>
        <v>460</v>
      </c>
      <c r="K17" s="26">
        <v>382</v>
      </c>
      <c r="L17" s="68">
        <v>445</v>
      </c>
      <c r="M17" s="25">
        <v>27746</v>
      </c>
      <c r="N17" s="26">
        <v>21533</v>
      </c>
      <c r="O17" s="27">
        <v>22158</v>
      </c>
      <c r="P17" s="28">
        <f t="shared" si="1"/>
        <v>10</v>
      </c>
      <c r="Q17" s="29">
        <f t="shared" si="2"/>
        <v>9.166666666666666</v>
      </c>
      <c r="R17" s="29">
        <f t="shared" si="3"/>
        <v>17.4</v>
      </c>
      <c r="S17" s="29">
        <f t="shared" si="4"/>
        <v>13.818181818181818</v>
      </c>
      <c r="T17" s="29">
        <f t="shared" si="5"/>
        <v>10.25</v>
      </c>
      <c r="U17" s="29">
        <f t="shared" si="6"/>
        <v>10.75</v>
      </c>
      <c r="V17" s="30">
        <f t="shared" si="7"/>
        <v>13</v>
      </c>
      <c r="W17" s="31">
        <f t="shared" si="8"/>
        <v>12.432432432432432</v>
      </c>
      <c r="X17" s="69">
        <v>10.324324324324325</v>
      </c>
      <c r="Y17" s="70">
        <v>12.027027027027026</v>
      </c>
      <c r="Z17" s="32">
        <v>8.81</v>
      </c>
      <c r="AA17" s="33">
        <v>6.84</v>
      </c>
      <c r="AB17" s="34">
        <v>7.15</v>
      </c>
    </row>
    <row r="18" spans="1:28" s="134" customFormat="1" ht="13.5" customHeight="1">
      <c r="A18" s="521"/>
      <c r="B18" s="135" t="s">
        <v>12</v>
      </c>
      <c r="C18" s="40">
        <v>20</v>
      </c>
      <c r="D18" s="41">
        <v>48</v>
      </c>
      <c r="E18" s="41">
        <v>41</v>
      </c>
      <c r="F18" s="41">
        <v>136</v>
      </c>
      <c r="G18" s="41">
        <v>36</v>
      </c>
      <c r="H18" s="41">
        <v>48</v>
      </c>
      <c r="I18" s="136">
        <v>31</v>
      </c>
      <c r="J18" s="39">
        <f t="shared" si="0"/>
        <v>360</v>
      </c>
      <c r="K18" s="41">
        <v>500</v>
      </c>
      <c r="L18" s="136">
        <v>496</v>
      </c>
      <c r="M18" s="40">
        <v>25261</v>
      </c>
      <c r="N18" s="41">
        <v>22226</v>
      </c>
      <c r="O18" s="42">
        <v>22936</v>
      </c>
      <c r="P18" s="43">
        <f t="shared" si="1"/>
        <v>6.666666666666667</v>
      </c>
      <c r="Q18" s="44">
        <f t="shared" si="2"/>
        <v>8</v>
      </c>
      <c r="R18" s="44">
        <f t="shared" si="3"/>
        <v>8.2</v>
      </c>
      <c r="S18" s="44">
        <f t="shared" si="4"/>
        <v>12.363636363636363</v>
      </c>
      <c r="T18" s="44">
        <f t="shared" si="5"/>
        <v>9</v>
      </c>
      <c r="U18" s="44">
        <f t="shared" si="6"/>
        <v>12</v>
      </c>
      <c r="V18" s="45">
        <f t="shared" si="7"/>
        <v>7.75</v>
      </c>
      <c r="W18" s="46">
        <f t="shared" si="8"/>
        <v>9.72972972972973</v>
      </c>
      <c r="X18" s="137">
        <v>13.513513513513514</v>
      </c>
      <c r="Y18" s="138">
        <v>13.405405405405405</v>
      </c>
      <c r="Z18" s="47">
        <v>8.03</v>
      </c>
      <c r="AA18" s="48">
        <v>7.06</v>
      </c>
      <c r="AB18" s="49">
        <v>7.41</v>
      </c>
    </row>
    <row r="19" spans="1:28" s="139" customFormat="1" ht="13.5" customHeight="1">
      <c r="A19" s="519">
        <v>4</v>
      </c>
      <c r="B19" s="6" t="s">
        <v>13</v>
      </c>
      <c r="C19" s="21">
        <v>26</v>
      </c>
      <c r="D19" s="22">
        <v>48</v>
      </c>
      <c r="E19" s="22">
        <v>47</v>
      </c>
      <c r="F19" s="22">
        <v>90</v>
      </c>
      <c r="G19" s="22">
        <v>40</v>
      </c>
      <c r="H19" s="22">
        <v>29</v>
      </c>
      <c r="I19" s="23">
        <v>11</v>
      </c>
      <c r="J19" s="24">
        <f t="shared" si="0"/>
        <v>291</v>
      </c>
      <c r="K19" s="22">
        <v>547</v>
      </c>
      <c r="L19" s="68">
        <v>469</v>
      </c>
      <c r="M19" s="21">
        <v>21965</v>
      </c>
      <c r="N19" s="22">
        <v>23545</v>
      </c>
      <c r="O19" s="27">
        <v>24925</v>
      </c>
      <c r="P19" s="28">
        <f t="shared" si="1"/>
        <v>8.666666666666666</v>
      </c>
      <c r="Q19" s="29">
        <f t="shared" si="2"/>
        <v>8</v>
      </c>
      <c r="R19" s="29">
        <f t="shared" si="3"/>
        <v>9.4</v>
      </c>
      <c r="S19" s="29">
        <f t="shared" si="4"/>
        <v>8.181818181818182</v>
      </c>
      <c r="T19" s="29">
        <f t="shared" si="5"/>
        <v>10</v>
      </c>
      <c r="U19" s="29">
        <f t="shared" si="6"/>
        <v>7.25</v>
      </c>
      <c r="V19" s="128">
        <f t="shared" si="7"/>
        <v>2.75</v>
      </c>
      <c r="W19" s="31">
        <f t="shared" si="8"/>
        <v>7.864864864864865</v>
      </c>
      <c r="X19" s="29">
        <v>14.783783783783784</v>
      </c>
      <c r="Y19" s="70">
        <v>12.675675675675675</v>
      </c>
      <c r="Z19" s="129">
        <v>6.97</v>
      </c>
      <c r="AA19" s="130">
        <v>7.48</v>
      </c>
      <c r="AB19" s="34">
        <v>8.06</v>
      </c>
    </row>
    <row r="20" spans="1:28" s="139" customFormat="1" ht="13.5" customHeight="1">
      <c r="A20" s="520"/>
      <c r="B20" s="6" t="s">
        <v>14</v>
      </c>
      <c r="C20" s="21">
        <v>45</v>
      </c>
      <c r="D20" s="22">
        <v>53</v>
      </c>
      <c r="E20" s="22">
        <v>34</v>
      </c>
      <c r="F20" s="22">
        <v>117</v>
      </c>
      <c r="G20" s="22">
        <v>34</v>
      </c>
      <c r="H20" s="22">
        <v>47</v>
      </c>
      <c r="I20" s="23">
        <v>10</v>
      </c>
      <c r="J20" s="24">
        <f t="shared" si="0"/>
        <v>340</v>
      </c>
      <c r="K20" s="22">
        <v>626</v>
      </c>
      <c r="L20" s="68">
        <v>557</v>
      </c>
      <c r="M20" s="21">
        <v>22169</v>
      </c>
      <c r="N20" s="22">
        <v>30283</v>
      </c>
      <c r="O20" s="27">
        <v>27894</v>
      </c>
      <c r="P20" s="28">
        <f t="shared" si="1"/>
        <v>15</v>
      </c>
      <c r="Q20" s="29">
        <f t="shared" si="2"/>
        <v>8.833333333333334</v>
      </c>
      <c r="R20" s="29">
        <f t="shared" si="3"/>
        <v>6.8</v>
      </c>
      <c r="S20" s="29">
        <f t="shared" si="4"/>
        <v>10.636363636363637</v>
      </c>
      <c r="T20" s="29">
        <f t="shared" si="5"/>
        <v>8.5</v>
      </c>
      <c r="U20" s="29">
        <f t="shared" si="6"/>
        <v>11.75</v>
      </c>
      <c r="V20" s="128">
        <f t="shared" si="7"/>
        <v>2.5</v>
      </c>
      <c r="W20" s="31">
        <f t="shared" si="8"/>
        <v>9.18918918918919</v>
      </c>
      <c r="X20" s="29">
        <v>16.91891891891892</v>
      </c>
      <c r="Y20" s="70">
        <v>15.054054054054054</v>
      </c>
      <c r="Z20" s="129">
        <v>7.04</v>
      </c>
      <c r="AA20" s="130">
        <v>9.6</v>
      </c>
      <c r="AB20" s="34">
        <v>8.88</v>
      </c>
    </row>
    <row r="21" spans="1:28" s="139" customFormat="1" ht="13.5" customHeight="1">
      <c r="A21" s="520"/>
      <c r="B21" s="6" t="s">
        <v>15</v>
      </c>
      <c r="C21" s="21">
        <v>35</v>
      </c>
      <c r="D21" s="22">
        <v>47</v>
      </c>
      <c r="E21" s="22">
        <v>39</v>
      </c>
      <c r="F21" s="22">
        <v>140</v>
      </c>
      <c r="G21" s="22">
        <v>46</v>
      </c>
      <c r="H21" s="22">
        <v>46</v>
      </c>
      <c r="I21" s="23">
        <v>12</v>
      </c>
      <c r="J21" s="24">
        <f t="shared" si="0"/>
        <v>365</v>
      </c>
      <c r="K21" s="22">
        <v>602</v>
      </c>
      <c r="L21" s="68">
        <v>644</v>
      </c>
      <c r="M21" s="21">
        <v>25623</v>
      </c>
      <c r="N21" s="22">
        <v>33355</v>
      </c>
      <c r="O21" s="27">
        <v>29235</v>
      </c>
      <c r="P21" s="28">
        <f t="shared" si="1"/>
        <v>11.666666666666666</v>
      </c>
      <c r="Q21" s="29">
        <f t="shared" si="2"/>
        <v>7.833333333333333</v>
      </c>
      <c r="R21" s="29">
        <f t="shared" si="3"/>
        <v>7.8</v>
      </c>
      <c r="S21" s="29">
        <f t="shared" si="4"/>
        <v>12.727272727272727</v>
      </c>
      <c r="T21" s="29">
        <f t="shared" si="5"/>
        <v>11.5</v>
      </c>
      <c r="U21" s="29">
        <f t="shared" si="6"/>
        <v>11.5</v>
      </c>
      <c r="V21" s="128">
        <f t="shared" si="7"/>
        <v>3</v>
      </c>
      <c r="W21" s="31">
        <f t="shared" si="8"/>
        <v>9.864864864864865</v>
      </c>
      <c r="X21" s="29">
        <v>16.27027027027027</v>
      </c>
      <c r="Y21" s="70">
        <v>17.405405405405407</v>
      </c>
      <c r="Z21" s="129">
        <v>8.12</v>
      </c>
      <c r="AA21" s="130">
        <v>10.57</v>
      </c>
      <c r="AB21" s="34">
        <v>9.32</v>
      </c>
    </row>
    <row r="22" spans="1:28" s="139" customFormat="1" ht="13.5" customHeight="1">
      <c r="A22" s="521"/>
      <c r="B22" s="6" t="s">
        <v>16</v>
      </c>
      <c r="C22" s="21">
        <v>33</v>
      </c>
      <c r="D22" s="22">
        <v>55</v>
      </c>
      <c r="E22" s="22">
        <v>68</v>
      </c>
      <c r="F22" s="22">
        <v>167</v>
      </c>
      <c r="G22" s="22">
        <v>42</v>
      </c>
      <c r="H22" s="22">
        <v>39</v>
      </c>
      <c r="I22" s="23">
        <v>29</v>
      </c>
      <c r="J22" s="24">
        <f t="shared" si="0"/>
        <v>433</v>
      </c>
      <c r="K22" s="22">
        <v>627</v>
      </c>
      <c r="L22" s="68">
        <v>613</v>
      </c>
      <c r="M22" s="21">
        <v>27990</v>
      </c>
      <c r="N22" s="22">
        <v>33372</v>
      </c>
      <c r="O22" s="27">
        <v>26647</v>
      </c>
      <c r="P22" s="28">
        <f t="shared" si="1"/>
        <v>11</v>
      </c>
      <c r="Q22" s="29">
        <f t="shared" si="2"/>
        <v>9.166666666666666</v>
      </c>
      <c r="R22" s="29">
        <f t="shared" si="3"/>
        <v>13.6</v>
      </c>
      <c r="S22" s="29">
        <f t="shared" si="4"/>
        <v>15.181818181818182</v>
      </c>
      <c r="T22" s="29">
        <f t="shared" si="5"/>
        <v>10.5</v>
      </c>
      <c r="U22" s="29">
        <f t="shared" si="6"/>
        <v>9.75</v>
      </c>
      <c r="V22" s="128">
        <f t="shared" si="7"/>
        <v>7.25</v>
      </c>
      <c r="W22" s="31">
        <f t="shared" si="8"/>
        <v>11.702702702702704</v>
      </c>
      <c r="X22" s="29">
        <v>16.945945945945947</v>
      </c>
      <c r="Y22" s="70">
        <v>16.56756756756757</v>
      </c>
      <c r="Z22" s="129">
        <v>8.92</v>
      </c>
      <c r="AA22" s="130">
        <v>10.63</v>
      </c>
      <c r="AB22" s="34">
        <v>8.53</v>
      </c>
    </row>
    <row r="23" spans="1:28" s="139" customFormat="1" ht="13.5" customHeight="1">
      <c r="A23" s="519">
        <v>5</v>
      </c>
      <c r="B23" s="5" t="s">
        <v>17</v>
      </c>
      <c r="C23" s="95">
        <v>15</v>
      </c>
      <c r="D23" s="96">
        <v>42</v>
      </c>
      <c r="E23" s="96">
        <v>36</v>
      </c>
      <c r="F23" s="96">
        <v>74</v>
      </c>
      <c r="G23" s="96">
        <v>18</v>
      </c>
      <c r="H23" s="96">
        <v>27</v>
      </c>
      <c r="I23" s="97">
        <v>30</v>
      </c>
      <c r="J23" s="54">
        <f t="shared" si="0"/>
        <v>242</v>
      </c>
      <c r="K23" s="96">
        <v>222</v>
      </c>
      <c r="L23" s="71">
        <v>401</v>
      </c>
      <c r="M23" s="95">
        <v>18689</v>
      </c>
      <c r="N23" s="96">
        <v>16241</v>
      </c>
      <c r="O23" s="59">
        <v>18474</v>
      </c>
      <c r="P23" s="60">
        <f t="shared" si="1"/>
        <v>5</v>
      </c>
      <c r="Q23" s="61">
        <f t="shared" si="2"/>
        <v>7</v>
      </c>
      <c r="R23" s="61">
        <f t="shared" si="3"/>
        <v>7.2</v>
      </c>
      <c r="S23" s="61">
        <f t="shared" si="4"/>
        <v>6.7272727272727275</v>
      </c>
      <c r="T23" s="61">
        <f t="shared" si="5"/>
        <v>4.5</v>
      </c>
      <c r="U23" s="61">
        <f t="shared" si="6"/>
        <v>6.75</v>
      </c>
      <c r="V23" s="223">
        <f t="shared" si="7"/>
        <v>7.5</v>
      </c>
      <c r="W23" s="63">
        <f t="shared" si="8"/>
        <v>6.54054054054054</v>
      </c>
      <c r="X23" s="61">
        <v>6</v>
      </c>
      <c r="Y23" s="73">
        <v>10.837837837837839</v>
      </c>
      <c r="Z23" s="132">
        <v>6.01</v>
      </c>
      <c r="AA23" s="133">
        <v>5.23</v>
      </c>
      <c r="AB23" s="66">
        <v>5.89</v>
      </c>
    </row>
    <row r="24" spans="1:28" s="139" customFormat="1" ht="13.5" customHeight="1">
      <c r="A24" s="520"/>
      <c r="B24" s="6" t="s">
        <v>18</v>
      </c>
      <c r="C24" s="21">
        <v>30</v>
      </c>
      <c r="D24" s="22">
        <v>47</v>
      </c>
      <c r="E24" s="22">
        <v>62</v>
      </c>
      <c r="F24" s="22">
        <v>174</v>
      </c>
      <c r="G24" s="22">
        <v>69</v>
      </c>
      <c r="H24" s="22">
        <v>43</v>
      </c>
      <c r="I24" s="23">
        <v>31</v>
      </c>
      <c r="J24" s="24">
        <f t="shared" si="0"/>
        <v>456</v>
      </c>
      <c r="K24" s="22">
        <v>392</v>
      </c>
      <c r="L24" s="68">
        <v>411</v>
      </c>
      <c r="M24" s="21">
        <v>25348</v>
      </c>
      <c r="N24" s="22">
        <v>24703</v>
      </c>
      <c r="O24" s="27">
        <v>20861</v>
      </c>
      <c r="P24" s="28">
        <f t="shared" si="1"/>
        <v>10</v>
      </c>
      <c r="Q24" s="29">
        <f t="shared" si="2"/>
        <v>7.833333333333333</v>
      </c>
      <c r="R24" s="29">
        <f t="shared" si="3"/>
        <v>12.4</v>
      </c>
      <c r="S24" s="29">
        <f t="shared" si="4"/>
        <v>15.818181818181818</v>
      </c>
      <c r="T24" s="29">
        <f t="shared" si="5"/>
        <v>17.25</v>
      </c>
      <c r="U24" s="29">
        <f t="shared" si="6"/>
        <v>10.75</v>
      </c>
      <c r="V24" s="30">
        <f t="shared" si="7"/>
        <v>7.75</v>
      </c>
      <c r="W24" s="31">
        <f t="shared" si="8"/>
        <v>12.324324324324325</v>
      </c>
      <c r="X24" s="29">
        <v>10.594594594594595</v>
      </c>
      <c r="Y24" s="70">
        <v>11.108108108108109</v>
      </c>
      <c r="Z24" s="129">
        <v>8.03</v>
      </c>
      <c r="AA24" s="130">
        <v>7.83</v>
      </c>
      <c r="AB24" s="34">
        <v>6.64</v>
      </c>
    </row>
    <row r="25" spans="1:28" s="139" customFormat="1" ht="13.5" customHeight="1">
      <c r="A25" s="520"/>
      <c r="B25" s="6" t="s">
        <v>19</v>
      </c>
      <c r="C25" s="21">
        <v>27</v>
      </c>
      <c r="D25" s="22">
        <v>39</v>
      </c>
      <c r="E25" s="22">
        <v>93</v>
      </c>
      <c r="F25" s="22">
        <v>188</v>
      </c>
      <c r="G25" s="22">
        <v>28</v>
      </c>
      <c r="H25" s="22">
        <v>54</v>
      </c>
      <c r="I25" s="23">
        <v>21</v>
      </c>
      <c r="J25" s="24">
        <f t="shared" si="0"/>
        <v>450</v>
      </c>
      <c r="K25" s="22">
        <v>385</v>
      </c>
      <c r="L25" s="68">
        <v>360</v>
      </c>
      <c r="M25" s="21">
        <v>27405</v>
      </c>
      <c r="N25" s="22">
        <v>27492</v>
      </c>
      <c r="O25" s="27">
        <v>19578</v>
      </c>
      <c r="P25" s="28">
        <f t="shared" si="1"/>
        <v>9</v>
      </c>
      <c r="Q25" s="29">
        <f t="shared" si="2"/>
        <v>6.5</v>
      </c>
      <c r="R25" s="29">
        <f t="shared" si="3"/>
        <v>18.6</v>
      </c>
      <c r="S25" s="29">
        <f t="shared" si="4"/>
        <v>17.09090909090909</v>
      </c>
      <c r="T25" s="29">
        <f t="shared" si="5"/>
        <v>7</v>
      </c>
      <c r="U25" s="29">
        <f t="shared" si="6"/>
        <v>13.5</v>
      </c>
      <c r="V25" s="30">
        <f t="shared" si="7"/>
        <v>5.25</v>
      </c>
      <c r="W25" s="31">
        <f t="shared" si="8"/>
        <v>12.162162162162161</v>
      </c>
      <c r="X25" s="29">
        <v>10.405405405405405</v>
      </c>
      <c r="Y25" s="70">
        <v>9.72972972972973</v>
      </c>
      <c r="Z25" s="129">
        <v>8.68</v>
      </c>
      <c r="AA25" s="130">
        <v>8.71</v>
      </c>
      <c r="AB25" s="34">
        <v>6.23</v>
      </c>
    </row>
    <row r="26" spans="1:28" s="139" customFormat="1" ht="13.5" customHeight="1">
      <c r="A26" s="520"/>
      <c r="B26" s="6" t="s">
        <v>20</v>
      </c>
      <c r="C26" s="21">
        <v>20</v>
      </c>
      <c r="D26" s="22">
        <v>47</v>
      </c>
      <c r="E26" s="22">
        <v>44</v>
      </c>
      <c r="F26" s="22">
        <v>176</v>
      </c>
      <c r="G26" s="22">
        <v>56</v>
      </c>
      <c r="H26" s="22">
        <v>44</v>
      </c>
      <c r="I26" s="23">
        <v>23</v>
      </c>
      <c r="J26" s="24">
        <f t="shared" si="0"/>
        <v>410</v>
      </c>
      <c r="K26" s="22">
        <v>445</v>
      </c>
      <c r="L26" s="68">
        <v>301</v>
      </c>
      <c r="M26" s="21">
        <v>24232</v>
      </c>
      <c r="N26" s="22">
        <v>28962</v>
      </c>
      <c r="O26" s="27">
        <v>18965</v>
      </c>
      <c r="P26" s="28">
        <f t="shared" si="1"/>
        <v>6.666666666666667</v>
      </c>
      <c r="Q26" s="29">
        <f t="shared" si="2"/>
        <v>7.833333333333333</v>
      </c>
      <c r="R26" s="29">
        <f t="shared" si="3"/>
        <v>8.8</v>
      </c>
      <c r="S26" s="29">
        <f t="shared" si="4"/>
        <v>16</v>
      </c>
      <c r="T26" s="29">
        <f t="shared" si="5"/>
        <v>14</v>
      </c>
      <c r="U26" s="29">
        <f t="shared" si="6"/>
        <v>11</v>
      </c>
      <c r="V26" s="30">
        <f t="shared" si="7"/>
        <v>5.75</v>
      </c>
      <c r="W26" s="31">
        <f t="shared" si="8"/>
        <v>11.08108108108108</v>
      </c>
      <c r="X26" s="29">
        <v>12.027027027027026</v>
      </c>
      <c r="Y26" s="70">
        <v>8.135135135135135</v>
      </c>
      <c r="Z26" s="129">
        <v>7.69</v>
      </c>
      <c r="AA26" s="130">
        <v>9.18</v>
      </c>
      <c r="AB26" s="34">
        <v>6.04</v>
      </c>
    </row>
    <row r="27" spans="1:28" s="139" customFormat="1" ht="13.5" customHeight="1">
      <c r="A27" s="521"/>
      <c r="B27" s="135" t="s">
        <v>21</v>
      </c>
      <c r="C27" s="36">
        <v>11</v>
      </c>
      <c r="D27" s="37">
        <v>43</v>
      </c>
      <c r="E27" s="37">
        <v>54</v>
      </c>
      <c r="F27" s="37">
        <v>179</v>
      </c>
      <c r="G27" s="37">
        <v>39</v>
      </c>
      <c r="H27" s="37">
        <v>48</v>
      </c>
      <c r="I27" s="38">
        <v>17</v>
      </c>
      <c r="J27" s="39">
        <f t="shared" si="0"/>
        <v>391</v>
      </c>
      <c r="K27" s="37">
        <v>386</v>
      </c>
      <c r="L27" s="136">
        <v>253</v>
      </c>
      <c r="M27" s="36">
        <v>21574</v>
      </c>
      <c r="N27" s="37">
        <v>28720</v>
      </c>
      <c r="O27" s="42">
        <v>18860</v>
      </c>
      <c r="P27" s="43">
        <f t="shared" si="1"/>
        <v>3.6666666666666665</v>
      </c>
      <c r="Q27" s="44">
        <f t="shared" si="2"/>
        <v>7.166666666666667</v>
      </c>
      <c r="R27" s="44">
        <f t="shared" si="3"/>
        <v>10.8</v>
      </c>
      <c r="S27" s="44">
        <f t="shared" si="4"/>
        <v>16.272727272727273</v>
      </c>
      <c r="T27" s="44">
        <f t="shared" si="5"/>
        <v>9.75</v>
      </c>
      <c r="U27" s="44">
        <f t="shared" si="6"/>
        <v>12</v>
      </c>
      <c r="V27" s="45">
        <f t="shared" si="7"/>
        <v>4.25</v>
      </c>
      <c r="W27" s="46">
        <f t="shared" si="8"/>
        <v>10.567567567567568</v>
      </c>
      <c r="X27" s="44">
        <v>10.432432432432432</v>
      </c>
      <c r="Y27" s="138">
        <v>6.837837837837838</v>
      </c>
      <c r="Z27" s="140">
        <v>6.84</v>
      </c>
      <c r="AA27" s="141">
        <v>9.1</v>
      </c>
      <c r="AB27" s="49">
        <v>6.01</v>
      </c>
    </row>
    <row r="28" spans="1:28" s="139" customFormat="1" ht="13.5" customHeight="1">
      <c r="A28" s="519">
        <v>6</v>
      </c>
      <c r="B28" s="6" t="s">
        <v>22</v>
      </c>
      <c r="C28" s="21">
        <v>9</v>
      </c>
      <c r="D28" s="22">
        <v>54</v>
      </c>
      <c r="E28" s="22">
        <v>38</v>
      </c>
      <c r="F28" s="22">
        <v>160</v>
      </c>
      <c r="G28" s="22">
        <v>40</v>
      </c>
      <c r="H28" s="22">
        <v>32</v>
      </c>
      <c r="I28" s="23">
        <v>20</v>
      </c>
      <c r="J28" s="24">
        <f t="shared" si="0"/>
        <v>353</v>
      </c>
      <c r="K28" s="22">
        <v>298</v>
      </c>
      <c r="L28" s="68">
        <v>257</v>
      </c>
      <c r="M28" s="21">
        <v>18927</v>
      </c>
      <c r="N28" s="22">
        <v>25231</v>
      </c>
      <c r="O28" s="27">
        <v>17651</v>
      </c>
      <c r="P28" s="28">
        <f t="shared" si="1"/>
        <v>3</v>
      </c>
      <c r="Q28" s="29">
        <f t="shared" si="2"/>
        <v>9</v>
      </c>
      <c r="R28" s="29">
        <f t="shared" si="3"/>
        <v>7.6</v>
      </c>
      <c r="S28" s="29">
        <f t="shared" si="4"/>
        <v>14.545454545454545</v>
      </c>
      <c r="T28" s="29">
        <f t="shared" si="5"/>
        <v>10</v>
      </c>
      <c r="U28" s="29">
        <f t="shared" si="6"/>
        <v>8</v>
      </c>
      <c r="V28" s="128">
        <f t="shared" si="7"/>
        <v>5</v>
      </c>
      <c r="W28" s="31">
        <f t="shared" si="8"/>
        <v>9.54054054054054</v>
      </c>
      <c r="X28" s="29">
        <v>8.054054054054054</v>
      </c>
      <c r="Y28" s="70">
        <v>6.945945945945946</v>
      </c>
      <c r="Z28" s="129">
        <v>6</v>
      </c>
      <c r="AA28" s="130">
        <v>8</v>
      </c>
      <c r="AB28" s="34">
        <v>5.61</v>
      </c>
    </row>
    <row r="29" spans="1:28" s="139" customFormat="1" ht="13.5" customHeight="1">
      <c r="A29" s="520"/>
      <c r="B29" s="6" t="s">
        <v>23</v>
      </c>
      <c r="C29" s="21">
        <v>16</v>
      </c>
      <c r="D29" s="22">
        <v>46</v>
      </c>
      <c r="E29" s="22">
        <v>32</v>
      </c>
      <c r="F29" s="22">
        <v>126</v>
      </c>
      <c r="G29" s="22">
        <v>26</v>
      </c>
      <c r="H29" s="22">
        <v>12</v>
      </c>
      <c r="I29" s="23">
        <v>24</v>
      </c>
      <c r="J29" s="24">
        <f t="shared" si="0"/>
        <v>282</v>
      </c>
      <c r="K29" s="22">
        <v>280</v>
      </c>
      <c r="L29" s="68">
        <v>222</v>
      </c>
      <c r="M29" s="21">
        <v>17318</v>
      </c>
      <c r="N29" s="22">
        <v>23238</v>
      </c>
      <c r="O29" s="27">
        <v>15300</v>
      </c>
      <c r="P29" s="28">
        <f t="shared" si="1"/>
        <v>5.333333333333333</v>
      </c>
      <c r="Q29" s="29">
        <f t="shared" si="2"/>
        <v>7.666666666666667</v>
      </c>
      <c r="R29" s="29">
        <f t="shared" si="3"/>
        <v>6.4</v>
      </c>
      <c r="S29" s="29">
        <f t="shared" si="4"/>
        <v>11.454545454545455</v>
      </c>
      <c r="T29" s="29">
        <f t="shared" si="5"/>
        <v>6.5</v>
      </c>
      <c r="U29" s="29">
        <f t="shared" si="6"/>
        <v>3</v>
      </c>
      <c r="V29" s="128">
        <f t="shared" si="7"/>
        <v>6</v>
      </c>
      <c r="W29" s="31">
        <f t="shared" si="8"/>
        <v>7.621621621621622</v>
      </c>
      <c r="X29" s="29">
        <v>7.5675675675675675</v>
      </c>
      <c r="Y29" s="70">
        <v>6</v>
      </c>
      <c r="Z29" s="129">
        <v>5.48</v>
      </c>
      <c r="AA29" s="130">
        <v>7.36</v>
      </c>
      <c r="AB29" s="34">
        <v>4.87</v>
      </c>
    </row>
    <row r="30" spans="1:28" s="139" customFormat="1" ht="13.5" customHeight="1">
      <c r="A30" s="520"/>
      <c r="B30" s="6" t="s">
        <v>24</v>
      </c>
      <c r="C30" s="21">
        <v>9</v>
      </c>
      <c r="D30" s="22">
        <v>36</v>
      </c>
      <c r="E30" s="22">
        <v>29</v>
      </c>
      <c r="F30" s="22">
        <v>100</v>
      </c>
      <c r="G30" s="22">
        <v>24</v>
      </c>
      <c r="H30" s="22">
        <v>9</v>
      </c>
      <c r="I30" s="23">
        <v>8</v>
      </c>
      <c r="J30" s="24">
        <f t="shared" si="0"/>
        <v>215</v>
      </c>
      <c r="K30" s="22">
        <v>250</v>
      </c>
      <c r="L30" s="68">
        <v>187</v>
      </c>
      <c r="M30" s="21">
        <v>14781</v>
      </c>
      <c r="N30" s="22">
        <v>20283</v>
      </c>
      <c r="O30" s="27">
        <v>13924</v>
      </c>
      <c r="P30" s="28">
        <f t="shared" si="1"/>
        <v>3</v>
      </c>
      <c r="Q30" s="29">
        <f t="shared" si="2"/>
        <v>6</v>
      </c>
      <c r="R30" s="29">
        <f t="shared" si="3"/>
        <v>5.8</v>
      </c>
      <c r="S30" s="29">
        <f t="shared" si="4"/>
        <v>9.090909090909092</v>
      </c>
      <c r="T30" s="29">
        <f t="shared" si="5"/>
        <v>6</v>
      </c>
      <c r="U30" s="29">
        <f t="shared" si="6"/>
        <v>2.25</v>
      </c>
      <c r="V30" s="128">
        <f t="shared" si="7"/>
        <v>2</v>
      </c>
      <c r="W30" s="31">
        <f t="shared" si="8"/>
        <v>5.8108108108108105</v>
      </c>
      <c r="X30" s="29">
        <v>6.756756756756757</v>
      </c>
      <c r="Y30" s="70">
        <v>5.054054054054054</v>
      </c>
      <c r="Z30" s="129">
        <v>4.68</v>
      </c>
      <c r="AA30" s="130">
        <v>6.43</v>
      </c>
      <c r="AB30" s="34">
        <v>4.43</v>
      </c>
    </row>
    <row r="31" spans="1:28" s="139" customFormat="1" ht="13.5" customHeight="1">
      <c r="A31" s="521"/>
      <c r="B31" s="135">
        <v>26</v>
      </c>
      <c r="C31" s="36">
        <v>7</v>
      </c>
      <c r="D31" s="37">
        <v>37</v>
      </c>
      <c r="E31" s="37">
        <v>18</v>
      </c>
      <c r="F31" s="37">
        <v>121</v>
      </c>
      <c r="G31" s="37">
        <v>19</v>
      </c>
      <c r="H31" s="37">
        <v>11</v>
      </c>
      <c r="I31" s="38">
        <v>21</v>
      </c>
      <c r="J31" s="39">
        <f t="shared" si="0"/>
        <v>234</v>
      </c>
      <c r="K31" s="37">
        <v>249</v>
      </c>
      <c r="L31" s="136">
        <v>166</v>
      </c>
      <c r="M31" s="36">
        <v>13615</v>
      </c>
      <c r="N31" s="37">
        <v>18164</v>
      </c>
      <c r="O31" s="42">
        <v>11956</v>
      </c>
      <c r="P31" s="43">
        <f t="shared" si="1"/>
        <v>2.3333333333333335</v>
      </c>
      <c r="Q31" s="44">
        <f t="shared" si="2"/>
        <v>6.166666666666667</v>
      </c>
      <c r="R31" s="44">
        <f t="shared" si="3"/>
        <v>3.6</v>
      </c>
      <c r="S31" s="44">
        <f t="shared" si="4"/>
        <v>11</v>
      </c>
      <c r="T31" s="44">
        <f t="shared" si="5"/>
        <v>4.75</v>
      </c>
      <c r="U31" s="44">
        <f t="shared" si="6"/>
        <v>2.75</v>
      </c>
      <c r="V31" s="131">
        <f t="shared" si="7"/>
        <v>5.25</v>
      </c>
      <c r="W31" s="46">
        <f t="shared" si="8"/>
        <v>6.324324324324325</v>
      </c>
      <c r="X31" s="44">
        <v>6.72972972972973</v>
      </c>
      <c r="Y31" s="138">
        <v>4.486486486486487</v>
      </c>
      <c r="Z31" s="140">
        <v>4.32</v>
      </c>
      <c r="AA31" s="141">
        <v>5.76</v>
      </c>
      <c r="AB31" s="49">
        <v>3.81</v>
      </c>
    </row>
    <row r="32" spans="1:28" s="139" customFormat="1" ht="13.5" customHeight="1">
      <c r="A32" s="519">
        <v>7</v>
      </c>
      <c r="B32" s="6" t="s">
        <v>26</v>
      </c>
      <c r="C32" s="21">
        <v>6</v>
      </c>
      <c r="D32" s="22">
        <v>20</v>
      </c>
      <c r="E32" s="22">
        <v>15</v>
      </c>
      <c r="F32" s="22">
        <v>127</v>
      </c>
      <c r="G32" s="22">
        <v>39</v>
      </c>
      <c r="H32" s="22">
        <v>15</v>
      </c>
      <c r="I32" s="23">
        <v>35</v>
      </c>
      <c r="J32" s="24">
        <f t="shared" si="0"/>
        <v>257</v>
      </c>
      <c r="K32" s="22">
        <v>229</v>
      </c>
      <c r="L32" s="68">
        <v>123</v>
      </c>
      <c r="M32" s="21">
        <v>13221</v>
      </c>
      <c r="N32" s="22">
        <v>16421</v>
      </c>
      <c r="O32" s="27">
        <v>10790</v>
      </c>
      <c r="P32" s="28">
        <f t="shared" si="1"/>
        <v>2</v>
      </c>
      <c r="Q32" s="29">
        <f t="shared" si="2"/>
        <v>3.3333333333333335</v>
      </c>
      <c r="R32" s="29">
        <f t="shared" si="3"/>
        <v>3</v>
      </c>
      <c r="S32" s="29">
        <f t="shared" si="4"/>
        <v>11.545454545454545</v>
      </c>
      <c r="T32" s="29">
        <f t="shared" si="5"/>
        <v>9.75</v>
      </c>
      <c r="U32" s="29">
        <f t="shared" si="6"/>
        <v>3.75</v>
      </c>
      <c r="V32" s="30">
        <f t="shared" si="7"/>
        <v>8.75</v>
      </c>
      <c r="W32" s="31">
        <f t="shared" si="8"/>
        <v>6.945945945945946</v>
      </c>
      <c r="X32" s="29">
        <v>6.1891891891891895</v>
      </c>
      <c r="Y32" s="70">
        <v>3.324324324324324</v>
      </c>
      <c r="Z32" s="129">
        <v>4.2</v>
      </c>
      <c r="AA32" s="130">
        <v>5.2</v>
      </c>
      <c r="AB32" s="34">
        <v>3.43</v>
      </c>
    </row>
    <row r="33" spans="1:28" s="139" customFormat="1" ht="13.5" customHeight="1">
      <c r="A33" s="520"/>
      <c r="B33" s="6" t="s">
        <v>27</v>
      </c>
      <c r="C33" s="21">
        <v>13</v>
      </c>
      <c r="D33" s="22">
        <v>26</v>
      </c>
      <c r="E33" s="22">
        <v>31</v>
      </c>
      <c r="F33" s="22">
        <v>124</v>
      </c>
      <c r="G33" s="22">
        <v>24</v>
      </c>
      <c r="H33" s="22">
        <v>8</v>
      </c>
      <c r="I33" s="23">
        <v>20</v>
      </c>
      <c r="J33" s="24">
        <f t="shared" si="0"/>
        <v>246</v>
      </c>
      <c r="K33" s="22">
        <v>186</v>
      </c>
      <c r="L33" s="68">
        <v>142</v>
      </c>
      <c r="M33" s="21">
        <v>11959</v>
      </c>
      <c r="N33" s="22">
        <v>14082</v>
      </c>
      <c r="O33" s="27">
        <v>10260</v>
      </c>
      <c r="P33" s="28">
        <f t="shared" si="1"/>
        <v>4.333333333333333</v>
      </c>
      <c r="Q33" s="29">
        <f t="shared" si="2"/>
        <v>4.333333333333333</v>
      </c>
      <c r="R33" s="29">
        <f t="shared" si="3"/>
        <v>6.2</v>
      </c>
      <c r="S33" s="29">
        <f t="shared" si="4"/>
        <v>11.272727272727273</v>
      </c>
      <c r="T33" s="29">
        <f t="shared" si="5"/>
        <v>6</v>
      </c>
      <c r="U33" s="29">
        <f t="shared" si="6"/>
        <v>2</v>
      </c>
      <c r="V33" s="30">
        <f t="shared" si="7"/>
        <v>5</v>
      </c>
      <c r="W33" s="31">
        <f t="shared" si="8"/>
        <v>6.648648648648648</v>
      </c>
      <c r="X33" s="29">
        <v>5.027027027027027</v>
      </c>
      <c r="Y33" s="70">
        <v>3.8378378378378377</v>
      </c>
      <c r="Z33" s="129">
        <v>3.81</v>
      </c>
      <c r="AA33" s="130">
        <v>4.49</v>
      </c>
      <c r="AB33" s="34">
        <v>3.27</v>
      </c>
    </row>
    <row r="34" spans="1:28" s="139" customFormat="1" ht="13.5" customHeight="1">
      <c r="A34" s="520"/>
      <c r="B34" s="6" t="s">
        <v>28</v>
      </c>
      <c r="C34" s="21">
        <v>8</v>
      </c>
      <c r="D34" s="22">
        <v>23</v>
      </c>
      <c r="E34" s="22">
        <v>18</v>
      </c>
      <c r="F34" s="22">
        <v>132</v>
      </c>
      <c r="G34" s="22">
        <v>12</v>
      </c>
      <c r="H34" s="22">
        <v>6</v>
      </c>
      <c r="I34" s="23">
        <v>20</v>
      </c>
      <c r="J34" s="24">
        <f t="shared" si="0"/>
        <v>219</v>
      </c>
      <c r="K34" s="22">
        <v>205</v>
      </c>
      <c r="L34" s="68">
        <v>129</v>
      </c>
      <c r="M34" s="21">
        <v>10315</v>
      </c>
      <c r="N34" s="22">
        <v>11100</v>
      </c>
      <c r="O34" s="27">
        <v>8317</v>
      </c>
      <c r="P34" s="28">
        <f t="shared" si="1"/>
        <v>2.6666666666666665</v>
      </c>
      <c r="Q34" s="29">
        <f t="shared" si="2"/>
        <v>3.8333333333333335</v>
      </c>
      <c r="R34" s="29">
        <f t="shared" si="3"/>
        <v>3.6</v>
      </c>
      <c r="S34" s="29">
        <f t="shared" si="4"/>
        <v>12</v>
      </c>
      <c r="T34" s="29">
        <f t="shared" si="5"/>
        <v>3</v>
      </c>
      <c r="U34" s="29">
        <f t="shared" si="6"/>
        <v>1.5</v>
      </c>
      <c r="V34" s="30">
        <f t="shared" si="7"/>
        <v>5</v>
      </c>
      <c r="W34" s="31">
        <f t="shared" si="8"/>
        <v>5.918918918918919</v>
      </c>
      <c r="X34" s="29">
        <v>5.54054054054054</v>
      </c>
      <c r="Y34" s="70">
        <v>3.4864864864864864</v>
      </c>
      <c r="Z34" s="129">
        <v>3.27</v>
      </c>
      <c r="AA34" s="130">
        <v>3.52</v>
      </c>
      <c r="AB34" s="34">
        <v>2.65</v>
      </c>
    </row>
    <row r="35" spans="1:28" s="139" customFormat="1" ht="13.5" customHeight="1">
      <c r="A35" s="521"/>
      <c r="B35" s="6" t="s">
        <v>29</v>
      </c>
      <c r="C35" s="21">
        <v>12</v>
      </c>
      <c r="D35" s="22">
        <v>31</v>
      </c>
      <c r="E35" s="22">
        <v>17</v>
      </c>
      <c r="F35" s="22">
        <v>83</v>
      </c>
      <c r="G35" s="22">
        <v>16</v>
      </c>
      <c r="H35" s="22">
        <v>14</v>
      </c>
      <c r="I35" s="23">
        <v>18</v>
      </c>
      <c r="J35" s="24">
        <f t="shared" si="0"/>
        <v>191</v>
      </c>
      <c r="K35" s="22">
        <v>172</v>
      </c>
      <c r="L35" s="68">
        <v>132</v>
      </c>
      <c r="M35" s="21">
        <v>10572</v>
      </c>
      <c r="N35" s="22">
        <v>10690</v>
      </c>
      <c r="O35" s="27">
        <v>8821</v>
      </c>
      <c r="P35" s="28">
        <f t="shared" si="1"/>
        <v>4</v>
      </c>
      <c r="Q35" s="29">
        <f t="shared" si="2"/>
        <v>5.166666666666667</v>
      </c>
      <c r="R35" s="29">
        <f t="shared" si="3"/>
        <v>3.4</v>
      </c>
      <c r="S35" s="29">
        <f t="shared" si="4"/>
        <v>7.545454545454546</v>
      </c>
      <c r="T35" s="29">
        <f t="shared" si="5"/>
        <v>4</v>
      </c>
      <c r="U35" s="29">
        <f t="shared" si="6"/>
        <v>3.5</v>
      </c>
      <c r="V35" s="30">
        <f t="shared" si="7"/>
        <v>4.5</v>
      </c>
      <c r="W35" s="31">
        <f t="shared" si="8"/>
        <v>5.162162162162162</v>
      </c>
      <c r="X35" s="29">
        <v>4.648648648648648</v>
      </c>
      <c r="Y35" s="70">
        <v>3.5675675675675675</v>
      </c>
      <c r="Z35" s="129">
        <v>3.36</v>
      </c>
      <c r="AA35" s="130">
        <v>3.39</v>
      </c>
      <c r="AB35" s="34">
        <v>2.81</v>
      </c>
    </row>
    <row r="36" spans="1:28" s="139" customFormat="1" ht="13.5" customHeight="1">
      <c r="A36" s="519">
        <v>8</v>
      </c>
      <c r="B36" s="5" t="s">
        <v>30</v>
      </c>
      <c r="C36" s="95">
        <v>12</v>
      </c>
      <c r="D36" s="96">
        <v>31</v>
      </c>
      <c r="E36" s="96">
        <v>14</v>
      </c>
      <c r="F36" s="96">
        <v>112</v>
      </c>
      <c r="G36" s="96">
        <v>21</v>
      </c>
      <c r="H36" s="96">
        <v>5</v>
      </c>
      <c r="I36" s="97">
        <v>28</v>
      </c>
      <c r="J36" s="54">
        <f t="shared" si="0"/>
        <v>223</v>
      </c>
      <c r="K36" s="96">
        <v>161</v>
      </c>
      <c r="L36" s="71">
        <v>132</v>
      </c>
      <c r="M36" s="95">
        <v>10258</v>
      </c>
      <c r="N36" s="96">
        <v>10065</v>
      </c>
      <c r="O36" s="59">
        <v>8576</v>
      </c>
      <c r="P36" s="60">
        <f t="shared" si="1"/>
        <v>4</v>
      </c>
      <c r="Q36" s="61">
        <f t="shared" si="2"/>
        <v>5.166666666666667</v>
      </c>
      <c r="R36" s="61">
        <f t="shared" si="3"/>
        <v>2.8</v>
      </c>
      <c r="S36" s="61">
        <f t="shared" si="4"/>
        <v>10.181818181818182</v>
      </c>
      <c r="T36" s="61">
        <f t="shared" si="5"/>
        <v>5.25</v>
      </c>
      <c r="U36" s="61">
        <f t="shared" si="6"/>
        <v>1.25</v>
      </c>
      <c r="V36" s="62">
        <f t="shared" si="7"/>
        <v>7</v>
      </c>
      <c r="W36" s="63">
        <f t="shared" si="8"/>
        <v>6.027027027027027</v>
      </c>
      <c r="X36" s="61">
        <v>4.351351351351352</v>
      </c>
      <c r="Y36" s="73">
        <v>3.5675675675675675</v>
      </c>
      <c r="Z36" s="132">
        <v>3.26</v>
      </c>
      <c r="AA36" s="133">
        <v>3.2</v>
      </c>
      <c r="AB36" s="66">
        <v>2.74</v>
      </c>
    </row>
    <row r="37" spans="1:28" s="139" customFormat="1" ht="13.5" customHeight="1">
      <c r="A37" s="520"/>
      <c r="B37" s="6" t="s">
        <v>31</v>
      </c>
      <c r="C37" s="21">
        <v>14</v>
      </c>
      <c r="D37" s="22">
        <v>15</v>
      </c>
      <c r="E37" s="22">
        <v>15</v>
      </c>
      <c r="F37" s="22">
        <v>83</v>
      </c>
      <c r="G37" s="22">
        <v>7</v>
      </c>
      <c r="H37" s="22">
        <v>11</v>
      </c>
      <c r="I37" s="23">
        <v>28</v>
      </c>
      <c r="J37" s="24">
        <f t="shared" si="0"/>
        <v>173</v>
      </c>
      <c r="K37" s="22">
        <v>154</v>
      </c>
      <c r="L37" s="68">
        <v>109</v>
      </c>
      <c r="M37" s="21">
        <v>9305</v>
      </c>
      <c r="N37" s="22">
        <v>9681</v>
      </c>
      <c r="O37" s="27">
        <v>7202</v>
      </c>
      <c r="P37" s="28">
        <f t="shared" si="1"/>
        <v>4.666666666666667</v>
      </c>
      <c r="Q37" s="29">
        <f t="shared" si="2"/>
        <v>2.5</v>
      </c>
      <c r="R37" s="29">
        <f t="shared" si="3"/>
        <v>3</v>
      </c>
      <c r="S37" s="29">
        <f t="shared" si="4"/>
        <v>7.545454545454546</v>
      </c>
      <c r="T37" s="29">
        <f t="shared" si="5"/>
        <v>1.75</v>
      </c>
      <c r="U37" s="29">
        <f t="shared" si="6"/>
        <v>2.75</v>
      </c>
      <c r="V37" s="128">
        <f t="shared" si="7"/>
        <v>7</v>
      </c>
      <c r="W37" s="31">
        <f t="shared" si="8"/>
        <v>4.675675675675675</v>
      </c>
      <c r="X37" s="29">
        <v>4.162162162162162</v>
      </c>
      <c r="Y37" s="70">
        <v>2.945945945945946</v>
      </c>
      <c r="Z37" s="129">
        <v>2.99</v>
      </c>
      <c r="AA37" s="130">
        <v>3.14</v>
      </c>
      <c r="AB37" s="34">
        <v>2.34</v>
      </c>
    </row>
    <row r="38" spans="1:28" s="139" customFormat="1" ht="13.5" customHeight="1">
      <c r="A38" s="520"/>
      <c r="B38" s="6" t="s">
        <v>32</v>
      </c>
      <c r="C38" s="21">
        <v>12</v>
      </c>
      <c r="D38" s="22">
        <v>25</v>
      </c>
      <c r="E38" s="22">
        <v>11</v>
      </c>
      <c r="F38" s="22">
        <v>86</v>
      </c>
      <c r="G38" s="22">
        <v>8</v>
      </c>
      <c r="H38" s="22">
        <v>7</v>
      </c>
      <c r="I38" s="23">
        <v>10</v>
      </c>
      <c r="J38" s="24">
        <f t="shared" si="0"/>
        <v>159</v>
      </c>
      <c r="K38" s="22">
        <v>122</v>
      </c>
      <c r="L38" s="68">
        <v>104</v>
      </c>
      <c r="M38" s="21">
        <v>6401</v>
      </c>
      <c r="N38" s="22">
        <v>6796</v>
      </c>
      <c r="O38" s="27">
        <v>6898</v>
      </c>
      <c r="P38" s="28">
        <f aca="true" t="shared" si="9" ref="P38:P57">C38/3</f>
        <v>4</v>
      </c>
      <c r="Q38" s="29">
        <f aca="true" t="shared" si="10" ref="Q38:Q57">D38/6</f>
        <v>4.166666666666667</v>
      </c>
      <c r="R38" s="29">
        <f aca="true" t="shared" si="11" ref="R38:R57">E38/5</f>
        <v>2.2</v>
      </c>
      <c r="S38" s="29">
        <f aca="true" t="shared" si="12" ref="S38:S57">F38/11</f>
        <v>7.818181818181818</v>
      </c>
      <c r="T38" s="29">
        <f aca="true" t="shared" si="13" ref="T38:T57">G38/4</f>
        <v>2</v>
      </c>
      <c r="U38" s="29">
        <f aca="true" t="shared" si="14" ref="U38:U57">H38/4</f>
        <v>1.75</v>
      </c>
      <c r="V38" s="128">
        <f aca="true" t="shared" si="15" ref="V38:V57">I38/4</f>
        <v>2.5</v>
      </c>
      <c r="W38" s="31">
        <f aca="true" t="shared" si="16" ref="W38:W58">J38/37</f>
        <v>4.297297297297297</v>
      </c>
      <c r="X38" s="29">
        <v>3.2972972972972974</v>
      </c>
      <c r="Y38" s="70">
        <v>2.810810810810811</v>
      </c>
      <c r="Z38" s="129">
        <v>2.14</v>
      </c>
      <c r="AA38" s="130">
        <v>2.26</v>
      </c>
      <c r="AB38" s="34">
        <v>2.25</v>
      </c>
    </row>
    <row r="39" spans="1:28" s="139" customFormat="1" ht="13.5" customHeight="1">
      <c r="A39" s="520"/>
      <c r="B39" s="6" t="s">
        <v>33</v>
      </c>
      <c r="C39" s="21">
        <v>13</v>
      </c>
      <c r="D39" s="22">
        <v>30</v>
      </c>
      <c r="E39" s="22">
        <v>18</v>
      </c>
      <c r="F39" s="22">
        <v>54</v>
      </c>
      <c r="G39" s="22">
        <v>15</v>
      </c>
      <c r="H39" s="22">
        <v>7</v>
      </c>
      <c r="I39" s="23">
        <v>13</v>
      </c>
      <c r="J39" s="24">
        <f t="shared" si="0"/>
        <v>150</v>
      </c>
      <c r="K39" s="22">
        <v>130</v>
      </c>
      <c r="L39" s="68">
        <v>128</v>
      </c>
      <c r="M39" s="21">
        <v>9275</v>
      </c>
      <c r="N39" s="22">
        <v>9203</v>
      </c>
      <c r="O39" s="27">
        <v>8107</v>
      </c>
      <c r="P39" s="28">
        <f t="shared" si="9"/>
        <v>4.333333333333333</v>
      </c>
      <c r="Q39" s="29">
        <f t="shared" si="10"/>
        <v>5</v>
      </c>
      <c r="R39" s="29">
        <f t="shared" si="11"/>
        <v>3.6</v>
      </c>
      <c r="S39" s="29">
        <f t="shared" si="12"/>
        <v>4.909090909090909</v>
      </c>
      <c r="T39" s="29">
        <f t="shared" si="13"/>
        <v>3.75</v>
      </c>
      <c r="U39" s="29">
        <f t="shared" si="14"/>
        <v>1.75</v>
      </c>
      <c r="V39" s="128">
        <f t="shared" si="15"/>
        <v>3.25</v>
      </c>
      <c r="W39" s="31">
        <f t="shared" si="16"/>
        <v>4.054054054054054</v>
      </c>
      <c r="X39" s="29">
        <v>3.5135135135135136</v>
      </c>
      <c r="Y39" s="70">
        <v>3.4594594594594597</v>
      </c>
      <c r="Z39" s="129">
        <v>2.97</v>
      </c>
      <c r="AA39" s="130">
        <v>2.95</v>
      </c>
      <c r="AB39" s="34">
        <v>2.6</v>
      </c>
    </row>
    <row r="40" spans="1:28" s="139" customFormat="1" ht="13.5" customHeight="1">
      <c r="A40" s="521"/>
      <c r="B40" s="135" t="s">
        <v>34</v>
      </c>
      <c r="C40" s="36">
        <v>11</v>
      </c>
      <c r="D40" s="37">
        <v>23</v>
      </c>
      <c r="E40" s="37">
        <v>14</v>
      </c>
      <c r="F40" s="37">
        <v>76</v>
      </c>
      <c r="G40" s="37">
        <v>16</v>
      </c>
      <c r="H40" s="37">
        <v>4</v>
      </c>
      <c r="I40" s="38">
        <v>13</v>
      </c>
      <c r="J40" s="39">
        <f t="shared" si="0"/>
        <v>157</v>
      </c>
      <c r="K40" s="37">
        <v>164</v>
      </c>
      <c r="L40" s="136">
        <v>154</v>
      </c>
      <c r="M40" s="36">
        <v>8888</v>
      </c>
      <c r="N40" s="37">
        <v>9729</v>
      </c>
      <c r="O40" s="42">
        <v>8246</v>
      </c>
      <c r="P40" s="43">
        <f t="shared" si="9"/>
        <v>3.6666666666666665</v>
      </c>
      <c r="Q40" s="44">
        <f t="shared" si="10"/>
        <v>3.8333333333333335</v>
      </c>
      <c r="R40" s="44">
        <f t="shared" si="11"/>
        <v>2.8</v>
      </c>
      <c r="S40" s="44">
        <f t="shared" si="12"/>
        <v>6.909090909090909</v>
      </c>
      <c r="T40" s="44">
        <f t="shared" si="13"/>
        <v>4</v>
      </c>
      <c r="U40" s="44">
        <f t="shared" si="14"/>
        <v>1</v>
      </c>
      <c r="V40" s="131">
        <f t="shared" si="15"/>
        <v>3.25</v>
      </c>
      <c r="W40" s="46">
        <f t="shared" si="16"/>
        <v>4.243243243243243</v>
      </c>
      <c r="X40" s="44">
        <v>4.4324324324324325</v>
      </c>
      <c r="Y40" s="138">
        <v>4.162162162162162</v>
      </c>
      <c r="Z40" s="140">
        <v>2.84</v>
      </c>
      <c r="AA40" s="141">
        <v>3.1</v>
      </c>
      <c r="AB40" s="49">
        <v>2.63</v>
      </c>
    </row>
    <row r="41" spans="1:28" s="139" customFormat="1" ht="13.5" customHeight="1">
      <c r="A41" s="519">
        <v>9</v>
      </c>
      <c r="B41" s="6" t="s">
        <v>35</v>
      </c>
      <c r="C41" s="21">
        <v>10</v>
      </c>
      <c r="D41" s="22">
        <v>24</v>
      </c>
      <c r="E41" s="22">
        <v>19</v>
      </c>
      <c r="F41" s="22">
        <v>70</v>
      </c>
      <c r="G41" s="22">
        <v>13</v>
      </c>
      <c r="H41" s="22">
        <v>10</v>
      </c>
      <c r="I41" s="23">
        <v>8</v>
      </c>
      <c r="J41" s="24">
        <f t="shared" si="0"/>
        <v>154</v>
      </c>
      <c r="K41" s="22">
        <v>152</v>
      </c>
      <c r="L41" s="68">
        <v>130</v>
      </c>
      <c r="M41" s="21">
        <v>9673</v>
      </c>
      <c r="N41" s="22">
        <v>9920</v>
      </c>
      <c r="O41" s="27">
        <v>8696</v>
      </c>
      <c r="P41" s="28">
        <f t="shared" si="9"/>
        <v>3.3333333333333335</v>
      </c>
      <c r="Q41" s="29">
        <f t="shared" si="10"/>
        <v>4</v>
      </c>
      <c r="R41" s="29">
        <f t="shared" si="11"/>
        <v>3.8</v>
      </c>
      <c r="S41" s="29">
        <f t="shared" si="12"/>
        <v>6.363636363636363</v>
      </c>
      <c r="T41" s="29">
        <f t="shared" si="13"/>
        <v>3.25</v>
      </c>
      <c r="U41" s="29">
        <f t="shared" si="14"/>
        <v>2.5</v>
      </c>
      <c r="V41" s="30">
        <f t="shared" si="15"/>
        <v>2</v>
      </c>
      <c r="W41" s="31">
        <f t="shared" si="16"/>
        <v>4.162162162162162</v>
      </c>
      <c r="X41" s="29">
        <v>4.108108108108108</v>
      </c>
      <c r="Y41" s="70">
        <v>3.5135135135135136</v>
      </c>
      <c r="Z41" s="129">
        <v>3.07</v>
      </c>
      <c r="AA41" s="130">
        <v>3.15</v>
      </c>
      <c r="AB41" s="34">
        <v>2.77</v>
      </c>
    </row>
    <row r="42" spans="1:28" s="139" customFormat="1" ht="13.5" customHeight="1">
      <c r="A42" s="520"/>
      <c r="B42" s="6" t="s">
        <v>36</v>
      </c>
      <c r="C42" s="21">
        <v>9</v>
      </c>
      <c r="D42" s="22">
        <v>26</v>
      </c>
      <c r="E42" s="22">
        <v>15</v>
      </c>
      <c r="F42" s="22">
        <v>108</v>
      </c>
      <c r="G42" s="22">
        <v>5</v>
      </c>
      <c r="H42" s="22">
        <v>6</v>
      </c>
      <c r="I42" s="23">
        <v>7</v>
      </c>
      <c r="J42" s="24">
        <f t="shared" si="0"/>
        <v>176</v>
      </c>
      <c r="K42" s="22">
        <v>148</v>
      </c>
      <c r="L42" s="68">
        <v>150</v>
      </c>
      <c r="M42" s="21">
        <v>9613</v>
      </c>
      <c r="N42" s="22">
        <v>10118</v>
      </c>
      <c r="O42" s="27">
        <v>8452</v>
      </c>
      <c r="P42" s="28">
        <f t="shared" si="9"/>
        <v>3</v>
      </c>
      <c r="Q42" s="29">
        <f t="shared" si="10"/>
        <v>4.333333333333333</v>
      </c>
      <c r="R42" s="29">
        <f t="shared" si="11"/>
        <v>3</v>
      </c>
      <c r="S42" s="29">
        <f t="shared" si="12"/>
        <v>9.818181818181818</v>
      </c>
      <c r="T42" s="29">
        <f t="shared" si="13"/>
        <v>1.25</v>
      </c>
      <c r="U42" s="29">
        <f t="shared" si="14"/>
        <v>1.5</v>
      </c>
      <c r="V42" s="30">
        <f t="shared" si="15"/>
        <v>1.75</v>
      </c>
      <c r="W42" s="31">
        <f t="shared" si="16"/>
        <v>4.756756756756757</v>
      </c>
      <c r="X42" s="29">
        <v>4</v>
      </c>
      <c r="Y42" s="70">
        <v>4.054054054054054</v>
      </c>
      <c r="Z42" s="129">
        <v>3.06</v>
      </c>
      <c r="AA42" s="130">
        <v>3.22</v>
      </c>
      <c r="AB42" s="34">
        <v>2.7</v>
      </c>
    </row>
    <row r="43" spans="1:28" s="139" customFormat="1" ht="13.5" customHeight="1">
      <c r="A43" s="520"/>
      <c r="B43" s="6" t="s">
        <v>37</v>
      </c>
      <c r="C43" s="21">
        <v>18</v>
      </c>
      <c r="D43" s="22">
        <v>30</v>
      </c>
      <c r="E43" s="22">
        <v>20</v>
      </c>
      <c r="F43" s="22">
        <v>74</v>
      </c>
      <c r="G43" s="22">
        <v>10</v>
      </c>
      <c r="H43" s="22">
        <v>3</v>
      </c>
      <c r="I43" s="23">
        <v>2</v>
      </c>
      <c r="J43" s="24">
        <f t="shared" si="0"/>
        <v>157</v>
      </c>
      <c r="K43" s="22">
        <v>105</v>
      </c>
      <c r="L43" s="68">
        <v>97</v>
      </c>
      <c r="M43" s="21">
        <v>8381</v>
      </c>
      <c r="N43" s="22">
        <v>8554</v>
      </c>
      <c r="O43" s="27">
        <v>6623</v>
      </c>
      <c r="P43" s="28">
        <f t="shared" si="9"/>
        <v>6</v>
      </c>
      <c r="Q43" s="29">
        <f t="shared" si="10"/>
        <v>5</v>
      </c>
      <c r="R43" s="29">
        <f t="shared" si="11"/>
        <v>4</v>
      </c>
      <c r="S43" s="29">
        <f t="shared" si="12"/>
        <v>6.7272727272727275</v>
      </c>
      <c r="T43" s="29">
        <f t="shared" si="13"/>
        <v>2.5</v>
      </c>
      <c r="U43" s="29">
        <f t="shared" si="14"/>
        <v>0.75</v>
      </c>
      <c r="V43" s="30">
        <f t="shared" si="15"/>
        <v>0.5</v>
      </c>
      <c r="W43" s="31">
        <f t="shared" si="16"/>
        <v>4.243243243243243</v>
      </c>
      <c r="X43" s="29">
        <v>2.8378378378378377</v>
      </c>
      <c r="Y43" s="70">
        <v>2.6216216216216215</v>
      </c>
      <c r="Z43" s="129">
        <v>2.68</v>
      </c>
      <c r="AA43" s="130">
        <v>2.73</v>
      </c>
      <c r="AB43" s="34">
        <v>2.11</v>
      </c>
    </row>
    <row r="44" spans="1:28" s="139" customFormat="1" ht="13.5" customHeight="1">
      <c r="A44" s="521"/>
      <c r="B44" s="135" t="s">
        <v>38</v>
      </c>
      <c r="C44" s="36">
        <v>16</v>
      </c>
      <c r="D44" s="37">
        <v>27</v>
      </c>
      <c r="E44" s="37">
        <v>12</v>
      </c>
      <c r="F44" s="37">
        <v>90</v>
      </c>
      <c r="G44" s="37">
        <v>10</v>
      </c>
      <c r="H44" s="37">
        <v>4</v>
      </c>
      <c r="I44" s="38">
        <v>7</v>
      </c>
      <c r="J44" s="39">
        <f t="shared" si="0"/>
        <v>166</v>
      </c>
      <c r="K44" s="37">
        <v>146</v>
      </c>
      <c r="L44" s="136">
        <v>108</v>
      </c>
      <c r="M44" s="36">
        <v>8279</v>
      </c>
      <c r="N44" s="37">
        <v>9756</v>
      </c>
      <c r="O44" s="42">
        <v>8159</v>
      </c>
      <c r="P44" s="43">
        <f t="shared" si="9"/>
        <v>5.333333333333333</v>
      </c>
      <c r="Q44" s="44">
        <f t="shared" si="10"/>
        <v>4.5</v>
      </c>
      <c r="R44" s="44">
        <f t="shared" si="11"/>
        <v>2.4</v>
      </c>
      <c r="S44" s="44">
        <f t="shared" si="12"/>
        <v>8.181818181818182</v>
      </c>
      <c r="T44" s="44">
        <f t="shared" si="13"/>
        <v>2.5</v>
      </c>
      <c r="U44" s="44">
        <f t="shared" si="14"/>
        <v>1</v>
      </c>
      <c r="V44" s="45">
        <f t="shared" si="15"/>
        <v>1.75</v>
      </c>
      <c r="W44" s="46">
        <f t="shared" si="16"/>
        <v>4.486486486486487</v>
      </c>
      <c r="X44" s="44">
        <v>3.945945945945946</v>
      </c>
      <c r="Y44" s="138">
        <v>2.918918918918919</v>
      </c>
      <c r="Z44" s="140">
        <v>2.63</v>
      </c>
      <c r="AA44" s="141">
        <v>3.09</v>
      </c>
      <c r="AB44" s="49">
        <v>2.6</v>
      </c>
    </row>
    <row r="45" spans="1:28" s="139" customFormat="1" ht="13.5" customHeight="1">
      <c r="A45" s="519">
        <v>10</v>
      </c>
      <c r="B45" s="5" t="s">
        <v>39</v>
      </c>
      <c r="C45" s="95">
        <v>9</v>
      </c>
      <c r="D45" s="96">
        <v>23</v>
      </c>
      <c r="E45" s="96">
        <v>8</v>
      </c>
      <c r="F45" s="96">
        <v>82</v>
      </c>
      <c r="G45" s="96">
        <v>17</v>
      </c>
      <c r="H45" s="96">
        <v>4</v>
      </c>
      <c r="I45" s="97">
        <v>7</v>
      </c>
      <c r="J45" s="54">
        <f t="shared" si="0"/>
        <v>150</v>
      </c>
      <c r="K45" s="96">
        <v>163</v>
      </c>
      <c r="L45" s="71">
        <v>120</v>
      </c>
      <c r="M45" s="95">
        <v>9465</v>
      </c>
      <c r="N45" s="96">
        <v>9967</v>
      </c>
      <c r="O45" s="59">
        <v>8633</v>
      </c>
      <c r="P45" s="60">
        <f t="shared" si="9"/>
        <v>3</v>
      </c>
      <c r="Q45" s="61">
        <f t="shared" si="10"/>
        <v>3.8333333333333335</v>
      </c>
      <c r="R45" s="61">
        <f t="shared" si="11"/>
        <v>1.6</v>
      </c>
      <c r="S45" s="61">
        <f t="shared" si="12"/>
        <v>7.454545454545454</v>
      </c>
      <c r="T45" s="61">
        <f t="shared" si="13"/>
        <v>4.25</v>
      </c>
      <c r="U45" s="61">
        <f t="shared" si="14"/>
        <v>1</v>
      </c>
      <c r="V45" s="62">
        <f t="shared" si="15"/>
        <v>1.75</v>
      </c>
      <c r="W45" s="63">
        <f t="shared" si="16"/>
        <v>4.054054054054054</v>
      </c>
      <c r="X45" s="61">
        <v>4.405405405405405</v>
      </c>
      <c r="Y45" s="73">
        <v>3.2432432432432434</v>
      </c>
      <c r="Z45" s="132">
        <v>3</v>
      </c>
      <c r="AA45" s="133">
        <v>3.17</v>
      </c>
      <c r="AB45" s="66">
        <v>2.77</v>
      </c>
    </row>
    <row r="46" spans="1:28" s="139" customFormat="1" ht="13.5" customHeight="1">
      <c r="A46" s="520"/>
      <c r="B46" s="6" t="s">
        <v>40</v>
      </c>
      <c r="C46" s="21">
        <v>10</v>
      </c>
      <c r="D46" s="22">
        <v>29</v>
      </c>
      <c r="E46" s="22">
        <v>15</v>
      </c>
      <c r="F46" s="22">
        <v>71</v>
      </c>
      <c r="G46" s="22">
        <v>8</v>
      </c>
      <c r="H46" s="22">
        <v>6</v>
      </c>
      <c r="I46" s="23">
        <v>3</v>
      </c>
      <c r="J46" s="24">
        <f t="shared" si="0"/>
        <v>142</v>
      </c>
      <c r="K46" s="22">
        <v>147</v>
      </c>
      <c r="L46" s="68">
        <v>138</v>
      </c>
      <c r="M46" s="21">
        <v>9706</v>
      </c>
      <c r="N46" s="22">
        <v>9375</v>
      </c>
      <c r="O46" s="27">
        <v>8282</v>
      </c>
      <c r="P46" s="28">
        <f t="shared" si="9"/>
        <v>3.3333333333333335</v>
      </c>
      <c r="Q46" s="29">
        <f t="shared" si="10"/>
        <v>4.833333333333333</v>
      </c>
      <c r="R46" s="29">
        <f t="shared" si="11"/>
        <v>3</v>
      </c>
      <c r="S46" s="29">
        <f t="shared" si="12"/>
        <v>6.454545454545454</v>
      </c>
      <c r="T46" s="29">
        <f t="shared" si="13"/>
        <v>2</v>
      </c>
      <c r="U46" s="29">
        <f t="shared" si="14"/>
        <v>1.5</v>
      </c>
      <c r="V46" s="128">
        <f t="shared" si="15"/>
        <v>0.75</v>
      </c>
      <c r="W46" s="31">
        <f t="shared" si="16"/>
        <v>3.8378378378378377</v>
      </c>
      <c r="X46" s="29">
        <v>3.972972972972973</v>
      </c>
      <c r="Y46" s="70">
        <v>3.72972972972973</v>
      </c>
      <c r="Z46" s="129">
        <v>3.08</v>
      </c>
      <c r="AA46" s="130">
        <v>2.97</v>
      </c>
      <c r="AB46" s="34">
        <v>2.64</v>
      </c>
    </row>
    <row r="47" spans="1:28" s="139" customFormat="1" ht="13.5" customHeight="1">
      <c r="A47" s="520"/>
      <c r="B47" s="6" t="s">
        <v>41</v>
      </c>
      <c r="C47" s="21">
        <v>11</v>
      </c>
      <c r="D47" s="22">
        <v>14</v>
      </c>
      <c r="E47" s="22">
        <v>15</v>
      </c>
      <c r="F47" s="22">
        <v>91</v>
      </c>
      <c r="G47" s="22">
        <v>3</v>
      </c>
      <c r="H47" s="22">
        <v>14</v>
      </c>
      <c r="I47" s="23">
        <v>10</v>
      </c>
      <c r="J47" s="24">
        <f t="shared" si="0"/>
        <v>158</v>
      </c>
      <c r="K47" s="22">
        <v>162</v>
      </c>
      <c r="L47" s="68">
        <v>184</v>
      </c>
      <c r="M47" s="21">
        <v>9185</v>
      </c>
      <c r="N47" s="22">
        <v>11791</v>
      </c>
      <c r="O47" s="27">
        <v>9341</v>
      </c>
      <c r="P47" s="28">
        <f t="shared" si="9"/>
        <v>3.6666666666666665</v>
      </c>
      <c r="Q47" s="29">
        <f t="shared" si="10"/>
        <v>2.3333333333333335</v>
      </c>
      <c r="R47" s="29">
        <f t="shared" si="11"/>
        <v>3</v>
      </c>
      <c r="S47" s="29">
        <f t="shared" si="12"/>
        <v>8.272727272727273</v>
      </c>
      <c r="T47" s="29">
        <f t="shared" si="13"/>
        <v>0.75</v>
      </c>
      <c r="U47" s="29">
        <f t="shared" si="14"/>
        <v>3.5</v>
      </c>
      <c r="V47" s="128">
        <f t="shared" si="15"/>
        <v>2.5</v>
      </c>
      <c r="W47" s="31">
        <f t="shared" si="16"/>
        <v>4.27027027027027</v>
      </c>
      <c r="X47" s="29">
        <v>4.378378378378378</v>
      </c>
      <c r="Y47" s="70">
        <v>4.972972972972973</v>
      </c>
      <c r="Z47" s="129">
        <v>2.91</v>
      </c>
      <c r="AA47" s="130">
        <v>3.74</v>
      </c>
      <c r="AB47" s="34">
        <v>2.97</v>
      </c>
    </row>
    <row r="48" spans="1:28" s="139" customFormat="1" ht="13.5" customHeight="1">
      <c r="A48" s="520"/>
      <c r="B48" s="6" t="s">
        <v>42</v>
      </c>
      <c r="C48" s="21">
        <v>10</v>
      </c>
      <c r="D48" s="22">
        <v>21</v>
      </c>
      <c r="E48" s="22">
        <v>28</v>
      </c>
      <c r="F48" s="22">
        <v>129</v>
      </c>
      <c r="G48" s="22">
        <v>17</v>
      </c>
      <c r="H48" s="22">
        <v>8</v>
      </c>
      <c r="I48" s="23">
        <v>31</v>
      </c>
      <c r="J48" s="24">
        <f t="shared" si="0"/>
        <v>244</v>
      </c>
      <c r="K48" s="22">
        <v>239</v>
      </c>
      <c r="L48" s="68">
        <v>246</v>
      </c>
      <c r="M48" s="21">
        <v>11637</v>
      </c>
      <c r="N48" s="22">
        <v>14628</v>
      </c>
      <c r="O48" s="27">
        <v>10094</v>
      </c>
      <c r="P48" s="28">
        <f t="shared" si="9"/>
        <v>3.3333333333333335</v>
      </c>
      <c r="Q48" s="29">
        <f t="shared" si="10"/>
        <v>3.5</v>
      </c>
      <c r="R48" s="29">
        <f t="shared" si="11"/>
        <v>5.6</v>
      </c>
      <c r="S48" s="29">
        <f t="shared" si="12"/>
        <v>11.727272727272727</v>
      </c>
      <c r="T48" s="29">
        <f t="shared" si="13"/>
        <v>4.25</v>
      </c>
      <c r="U48" s="29">
        <f t="shared" si="14"/>
        <v>2</v>
      </c>
      <c r="V48" s="128">
        <f t="shared" si="15"/>
        <v>7.75</v>
      </c>
      <c r="W48" s="31">
        <f t="shared" si="16"/>
        <v>6.594594594594595</v>
      </c>
      <c r="X48" s="29">
        <v>6.45945945945946</v>
      </c>
      <c r="Y48" s="70">
        <v>6.648648648648648</v>
      </c>
      <c r="Z48" s="129">
        <v>3.69</v>
      </c>
      <c r="AA48" s="130">
        <v>4.64</v>
      </c>
      <c r="AB48" s="34">
        <v>3.21</v>
      </c>
    </row>
    <row r="49" spans="1:28" s="139" customFormat="1" ht="13.5" customHeight="1">
      <c r="A49" s="521"/>
      <c r="B49" s="135" t="s">
        <v>43</v>
      </c>
      <c r="C49" s="36">
        <v>16</v>
      </c>
      <c r="D49" s="37">
        <v>27</v>
      </c>
      <c r="E49" s="37">
        <v>28</v>
      </c>
      <c r="F49" s="37">
        <v>144</v>
      </c>
      <c r="G49" s="37">
        <v>10</v>
      </c>
      <c r="H49" s="37">
        <v>8</v>
      </c>
      <c r="I49" s="38">
        <v>12</v>
      </c>
      <c r="J49" s="39">
        <f t="shared" si="0"/>
        <v>245</v>
      </c>
      <c r="K49" s="37">
        <v>283</v>
      </c>
      <c r="L49" s="136">
        <v>238</v>
      </c>
      <c r="M49" s="36">
        <v>12996</v>
      </c>
      <c r="N49" s="37">
        <v>17694</v>
      </c>
      <c r="O49" s="42">
        <v>10443</v>
      </c>
      <c r="P49" s="43">
        <f t="shared" si="9"/>
        <v>5.333333333333333</v>
      </c>
      <c r="Q49" s="44">
        <f t="shared" si="10"/>
        <v>4.5</v>
      </c>
      <c r="R49" s="44">
        <f t="shared" si="11"/>
        <v>5.6</v>
      </c>
      <c r="S49" s="44">
        <f t="shared" si="12"/>
        <v>13.090909090909092</v>
      </c>
      <c r="T49" s="44">
        <f t="shared" si="13"/>
        <v>2.5</v>
      </c>
      <c r="U49" s="44">
        <f t="shared" si="14"/>
        <v>2</v>
      </c>
      <c r="V49" s="131">
        <f t="shared" si="15"/>
        <v>3</v>
      </c>
      <c r="W49" s="46">
        <f t="shared" si="16"/>
        <v>6.621621621621622</v>
      </c>
      <c r="X49" s="44">
        <v>7.648648648648648</v>
      </c>
      <c r="Y49" s="138">
        <v>6.4324324324324325</v>
      </c>
      <c r="Z49" s="140">
        <v>4.14</v>
      </c>
      <c r="AA49" s="141">
        <v>5.61</v>
      </c>
      <c r="AB49" s="49">
        <v>3.32</v>
      </c>
    </row>
    <row r="50" spans="1:28" s="139" customFormat="1" ht="13.5" customHeight="1">
      <c r="A50" s="519">
        <v>11</v>
      </c>
      <c r="B50" s="6" t="s">
        <v>44</v>
      </c>
      <c r="C50" s="21">
        <v>11</v>
      </c>
      <c r="D50" s="22">
        <v>19</v>
      </c>
      <c r="E50" s="22">
        <v>30</v>
      </c>
      <c r="F50" s="22">
        <v>178</v>
      </c>
      <c r="G50" s="22">
        <v>23</v>
      </c>
      <c r="H50" s="22">
        <v>10</v>
      </c>
      <c r="I50" s="23">
        <v>12</v>
      </c>
      <c r="J50" s="24">
        <f t="shared" si="0"/>
        <v>283</v>
      </c>
      <c r="K50" s="22">
        <v>427</v>
      </c>
      <c r="L50" s="23">
        <v>252</v>
      </c>
      <c r="M50" s="21">
        <v>12988</v>
      </c>
      <c r="N50" s="22">
        <v>27695</v>
      </c>
      <c r="O50" s="27">
        <v>12422</v>
      </c>
      <c r="P50" s="28">
        <f t="shared" si="9"/>
        <v>3.6666666666666665</v>
      </c>
      <c r="Q50" s="29">
        <f t="shared" si="10"/>
        <v>3.1666666666666665</v>
      </c>
      <c r="R50" s="29">
        <f t="shared" si="11"/>
        <v>6</v>
      </c>
      <c r="S50" s="29">
        <f t="shared" si="12"/>
        <v>16.181818181818183</v>
      </c>
      <c r="T50" s="29">
        <f t="shared" si="13"/>
        <v>5.75</v>
      </c>
      <c r="U50" s="29">
        <f t="shared" si="14"/>
        <v>2.5</v>
      </c>
      <c r="V50" s="30">
        <f t="shared" si="15"/>
        <v>3</v>
      </c>
      <c r="W50" s="31">
        <f t="shared" si="16"/>
        <v>7.648648648648648</v>
      </c>
      <c r="X50" s="29">
        <v>11.54054054054054</v>
      </c>
      <c r="Y50" s="70">
        <v>6.8108108108108105</v>
      </c>
      <c r="Z50" s="129">
        <v>4.12</v>
      </c>
      <c r="AA50" s="130">
        <v>8.78</v>
      </c>
      <c r="AB50" s="34">
        <v>3.94</v>
      </c>
    </row>
    <row r="51" spans="1:28" s="139" customFormat="1" ht="13.5" customHeight="1">
      <c r="A51" s="520"/>
      <c r="B51" s="6" t="s">
        <v>45</v>
      </c>
      <c r="C51" s="21">
        <v>10</v>
      </c>
      <c r="D51" s="22">
        <v>50</v>
      </c>
      <c r="E51" s="22">
        <v>27</v>
      </c>
      <c r="F51" s="22">
        <v>188</v>
      </c>
      <c r="G51" s="22">
        <v>28</v>
      </c>
      <c r="H51" s="22">
        <v>8</v>
      </c>
      <c r="I51" s="23">
        <v>5</v>
      </c>
      <c r="J51" s="24">
        <f t="shared" si="0"/>
        <v>316</v>
      </c>
      <c r="K51" s="22">
        <v>601</v>
      </c>
      <c r="L51" s="23">
        <v>289</v>
      </c>
      <c r="M51" s="21">
        <v>18129</v>
      </c>
      <c r="N51" s="22">
        <v>35996</v>
      </c>
      <c r="O51" s="142">
        <v>14755</v>
      </c>
      <c r="P51" s="28">
        <f t="shared" si="9"/>
        <v>3.3333333333333335</v>
      </c>
      <c r="Q51" s="29">
        <f t="shared" si="10"/>
        <v>8.333333333333334</v>
      </c>
      <c r="R51" s="29">
        <f t="shared" si="11"/>
        <v>5.4</v>
      </c>
      <c r="S51" s="29">
        <f t="shared" si="12"/>
        <v>17.09090909090909</v>
      </c>
      <c r="T51" s="29">
        <f t="shared" si="13"/>
        <v>7</v>
      </c>
      <c r="U51" s="29">
        <f t="shared" si="14"/>
        <v>2</v>
      </c>
      <c r="V51" s="30">
        <f t="shared" si="15"/>
        <v>1.25</v>
      </c>
      <c r="W51" s="31">
        <f t="shared" si="16"/>
        <v>8.54054054054054</v>
      </c>
      <c r="X51" s="29">
        <v>16.243243243243242</v>
      </c>
      <c r="Y51" s="70">
        <v>7.8108108108108105</v>
      </c>
      <c r="Z51" s="129">
        <v>5.74</v>
      </c>
      <c r="AA51" s="130">
        <v>11.42</v>
      </c>
      <c r="AB51" s="143">
        <v>4.69</v>
      </c>
    </row>
    <row r="52" spans="1:28" s="139" customFormat="1" ht="13.5" customHeight="1">
      <c r="A52" s="520"/>
      <c r="B52" s="6" t="s">
        <v>46</v>
      </c>
      <c r="C52" s="21">
        <v>14</v>
      </c>
      <c r="D52" s="22">
        <v>29</v>
      </c>
      <c r="E52" s="22">
        <v>73</v>
      </c>
      <c r="F52" s="22">
        <v>205</v>
      </c>
      <c r="G52" s="22">
        <v>37</v>
      </c>
      <c r="H52" s="22">
        <v>25</v>
      </c>
      <c r="I52" s="23">
        <v>10</v>
      </c>
      <c r="J52" s="24">
        <f t="shared" si="0"/>
        <v>393</v>
      </c>
      <c r="K52" s="22">
        <v>801</v>
      </c>
      <c r="L52" s="23">
        <v>305</v>
      </c>
      <c r="M52" s="21">
        <v>21226</v>
      </c>
      <c r="N52" s="22">
        <v>41145</v>
      </c>
      <c r="O52" s="142">
        <v>16016</v>
      </c>
      <c r="P52" s="28">
        <f t="shared" si="9"/>
        <v>4.666666666666667</v>
      </c>
      <c r="Q52" s="29">
        <f t="shared" si="10"/>
        <v>4.833333333333333</v>
      </c>
      <c r="R52" s="29">
        <f t="shared" si="11"/>
        <v>14.6</v>
      </c>
      <c r="S52" s="29">
        <f t="shared" si="12"/>
        <v>18.636363636363637</v>
      </c>
      <c r="T52" s="29">
        <f t="shared" si="13"/>
        <v>9.25</v>
      </c>
      <c r="U52" s="29">
        <f t="shared" si="14"/>
        <v>6.25</v>
      </c>
      <c r="V52" s="30">
        <f t="shared" si="15"/>
        <v>2.5</v>
      </c>
      <c r="W52" s="31">
        <f t="shared" si="16"/>
        <v>10.621621621621621</v>
      </c>
      <c r="X52" s="29">
        <v>21.64864864864865</v>
      </c>
      <c r="Y52" s="30">
        <v>8.243243243243244</v>
      </c>
      <c r="Z52" s="129">
        <v>6.75</v>
      </c>
      <c r="AA52" s="130">
        <v>13.04</v>
      </c>
      <c r="AB52" s="143">
        <v>5.1</v>
      </c>
    </row>
    <row r="53" spans="1:28" s="139" customFormat="1" ht="13.5" customHeight="1">
      <c r="A53" s="521"/>
      <c r="B53" s="135" t="s">
        <v>47</v>
      </c>
      <c r="C53" s="36">
        <v>21</v>
      </c>
      <c r="D53" s="37">
        <v>41</v>
      </c>
      <c r="E53" s="37">
        <v>62</v>
      </c>
      <c r="F53" s="37">
        <v>264</v>
      </c>
      <c r="G53" s="37">
        <v>66</v>
      </c>
      <c r="H53" s="37">
        <v>34</v>
      </c>
      <c r="I53" s="38">
        <v>10</v>
      </c>
      <c r="J53" s="39">
        <f t="shared" si="0"/>
        <v>498</v>
      </c>
      <c r="K53" s="37">
        <v>962</v>
      </c>
      <c r="L53" s="38">
        <v>412</v>
      </c>
      <c r="M53" s="36">
        <v>32608</v>
      </c>
      <c r="N53" s="37">
        <v>56902</v>
      </c>
      <c r="O53" s="253">
        <v>22100</v>
      </c>
      <c r="P53" s="43">
        <f t="shared" si="9"/>
        <v>7</v>
      </c>
      <c r="Q53" s="44">
        <f t="shared" si="10"/>
        <v>6.833333333333333</v>
      </c>
      <c r="R53" s="44">
        <f t="shared" si="11"/>
        <v>12.4</v>
      </c>
      <c r="S53" s="44">
        <f t="shared" si="12"/>
        <v>24</v>
      </c>
      <c r="T53" s="44">
        <f t="shared" si="13"/>
        <v>16.5</v>
      </c>
      <c r="U53" s="44">
        <f t="shared" si="14"/>
        <v>8.5</v>
      </c>
      <c r="V53" s="45">
        <f t="shared" si="15"/>
        <v>2.5</v>
      </c>
      <c r="W53" s="46">
        <f t="shared" si="16"/>
        <v>13.45945945945946</v>
      </c>
      <c r="X53" s="44">
        <v>26</v>
      </c>
      <c r="Y53" s="45">
        <v>11.135135135135135</v>
      </c>
      <c r="Z53" s="140">
        <v>10.34</v>
      </c>
      <c r="AA53" s="141">
        <v>18.04</v>
      </c>
      <c r="AB53" s="254">
        <v>7.02</v>
      </c>
    </row>
    <row r="54" spans="1:28" s="139" customFormat="1" ht="13.5" customHeight="1">
      <c r="A54" s="519">
        <v>12</v>
      </c>
      <c r="B54" s="6" t="s">
        <v>48</v>
      </c>
      <c r="C54" s="21">
        <v>21</v>
      </c>
      <c r="D54" s="22">
        <v>61</v>
      </c>
      <c r="E54" s="22">
        <v>102</v>
      </c>
      <c r="F54" s="22">
        <v>321</v>
      </c>
      <c r="G54" s="22">
        <v>66</v>
      </c>
      <c r="H54" s="22">
        <v>39</v>
      </c>
      <c r="I54" s="23">
        <v>15</v>
      </c>
      <c r="J54" s="24">
        <f t="shared" si="0"/>
        <v>625</v>
      </c>
      <c r="K54" s="22">
        <v>1178</v>
      </c>
      <c r="L54" s="23">
        <v>377</v>
      </c>
      <c r="M54" s="21">
        <v>41550</v>
      </c>
      <c r="N54" s="22">
        <v>62080</v>
      </c>
      <c r="O54" s="142">
        <v>28231</v>
      </c>
      <c r="P54" s="28">
        <f t="shared" si="9"/>
        <v>7</v>
      </c>
      <c r="Q54" s="29">
        <f t="shared" si="10"/>
        <v>10.166666666666666</v>
      </c>
      <c r="R54" s="29">
        <f t="shared" si="11"/>
        <v>20.4</v>
      </c>
      <c r="S54" s="29">
        <f t="shared" si="12"/>
        <v>29.181818181818183</v>
      </c>
      <c r="T54" s="29">
        <f t="shared" si="13"/>
        <v>16.5</v>
      </c>
      <c r="U54" s="29">
        <f t="shared" si="14"/>
        <v>9.75</v>
      </c>
      <c r="V54" s="128">
        <f t="shared" si="15"/>
        <v>3.75</v>
      </c>
      <c r="W54" s="31">
        <f t="shared" si="16"/>
        <v>16.89189189189189</v>
      </c>
      <c r="X54" s="29">
        <v>31.83783783783784</v>
      </c>
      <c r="Y54" s="30">
        <v>10.18918918918919</v>
      </c>
      <c r="Z54" s="129">
        <v>13.16</v>
      </c>
      <c r="AA54" s="130">
        <v>19.65</v>
      </c>
      <c r="AB54" s="143">
        <v>8.97</v>
      </c>
    </row>
    <row r="55" spans="1:28" s="139" customFormat="1" ht="13.5" customHeight="1">
      <c r="A55" s="520"/>
      <c r="B55" s="6" t="s">
        <v>49</v>
      </c>
      <c r="C55" s="21">
        <v>33</v>
      </c>
      <c r="D55" s="22">
        <v>74</v>
      </c>
      <c r="E55" s="22">
        <v>97</v>
      </c>
      <c r="F55" s="22">
        <v>318</v>
      </c>
      <c r="G55" s="22">
        <v>48</v>
      </c>
      <c r="H55" s="22">
        <v>42</v>
      </c>
      <c r="I55" s="23">
        <v>13</v>
      </c>
      <c r="J55" s="24">
        <f t="shared" si="0"/>
        <v>625</v>
      </c>
      <c r="K55" s="22">
        <v>1101</v>
      </c>
      <c r="L55" s="23">
        <v>385</v>
      </c>
      <c r="M55" s="21">
        <v>50469</v>
      </c>
      <c r="N55" s="22">
        <v>60727</v>
      </c>
      <c r="O55" s="142">
        <v>36848</v>
      </c>
      <c r="P55" s="28">
        <f t="shared" si="9"/>
        <v>11</v>
      </c>
      <c r="Q55" s="29">
        <f t="shared" si="10"/>
        <v>12.333333333333334</v>
      </c>
      <c r="R55" s="29">
        <f t="shared" si="11"/>
        <v>19.4</v>
      </c>
      <c r="S55" s="29">
        <f t="shared" si="12"/>
        <v>28.90909090909091</v>
      </c>
      <c r="T55" s="29">
        <f t="shared" si="13"/>
        <v>12</v>
      </c>
      <c r="U55" s="29">
        <f t="shared" si="14"/>
        <v>10.5</v>
      </c>
      <c r="V55" s="30">
        <f t="shared" si="15"/>
        <v>3.25</v>
      </c>
      <c r="W55" s="31">
        <f t="shared" si="16"/>
        <v>16.89189189189189</v>
      </c>
      <c r="X55" s="29">
        <v>29.756756756756758</v>
      </c>
      <c r="Y55" s="30">
        <v>10.405405405405405</v>
      </c>
      <c r="Z55" s="129">
        <v>15.98</v>
      </c>
      <c r="AA55" s="130">
        <v>19.25</v>
      </c>
      <c r="AB55" s="143">
        <v>11.69</v>
      </c>
    </row>
    <row r="56" spans="1:28" s="139" customFormat="1" ht="13.5" customHeight="1">
      <c r="A56" s="520"/>
      <c r="B56" s="6" t="s">
        <v>50</v>
      </c>
      <c r="C56" s="21">
        <v>47</v>
      </c>
      <c r="D56" s="22">
        <v>91</v>
      </c>
      <c r="E56" s="22">
        <v>101</v>
      </c>
      <c r="F56" s="22">
        <v>262</v>
      </c>
      <c r="G56" s="22">
        <v>64</v>
      </c>
      <c r="H56" s="22">
        <v>35</v>
      </c>
      <c r="I56" s="23">
        <v>13</v>
      </c>
      <c r="J56" s="24">
        <f t="shared" si="0"/>
        <v>613</v>
      </c>
      <c r="K56" s="22">
        <v>951</v>
      </c>
      <c r="L56" s="23">
        <v>363</v>
      </c>
      <c r="M56" s="21">
        <v>56926</v>
      </c>
      <c r="N56" s="22">
        <v>53568</v>
      </c>
      <c r="O56" s="142">
        <v>40214</v>
      </c>
      <c r="P56" s="28">
        <f t="shared" si="9"/>
        <v>15.666666666666666</v>
      </c>
      <c r="Q56" s="29">
        <f t="shared" si="10"/>
        <v>15.166666666666666</v>
      </c>
      <c r="R56" s="29">
        <f t="shared" si="11"/>
        <v>20.2</v>
      </c>
      <c r="S56" s="29">
        <f t="shared" si="12"/>
        <v>23.818181818181817</v>
      </c>
      <c r="T56" s="29">
        <f t="shared" si="13"/>
        <v>16</v>
      </c>
      <c r="U56" s="29">
        <f t="shared" si="14"/>
        <v>8.75</v>
      </c>
      <c r="V56" s="30">
        <f t="shared" si="15"/>
        <v>3.25</v>
      </c>
      <c r="W56" s="31">
        <f t="shared" si="16"/>
        <v>16.56756756756757</v>
      </c>
      <c r="X56" s="29">
        <v>25.7027027027027</v>
      </c>
      <c r="Y56" s="30">
        <v>9.81081081081081</v>
      </c>
      <c r="Z56" s="129">
        <v>18.12</v>
      </c>
      <c r="AA56" s="130">
        <v>17.01</v>
      </c>
      <c r="AB56" s="143">
        <v>12.77</v>
      </c>
    </row>
    <row r="57" spans="1:28" s="139" customFormat="1" ht="13.5" customHeight="1">
      <c r="A57" s="520"/>
      <c r="B57" s="6" t="s">
        <v>51</v>
      </c>
      <c r="C57" s="21">
        <v>44</v>
      </c>
      <c r="D57" s="22">
        <v>89</v>
      </c>
      <c r="E57" s="22">
        <v>69</v>
      </c>
      <c r="F57" s="22">
        <v>210</v>
      </c>
      <c r="G57" s="22">
        <v>44</v>
      </c>
      <c r="H57" s="22">
        <v>43</v>
      </c>
      <c r="I57" s="23">
        <v>12</v>
      </c>
      <c r="J57" s="24">
        <f t="shared" si="0"/>
        <v>511</v>
      </c>
      <c r="K57" s="22">
        <v>613</v>
      </c>
      <c r="L57" s="23">
        <v>321</v>
      </c>
      <c r="M57" s="21">
        <v>43588</v>
      </c>
      <c r="N57" s="22">
        <v>35726</v>
      </c>
      <c r="O57" s="142">
        <v>31666</v>
      </c>
      <c r="P57" s="28">
        <f t="shared" si="9"/>
        <v>14.666666666666666</v>
      </c>
      <c r="Q57" s="29">
        <f t="shared" si="10"/>
        <v>14.833333333333334</v>
      </c>
      <c r="R57" s="29">
        <f t="shared" si="11"/>
        <v>13.8</v>
      </c>
      <c r="S57" s="29">
        <f t="shared" si="12"/>
        <v>19.09090909090909</v>
      </c>
      <c r="T57" s="29">
        <f t="shared" si="13"/>
        <v>11</v>
      </c>
      <c r="U57" s="29">
        <f t="shared" si="14"/>
        <v>10.75</v>
      </c>
      <c r="V57" s="30">
        <f t="shared" si="15"/>
        <v>3</v>
      </c>
      <c r="W57" s="31">
        <f t="shared" si="16"/>
        <v>13.81081081081081</v>
      </c>
      <c r="X57" s="29">
        <v>16.56756756756757</v>
      </c>
      <c r="Y57" s="30">
        <v>8.675675675675675</v>
      </c>
      <c r="Z57" s="129">
        <v>13.89</v>
      </c>
      <c r="AA57" s="130">
        <v>11.38</v>
      </c>
      <c r="AB57" s="143">
        <v>10.25</v>
      </c>
    </row>
    <row r="58" spans="1:28" s="139" customFormat="1" ht="13.5" customHeight="1" hidden="1">
      <c r="A58" s="303"/>
      <c r="B58" s="146">
        <v>53</v>
      </c>
      <c r="C58" s="147"/>
      <c r="D58" s="148"/>
      <c r="E58" s="148"/>
      <c r="F58" s="148"/>
      <c r="G58" s="148"/>
      <c r="H58" s="148"/>
      <c r="I58" s="149"/>
      <c r="J58" s="74">
        <f>SUM(C58:I58)</f>
        <v>0</v>
      </c>
      <c r="K58" s="148">
        <v>0</v>
      </c>
      <c r="L58" s="149">
        <v>0</v>
      </c>
      <c r="M58" s="147"/>
      <c r="N58" s="148"/>
      <c r="O58" s="291"/>
      <c r="P58" s="75"/>
      <c r="Q58" s="76"/>
      <c r="R58" s="76"/>
      <c r="S58" s="76"/>
      <c r="T58" s="76"/>
      <c r="U58" s="76"/>
      <c r="V58" s="77"/>
      <c r="W58" s="78">
        <f t="shared" si="16"/>
        <v>0</v>
      </c>
      <c r="X58" s="76">
        <v>0</v>
      </c>
      <c r="Y58" s="77">
        <v>0</v>
      </c>
      <c r="Z58" s="79"/>
      <c r="AA58" s="154"/>
      <c r="AB58" s="292"/>
    </row>
    <row r="59" spans="1:28" s="139" customFormat="1" ht="15.75" customHeight="1">
      <c r="A59" s="553" t="s">
        <v>60</v>
      </c>
      <c r="B59" s="554"/>
      <c r="C59" s="156">
        <f aca="true" t="shared" si="17" ref="C59:Y59">SUM(C6:C58)</f>
        <v>986</v>
      </c>
      <c r="D59" s="157">
        <f t="shared" si="17"/>
        <v>2111</v>
      </c>
      <c r="E59" s="157">
        <f t="shared" si="17"/>
        <v>2185</v>
      </c>
      <c r="F59" s="157">
        <f t="shared" si="17"/>
        <v>7290</v>
      </c>
      <c r="G59" s="157">
        <f t="shared" si="17"/>
        <v>1617</v>
      </c>
      <c r="H59" s="157">
        <f t="shared" si="17"/>
        <v>1313</v>
      </c>
      <c r="I59" s="158">
        <f t="shared" si="17"/>
        <v>1142</v>
      </c>
      <c r="J59" s="159">
        <f t="shared" si="17"/>
        <v>16644</v>
      </c>
      <c r="K59" s="157">
        <f t="shared" si="17"/>
        <v>19950</v>
      </c>
      <c r="L59" s="158">
        <f t="shared" si="17"/>
        <v>15661</v>
      </c>
      <c r="M59" s="156">
        <f t="shared" si="17"/>
        <v>1071415</v>
      </c>
      <c r="N59" s="157">
        <f t="shared" si="17"/>
        <v>1231061</v>
      </c>
      <c r="O59" s="160">
        <f t="shared" si="17"/>
        <v>983634</v>
      </c>
      <c r="P59" s="219">
        <f t="shared" si="17"/>
        <v>328.66666666666674</v>
      </c>
      <c r="Q59" s="162">
        <f t="shared" si="17"/>
        <v>351.83333333333326</v>
      </c>
      <c r="R59" s="162">
        <f t="shared" si="17"/>
        <v>437.00000000000006</v>
      </c>
      <c r="S59" s="162">
        <f t="shared" si="17"/>
        <v>662.7272727272727</v>
      </c>
      <c r="T59" s="162">
        <f t="shared" si="17"/>
        <v>404.25</v>
      </c>
      <c r="U59" s="162">
        <f t="shared" si="17"/>
        <v>328.25</v>
      </c>
      <c r="V59" s="164">
        <f t="shared" si="17"/>
        <v>285.5</v>
      </c>
      <c r="W59" s="161">
        <f t="shared" si="17"/>
        <v>449.83783783783787</v>
      </c>
      <c r="X59" s="162">
        <f t="shared" si="17"/>
        <v>539.1891891891892</v>
      </c>
      <c r="Y59" s="163">
        <f t="shared" si="17"/>
        <v>423.2702702702704</v>
      </c>
      <c r="Z59" s="161">
        <v>341</v>
      </c>
      <c r="AA59" s="162">
        <v>391.68</v>
      </c>
      <c r="AB59" s="164">
        <v>313.96</v>
      </c>
    </row>
    <row r="60" ht="12">
      <c r="J60" s="168"/>
    </row>
    <row r="62" spans="13:26" ht="14.25"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461"/>
    </row>
    <row r="63" spans="13:26" ht="14.25"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</sheetData>
  <sheetProtection/>
  <mergeCells count="33">
    <mergeCell ref="P2:AB2"/>
    <mergeCell ref="C2:O2"/>
    <mergeCell ref="C3:I3"/>
    <mergeCell ref="J3:L3"/>
    <mergeCell ref="P3:V3"/>
    <mergeCell ref="A50:A53"/>
    <mergeCell ref="Z3:AB3"/>
    <mergeCell ref="A32:A35"/>
    <mergeCell ref="A28:A31"/>
    <mergeCell ref="A6:A10"/>
    <mergeCell ref="A11:A14"/>
    <mergeCell ref="A59:B59"/>
    <mergeCell ref="A36:A40"/>
    <mergeCell ref="A41:A44"/>
    <mergeCell ref="A54:A57"/>
    <mergeCell ref="A19:A22"/>
    <mergeCell ref="W3:Y3"/>
    <mergeCell ref="A23:A27"/>
    <mergeCell ref="M3:O3"/>
    <mergeCell ref="A15:A18"/>
    <mergeCell ref="A45:A49"/>
    <mergeCell ref="J4:J5"/>
    <mergeCell ref="K4:K5"/>
    <mergeCell ref="L4:L5"/>
    <mergeCell ref="M4:M5"/>
    <mergeCell ref="N4:N5"/>
    <mergeCell ref="AB4:AB5"/>
    <mergeCell ref="O4:O5"/>
    <mergeCell ref="W4:W5"/>
    <mergeCell ref="X4:X5"/>
    <mergeCell ref="Y4:Y5"/>
    <mergeCell ref="Z4:Z5"/>
    <mergeCell ref="AA4:AA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K59:M59 N59:O59 J31 X59:Y59" formulaRange="1"/>
    <ignoredError sqref="B6:B32 B33:B52 B53:B5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0"/>
  <sheetViews>
    <sheetView showGridLines="0" showZeros="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329" customWidth="1"/>
    <col min="2" max="2" width="4.625" style="325" customWidth="1"/>
    <col min="3" max="9" width="6.75390625" style="221" customWidth="1"/>
    <col min="10" max="12" width="7.375" style="221" customWidth="1"/>
    <col min="13" max="15" width="8.75390625" style="221" customWidth="1"/>
    <col min="16" max="22" width="7.75390625" style="221" customWidth="1"/>
    <col min="23" max="28" width="7.875" style="221" customWidth="1"/>
    <col min="29" max="29" width="9.125" style="329" bestFit="1" customWidth="1"/>
    <col min="30" max="30" width="9.625" style="329" bestFit="1" customWidth="1"/>
    <col min="31" max="32" width="9.125" style="329" bestFit="1" customWidth="1"/>
    <col min="33" max="16384" width="9.00390625" style="329" customWidth="1"/>
  </cols>
  <sheetData>
    <row r="1" spans="1:28" s="323" customFormat="1" ht="24.75" customHeight="1">
      <c r="A1" s="257" t="s">
        <v>101</v>
      </c>
      <c r="B1" s="37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3"/>
    </row>
    <row r="2" spans="1:28" s="333" customFormat="1" ht="18" customHeight="1">
      <c r="A2" s="372"/>
      <c r="B2" s="373"/>
      <c r="C2" s="567" t="s">
        <v>56</v>
      </c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8"/>
      <c r="P2" s="564" t="s">
        <v>88</v>
      </c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6"/>
    </row>
    <row r="3" spans="1:28" s="333" customFormat="1" ht="18" customHeight="1">
      <c r="A3" s="374"/>
      <c r="B3" s="375"/>
      <c r="C3" s="569" t="s">
        <v>100</v>
      </c>
      <c r="D3" s="570"/>
      <c r="E3" s="570"/>
      <c r="F3" s="570"/>
      <c r="G3" s="570"/>
      <c r="H3" s="570"/>
      <c r="I3" s="570"/>
      <c r="J3" s="550" t="s">
        <v>53</v>
      </c>
      <c r="K3" s="551"/>
      <c r="L3" s="551"/>
      <c r="M3" s="550" t="s">
        <v>59</v>
      </c>
      <c r="N3" s="551"/>
      <c r="O3" s="552"/>
      <c r="P3" s="569" t="s">
        <v>100</v>
      </c>
      <c r="Q3" s="570"/>
      <c r="R3" s="570"/>
      <c r="S3" s="570"/>
      <c r="T3" s="570"/>
      <c r="U3" s="570"/>
      <c r="V3" s="570"/>
      <c r="W3" s="572" t="s">
        <v>57</v>
      </c>
      <c r="X3" s="573"/>
      <c r="Y3" s="573"/>
      <c r="Z3" s="547" t="s">
        <v>58</v>
      </c>
      <c r="AA3" s="548"/>
      <c r="AB3" s="549"/>
    </row>
    <row r="4" spans="1:28" s="115" customFormat="1" ht="6.75" customHeight="1">
      <c r="A4" s="15"/>
      <c r="B4" s="16"/>
      <c r="C4" s="486"/>
      <c r="D4" s="490"/>
      <c r="E4" s="490"/>
      <c r="F4" s="490"/>
      <c r="G4" s="490"/>
      <c r="H4" s="490"/>
      <c r="I4" s="487"/>
      <c r="J4" s="513" t="s">
        <v>99</v>
      </c>
      <c r="K4" s="515" t="s">
        <v>95</v>
      </c>
      <c r="L4" s="511" t="s">
        <v>93</v>
      </c>
      <c r="M4" s="513" t="s">
        <v>99</v>
      </c>
      <c r="N4" s="515" t="s">
        <v>95</v>
      </c>
      <c r="O4" s="517" t="s">
        <v>93</v>
      </c>
      <c r="P4" s="487"/>
      <c r="Q4" s="490"/>
      <c r="R4" s="490"/>
      <c r="S4" s="490"/>
      <c r="T4" s="490"/>
      <c r="U4" s="490"/>
      <c r="V4" s="487"/>
      <c r="W4" s="513" t="s">
        <v>99</v>
      </c>
      <c r="X4" s="515" t="s">
        <v>95</v>
      </c>
      <c r="Y4" s="511" t="s">
        <v>93</v>
      </c>
      <c r="Z4" s="513" t="s">
        <v>99</v>
      </c>
      <c r="AA4" s="515" t="s">
        <v>95</v>
      </c>
      <c r="AB4" s="511" t="s">
        <v>93</v>
      </c>
    </row>
    <row r="5" spans="1:28" s="117" customFormat="1" ht="61.5" customHeight="1">
      <c r="A5" s="17" t="s">
        <v>54</v>
      </c>
      <c r="B5" s="18" t="s">
        <v>55</v>
      </c>
      <c r="C5" s="488" t="s">
        <v>82</v>
      </c>
      <c r="D5" s="19" t="s">
        <v>83</v>
      </c>
      <c r="E5" s="19" t="s">
        <v>84</v>
      </c>
      <c r="F5" s="19" t="s">
        <v>52</v>
      </c>
      <c r="G5" s="19" t="s">
        <v>94</v>
      </c>
      <c r="H5" s="19" t="s">
        <v>85</v>
      </c>
      <c r="I5" s="489" t="s">
        <v>86</v>
      </c>
      <c r="J5" s="514"/>
      <c r="K5" s="516"/>
      <c r="L5" s="512"/>
      <c r="M5" s="514"/>
      <c r="N5" s="516"/>
      <c r="O5" s="518"/>
      <c r="P5" s="116" t="s">
        <v>82</v>
      </c>
      <c r="Q5" s="19" t="s">
        <v>83</v>
      </c>
      <c r="R5" s="19" t="s">
        <v>84</v>
      </c>
      <c r="S5" s="19" t="s">
        <v>52</v>
      </c>
      <c r="T5" s="19" t="s">
        <v>94</v>
      </c>
      <c r="U5" s="19" t="s">
        <v>85</v>
      </c>
      <c r="V5" s="20" t="s">
        <v>86</v>
      </c>
      <c r="W5" s="514"/>
      <c r="X5" s="516"/>
      <c r="Y5" s="512"/>
      <c r="Z5" s="514"/>
      <c r="AA5" s="516"/>
      <c r="AB5" s="512"/>
    </row>
    <row r="6" spans="1:28" s="396" customFormat="1" ht="13.5" customHeight="1">
      <c r="A6" s="571">
        <v>9</v>
      </c>
      <c r="B6" s="378" t="s">
        <v>35</v>
      </c>
      <c r="C6" s="25">
        <v>3</v>
      </c>
      <c r="D6" s="26">
        <v>5</v>
      </c>
      <c r="E6" s="26">
        <v>2</v>
      </c>
      <c r="F6" s="26">
        <v>11</v>
      </c>
      <c r="G6" s="26">
        <v>0</v>
      </c>
      <c r="H6" s="26">
        <v>1</v>
      </c>
      <c r="I6" s="68">
        <v>2</v>
      </c>
      <c r="J6" s="384">
        <f>SUM(C6:I6)</f>
        <v>24</v>
      </c>
      <c r="K6" s="26">
        <v>42</v>
      </c>
      <c r="L6" s="68">
        <v>48</v>
      </c>
      <c r="M6" s="25">
        <v>1565</v>
      </c>
      <c r="N6" s="26">
        <v>1692</v>
      </c>
      <c r="O6" s="27">
        <v>1676</v>
      </c>
      <c r="P6" s="244">
        <f aca="true" t="shared" si="0" ref="P6:P22">C6/3</f>
        <v>1</v>
      </c>
      <c r="Q6" s="69">
        <f aca="true" t="shared" si="1" ref="Q6:Q22">D6/6</f>
        <v>0.8333333333333334</v>
      </c>
      <c r="R6" s="69">
        <f aca="true" t="shared" si="2" ref="R6:R22">E6/5</f>
        <v>0.4</v>
      </c>
      <c r="S6" s="69">
        <f aca="true" t="shared" si="3" ref="S6:S22">F6/11</f>
        <v>1</v>
      </c>
      <c r="T6" s="69">
        <f aca="true" t="shared" si="4" ref="T6:V22">G6/4</f>
        <v>0</v>
      </c>
      <c r="U6" s="69">
        <f t="shared" si="4"/>
        <v>0.25</v>
      </c>
      <c r="V6" s="70">
        <f t="shared" si="4"/>
        <v>0.5</v>
      </c>
      <c r="W6" s="250">
        <f aca="true" t="shared" si="5" ref="W6:W22">J6/37</f>
        <v>0.6486486486486487</v>
      </c>
      <c r="X6" s="69">
        <v>1.135135135135135</v>
      </c>
      <c r="Y6" s="70">
        <v>1.2972972972972974</v>
      </c>
      <c r="Z6" s="32">
        <v>0.5</v>
      </c>
      <c r="AA6" s="33">
        <v>0.54</v>
      </c>
      <c r="AB6" s="34">
        <v>0.55</v>
      </c>
    </row>
    <row r="7" spans="1:28" s="396" customFormat="1" ht="13.5" customHeight="1">
      <c r="A7" s="562"/>
      <c r="B7" s="379" t="s">
        <v>36</v>
      </c>
      <c r="C7" s="25">
        <v>0</v>
      </c>
      <c r="D7" s="26">
        <v>1</v>
      </c>
      <c r="E7" s="26">
        <v>2</v>
      </c>
      <c r="F7" s="26">
        <v>13</v>
      </c>
      <c r="G7" s="26">
        <v>1</v>
      </c>
      <c r="H7" s="26">
        <v>5</v>
      </c>
      <c r="I7" s="68">
        <v>2</v>
      </c>
      <c r="J7" s="384">
        <f aca="true" t="shared" si="6" ref="J7:J57">SUM(C7:I7)</f>
        <v>24</v>
      </c>
      <c r="K7" s="26">
        <v>28</v>
      </c>
      <c r="L7" s="68">
        <v>24</v>
      </c>
      <c r="M7" s="25">
        <v>1306</v>
      </c>
      <c r="N7" s="26">
        <v>1470</v>
      </c>
      <c r="O7" s="27">
        <v>1481</v>
      </c>
      <c r="P7" s="244">
        <f t="shared" si="0"/>
        <v>0</v>
      </c>
      <c r="Q7" s="69">
        <f t="shared" si="1"/>
        <v>0.16666666666666666</v>
      </c>
      <c r="R7" s="69">
        <f t="shared" si="2"/>
        <v>0.4</v>
      </c>
      <c r="S7" s="69">
        <f t="shared" si="3"/>
        <v>1.1818181818181819</v>
      </c>
      <c r="T7" s="69">
        <f t="shared" si="4"/>
        <v>0.25</v>
      </c>
      <c r="U7" s="69">
        <f t="shared" si="4"/>
        <v>1.25</v>
      </c>
      <c r="V7" s="70">
        <f t="shared" si="4"/>
        <v>0.5</v>
      </c>
      <c r="W7" s="250">
        <f t="shared" si="5"/>
        <v>0.6486486486486487</v>
      </c>
      <c r="X7" s="69">
        <v>0.7567567567567568</v>
      </c>
      <c r="Y7" s="70">
        <v>0.6486486486486487</v>
      </c>
      <c r="Z7" s="32">
        <v>0.42</v>
      </c>
      <c r="AA7" s="33">
        <v>0.47</v>
      </c>
      <c r="AB7" s="34">
        <v>0.49</v>
      </c>
    </row>
    <row r="8" spans="1:28" s="396" customFormat="1" ht="13.5" customHeight="1">
      <c r="A8" s="562"/>
      <c r="B8" s="379" t="s">
        <v>37</v>
      </c>
      <c r="C8" s="25">
        <v>4</v>
      </c>
      <c r="D8" s="26">
        <v>1</v>
      </c>
      <c r="E8" s="26">
        <v>2</v>
      </c>
      <c r="F8" s="26">
        <v>8</v>
      </c>
      <c r="G8" s="26">
        <v>0</v>
      </c>
      <c r="H8" s="26">
        <v>0</v>
      </c>
      <c r="I8" s="68">
        <v>0</v>
      </c>
      <c r="J8" s="384">
        <f t="shared" si="6"/>
        <v>15</v>
      </c>
      <c r="K8" s="26">
        <v>31</v>
      </c>
      <c r="L8" s="68">
        <v>22</v>
      </c>
      <c r="M8" s="25">
        <v>1332</v>
      </c>
      <c r="N8" s="26">
        <v>1482</v>
      </c>
      <c r="O8" s="27">
        <v>1542</v>
      </c>
      <c r="P8" s="244">
        <f t="shared" si="0"/>
        <v>1.3333333333333333</v>
      </c>
      <c r="Q8" s="69">
        <f t="shared" si="1"/>
        <v>0.16666666666666666</v>
      </c>
      <c r="R8" s="69">
        <f t="shared" si="2"/>
        <v>0.4</v>
      </c>
      <c r="S8" s="69">
        <f t="shared" si="3"/>
        <v>0.7272727272727273</v>
      </c>
      <c r="T8" s="69">
        <f t="shared" si="4"/>
        <v>0</v>
      </c>
      <c r="U8" s="69">
        <f t="shared" si="4"/>
        <v>0</v>
      </c>
      <c r="V8" s="70">
        <f t="shared" si="4"/>
        <v>0</v>
      </c>
      <c r="W8" s="250">
        <f t="shared" si="5"/>
        <v>0.40540540540540543</v>
      </c>
      <c r="X8" s="69">
        <v>0.8378378378378378</v>
      </c>
      <c r="Y8" s="70">
        <v>0.5945945945945946</v>
      </c>
      <c r="Z8" s="32">
        <v>0.42</v>
      </c>
      <c r="AA8" s="33">
        <v>0.47</v>
      </c>
      <c r="AB8" s="34">
        <v>0.51</v>
      </c>
    </row>
    <row r="9" spans="1:28" s="396" customFormat="1" ht="13.5" customHeight="1">
      <c r="A9" s="563"/>
      <c r="B9" s="381" t="s">
        <v>38</v>
      </c>
      <c r="C9" s="40">
        <v>1</v>
      </c>
      <c r="D9" s="41">
        <v>1</v>
      </c>
      <c r="E9" s="41">
        <v>4</v>
      </c>
      <c r="F9" s="41">
        <v>16</v>
      </c>
      <c r="G9" s="41">
        <v>1</v>
      </c>
      <c r="H9" s="41">
        <v>3</v>
      </c>
      <c r="I9" s="136">
        <v>1</v>
      </c>
      <c r="J9" s="397">
        <f t="shared" si="6"/>
        <v>27</v>
      </c>
      <c r="K9" s="41">
        <v>28</v>
      </c>
      <c r="L9" s="136">
        <v>23</v>
      </c>
      <c r="M9" s="40">
        <v>1430</v>
      </c>
      <c r="N9" s="41">
        <v>1471</v>
      </c>
      <c r="O9" s="42">
        <v>1650</v>
      </c>
      <c r="P9" s="259">
        <f t="shared" si="0"/>
        <v>0.3333333333333333</v>
      </c>
      <c r="Q9" s="137">
        <f t="shared" si="1"/>
        <v>0.16666666666666666</v>
      </c>
      <c r="R9" s="137">
        <f t="shared" si="2"/>
        <v>0.8</v>
      </c>
      <c r="S9" s="137">
        <f t="shared" si="3"/>
        <v>1.4545454545454546</v>
      </c>
      <c r="T9" s="137">
        <f t="shared" si="4"/>
        <v>0.25</v>
      </c>
      <c r="U9" s="137">
        <f t="shared" si="4"/>
        <v>0.75</v>
      </c>
      <c r="V9" s="138">
        <f t="shared" si="4"/>
        <v>0.25</v>
      </c>
      <c r="W9" s="252">
        <f t="shared" si="5"/>
        <v>0.7297297297297297</v>
      </c>
      <c r="X9" s="137">
        <v>0.7567567567567568</v>
      </c>
      <c r="Y9" s="138">
        <v>0.6216216216216216</v>
      </c>
      <c r="Z9" s="47">
        <v>0.45</v>
      </c>
      <c r="AA9" s="48">
        <v>0.47</v>
      </c>
      <c r="AB9" s="49">
        <v>0.54</v>
      </c>
    </row>
    <row r="10" spans="1:28" s="304" customFormat="1" ht="13.5" customHeight="1">
      <c r="A10" s="534">
        <v>10</v>
      </c>
      <c r="B10" s="210">
        <v>40</v>
      </c>
      <c r="C10" s="57">
        <v>0</v>
      </c>
      <c r="D10" s="58">
        <v>3</v>
      </c>
      <c r="E10" s="58">
        <v>1</v>
      </c>
      <c r="F10" s="58">
        <v>20</v>
      </c>
      <c r="G10" s="58">
        <v>1</v>
      </c>
      <c r="H10" s="58">
        <v>0</v>
      </c>
      <c r="I10" s="71">
        <v>2</v>
      </c>
      <c r="J10" s="385">
        <f t="shared" si="6"/>
        <v>27</v>
      </c>
      <c r="K10" s="58">
        <v>34</v>
      </c>
      <c r="L10" s="71">
        <v>12</v>
      </c>
      <c r="M10" s="57">
        <v>1452</v>
      </c>
      <c r="N10" s="58">
        <v>1874</v>
      </c>
      <c r="O10" s="59">
        <v>1734</v>
      </c>
      <c r="P10" s="258">
        <f t="shared" si="0"/>
        <v>0</v>
      </c>
      <c r="Q10" s="72">
        <f t="shared" si="1"/>
        <v>0.5</v>
      </c>
      <c r="R10" s="72">
        <f t="shared" si="2"/>
        <v>0.2</v>
      </c>
      <c r="S10" s="72">
        <f t="shared" si="3"/>
        <v>1.8181818181818181</v>
      </c>
      <c r="T10" s="72">
        <f t="shared" si="4"/>
        <v>0.25</v>
      </c>
      <c r="U10" s="72">
        <f t="shared" si="4"/>
        <v>0</v>
      </c>
      <c r="V10" s="73">
        <f t="shared" si="4"/>
        <v>0.5</v>
      </c>
      <c r="W10" s="251">
        <f t="shared" si="5"/>
        <v>0.7297297297297297</v>
      </c>
      <c r="X10" s="72">
        <v>0.918918918918919</v>
      </c>
      <c r="Y10" s="73">
        <v>0.32432432432432434</v>
      </c>
      <c r="Z10" s="64">
        <v>0.46</v>
      </c>
      <c r="AA10" s="65">
        <v>0.6</v>
      </c>
      <c r="AB10" s="66">
        <v>0.58</v>
      </c>
    </row>
    <row r="11" spans="1:28" s="304" customFormat="1" ht="13.5" customHeight="1">
      <c r="A11" s="535"/>
      <c r="B11" s="210">
        <v>41</v>
      </c>
      <c r="C11" s="25">
        <v>0</v>
      </c>
      <c r="D11" s="26">
        <v>2</v>
      </c>
      <c r="E11" s="26">
        <v>5</v>
      </c>
      <c r="F11" s="26">
        <v>17</v>
      </c>
      <c r="G11" s="26">
        <v>3</v>
      </c>
      <c r="H11" s="26">
        <v>4</v>
      </c>
      <c r="I11" s="68">
        <v>3</v>
      </c>
      <c r="J11" s="384">
        <f t="shared" si="6"/>
        <v>34</v>
      </c>
      <c r="K11" s="26">
        <v>22</v>
      </c>
      <c r="L11" s="68">
        <v>35</v>
      </c>
      <c r="M11" s="25">
        <v>1677</v>
      </c>
      <c r="N11" s="26">
        <v>1866</v>
      </c>
      <c r="O11" s="27">
        <v>2323</v>
      </c>
      <c r="P11" s="244">
        <f t="shared" si="0"/>
        <v>0</v>
      </c>
      <c r="Q11" s="69">
        <f t="shared" si="1"/>
        <v>0.3333333333333333</v>
      </c>
      <c r="R11" s="69">
        <f t="shared" si="2"/>
        <v>1</v>
      </c>
      <c r="S11" s="69">
        <f t="shared" si="3"/>
        <v>1.5454545454545454</v>
      </c>
      <c r="T11" s="69">
        <f t="shared" si="4"/>
        <v>0.75</v>
      </c>
      <c r="U11" s="69">
        <f t="shared" si="4"/>
        <v>1</v>
      </c>
      <c r="V11" s="231">
        <f t="shared" si="4"/>
        <v>0.75</v>
      </c>
      <c r="W11" s="250">
        <f t="shared" si="5"/>
        <v>0.918918918918919</v>
      </c>
      <c r="X11" s="69">
        <v>0.5945945945945946</v>
      </c>
      <c r="Y11" s="70">
        <v>0.9459459459459459</v>
      </c>
      <c r="Z11" s="32">
        <v>0.53</v>
      </c>
      <c r="AA11" s="33">
        <v>0.6</v>
      </c>
      <c r="AB11" s="34">
        <v>0.77</v>
      </c>
    </row>
    <row r="12" spans="1:28" s="304" customFormat="1" ht="13.5" customHeight="1">
      <c r="A12" s="535"/>
      <c r="B12" s="210">
        <v>42</v>
      </c>
      <c r="C12" s="25">
        <v>2</v>
      </c>
      <c r="D12" s="26">
        <v>4</v>
      </c>
      <c r="E12" s="26">
        <v>0</v>
      </c>
      <c r="F12" s="26">
        <v>18</v>
      </c>
      <c r="G12" s="26">
        <v>1</v>
      </c>
      <c r="H12" s="26">
        <v>1</v>
      </c>
      <c r="I12" s="68">
        <v>0</v>
      </c>
      <c r="J12" s="384">
        <f t="shared" si="6"/>
        <v>26</v>
      </c>
      <c r="K12" s="26">
        <v>37</v>
      </c>
      <c r="L12" s="68">
        <v>22</v>
      </c>
      <c r="M12" s="25">
        <v>1589</v>
      </c>
      <c r="N12" s="26">
        <v>2987</v>
      </c>
      <c r="O12" s="27">
        <v>2106</v>
      </c>
      <c r="P12" s="244">
        <f t="shared" si="0"/>
        <v>0.6666666666666666</v>
      </c>
      <c r="Q12" s="69">
        <f t="shared" si="1"/>
        <v>0.6666666666666666</v>
      </c>
      <c r="R12" s="69">
        <f t="shared" si="2"/>
        <v>0</v>
      </c>
      <c r="S12" s="69">
        <f t="shared" si="3"/>
        <v>1.6363636363636365</v>
      </c>
      <c r="T12" s="69">
        <f t="shared" si="4"/>
        <v>0.25</v>
      </c>
      <c r="U12" s="69">
        <f t="shared" si="4"/>
        <v>0.25</v>
      </c>
      <c r="V12" s="231">
        <f t="shared" si="4"/>
        <v>0</v>
      </c>
      <c r="W12" s="250">
        <f t="shared" si="5"/>
        <v>0.7027027027027027</v>
      </c>
      <c r="X12" s="69">
        <v>1</v>
      </c>
      <c r="Y12" s="70">
        <v>0.5945945945945946</v>
      </c>
      <c r="Z12" s="32">
        <v>0.5</v>
      </c>
      <c r="AA12" s="33">
        <v>0.95</v>
      </c>
      <c r="AB12" s="34">
        <v>0.7</v>
      </c>
    </row>
    <row r="13" spans="1:28" s="304" customFormat="1" ht="13.5" customHeight="1">
      <c r="A13" s="535"/>
      <c r="B13" s="210">
        <v>43</v>
      </c>
      <c r="C13" s="25">
        <v>0</v>
      </c>
      <c r="D13" s="26">
        <v>1</v>
      </c>
      <c r="E13" s="26">
        <v>2</v>
      </c>
      <c r="F13" s="26">
        <v>27</v>
      </c>
      <c r="G13" s="26">
        <v>1</v>
      </c>
      <c r="H13" s="26">
        <v>3</v>
      </c>
      <c r="I13" s="68">
        <v>4</v>
      </c>
      <c r="J13" s="384">
        <f t="shared" si="6"/>
        <v>38</v>
      </c>
      <c r="K13" s="26">
        <v>28</v>
      </c>
      <c r="L13" s="68">
        <v>35</v>
      </c>
      <c r="M13" s="25">
        <v>2290</v>
      </c>
      <c r="N13" s="26">
        <v>2987</v>
      </c>
      <c r="O13" s="27">
        <v>2422</v>
      </c>
      <c r="P13" s="244">
        <f t="shared" si="0"/>
        <v>0</v>
      </c>
      <c r="Q13" s="69">
        <f t="shared" si="1"/>
        <v>0.16666666666666666</v>
      </c>
      <c r="R13" s="69">
        <f t="shared" si="2"/>
        <v>0.4</v>
      </c>
      <c r="S13" s="69">
        <f t="shared" si="3"/>
        <v>2.4545454545454546</v>
      </c>
      <c r="T13" s="69">
        <f t="shared" si="4"/>
        <v>0.25</v>
      </c>
      <c r="U13" s="69">
        <f t="shared" si="4"/>
        <v>0.75</v>
      </c>
      <c r="V13" s="231">
        <f t="shared" si="4"/>
        <v>1</v>
      </c>
      <c r="W13" s="250">
        <f t="shared" si="5"/>
        <v>1.027027027027027</v>
      </c>
      <c r="X13" s="69">
        <v>0.7567567567567568</v>
      </c>
      <c r="Y13" s="70">
        <v>0.9459459459459459</v>
      </c>
      <c r="Z13" s="32">
        <v>0.73</v>
      </c>
      <c r="AA13" s="33">
        <v>0.95</v>
      </c>
      <c r="AB13" s="34">
        <v>0.8</v>
      </c>
    </row>
    <row r="14" spans="1:28" s="304" customFormat="1" ht="13.5" customHeight="1">
      <c r="A14" s="534">
        <v>11</v>
      </c>
      <c r="B14" s="211">
        <v>44</v>
      </c>
      <c r="C14" s="57">
        <v>2</v>
      </c>
      <c r="D14" s="58">
        <v>2</v>
      </c>
      <c r="E14" s="58">
        <v>0</v>
      </c>
      <c r="F14" s="58">
        <v>14</v>
      </c>
      <c r="G14" s="58">
        <v>1</v>
      </c>
      <c r="H14" s="58">
        <v>3</v>
      </c>
      <c r="I14" s="71">
        <v>0</v>
      </c>
      <c r="J14" s="385">
        <f t="shared" si="6"/>
        <v>22</v>
      </c>
      <c r="K14" s="58">
        <v>45</v>
      </c>
      <c r="L14" s="71">
        <v>26</v>
      </c>
      <c r="M14" s="57">
        <v>2492</v>
      </c>
      <c r="N14" s="58">
        <v>3867</v>
      </c>
      <c r="O14" s="59">
        <v>2885</v>
      </c>
      <c r="P14" s="258">
        <f t="shared" si="0"/>
        <v>0.6666666666666666</v>
      </c>
      <c r="Q14" s="72">
        <f t="shared" si="1"/>
        <v>0.3333333333333333</v>
      </c>
      <c r="R14" s="72">
        <f t="shared" si="2"/>
        <v>0</v>
      </c>
      <c r="S14" s="72">
        <f t="shared" si="3"/>
        <v>1.2727272727272727</v>
      </c>
      <c r="T14" s="72">
        <f t="shared" si="4"/>
        <v>0.25</v>
      </c>
      <c r="U14" s="72">
        <f t="shared" si="4"/>
        <v>0.75</v>
      </c>
      <c r="V14" s="233">
        <f t="shared" si="4"/>
        <v>0</v>
      </c>
      <c r="W14" s="251">
        <f t="shared" si="5"/>
        <v>0.5945945945945946</v>
      </c>
      <c r="X14" s="72">
        <v>1.2162162162162162</v>
      </c>
      <c r="Y14" s="73">
        <v>0.7027027027027027</v>
      </c>
      <c r="Z14" s="64">
        <v>0.79</v>
      </c>
      <c r="AA14" s="65">
        <v>1.23</v>
      </c>
      <c r="AB14" s="66">
        <v>0.95</v>
      </c>
    </row>
    <row r="15" spans="1:28" s="134" customFormat="1" ht="13.5" customHeight="1">
      <c r="A15" s="535"/>
      <c r="B15" s="210">
        <v>45</v>
      </c>
      <c r="C15" s="25">
        <v>1</v>
      </c>
      <c r="D15" s="26">
        <v>3</v>
      </c>
      <c r="E15" s="26">
        <v>0</v>
      </c>
      <c r="F15" s="26">
        <v>25</v>
      </c>
      <c r="G15" s="26">
        <v>4</v>
      </c>
      <c r="H15" s="26">
        <v>3</v>
      </c>
      <c r="I15" s="68">
        <v>11</v>
      </c>
      <c r="J15" s="384">
        <f t="shared" si="6"/>
        <v>47</v>
      </c>
      <c r="K15" s="26">
        <v>35</v>
      </c>
      <c r="L15" s="68">
        <v>56</v>
      </c>
      <c r="M15" s="25">
        <v>3461</v>
      </c>
      <c r="N15" s="26">
        <v>4187</v>
      </c>
      <c r="O15" s="27">
        <v>3860</v>
      </c>
      <c r="P15" s="244">
        <f t="shared" si="0"/>
        <v>0.3333333333333333</v>
      </c>
      <c r="Q15" s="69">
        <f t="shared" si="1"/>
        <v>0.5</v>
      </c>
      <c r="R15" s="69">
        <f t="shared" si="2"/>
        <v>0</v>
      </c>
      <c r="S15" s="69">
        <f t="shared" si="3"/>
        <v>2.272727272727273</v>
      </c>
      <c r="T15" s="69">
        <f t="shared" si="4"/>
        <v>1</v>
      </c>
      <c r="U15" s="69">
        <f t="shared" si="4"/>
        <v>0.75</v>
      </c>
      <c r="V15" s="70">
        <f t="shared" si="4"/>
        <v>2.75</v>
      </c>
      <c r="W15" s="250">
        <f t="shared" si="5"/>
        <v>1.2702702702702702</v>
      </c>
      <c r="X15" s="69">
        <v>0.9459459459459459</v>
      </c>
      <c r="Y15" s="70">
        <v>1.5135135135135136</v>
      </c>
      <c r="Z15" s="32">
        <v>1.1</v>
      </c>
      <c r="AA15" s="33">
        <v>1.33</v>
      </c>
      <c r="AB15" s="34">
        <v>1.27</v>
      </c>
    </row>
    <row r="16" spans="1:28" s="134" customFormat="1" ht="13.5" customHeight="1">
      <c r="A16" s="535"/>
      <c r="B16" s="210">
        <v>46</v>
      </c>
      <c r="C16" s="25">
        <v>2</v>
      </c>
      <c r="D16" s="26">
        <v>10</v>
      </c>
      <c r="E16" s="26">
        <v>1</v>
      </c>
      <c r="F16" s="26">
        <v>23</v>
      </c>
      <c r="G16" s="26">
        <v>3</v>
      </c>
      <c r="H16" s="26">
        <v>4</v>
      </c>
      <c r="I16" s="68">
        <v>12</v>
      </c>
      <c r="J16" s="384">
        <f t="shared" si="6"/>
        <v>55</v>
      </c>
      <c r="K16" s="26">
        <v>64</v>
      </c>
      <c r="L16" s="68">
        <v>42</v>
      </c>
      <c r="M16" s="25">
        <v>4064</v>
      </c>
      <c r="N16" s="26">
        <v>4514</v>
      </c>
      <c r="O16" s="27">
        <v>4242</v>
      </c>
      <c r="P16" s="244">
        <f t="shared" si="0"/>
        <v>0.6666666666666666</v>
      </c>
      <c r="Q16" s="69">
        <f t="shared" si="1"/>
        <v>1.6666666666666667</v>
      </c>
      <c r="R16" s="69">
        <f t="shared" si="2"/>
        <v>0.2</v>
      </c>
      <c r="S16" s="69">
        <f t="shared" si="3"/>
        <v>2.090909090909091</v>
      </c>
      <c r="T16" s="69">
        <f t="shared" si="4"/>
        <v>0.75</v>
      </c>
      <c r="U16" s="69">
        <f t="shared" si="4"/>
        <v>1</v>
      </c>
      <c r="V16" s="70">
        <f t="shared" si="4"/>
        <v>3</v>
      </c>
      <c r="W16" s="250">
        <f t="shared" si="5"/>
        <v>1.4864864864864864</v>
      </c>
      <c r="X16" s="69">
        <v>1.7297297297297298</v>
      </c>
      <c r="Y16" s="70">
        <v>1.135135135135135</v>
      </c>
      <c r="Z16" s="32">
        <v>1.29</v>
      </c>
      <c r="AA16" s="33">
        <v>1.44</v>
      </c>
      <c r="AB16" s="34">
        <v>1.4</v>
      </c>
    </row>
    <row r="17" spans="1:28" s="134" customFormat="1" ht="13.5" customHeight="1">
      <c r="A17" s="535"/>
      <c r="B17" s="210">
        <v>47</v>
      </c>
      <c r="C17" s="25">
        <v>2</v>
      </c>
      <c r="D17" s="26">
        <v>4</v>
      </c>
      <c r="E17" s="26">
        <v>2</v>
      </c>
      <c r="F17" s="26">
        <v>35</v>
      </c>
      <c r="G17" s="26">
        <v>11</v>
      </c>
      <c r="H17" s="26">
        <v>6</v>
      </c>
      <c r="I17" s="68">
        <v>33</v>
      </c>
      <c r="J17" s="384">
        <f t="shared" si="6"/>
        <v>93</v>
      </c>
      <c r="K17" s="26">
        <v>40</v>
      </c>
      <c r="L17" s="68">
        <v>57</v>
      </c>
      <c r="M17" s="25">
        <v>4613</v>
      </c>
      <c r="N17" s="26">
        <v>5580</v>
      </c>
      <c r="O17" s="27">
        <v>5439</v>
      </c>
      <c r="P17" s="244">
        <f t="shared" si="0"/>
        <v>0.6666666666666666</v>
      </c>
      <c r="Q17" s="69">
        <f t="shared" si="1"/>
        <v>0.6666666666666666</v>
      </c>
      <c r="R17" s="69">
        <f t="shared" si="2"/>
        <v>0.4</v>
      </c>
      <c r="S17" s="69">
        <f t="shared" si="3"/>
        <v>3.1818181818181817</v>
      </c>
      <c r="T17" s="69">
        <f t="shared" si="4"/>
        <v>2.75</v>
      </c>
      <c r="U17" s="69">
        <f t="shared" si="4"/>
        <v>1.5</v>
      </c>
      <c r="V17" s="70">
        <f t="shared" si="4"/>
        <v>8.25</v>
      </c>
      <c r="W17" s="250">
        <f t="shared" si="5"/>
        <v>2.5135135135135136</v>
      </c>
      <c r="X17" s="69">
        <v>1.0810810810810811</v>
      </c>
      <c r="Y17" s="70">
        <v>1.5405405405405406</v>
      </c>
      <c r="Z17" s="32">
        <v>1.46</v>
      </c>
      <c r="AA17" s="33">
        <v>1.78</v>
      </c>
      <c r="AB17" s="34">
        <v>1.79</v>
      </c>
    </row>
    <row r="18" spans="1:28" s="134" customFormat="1" ht="13.5" customHeight="1">
      <c r="A18" s="400"/>
      <c r="B18" s="212">
        <v>48</v>
      </c>
      <c r="C18" s="40">
        <v>4</v>
      </c>
      <c r="D18" s="41">
        <v>11</v>
      </c>
      <c r="E18" s="41">
        <v>2</v>
      </c>
      <c r="F18" s="41">
        <v>37</v>
      </c>
      <c r="G18" s="41">
        <v>4</v>
      </c>
      <c r="H18" s="41">
        <v>5</v>
      </c>
      <c r="I18" s="136">
        <v>16</v>
      </c>
      <c r="J18" s="397">
        <f t="shared" si="6"/>
        <v>79</v>
      </c>
      <c r="K18" s="41">
        <v>75</v>
      </c>
      <c r="L18" s="136">
        <v>82</v>
      </c>
      <c r="M18" s="40">
        <v>5458</v>
      </c>
      <c r="N18" s="41">
        <v>6596</v>
      </c>
      <c r="O18" s="42">
        <v>6524</v>
      </c>
      <c r="P18" s="259">
        <f t="shared" si="0"/>
        <v>1.3333333333333333</v>
      </c>
      <c r="Q18" s="137">
        <f t="shared" si="1"/>
        <v>1.8333333333333333</v>
      </c>
      <c r="R18" s="137">
        <f t="shared" si="2"/>
        <v>0.4</v>
      </c>
      <c r="S18" s="137">
        <f t="shared" si="3"/>
        <v>3.3636363636363638</v>
      </c>
      <c r="T18" s="137">
        <f t="shared" si="4"/>
        <v>1</v>
      </c>
      <c r="U18" s="137">
        <f t="shared" si="4"/>
        <v>1.25</v>
      </c>
      <c r="V18" s="138">
        <f t="shared" si="4"/>
        <v>4</v>
      </c>
      <c r="W18" s="252">
        <f t="shared" si="5"/>
        <v>2.135135135135135</v>
      </c>
      <c r="X18" s="137">
        <v>2.02702702702703</v>
      </c>
      <c r="Y18" s="138">
        <v>2.2162162162162162</v>
      </c>
      <c r="Z18" s="47">
        <v>1.73</v>
      </c>
      <c r="AA18" s="48">
        <v>2.09</v>
      </c>
      <c r="AB18" s="49">
        <v>2.15</v>
      </c>
    </row>
    <row r="19" spans="1:28" s="134" customFormat="1" ht="13.5" customHeight="1">
      <c r="A19" s="561">
        <v>12</v>
      </c>
      <c r="B19" s="210">
        <v>49</v>
      </c>
      <c r="C19" s="25">
        <v>7</v>
      </c>
      <c r="D19" s="26">
        <v>14</v>
      </c>
      <c r="E19" s="26">
        <v>0</v>
      </c>
      <c r="F19" s="26">
        <v>31</v>
      </c>
      <c r="G19" s="26">
        <v>25</v>
      </c>
      <c r="H19" s="26">
        <v>5</v>
      </c>
      <c r="I19" s="68">
        <v>12</v>
      </c>
      <c r="J19" s="384">
        <f t="shared" si="6"/>
        <v>94</v>
      </c>
      <c r="K19" s="26">
        <v>54</v>
      </c>
      <c r="L19" s="68">
        <v>93</v>
      </c>
      <c r="M19" s="25">
        <v>5647</v>
      </c>
      <c r="N19" s="26">
        <v>6922</v>
      </c>
      <c r="O19" s="27">
        <v>6786</v>
      </c>
      <c r="P19" s="244">
        <f t="shared" si="0"/>
        <v>2.3333333333333335</v>
      </c>
      <c r="Q19" s="69">
        <f t="shared" si="1"/>
        <v>2.3333333333333335</v>
      </c>
      <c r="R19" s="69">
        <f t="shared" si="2"/>
        <v>0</v>
      </c>
      <c r="S19" s="69">
        <f t="shared" si="3"/>
        <v>2.8181818181818183</v>
      </c>
      <c r="T19" s="69">
        <f t="shared" si="4"/>
        <v>6.25</v>
      </c>
      <c r="U19" s="69">
        <f t="shared" si="4"/>
        <v>1.25</v>
      </c>
      <c r="V19" s="231">
        <f t="shared" si="4"/>
        <v>3</v>
      </c>
      <c r="W19" s="250">
        <f t="shared" si="5"/>
        <v>2.5405405405405403</v>
      </c>
      <c r="X19" s="69">
        <v>1.4594594594594594</v>
      </c>
      <c r="Y19" s="70">
        <v>2.5135135135135136</v>
      </c>
      <c r="Z19" s="32">
        <v>1.79</v>
      </c>
      <c r="AA19" s="33">
        <v>2.2</v>
      </c>
      <c r="AB19" s="34">
        <v>2.23</v>
      </c>
    </row>
    <row r="20" spans="1:28" s="134" customFormat="1" ht="13.5" customHeight="1">
      <c r="A20" s="562"/>
      <c r="B20" s="210">
        <v>50</v>
      </c>
      <c r="C20" s="25">
        <v>5</v>
      </c>
      <c r="D20" s="26">
        <v>15</v>
      </c>
      <c r="E20" s="26">
        <v>5</v>
      </c>
      <c r="F20" s="26">
        <v>42</v>
      </c>
      <c r="G20" s="26">
        <v>13</v>
      </c>
      <c r="H20" s="26">
        <v>6</v>
      </c>
      <c r="I20" s="68">
        <v>27</v>
      </c>
      <c r="J20" s="384">
        <f t="shared" si="6"/>
        <v>113</v>
      </c>
      <c r="K20" s="26">
        <v>112</v>
      </c>
      <c r="L20" s="68">
        <v>107</v>
      </c>
      <c r="M20" s="25">
        <v>6647</v>
      </c>
      <c r="N20" s="26">
        <v>8528</v>
      </c>
      <c r="O20" s="27">
        <v>7756</v>
      </c>
      <c r="P20" s="244">
        <f t="shared" si="0"/>
        <v>1.6666666666666667</v>
      </c>
      <c r="Q20" s="69">
        <f t="shared" si="1"/>
        <v>2.5</v>
      </c>
      <c r="R20" s="69">
        <f t="shared" si="2"/>
        <v>1</v>
      </c>
      <c r="S20" s="69">
        <f t="shared" si="3"/>
        <v>3.8181818181818183</v>
      </c>
      <c r="T20" s="69">
        <f t="shared" si="4"/>
        <v>3.25</v>
      </c>
      <c r="U20" s="69">
        <f t="shared" si="4"/>
        <v>1.5</v>
      </c>
      <c r="V20" s="70">
        <f t="shared" si="4"/>
        <v>6.75</v>
      </c>
      <c r="W20" s="250">
        <f t="shared" si="5"/>
        <v>3.054054054054054</v>
      </c>
      <c r="X20" s="69">
        <v>3.027027027027027</v>
      </c>
      <c r="Y20" s="70">
        <v>2.891891891891892</v>
      </c>
      <c r="Z20" s="32">
        <v>2.11</v>
      </c>
      <c r="AA20" s="33">
        <v>2.7</v>
      </c>
      <c r="AB20" s="34">
        <v>2.55</v>
      </c>
    </row>
    <row r="21" spans="1:28" s="134" customFormat="1" ht="13.5" customHeight="1">
      <c r="A21" s="562"/>
      <c r="B21" s="210">
        <v>51</v>
      </c>
      <c r="C21" s="25">
        <v>9</v>
      </c>
      <c r="D21" s="26">
        <v>12</v>
      </c>
      <c r="E21" s="26">
        <v>1</v>
      </c>
      <c r="F21" s="26">
        <v>46</v>
      </c>
      <c r="G21" s="26">
        <v>18</v>
      </c>
      <c r="H21" s="26">
        <v>1</v>
      </c>
      <c r="I21" s="68">
        <v>8</v>
      </c>
      <c r="J21" s="384">
        <f t="shared" si="6"/>
        <v>95</v>
      </c>
      <c r="K21" s="26">
        <v>88</v>
      </c>
      <c r="L21" s="68">
        <v>100</v>
      </c>
      <c r="M21" s="25">
        <v>6834</v>
      </c>
      <c r="N21" s="26">
        <v>8322</v>
      </c>
      <c r="O21" s="27">
        <v>8024</v>
      </c>
      <c r="P21" s="244">
        <f t="shared" si="0"/>
        <v>3</v>
      </c>
      <c r="Q21" s="69">
        <f t="shared" si="1"/>
        <v>2</v>
      </c>
      <c r="R21" s="69">
        <f t="shared" si="2"/>
        <v>0.2</v>
      </c>
      <c r="S21" s="69">
        <f t="shared" si="3"/>
        <v>4.181818181818182</v>
      </c>
      <c r="T21" s="69">
        <f t="shared" si="4"/>
        <v>4.5</v>
      </c>
      <c r="U21" s="69">
        <f t="shared" si="4"/>
        <v>0.25</v>
      </c>
      <c r="V21" s="70">
        <f t="shared" si="4"/>
        <v>2</v>
      </c>
      <c r="W21" s="250">
        <f t="shared" si="5"/>
        <v>2.5675675675675675</v>
      </c>
      <c r="X21" s="69">
        <v>2.3783783783783785</v>
      </c>
      <c r="Y21" s="70">
        <v>2.7027027027027026</v>
      </c>
      <c r="Z21" s="32">
        <v>2.17</v>
      </c>
      <c r="AA21" s="33">
        <v>2.64</v>
      </c>
      <c r="AB21" s="34">
        <v>2.64</v>
      </c>
    </row>
    <row r="22" spans="1:28" s="134" customFormat="1" ht="13.5" customHeight="1">
      <c r="A22" s="574"/>
      <c r="B22" s="210">
        <v>52</v>
      </c>
      <c r="C22" s="25">
        <v>7</v>
      </c>
      <c r="D22" s="26">
        <v>11</v>
      </c>
      <c r="E22" s="26">
        <v>3</v>
      </c>
      <c r="F22" s="26">
        <v>49</v>
      </c>
      <c r="G22" s="26">
        <v>15</v>
      </c>
      <c r="H22" s="26">
        <v>10</v>
      </c>
      <c r="I22" s="68">
        <v>21</v>
      </c>
      <c r="J22" s="384">
        <f t="shared" si="6"/>
        <v>116</v>
      </c>
      <c r="K22" s="26">
        <v>109</v>
      </c>
      <c r="L22" s="68">
        <v>94</v>
      </c>
      <c r="M22" s="25">
        <v>6284</v>
      </c>
      <c r="N22" s="26">
        <v>7729</v>
      </c>
      <c r="O22" s="27">
        <v>6156</v>
      </c>
      <c r="P22" s="244">
        <f t="shared" si="0"/>
        <v>2.3333333333333335</v>
      </c>
      <c r="Q22" s="69">
        <f t="shared" si="1"/>
        <v>1.8333333333333333</v>
      </c>
      <c r="R22" s="69">
        <f t="shared" si="2"/>
        <v>0.6</v>
      </c>
      <c r="S22" s="69">
        <f t="shared" si="3"/>
        <v>4.454545454545454</v>
      </c>
      <c r="T22" s="69">
        <f t="shared" si="4"/>
        <v>3.75</v>
      </c>
      <c r="U22" s="69">
        <f t="shared" si="4"/>
        <v>2.5</v>
      </c>
      <c r="V22" s="70">
        <f t="shared" si="4"/>
        <v>5.25</v>
      </c>
      <c r="W22" s="250">
        <f t="shared" si="5"/>
        <v>3.135135135135135</v>
      </c>
      <c r="X22" s="69">
        <v>2.945945945945946</v>
      </c>
      <c r="Y22" s="70">
        <v>2.5405405405405403</v>
      </c>
      <c r="Z22" s="32">
        <v>2</v>
      </c>
      <c r="AA22" s="33">
        <v>2.5</v>
      </c>
      <c r="AB22" s="34">
        <v>2.05</v>
      </c>
    </row>
    <row r="23" spans="1:28" s="304" customFormat="1" ht="13.5" customHeight="1">
      <c r="A23" s="571">
        <v>1</v>
      </c>
      <c r="B23" s="378" t="s">
        <v>0</v>
      </c>
      <c r="C23" s="336">
        <v>4</v>
      </c>
      <c r="D23" s="175">
        <v>6</v>
      </c>
      <c r="E23" s="175">
        <v>2</v>
      </c>
      <c r="F23" s="175">
        <v>34</v>
      </c>
      <c r="G23" s="175">
        <v>12</v>
      </c>
      <c r="H23" s="175">
        <v>12</v>
      </c>
      <c r="I23" s="121">
        <v>11</v>
      </c>
      <c r="J23" s="336">
        <f>SUM(C23:I23)</f>
        <v>81</v>
      </c>
      <c r="K23" s="175">
        <v>107</v>
      </c>
      <c r="L23" s="121">
        <v>96</v>
      </c>
      <c r="M23" s="85">
        <v>5011</v>
      </c>
      <c r="N23" s="86">
        <v>7883</v>
      </c>
      <c r="O23" s="87">
        <v>9333</v>
      </c>
      <c r="P23" s="387">
        <f aca="true" t="shared" si="7" ref="P23:P54">C23/3</f>
        <v>1.3333333333333333</v>
      </c>
      <c r="Q23" s="383">
        <f>D23/6</f>
        <v>1</v>
      </c>
      <c r="R23" s="383">
        <f aca="true" t="shared" si="8" ref="R23:R54">E23/5</f>
        <v>0.4</v>
      </c>
      <c r="S23" s="383">
        <f aca="true" t="shared" si="9" ref="S23:S54">F23/11</f>
        <v>3.090909090909091</v>
      </c>
      <c r="T23" s="383">
        <f aca="true" t="shared" si="10" ref="T23:T54">G23/4</f>
        <v>3</v>
      </c>
      <c r="U23" s="383">
        <f aca="true" t="shared" si="11" ref="U23:U57">H23/4</f>
        <v>3</v>
      </c>
      <c r="V23" s="123">
        <f aca="true" t="shared" si="12" ref="V23:V54">I23/4</f>
        <v>2.75</v>
      </c>
      <c r="W23" s="369">
        <f>J23/37</f>
        <v>2.189189189189189</v>
      </c>
      <c r="X23" s="383">
        <v>2.891891891891892</v>
      </c>
      <c r="Y23" s="123">
        <v>2.5945945945945947</v>
      </c>
      <c r="Z23" s="92">
        <v>1.66</v>
      </c>
      <c r="AA23" s="93">
        <v>2.53</v>
      </c>
      <c r="AB23" s="94">
        <v>2.96</v>
      </c>
    </row>
    <row r="24" spans="1:28" s="304" customFormat="1" ht="13.5" customHeight="1">
      <c r="A24" s="562"/>
      <c r="B24" s="379" t="s">
        <v>1</v>
      </c>
      <c r="C24" s="384">
        <v>5</v>
      </c>
      <c r="D24" s="186">
        <v>14</v>
      </c>
      <c r="E24" s="186">
        <v>17</v>
      </c>
      <c r="F24" s="186">
        <v>62</v>
      </c>
      <c r="G24" s="186">
        <v>18</v>
      </c>
      <c r="H24" s="186">
        <v>6</v>
      </c>
      <c r="I24" s="127">
        <v>16</v>
      </c>
      <c r="J24" s="384">
        <f t="shared" si="6"/>
        <v>138</v>
      </c>
      <c r="K24" s="186">
        <v>106</v>
      </c>
      <c r="L24" s="127">
        <v>76</v>
      </c>
      <c r="M24" s="25">
        <v>6063</v>
      </c>
      <c r="N24" s="26">
        <v>6847</v>
      </c>
      <c r="O24" s="27">
        <v>6248</v>
      </c>
      <c r="P24" s="244">
        <f t="shared" si="7"/>
        <v>1.6666666666666667</v>
      </c>
      <c r="Q24" s="69">
        <f aca="true" t="shared" si="13" ref="Q24:Q57">D24/6</f>
        <v>2.3333333333333335</v>
      </c>
      <c r="R24" s="69">
        <f t="shared" si="8"/>
        <v>3.4</v>
      </c>
      <c r="S24" s="69">
        <f t="shared" si="9"/>
        <v>5.636363636363637</v>
      </c>
      <c r="T24" s="69">
        <f t="shared" si="10"/>
        <v>4.5</v>
      </c>
      <c r="U24" s="69">
        <f t="shared" si="11"/>
        <v>1.5</v>
      </c>
      <c r="V24" s="70">
        <f t="shared" si="12"/>
        <v>4</v>
      </c>
      <c r="W24" s="250">
        <f aca="true" t="shared" si="14" ref="W24:W57">J24/37</f>
        <v>3.72972972972973</v>
      </c>
      <c r="X24" s="69">
        <v>2.864864864864865</v>
      </c>
      <c r="Y24" s="70">
        <v>2.054054054054054</v>
      </c>
      <c r="Z24" s="32">
        <v>1.93</v>
      </c>
      <c r="AA24" s="33">
        <v>2.18</v>
      </c>
      <c r="AB24" s="34">
        <v>1.98</v>
      </c>
    </row>
    <row r="25" spans="1:28" s="304" customFormat="1" ht="13.5" customHeight="1">
      <c r="A25" s="562"/>
      <c r="B25" s="379" t="s">
        <v>2</v>
      </c>
      <c r="C25" s="384">
        <v>1</v>
      </c>
      <c r="D25" s="186">
        <v>1</v>
      </c>
      <c r="E25" s="186">
        <v>1</v>
      </c>
      <c r="F25" s="186">
        <v>28</v>
      </c>
      <c r="G25" s="186">
        <v>6</v>
      </c>
      <c r="H25" s="186">
        <v>13</v>
      </c>
      <c r="I25" s="127">
        <v>2</v>
      </c>
      <c r="J25" s="384">
        <f t="shared" si="6"/>
        <v>52</v>
      </c>
      <c r="K25" s="186">
        <v>75</v>
      </c>
      <c r="L25" s="127">
        <v>79</v>
      </c>
      <c r="M25" s="25">
        <v>3544</v>
      </c>
      <c r="N25" s="26">
        <v>5164</v>
      </c>
      <c r="O25" s="27">
        <v>5912</v>
      </c>
      <c r="P25" s="244">
        <f t="shared" si="7"/>
        <v>0.3333333333333333</v>
      </c>
      <c r="Q25" s="69">
        <f t="shared" si="13"/>
        <v>0.16666666666666666</v>
      </c>
      <c r="R25" s="69">
        <f t="shared" si="8"/>
        <v>0.2</v>
      </c>
      <c r="S25" s="69">
        <f t="shared" si="9"/>
        <v>2.5454545454545454</v>
      </c>
      <c r="T25" s="69">
        <f t="shared" si="10"/>
        <v>1.5</v>
      </c>
      <c r="U25" s="69">
        <f t="shared" si="11"/>
        <v>3.25</v>
      </c>
      <c r="V25" s="70">
        <f t="shared" si="12"/>
        <v>0.5</v>
      </c>
      <c r="W25" s="250">
        <f t="shared" si="14"/>
        <v>1.4054054054054055</v>
      </c>
      <c r="X25" s="69">
        <v>2.027027027027027</v>
      </c>
      <c r="Y25" s="70">
        <v>2.135135135135135</v>
      </c>
      <c r="Z25" s="32">
        <v>1.12</v>
      </c>
      <c r="AA25" s="33">
        <v>1.64</v>
      </c>
      <c r="AB25" s="34">
        <v>1.87</v>
      </c>
    </row>
    <row r="26" spans="1:28" s="304" customFormat="1" ht="13.5" customHeight="1">
      <c r="A26" s="562"/>
      <c r="B26" s="379" t="s">
        <v>3</v>
      </c>
      <c r="C26" s="384">
        <v>5</v>
      </c>
      <c r="D26" s="186">
        <v>14</v>
      </c>
      <c r="E26" s="186">
        <v>5</v>
      </c>
      <c r="F26" s="186">
        <v>25</v>
      </c>
      <c r="G26" s="186">
        <v>9</v>
      </c>
      <c r="H26" s="186">
        <v>3</v>
      </c>
      <c r="I26" s="127">
        <v>8</v>
      </c>
      <c r="J26" s="384">
        <f t="shared" si="6"/>
        <v>69</v>
      </c>
      <c r="K26" s="186">
        <v>67</v>
      </c>
      <c r="L26" s="127">
        <v>67</v>
      </c>
      <c r="M26" s="25">
        <v>4235</v>
      </c>
      <c r="N26" s="26">
        <v>5223</v>
      </c>
      <c r="O26" s="27">
        <v>5371</v>
      </c>
      <c r="P26" s="244">
        <f t="shared" si="7"/>
        <v>1.6666666666666667</v>
      </c>
      <c r="Q26" s="69">
        <f t="shared" si="13"/>
        <v>2.3333333333333335</v>
      </c>
      <c r="R26" s="69">
        <f t="shared" si="8"/>
        <v>1</v>
      </c>
      <c r="S26" s="69">
        <f t="shared" si="9"/>
        <v>2.272727272727273</v>
      </c>
      <c r="T26" s="69">
        <f t="shared" si="10"/>
        <v>2.25</v>
      </c>
      <c r="U26" s="69">
        <f t="shared" si="11"/>
        <v>0.75</v>
      </c>
      <c r="V26" s="70">
        <f t="shared" si="12"/>
        <v>2</v>
      </c>
      <c r="W26" s="250">
        <f t="shared" si="14"/>
        <v>1.864864864864865</v>
      </c>
      <c r="X26" s="69">
        <v>1.8108108108108107</v>
      </c>
      <c r="Y26" s="70">
        <v>1.8108108108108107</v>
      </c>
      <c r="Z26" s="32">
        <v>1.34</v>
      </c>
      <c r="AA26" s="33">
        <v>1.66</v>
      </c>
      <c r="AB26" s="34">
        <v>1.7</v>
      </c>
    </row>
    <row r="27" spans="1:28" s="304" customFormat="1" ht="13.5" customHeight="1">
      <c r="A27" s="563"/>
      <c r="B27" s="379" t="s">
        <v>4</v>
      </c>
      <c r="C27" s="384">
        <v>1</v>
      </c>
      <c r="D27" s="186">
        <v>7</v>
      </c>
      <c r="E27" s="186">
        <v>7</v>
      </c>
      <c r="F27" s="186">
        <v>11</v>
      </c>
      <c r="G27" s="186">
        <v>7</v>
      </c>
      <c r="H27" s="186">
        <v>5</v>
      </c>
      <c r="I27" s="127">
        <v>18</v>
      </c>
      <c r="J27" s="384">
        <f t="shared" si="6"/>
        <v>56</v>
      </c>
      <c r="K27" s="186">
        <v>59</v>
      </c>
      <c r="L27" s="127">
        <v>57</v>
      </c>
      <c r="M27" s="25">
        <v>3107</v>
      </c>
      <c r="N27" s="26">
        <v>4535</v>
      </c>
      <c r="O27" s="27">
        <v>5173</v>
      </c>
      <c r="P27" s="244">
        <f t="shared" si="7"/>
        <v>0.3333333333333333</v>
      </c>
      <c r="Q27" s="69">
        <f t="shared" si="13"/>
        <v>1.1666666666666667</v>
      </c>
      <c r="R27" s="69">
        <f t="shared" si="8"/>
        <v>1.4</v>
      </c>
      <c r="S27" s="69">
        <f t="shared" si="9"/>
        <v>1</v>
      </c>
      <c r="T27" s="69">
        <f t="shared" si="10"/>
        <v>1.75</v>
      </c>
      <c r="U27" s="69">
        <f t="shared" si="11"/>
        <v>1.25</v>
      </c>
      <c r="V27" s="70">
        <f t="shared" si="12"/>
        <v>4.5</v>
      </c>
      <c r="W27" s="250">
        <f t="shared" si="14"/>
        <v>1.5135135135135136</v>
      </c>
      <c r="X27" s="69">
        <v>1.5945945945945945</v>
      </c>
      <c r="Y27" s="70">
        <v>1.5405405405405406</v>
      </c>
      <c r="Z27" s="32">
        <v>0.98</v>
      </c>
      <c r="AA27" s="33">
        <v>1.44</v>
      </c>
      <c r="AB27" s="34">
        <v>1.64</v>
      </c>
    </row>
    <row r="28" spans="1:28" s="134" customFormat="1" ht="13.5" customHeight="1">
      <c r="A28" s="575">
        <v>2</v>
      </c>
      <c r="B28" s="380" t="s">
        <v>5</v>
      </c>
      <c r="C28" s="57">
        <v>3</v>
      </c>
      <c r="D28" s="58">
        <v>8</v>
      </c>
      <c r="E28" s="58">
        <v>8</v>
      </c>
      <c r="F28" s="58">
        <v>13</v>
      </c>
      <c r="G28" s="58">
        <v>12</v>
      </c>
      <c r="H28" s="58">
        <v>6</v>
      </c>
      <c r="I28" s="71">
        <v>4</v>
      </c>
      <c r="J28" s="385">
        <f t="shared" si="6"/>
        <v>54</v>
      </c>
      <c r="K28" s="58">
        <v>65</v>
      </c>
      <c r="L28" s="71">
        <v>88</v>
      </c>
      <c r="M28" s="57">
        <v>4081</v>
      </c>
      <c r="N28" s="58">
        <v>4318</v>
      </c>
      <c r="O28" s="59">
        <v>5294</v>
      </c>
      <c r="P28" s="258">
        <f t="shared" si="7"/>
        <v>1</v>
      </c>
      <c r="Q28" s="72">
        <f t="shared" si="13"/>
        <v>1.3333333333333333</v>
      </c>
      <c r="R28" s="72">
        <f t="shared" si="8"/>
        <v>1.6</v>
      </c>
      <c r="S28" s="72">
        <f t="shared" si="9"/>
        <v>1.1818181818181819</v>
      </c>
      <c r="T28" s="72">
        <f t="shared" si="10"/>
        <v>3</v>
      </c>
      <c r="U28" s="72">
        <f t="shared" si="11"/>
        <v>1.5</v>
      </c>
      <c r="V28" s="233">
        <f t="shared" si="12"/>
        <v>1</v>
      </c>
      <c r="W28" s="251">
        <f t="shared" si="14"/>
        <v>1.4594594594594594</v>
      </c>
      <c r="X28" s="72">
        <v>1.7567567567567568</v>
      </c>
      <c r="Y28" s="73">
        <v>2.3783783783783785</v>
      </c>
      <c r="Z28" s="64">
        <v>1.3</v>
      </c>
      <c r="AA28" s="65">
        <v>1.37</v>
      </c>
      <c r="AB28" s="66">
        <v>1.68</v>
      </c>
    </row>
    <row r="29" spans="1:28" s="134" customFormat="1" ht="13.5" customHeight="1">
      <c r="A29" s="576"/>
      <c r="B29" s="379" t="s">
        <v>6</v>
      </c>
      <c r="C29" s="25">
        <v>0</v>
      </c>
      <c r="D29" s="26">
        <v>7</v>
      </c>
      <c r="E29" s="26">
        <v>8</v>
      </c>
      <c r="F29" s="26">
        <v>7</v>
      </c>
      <c r="G29" s="26">
        <v>14</v>
      </c>
      <c r="H29" s="26">
        <v>7</v>
      </c>
      <c r="I29" s="68">
        <v>32</v>
      </c>
      <c r="J29" s="384">
        <f t="shared" si="6"/>
        <v>75</v>
      </c>
      <c r="K29" s="26">
        <v>78</v>
      </c>
      <c r="L29" s="68">
        <v>75</v>
      </c>
      <c r="M29" s="25">
        <v>3272</v>
      </c>
      <c r="N29" s="26">
        <v>4765</v>
      </c>
      <c r="O29" s="27">
        <v>5502</v>
      </c>
      <c r="P29" s="244">
        <f t="shared" si="7"/>
        <v>0</v>
      </c>
      <c r="Q29" s="69">
        <f t="shared" si="13"/>
        <v>1.1666666666666667</v>
      </c>
      <c r="R29" s="69">
        <f t="shared" si="8"/>
        <v>1.6</v>
      </c>
      <c r="S29" s="69">
        <f t="shared" si="9"/>
        <v>0.6363636363636364</v>
      </c>
      <c r="T29" s="69">
        <f t="shared" si="10"/>
        <v>3.5</v>
      </c>
      <c r="U29" s="69">
        <f t="shared" si="11"/>
        <v>1.75</v>
      </c>
      <c r="V29" s="231">
        <f t="shared" si="12"/>
        <v>8</v>
      </c>
      <c r="W29" s="250">
        <f t="shared" si="14"/>
        <v>2.027027027027027</v>
      </c>
      <c r="X29" s="69">
        <v>2.108108108108108</v>
      </c>
      <c r="Y29" s="70">
        <v>2.027027027027027</v>
      </c>
      <c r="Z29" s="32">
        <v>1.04</v>
      </c>
      <c r="AA29" s="33">
        <v>1.51</v>
      </c>
      <c r="AB29" s="34">
        <v>1.75</v>
      </c>
    </row>
    <row r="30" spans="1:28" s="134" customFormat="1" ht="13.5" customHeight="1">
      <c r="A30" s="576"/>
      <c r="B30" s="379" t="s">
        <v>7</v>
      </c>
      <c r="C30" s="25">
        <v>2</v>
      </c>
      <c r="D30" s="26">
        <v>1</v>
      </c>
      <c r="E30" s="26">
        <v>16</v>
      </c>
      <c r="F30" s="26">
        <v>23</v>
      </c>
      <c r="G30" s="26">
        <v>16</v>
      </c>
      <c r="H30" s="26">
        <v>5</v>
      </c>
      <c r="I30" s="68">
        <v>4</v>
      </c>
      <c r="J30" s="384">
        <f t="shared" si="6"/>
        <v>67</v>
      </c>
      <c r="K30" s="26">
        <v>46</v>
      </c>
      <c r="L30" s="68">
        <v>77</v>
      </c>
      <c r="M30" s="25">
        <v>4047</v>
      </c>
      <c r="N30" s="26">
        <v>4573</v>
      </c>
      <c r="O30" s="27">
        <v>5687</v>
      </c>
      <c r="P30" s="244">
        <f t="shared" si="7"/>
        <v>0.6666666666666666</v>
      </c>
      <c r="Q30" s="69">
        <f t="shared" si="13"/>
        <v>0.16666666666666666</v>
      </c>
      <c r="R30" s="69">
        <f t="shared" si="8"/>
        <v>3.2</v>
      </c>
      <c r="S30" s="69">
        <f t="shared" si="9"/>
        <v>2.090909090909091</v>
      </c>
      <c r="T30" s="69">
        <f t="shared" si="10"/>
        <v>4</v>
      </c>
      <c r="U30" s="69">
        <f t="shared" si="11"/>
        <v>1.25</v>
      </c>
      <c r="V30" s="231">
        <f t="shared" si="12"/>
        <v>1</v>
      </c>
      <c r="W30" s="250">
        <f t="shared" si="14"/>
        <v>1.8108108108108107</v>
      </c>
      <c r="X30" s="69">
        <v>1.2432432432432432</v>
      </c>
      <c r="Y30" s="70">
        <v>2.081081081081081</v>
      </c>
      <c r="Z30" s="32">
        <v>1.28</v>
      </c>
      <c r="AA30" s="33">
        <v>1.45</v>
      </c>
      <c r="AB30" s="34">
        <v>1.8</v>
      </c>
    </row>
    <row r="31" spans="1:28" s="134" customFormat="1" ht="13.5" customHeight="1">
      <c r="A31" s="577"/>
      <c r="B31" s="381" t="s">
        <v>8</v>
      </c>
      <c r="C31" s="40">
        <v>1</v>
      </c>
      <c r="D31" s="41">
        <v>4</v>
      </c>
      <c r="E31" s="41">
        <v>8</v>
      </c>
      <c r="F31" s="41">
        <v>16</v>
      </c>
      <c r="G31" s="41">
        <v>4</v>
      </c>
      <c r="H31" s="41">
        <v>3</v>
      </c>
      <c r="I31" s="136">
        <v>21</v>
      </c>
      <c r="J31" s="397">
        <f t="shared" si="6"/>
        <v>57</v>
      </c>
      <c r="K31" s="41">
        <v>70</v>
      </c>
      <c r="L31" s="136">
        <v>82</v>
      </c>
      <c r="M31" s="40">
        <v>3349</v>
      </c>
      <c r="N31" s="41">
        <v>4338</v>
      </c>
      <c r="O31" s="42">
        <v>5278</v>
      </c>
      <c r="P31" s="259">
        <f t="shared" si="7"/>
        <v>0.3333333333333333</v>
      </c>
      <c r="Q31" s="137">
        <f t="shared" si="13"/>
        <v>0.6666666666666666</v>
      </c>
      <c r="R31" s="137">
        <f t="shared" si="8"/>
        <v>1.6</v>
      </c>
      <c r="S31" s="137">
        <f t="shared" si="9"/>
        <v>1.4545454545454546</v>
      </c>
      <c r="T31" s="137">
        <f t="shared" si="10"/>
        <v>1</v>
      </c>
      <c r="U31" s="137">
        <f t="shared" si="11"/>
        <v>0.75</v>
      </c>
      <c r="V31" s="235">
        <f t="shared" si="12"/>
        <v>5.25</v>
      </c>
      <c r="W31" s="252">
        <f t="shared" si="14"/>
        <v>1.5405405405405406</v>
      </c>
      <c r="X31" s="137">
        <v>1.8918918918918919</v>
      </c>
      <c r="Y31" s="138">
        <v>2.2162162162162162</v>
      </c>
      <c r="Z31" s="47">
        <v>1.06</v>
      </c>
      <c r="AA31" s="48">
        <v>1.38</v>
      </c>
      <c r="AB31" s="49">
        <v>1.67</v>
      </c>
    </row>
    <row r="32" spans="1:28" s="134" customFormat="1" ht="13.5" customHeight="1">
      <c r="A32" s="561">
        <v>3</v>
      </c>
      <c r="B32" s="379" t="s">
        <v>9</v>
      </c>
      <c r="C32" s="25">
        <v>0</v>
      </c>
      <c r="D32" s="26">
        <v>8</v>
      </c>
      <c r="E32" s="26">
        <v>16</v>
      </c>
      <c r="F32" s="26">
        <v>20</v>
      </c>
      <c r="G32" s="26">
        <v>7</v>
      </c>
      <c r="H32" s="26">
        <v>10</v>
      </c>
      <c r="I32" s="68">
        <v>13</v>
      </c>
      <c r="J32" s="384">
        <f t="shared" si="6"/>
        <v>74</v>
      </c>
      <c r="K32" s="26">
        <v>64</v>
      </c>
      <c r="L32" s="68">
        <v>91</v>
      </c>
      <c r="M32" s="25">
        <v>3871</v>
      </c>
      <c r="N32" s="26">
        <v>4406</v>
      </c>
      <c r="O32" s="27">
        <v>5484</v>
      </c>
      <c r="P32" s="244">
        <f t="shared" si="7"/>
        <v>0</v>
      </c>
      <c r="Q32" s="69">
        <f t="shared" si="13"/>
        <v>1.3333333333333333</v>
      </c>
      <c r="R32" s="69">
        <f t="shared" si="8"/>
        <v>3.2</v>
      </c>
      <c r="S32" s="69">
        <f t="shared" si="9"/>
        <v>1.8181818181818181</v>
      </c>
      <c r="T32" s="69">
        <f t="shared" si="10"/>
        <v>1.75</v>
      </c>
      <c r="U32" s="69">
        <f t="shared" si="11"/>
        <v>2.5</v>
      </c>
      <c r="V32" s="70">
        <f t="shared" si="12"/>
        <v>3.25</v>
      </c>
      <c r="W32" s="250">
        <f t="shared" si="14"/>
        <v>2</v>
      </c>
      <c r="X32" s="69">
        <v>1.7297297297297298</v>
      </c>
      <c r="Y32" s="70">
        <v>2.4594594594594597</v>
      </c>
      <c r="Z32" s="32">
        <v>1.23</v>
      </c>
      <c r="AA32" s="33">
        <v>1.4</v>
      </c>
      <c r="AB32" s="34">
        <v>1.78</v>
      </c>
    </row>
    <row r="33" spans="1:28" s="134" customFormat="1" ht="13.5" customHeight="1">
      <c r="A33" s="562"/>
      <c r="B33" s="379" t="s">
        <v>10</v>
      </c>
      <c r="C33" s="25">
        <v>0</v>
      </c>
      <c r="D33" s="26">
        <v>1</v>
      </c>
      <c r="E33" s="26">
        <v>8</v>
      </c>
      <c r="F33" s="26">
        <v>27</v>
      </c>
      <c r="G33" s="26">
        <v>7</v>
      </c>
      <c r="H33" s="26">
        <v>5</v>
      </c>
      <c r="I33" s="68">
        <v>9</v>
      </c>
      <c r="J33" s="384">
        <f t="shared" si="6"/>
        <v>57</v>
      </c>
      <c r="K33" s="26">
        <v>67</v>
      </c>
      <c r="L33" s="68">
        <v>111</v>
      </c>
      <c r="M33" s="25">
        <v>3399</v>
      </c>
      <c r="N33" s="26">
        <v>4238</v>
      </c>
      <c r="O33" s="27">
        <v>5323</v>
      </c>
      <c r="P33" s="244">
        <f t="shared" si="7"/>
        <v>0</v>
      </c>
      <c r="Q33" s="69">
        <f t="shared" si="13"/>
        <v>0.16666666666666666</v>
      </c>
      <c r="R33" s="69">
        <f t="shared" si="8"/>
        <v>1.6</v>
      </c>
      <c r="S33" s="69">
        <f t="shared" si="9"/>
        <v>2.4545454545454546</v>
      </c>
      <c r="T33" s="69">
        <f t="shared" si="10"/>
        <v>1.75</v>
      </c>
      <c r="U33" s="69">
        <f t="shared" si="11"/>
        <v>1.25</v>
      </c>
      <c r="V33" s="70">
        <f t="shared" si="12"/>
        <v>2.25</v>
      </c>
      <c r="W33" s="250">
        <f t="shared" si="14"/>
        <v>1.5405405405405406</v>
      </c>
      <c r="X33" s="69">
        <v>1.8108108108108107</v>
      </c>
      <c r="Y33" s="70">
        <v>3</v>
      </c>
      <c r="Z33" s="32">
        <v>1.08</v>
      </c>
      <c r="AA33" s="33">
        <v>1.35</v>
      </c>
      <c r="AB33" s="34">
        <v>1.73</v>
      </c>
    </row>
    <row r="34" spans="1:28" s="134" customFormat="1" ht="13.5" customHeight="1">
      <c r="A34" s="562"/>
      <c r="B34" s="379" t="s">
        <v>11</v>
      </c>
      <c r="C34" s="25">
        <v>1</v>
      </c>
      <c r="D34" s="26">
        <v>1</v>
      </c>
      <c r="E34" s="26">
        <v>18</v>
      </c>
      <c r="F34" s="26">
        <v>39</v>
      </c>
      <c r="G34" s="26">
        <v>8</v>
      </c>
      <c r="H34" s="26">
        <v>5</v>
      </c>
      <c r="I34" s="68">
        <v>4</v>
      </c>
      <c r="J34" s="384">
        <f t="shared" si="6"/>
        <v>76</v>
      </c>
      <c r="K34" s="26">
        <v>51</v>
      </c>
      <c r="L34" s="68">
        <v>70</v>
      </c>
      <c r="M34" s="25">
        <v>3658</v>
      </c>
      <c r="N34" s="26">
        <v>4549</v>
      </c>
      <c r="O34" s="27">
        <v>4908</v>
      </c>
      <c r="P34" s="244">
        <f t="shared" si="7"/>
        <v>0.3333333333333333</v>
      </c>
      <c r="Q34" s="69">
        <f t="shared" si="13"/>
        <v>0.16666666666666666</v>
      </c>
      <c r="R34" s="69">
        <f t="shared" si="8"/>
        <v>3.6</v>
      </c>
      <c r="S34" s="69">
        <f t="shared" si="9"/>
        <v>3.5454545454545454</v>
      </c>
      <c r="T34" s="69">
        <f t="shared" si="10"/>
        <v>2</v>
      </c>
      <c r="U34" s="69">
        <f t="shared" si="11"/>
        <v>1.25</v>
      </c>
      <c r="V34" s="70">
        <f t="shared" si="12"/>
        <v>1</v>
      </c>
      <c r="W34" s="250">
        <f t="shared" si="14"/>
        <v>2.054054054054054</v>
      </c>
      <c r="X34" s="69">
        <v>1.3783783783783783</v>
      </c>
      <c r="Y34" s="70">
        <v>1.8918918918918919</v>
      </c>
      <c r="Z34" s="32">
        <v>1.16</v>
      </c>
      <c r="AA34" s="33">
        <v>1.45</v>
      </c>
      <c r="AB34" s="34">
        <v>1.58</v>
      </c>
    </row>
    <row r="35" spans="1:28" s="134" customFormat="1" ht="13.5" customHeight="1">
      <c r="A35" s="563"/>
      <c r="B35" s="381" t="s">
        <v>12</v>
      </c>
      <c r="C35" s="40">
        <v>0</v>
      </c>
      <c r="D35" s="41">
        <v>1</v>
      </c>
      <c r="E35" s="41">
        <v>8</v>
      </c>
      <c r="F35" s="41">
        <v>25</v>
      </c>
      <c r="G35" s="41">
        <v>4</v>
      </c>
      <c r="H35" s="41">
        <v>8</v>
      </c>
      <c r="I35" s="136">
        <v>6</v>
      </c>
      <c r="J35" s="397">
        <f t="shared" si="6"/>
        <v>52</v>
      </c>
      <c r="K35" s="41">
        <v>38</v>
      </c>
      <c r="L35" s="136">
        <v>96</v>
      </c>
      <c r="M35" s="40">
        <v>3706</v>
      </c>
      <c r="N35" s="41">
        <v>3936</v>
      </c>
      <c r="O35" s="42">
        <v>4803</v>
      </c>
      <c r="P35" s="259">
        <f t="shared" si="7"/>
        <v>0</v>
      </c>
      <c r="Q35" s="137">
        <f t="shared" si="13"/>
        <v>0.16666666666666666</v>
      </c>
      <c r="R35" s="137">
        <f t="shared" si="8"/>
        <v>1.6</v>
      </c>
      <c r="S35" s="137">
        <f t="shared" si="9"/>
        <v>2.272727272727273</v>
      </c>
      <c r="T35" s="137">
        <f t="shared" si="10"/>
        <v>1</v>
      </c>
      <c r="U35" s="137">
        <f t="shared" si="11"/>
        <v>2</v>
      </c>
      <c r="V35" s="138">
        <f t="shared" si="12"/>
        <v>1.5</v>
      </c>
      <c r="W35" s="252">
        <f t="shared" si="14"/>
        <v>1.4054054054054055</v>
      </c>
      <c r="X35" s="137">
        <v>1.027027027027027</v>
      </c>
      <c r="Y35" s="138">
        <v>2.5945945945945947</v>
      </c>
      <c r="Z35" s="47">
        <v>1.18</v>
      </c>
      <c r="AA35" s="48">
        <v>1.25</v>
      </c>
      <c r="AB35" s="49">
        <v>1.55</v>
      </c>
    </row>
    <row r="36" spans="1:28" s="134" customFormat="1" ht="13.5" customHeight="1">
      <c r="A36" s="561">
        <v>4</v>
      </c>
      <c r="B36" s="379" t="s">
        <v>13</v>
      </c>
      <c r="C36" s="25">
        <v>1</v>
      </c>
      <c r="D36" s="26">
        <v>8</v>
      </c>
      <c r="E36" s="26">
        <v>22</v>
      </c>
      <c r="F36" s="26">
        <v>39</v>
      </c>
      <c r="G36" s="26">
        <v>7</v>
      </c>
      <c r="H36" s="26">
        <v>14</v>
      </c>
      <c r="I36" s="68">
        <v>5</v>
      </c>
      <c r="J36" s="384">
        <f t="shared" si="6"/>
        <v>96</v>
      </c>
      <c r="K36" s="26">
        <v>48</v>
      </c>
      <c r="L36" s="68">
        <v>70</v>
      </c>
      <c r="M36" s="25">
        <v>3607</v>
      </c>
      <c r="N36" s="26">
        <v>3830</v>
      </c>
      <c r="O36" s="27">
        <v>4502</v>
      </c>
      <c r="P36" s="244">
        <f t="shared" si="7"/>
        <v>0.3333333333333333</v>
      </c>
      <c r="Q36" s="69">
        <f t="shared" si="13"/>
        <v>1.3333333333333333</v>
      </c>
      <c r="R36" s="69">
        <f t="shared" si="8"/>
        <v>4.4</v>
      </c>
      <c r="S36" s="69">
        <f t="shared" si="9"/>
        <v>3.5454545454545454</v>
      </c>
      <c r="T36" s="69">
        <f t="shared" si="10"/>
        <v>1.75</v>
      </c>
      <c r="U36" s="69">
        <f t="shared" si="11"/>
        <v>3.5</v>
      </c>
      <c r="V36" s="231">
        <f t="shared" si="12"/>
        <v>1.25</v>
      </c>
      <c r="W36" s="250">
        <f t="shared" si="14"/>
        <v>2.5945945945945947</v>
      </c>
      <c r="X36" s="69">
        <v>1.2972972972972974</v>
      </c>
      <c r="Y36" s="70">
        <v>1.8918918918918919</v>
      </c>
      <c r="Z36" s="32">
        <v>1.14</v>
      </c>
      <c r="AA36" s="33">
        <v>1.22</v>
      </c>
      <c r="AB36" s="34">
        <v>1.46</v>
      </c>
    </row>
    <row r="37" spans="1:28" s="134" customFormat="1" ht="13.5" customHeight="1">
      <c r="A37" s="562"/>
      <c r="B37" s="379" t="s">
        <v>14</v>
      </c>
      <c r="C37" s="25">
        <v>0</v>
      </c>
      <c r="D37" s="26">
        <v>2</v>
      </c>
      <c r="E37" s="26">
        <v>20</v>
      </c>
      <c r="F37" s="26">
        <v>23</v>
      </c>
      <c r="G37" s="26">
        <v>6</v>
      </c>
      <c r="H37" s="26">
        <v>11</v>
      </c>
      <c r="I37" s="68">
        <v>4</v>
      </c>
      <c r="J37" s="384">
        <f t="shared" si="6"/>
        <v>66</v>
      </c>
      <c r="K37" s="26">
        <v>40</v>
      </c>
      <c r="L37" s="68">
        <v>97</v>
      </c>
      <c r="M37" s="25">
        <v>3347</v>
      </c>
      <c r="N37" s="26">
        <v>3542</v>
      </c>
      <c r="O37" s="27">
        <v>4240</v>
      </c>
      <c r="P37" s="244">
        <f t="shared" si="7"/>
        <v>0</v>
      </c>
      <c r="Q37" s="69">
        <f t="shared" si="13"/>
        <v>0.3333333333333333</v>
      </c>
      <c r="R37" s="69">
        <f t="shared" si="8"/>
        <v>4</v>
      </c>
      <c r="S37" s="69">
        <f t="shared" si="9"/>
        <v>2.090909090909091</v>
      </c>
      <c r="T37" s="69">
        <f t="shared" si="10"/>
        <v>1.5</v>
      </c>
      <c r="U37" s="69">
        <f t="shared" si="11"/>
        <v>2.75</v>
      </c>
      <c r="V37" s="231">
        <f t="shared" si="12"/>
        <v>1</v>
      </c>
      <c r="W37" s="250">
        <f t="shared" si="14"/>
        <v>1.7837837837837838</v>
      </c>
      <c r="X37" s="69">
        <v>1.0810810810810811</v>
      </c>
      <c r="Y37" s="70">
        <v>2.6216216216216215</v>
      </c>
      <c r="Z37" s="32">
        <v>1.06</v>
      </c>
      <c r="AA37" s="33">
        <v>1.12</v>
      </c>
      <c r="AB37" s="34">
        <v>1.35</v>
      </c>
    </row>
    <row r="38" spans="1:28" s="134" customFormat="1" ht="13.5" customHeight="1">
      <c r="A38" s="562"/>
      <c r="B38" s="379" t="s">
        <v>15</v>
      </c>
      <c r="C38" s="25">
        <v>1</v>
      </c>
      <c r="D38" s="26">
        <v>4</v>
      </c>
      <c r="E38" s="26">
        <v>31</v>
      </c>
      <c r="F38" s="26">
        <v>32</v>
      </c>
      <c r="G38" s="26">
        <v>6</v>
      </c>
      <c r="H38" s="26">
        <v>9</v>
      </c>
      <c r="I38" s="68">
        <v>2</v>
      </c>
      <c r="J38" s="384">
        <f t="shared" si="6"/>
        <v>85</v>
      </c>
      <c r="K38" s="26">
        <v>41</v>
      </c>
      <c r="L38" s="68">
        <v>82</v>
      </c>
      <c r="M38" s="25">
        <v>3195</v>
      </c>
      <c r="N38" s="26">
        <v>3430</v>
      </c>
      <c r="O38" s="27">
        <v>4193</v>
      </c>
      <c r="P38" s="244">
        <f t="shared" si="7"/>
        <v>0.3333333333333333</v>
      </c>
      <c r="Q38" s="69">
        <f t="shared" si="13"/>
        <v>0.6666666666666666</v>
      </c>
      <c r="R38" s="69">
        <f t="shared" si="8"/>
        <v>6.2</v>
      </c>
      <c r="S38" s="69">
        <f t="shared" si="9"/>
        <v>2.909090909090909</v>
      </c>
      <c r="T38" s="69">
        <f t="shared" si="10"/>
        <v>1.5</v>
      </c>
      <c r="U38" s="69">
        <f t="shared" si="11"/>
        <v>2.25</v>
      </c>
      <c r="V38" s="231">
        <f t="shared" si="12"/>
        <v>0.5</v>
      </c>
      <c r="W38" s="250">
        <f t="shared" si="14"/>
        <v>2.2972972972972974</v>
      </c>
      <c r="X38" s="69">
        <v>1.1081081081081081</v>
      </c>
      <c r="Y38" s="70">
        <v>2.2162162162162162</v>
      </c>
      <c r="Z38" s="32">
        <v>1.01</v>
      </c>
      <c r="AA38" s="33">
        <v>1.09</v>
      </c>
      <c r="AB38" s="34">
        <v>1.34</v>
      </c>
    </row>
    <row r="39" spans="1:28" s="134" customFormat="1" ht="13.5" customHeight="1">
      <c r="A39" s="563"/>
      <c r="B39" s="379" t="s">
        <v>16</v>
      </c>
      <c r="C39" s="25">
        <v>7</v>
      </c>
      <c r="D39" s="26">
        <v>9</v>
      </c>
      <c r="E39" s="26">
        <v>28</v>
      </c>
      <c r="F39" s="26">
        <v>28</v>
      </c>
      <c r="G39" s="26">
        <v>8</v>
      </c>
      <c r="H39" s="26">
        <v>6</v>
      </c>
      <c r="I39" s="68">
        <v>2</v>
      </c>
      <c r="J39" s="384">
        <f t="shared" si="6"/>
        <v>88</v>
      </c>
      <c r="K39" s="26">
        <v>48</v>
      </c>
      <c r="L39" s="68">
        <v>97</v>
      </c>
      <c r="M39" s="25">
        <v>3617</v>
      </c>
      <c r="N39" s="26">
        <v>4116</v>
      </c>
      <c r="O39" s="27">
        <v>4768</v>
      </c>
      <c r="P39" s="244">
        <f t="shared" si="7"/>
        <v>2.3333333333333335</v>
      </c>
      <c r="Q39" s="69">
        <f t="shared" si="13"/>
        <v>1.5</v>
      </c>
      <c r="R39" s="69">
        <f t="shared" si="8"/>
        <v>5.6</v>
      </c>
      <c r="S39" s="69">
        <f t="shared" si="9"/>
        <v>2.5454545454545454</v>
      </c>
      <c r="T39" s="69">
        <f t="shared" si="10"/>
        <v>2</v>
      </c>
      <c r="U39" s="69">
        <f t="shared" si="11"/>
        <v>1.5</v>
      </c>
      <c r="V39" s="231">
        <f t="shared" si="12"/>
        <v>0.5</v>
      </c>
      <c r="W39" s="250">
        <f t="shared" si="14"/>
        <v>2.3783783783783785</v>
      </c>
      <c r="X39" s="69">
        <v>1.2972972972972974</v>
      </c>
      <c r="Y39" s="70">
        <v>2.6216216216216215</v>
      </c>
      <c r="Z39" s="32">
        <v>1.15</v>
      </c>
      <c r="AA39" s="33">
        <v>1.31</v>
      </c>
      <c r="AB39" s="34">
        <v>1.53</v>
      </c>
    </row>
    <row r="40" spans="1:28" s="134" customFormat="1" ht="13.5" customHeight="1">
      <c r="A40" s="561">
        <v>5</v>
      </c>
      <c r="B40" s="380" t="s">
        <v>17</v>
      </c>
      <c r="C40" s="57">
        <v>1</v>
      </c>
      <c r="D40" s="58">
        <v>2</v>
      </c>
      <c r="E40" s="58">
        <v>24</v>
      </c>
      <c r="F40" s="58">
        <v>17</v>
      </c>
      <c r="G40" s="58">
        <v>5</v>
      </c>
      <c r="H40" s="58">
        <v>1</v>
      </c>
      <c r="I40" s="71">
        <v>5</v>
      </c>
      <c r="J40" s="385">
        <f t="shared" si="6"/>
        <v>55</v>
      </c>
      <c r="K40" s="58">
        <v>24</v>
      </c>
      <c r="L40" s="71">
        <v>107</v>
      </c>
      <c r="M40" s="57">
        <v>2896</v>
      </c>
      <c r="N40" s="58">
        <v>2818</v>
      </c>
      <c r="O40" s="59">
        <v>5008</v>
      </c>
      <c r="P40" s="258">
        <f t="shared" si="7"/>
        <v>0.3333333333333333</v>
      </c>
      <c r="Q40" s="72">
        <f t="shared" si="13"/>
        <v>0.3333333333333333</v>
      </c>
      <c r="R40" s="72">
        <f t="shared" si="8"/>
        <v>4.8</v>
      </c>
      <c r="S40" s="72">
        <f t="shared" si="9"/>
        <v>1.5454545454545454</v>
      </c>
      <c r="T40" s="72">
        <f t="shared" si="10"/>
        <v>1.25</v>
      </c>
      <c r="U40" s="72">
        <f t="shared" si="11"/>
        <v>0.25</v>
      </c>
      <c r="V40" s="233">
        <f t="shared" si="12"/>
        <v>1.25</v>
      </c>
      <c r="W40" s="251">
        <f t="shared" si="14"/>
        <v>1.4864864864864864</v>
      </c>
      <c r="X40" s="72">
        <v>0.6486486486486487</v>
      </c>
      <c r="Y40" s="73">
        <v>2.891891891891892</v>
      </c>
      <c r="Z40" s="64">
        <v>0.93</v>
      </c>
      <c r="AA40" s="65">
        <v>0.91</v>
      </c>
      <c r="AB40" s="66">
        <v>1.6</v>
      </c>
    </row>
    <row r="41" spans="1:28" s="134" customFormat="1" ht="13.5" customHeight="1">
      <c r="A41" s="562"/>
      <c r="B41" s="379" t="s">
        <v>18</v>
      </c>
      <c r="C41" s="25">
        <v>5</v>
      </c>
      <c r="D41" s="26">
        <v>12</v>
      </c>
      <c r="E41" s="26">
        <v>45</v>
      </c>
      <c r="F41" s="26">
        <v>34</v>
      </c>
      <c r="G41" s="26">
        <v>11</v>
      </c>
      <c r="H41" s="26">
        <v>9</v>
      </c>
      <c r="I41" s="68">
        <v>4</v>
      </c>
      <c r="J41" s="384">
        <f t="shared" si="6"/>
        <v>120</v>
      </c>
      <c r="K41" s="26">
        <v>50</v>
      </c>
      <c r="L41" s="68">
        <v>107</v>
      </c>
      <c r="M41" s="25">
        <v>4880</v>
      </c>
      <c r="N41" s="26">
        <v>5523</v>
      </c>
      <c r="O41" s="27">
        <v>6385</v>
      </c>
      <c r="P41" s="244">
        <f t="shared" si="7"/>
        <v>1.6666666666666667</v>
      </c>
      <c r="Q41" s="69">
        <f t="shared" si="13"/>
        <v>2</v>
      </c>
      <c r="R41" s="69">
        <f t="shared" si="8"/>
        <v>9</v>
      </c>
      <c r="S41" s="69">
        <f t="shared" si="9"/>
        <v>3.090909090909091</v>
      </c>
      <c r="T41" s="69">
        <f t="shared" si="10"/>
        <v>2.75</v>
      </c>
      <c r="U41" s="69">
        <f t="shared" si="11"/>
        <v>2.25</v>
      </c>
      <c r="V41" s="70">
        <f t="shared" si="12"/>
        <v>1</v>
      </c>
      <c r="W41" s="250">
        <f t="shared" si="14"/>
        <v>3.2432432432432434</v>
      </c>
      <c r="X41" s="69">
        <v>1.3513513513513513</v>
      </c>
      <c r="Y41" s="70">
        <v>2.891891891891892</v>
      </c>
      <c r="Z41" s="32">
        <v>1.55</v>
      </c>
      <c r="AA41" s="33">
        <v>1.75</v>
      </c>
      <c r="AB41" s="34">
        <v>2.03</v>
      </c>
    </row>
    <row r="42" spans="1:28" s="134" customFormat="1" ht="13.5" customHeight="1">
      <c r="A42" s="562"/>
      <c r="B42" s="379" t="s">
        <v>19</v>
      </c>
      <c r="C42" s="25">
        <v>3</v>
      </c>
      <c r="D42" s="26">
        <v>14</v>
      </c>
      <c r="E42" s="26">
        <v>24</v>
      </c>
      <c r="F42" s="26">
        <v>35</v>
      </c>
      <c r="G42" s="26">
        <v>3</v>
      </c>
      <c r="H42" s="26">
        <v>4</v>
      </c>
      <c r="I42" s="68">
        <v>3</v>
      </c>
      <c r="J42" s="384">
        <f t="shared" si="6"/>
        <v>86</v>
      </c>
      <c r="K42" s="26">
        <v>55</v>
      </c>
      <c r="L42" s="68">
        <v>94</v>
      </c>
      <c r="M42" s="25">
        <v>4371</v>
      </c>
      <c r="N42" s="26">
        <v>3843</v>
      </c>
      <c r="O42" s="27">
        <v>4815</v>
      </c>
      <c r="P42" s="244">
        <f t="shared" si="7"/>
        <v>1</v>
      </c>
      <c r="Q42" s="69">
        <f t="shared" si="13"/>
        <v>2.3333333333333335</v>
      </c>
      <c r="R42" s="69">
        <f t="shared" si="8"/>
        <v>4.8</v>
      </c>
      <c r="S42" s="69">
        <f t="shared" si="9"/>
        <v>3.1818181818181817</v>
      </c>
      <c r="T42" s="69">
        <f t="shared" si="10"/>
        <v>0.75</v>
      </c>
      <c r="U42" s="69">
        <f t="shared" si="11"/>
        <v>1</v>
      </c>
      <c r="V42" s="70">
        <f t="shared" si="12"/>
        <v>0.75</v>
      </c>
      <c r="W42" s="250">
        <f t="shared" si="14"/>
        <v>2.324324324324324</v>
      </c>
      <c r="X42" s="69">
        <v>1.4864864864864864</v>
      </c>
      <c r="Y42" s="70">
        <v>2.5405405405405403</v>
      </c>
      <c r="Z42" s="32">
        <v>1.38</v>
      </c>
      <c r="AA42" s="33">
        <v>1.22</v>
      </c>
      <c r="AB42" s="34">
        <v>1.53</v>
      </c>
    </row>
    <row r="43" spans="1:28" s="134" customFormat="1" ht="13.5" customHeight="1">
      <c r="A43" s="562"/>
      <c r="B43" s="379" t="s">
        <v>20</v>
      </c>
      <c r="C43" s="25">
        <v>3</v>
      </c>
      <c r="D43" s="26">
        <v>10</v>
      </c>
      <c r="E43" s="26">
        <v>32</v>
      </c>
      <c r="F43" s="26">
        <v>31</v>
      </c>
      <c r="G43" s="26">
        <v>10</v>
      </c>
      <c r="H43" s="26">
        <v>2</v>
      </c>
      <c r="I43" s="68">
        <v>5</v>
      </c>
      <c r="J43" s="384">
        <f t="shared" si="6"/>
        <v>93</v>
      </c>
      <c r="K43" s="26">
        <v>50</v>
      </c>
      <c r="L43" s="68">
        <v>81</v>
      </c>
      <c r="M43" s="25">
        <v>4739</v>
      </c>
      <c r="N43" s="26">
        <v>4578</v>
      </c>
      <c r="O43" s="27">
        <v>6139</v>
      </c>
      <c r="P43" s="244">
        <f t="shared" si="7"/>
        <v>1</v>
      </c>
      <c r="Q43" s="69">
        <f t="shared" si="13"/>
        <v>1.6666666666666667</v>
      </c>
      <c r="R43" s="69">
        <f t="shared" si="8"/>
        <v>6.4</v>
      </c>
      <c r="S43" s="69">
        <f t="shared" si="9"/>
        <v>2.8181818181818183</v>
      </c>
      <c r="T43" s="69">
        <f t="shared" si="10"/>
        <v>2.5</v>
      </c>
      <c r="U43" s="69">
        <f t="shared" si="11"/>
        <v>0.5</v>
      </c>
      <c r="V43" s="70">
        <f t="shared" si="12"/>
        <v>1.25</v>
      </c>
      <c r="W43" s="250">
        <f t="shared" si="14"/>
        <v>2.5135135135135136</v>
      </c>
      <c r="X43" s="69">
        <v>1.3513513513513513</v>
      </c>
      <c r="Y43" s="70">
        <v>2.189189189189189</v>
      </c>
      <c r="Z43" s="32">
        <v>1.5</v>
      </c>
      <c r="AA43" s="33">
        <v>1.45</v>
      </c>
      <c r="AB43" s="34">
        <v>1.96</v>
      </c>
    </row>
    <row r="44" spans="1:28" s="134" customFormat="1" ht="13.5" customHeight="1">
      <c r="A44" s="563"/>
      <c r="B44" s="381" t="s">
        <v>21</v>
      </c>
      <c r="C44" s="40">
        <v>5</v>
      </c>
      <c r="D44" s="41">
        <v>19</v>
      </c>
      <c r="E44" s="41">
        <v>28</v>
      </c>
      <c r="F44" s="41">
        <v>41</v>
      </c>
      <c r="G44" s="41">
        <v>4</v>
      </c>
      <c r="H44" s="41">
        <v>4</v>
      </c>
      <c r="I44" s="136">
        <v>12</v>
      </c>
      <c r="J44" s="397">
        <f t="shared" si="6"/>
        <v>113</v>
      </c>
      <c r="K44" s="41">
        <v>59</v>
      </c>
      <c r="L44" s="136">
        <v>86</v>
      </c>
      <c r="M44" s="40">
        <v>4867</v>
      </c>
      <c r="N44" s="41">
        <v>4488</v>
      </c>
      <c r="O44" s="42">
        <v>5167</v>
      </c>
      <c r="P44" s="259">
        <f t="shared" si="7"/>
        <v>1.6666666666666667</v>
      </c>
      <c r="Q44" s="137">
        <f t="shared" si="13"/>
        <v>3.1666666666666665</v>
      </c>
      <c r="R44" s="137">
        <f t="shared" si="8"/>
        <v>5.6</v>
      </c>
      <c r="S44" s="137">
        <f t="shared" si="9"/>
        <v>3.727272727272727</v>
      </c>
      <c r="T44" s="137">
        <f t="shared" si="10"/>
        <v>1</v>
      </c>
      <c r="U44" s="137">
        <f t="shared" si="11"/>
        <v>1</v>
      </c>
      <c r="V44" s="138">
        <f t="shared" si="12"/>
        <v>3</v>
      </c>
      <c r="W44" s="252">
        <f t="shared" si="14"/>
        <v>3.054054054054054</v>
      </c>
      <c r="X44" s="137">
        <v>1.5945945945945945</v>
      </c>
      <c r="Y44" s="138">
        <v>2.324324324324324</v>
      </c>
      <c r="Z44" s="47">
        <v>1.54</v>
      </c>
      <c r="AA44" s="48">
        <v>1.42</v>
      </c>
      <c r="AB44" s="49">
        <v>1.65</v>
      </c>
    </row>
    <row r="45" spans="1:28" s="134" customFormat="1" ht="13.5" customHeight="1">
      <c r="A45" s="561">
        <v>6</v>
      </c>
      <c r="B45" s="379" t="s">
        <v>22</v>
      </c>
      <c r="C45" s="25">
        <v>7</v>
      </c>
      <c r="D45" s="26">
        <v>7</v>
      </c>
      <c r="E45" s="26">
        <v>16</v>
      </c>
      <c r="F45" s="26">
        <v>25</v>
      </c>
      <c r="G45" s="26">
        <v>8</v>
      </c>
      <c r="H45" s="26">
        <v>3</v>
      </c>
      <c r="I45" s="68">
        <v>8</v>
      </c>
      <c r="J45" s="384">
        <f t="shared" si="6"/>
        <v>74</v>
      </c>
      <c r="K45" s="26">
        <v>61</v>
      </c>
      <c r="L45" s="68">
        <v>90</v>
      </c>
      <c r="M45" s="25">
        <v>4100</v>
      </c>
      <c r="N45" s="26">
        <v>4693</v>
      </c>
      <c r="O45" s="27">
        <v>6601</v>
      </c>
      <c r="P45" s="244">
        <f t="shared" si="7"/>
        <v>2.3333333333333335</v>
      </c>
      <c r="Q45" s="69">
        <f t="shared" si="13"/>
        <v>1.1666666666666667</v>
      </c>
      <c r="R45" s="69">
        <f t="shared" si="8"/>
        <v>3.2</v>
      </c>
      <c r="S45" s="69">
        <f t="shared" si="9"/>
        <v>2.272727272727273</v>
      </c>
      <c r="T45" s="69">
        <f t="shared" si="10"/>
        <v>2</v>
      </c>
      <c r="U45" s="69">
        <f t="shared" si="11"/>
        <v>0.75</v>
      </c>
      <c r="V45" s="231">
        <f t="shared" si="12"/>
        <v>2</v>
      </c>
      <c r="W45" s="250">
        <f t="shared" si="14"/>
        <v>2</v>
      </c>
      <c r="X45" s="69">
        <v>1.64864864864865</v>
      </c>
      <c r="Y45" s="70">
        <v>2.4324324324324325</v>
      </c>
      <c r="Z45" s="32">
        <v>1.3</v>
      </c>
      <c r="AA45" s="33">
        <v>1.49</v>
      </c>
      <c r="AB45" s="34">
        <v>2.1</v>
      </c>
    </row>
    <row r="46" spans="1:28" s="134" customFormat="1" ht="13.5" customHeight="1">
      <c r="A46" s="562"/>
      <c r="B46" s="379" t="s">
        <v>23</v>
      </c>
      <c r="C46" s="25">
        <v>4</v>
      </c>
      <c r="D46" s="26">
        <v>9</v>
      </c>
      <c r="E46" s="26">
        <v>20</v>
      </c>
      <c r="F46" s="26">
        <v>26</v>
      </c>
      <c r="G46" s="26">
        <v>3</v>
      </c>
      <c r="H46" s="26">
        <v>3</v>
      </c>
      <c r="I46" s="68">
        <v>8</v>
      </c>
      <c r="J46" s="384">
        <f t="shared" si="6"/>
        <v>73</v>
      </c>
      <c r="K46" s="26">
        <v>48</v>
      </c>
      <c r="L46" s="68">
        <v>72</v>
      </c>
      <c r="M46" s="25">
        <v>4297</v>
      </c>
      <c r="N46" s="26">
        <v>4442</v>
      </c>
      <c r="O46" s="27">
        <v>6529</v>
      </c>
      <c r="P46" s="244">
        <f t="shared" si="7"/>
        <v>1.3333333333333333</v>
      </c>
      <c r="Q46" s="69">
        <f t="shared" si="13"/>
        <v>1.5</v>
      </c>
      <c r="R46" s="69">
        <f t="shared" si="8"/>
        <v>4</v>
      </c>
      <c r="S46" s="69">
        <f t="shared" si="9"/>
        <v>2.3636363636363638</v>
      </c>
      <c r="T46" s="69">
        <f t="shared" si="10"/>
        <v>0.75</v>
      </c>
      <c r="U46" s="69">
        <f t="shared" si="11"/>
        <v>0.75</v>
      </c>
      <c r="V46" s="231">
        <f t="shared" si="12"/>
        <v>2</v>
      </c>
      <c r="W46" s="250">
        <f t="shared" si="14"/>
        <v>1.972972972972973</v>
      </c>
      <c r="X46" s="69">
        <v>1.2972972972972974</v>
      </c>
      <c r="Y46" s="70">
        <v>1.945945945945946</v>
      </c>
      <c r="Z46" s="32">
        <v>1.36</v>
      </c>
      <c r="AA46" s="33">
        <v>1.41</v>
      </c>
      <c r="AB46" s="34">
        <v>2.08</v>
      </c>
    </row>
    <row r="47" spans="1:28" s="134" customFormat="1" ht="13.5" customHeight="1">
      <c r="A47" s="562"/>
      <c r="B47" s="379" t="s">
        <v>24</v>
      </c>
      <c r="C47" s="25">
        <v>6</v>
      </c>
      <c r="D47" s="26">
        <v>3</v>
      </c>
      <c r="E47" s="26">
        <v>12</v>
      </c>
      <c r="F47" s="26">
        <v>14</v>
      </c>
      <c r="G47" s="26">
        <v>4</v>
      </c>
      <c r="H47" s="26">
        <v>8</v>
      </c>
      <c r="I47" s="68">
        <v>14</v>
      </c>
      <c r="J47" s="384">
        <f t="shared" si="6"/>
        <v>61</v>
      </c>
      <c r="K47" s="26">
        <v>54</v>
      </c>
      <c r="L47" s="68">
        <v>71</v>
      </c>
      <c r="M47" s="25">
        <v>3693</v>
      </c>
      <c r="N47" s="26">
        <v>4089</v>
      </c>
      <c r="O47" s="27">
        <v>5200</v>
      </c>
      <c r="P47" s="244">
        <f t="shared" si="7"/>
        <v>2</v>
      </c>
      <c r="Q47" s="69">
        <f t="shared" si="13"/>
        <v>0.5</v>
      </c>
      <c r="R47" s="69">
        <f t="shared" si="8"/>
        <v>2.4</v>
      </c>
      <c r="S47" s="69">
        <f t="shared" si="9"/>
        <v>1.2727272727272727</v>
      </c>
      <c r="T47" s="69">
        <f t="shared" si="10"/>
        <v>1</v>
      </c>
      <c r="U47" s="69">
        <f t="shared" si="11"/>
        <v>2</v>
      </c>
      <c r="V47" s="231">
        <f t="shared" si="12"/>
        <v>3.5</v>
      </c>
      <c r="W47" s="250">
        <f t="shared" si="14"/>
        <v>1.6486486486486487</v>
      </c>
      <c r="X47" s="69">
        <v>1.4594594594594594</v>
      </c>
      <c r="Y47" s="70">
        <v>1.9189189189189189</v>
      </c>
      <c r="Z47" s="32">
        <v>1.17</v>
      </c>
      <c r="AA47" s="33">
        <v>1.3</v>
      </c>
      <c r="AB47" s="34">
        <v>1.66</v>
      </c>
    </row>
    <row r="48" spans="1:28" s="134" customFormat="1" ht="13.5" customHeight="1">
      <c r="A48" s="563"/>
      <c r="B48" s="381">
        <v>26</v>
      </c>
      <c r="C48" s="40">
        <v>1</v>
      </c>
      <c r="D48" s="41">
        <v>5</v>
      </c>
      <c r="E48" s="41">
        <v>10</v>
      </c>
      <c r="F48" s="41">
        <v>17</v>
      </c>
      <c r="G48" s="41">
        <v>1</v>
      </c>
      <c r="H48" s="41">
        <v>5</v>
      </c>
      <c r="I48" s="136">
        <v>1</v>
      </c>
      <c r="J48" s="397">
        <f t="shared" si="6"/>
        <v>40</v>
      </c>
      <c r="K48" s="41">
        <v>36</v>
      </c>
      <c r="L48" s="136">
        <v>75</v>
      </c>
      <c r="M48" s="40">
        <v>3208</v>
      </c>
      <c r="N48" s="41">
        <v>3859</v>
      </c>
      <c r="O48" s="42">
        <v>5811</v>
      </c>
      <c r="P48" s="259">
        <f t="shared" si="7"/>
        <v>0.3333333333333333</v>
      </c>
      <c r="Q48" s="137">
        <f t="shared" si="13"/>
        <v>0.8333333333333334</v>
      </c>
      <c r="R48" s="137">
        <f t="shared" si="8"/>
        <v>2</v>
      </c>
      <c r="S48" s="137">
        <f t="shared" si="9"/>
        <v>1.5454545454545454</v>
      </c>
      <c r="T48" s="137">
        <f t="shared" si="10"/>
        <v>0.25</v>
      </c>
      <c r="U48" s="137">
        <f t="shared" si="11"/>
        <v>1.25</v>
      </c>
      <c r="V48" s="235">
        <f t="shared" si="12"/>
        <v>0.25</v>
      </c>
      <c r="W48" s="252">
        <f t="shared" si="14"/>
        <v>1.0810810810810811</v>
      </c>
      <c r="X48" s="137">
        <v>0.972972972972973</v>
      </c>
      <c r="Y48" s="138">
        <v>2.027027027027027</v>
      </c>
      <c r="Z48" s="47">
        <v>1.02</v>
      </c>
      <c r="AA48" s="48">
        <v>1.22</v>
      </c>
      <c r="AB48" s="49">
        <v>1.85</v>
      </c>
    </row>
    <row r="49" spans="1:28" s="134" customFormat="1" ht="13.5" customHeight="1">
      <c r="A49" s="561">
        <v>7</v>
      </c>
      <c r="B49" s="379" t="s">
        <v>26</v>
      </c>
      <c r="C49" s="25">
        <v>2</v>
      </c>
      <c r="D49" s="26">
        <v>6</v>
      </c>
      <c r="E49" s="26">
        <v>14</v>
      </c>
      <c r="F49" s="26">
        <v>6</v>
      </c>
      <c r="G49" s="26">
        <v>1</v>
      </c>
      <c r="H49" s="26">
        <v>1</v>
      </c>
      <c r="I49" s="68">
        <v>2</v>
      </c>
      <c r="J49" s="384">
        <f t="shared" si="6"/>
        <v>32</v>
      </c>
      <c r="K49" s="26">
        <v>45</v>
      </c>
      <c r="L49" s="68">
        <v>49</v>
      </c>
      <c r="M49" s="25">
        <v>2935</v>
      </c>
      <c r="N49" s="26">
        <v>3390</v>
      </c>
      <c r="O49" s="27">
        <v>4000</v>
      </c>
      <c r="P49" s="244">
        <f t="shared" si="7"/>
        <v>0.6666666666666666</v>
      </c>
      <c r="Q49" s="69">
        <f t="shared" si="13"/>
        <v>1</v>
      </c>
      <c r="R49" s="69">
        <f t="shared" si="8"/>
        <v>2.8</v>
      </c>
      <c r="S49" s="69">
        <f t="shared" si="9"/>
        <v>0.5454545454545454</v>
      </c>
      <c r="T49" s="69">
        <f t="shared" si="10"/>
        <v>0.25</v>
      </c>
      <c r="U49" s="69">
        <f t="shared" si="11"/>
        <v>0.25</v>
      </c>
      <c r="V49" s="70">
        <f t="shared" si="12"/>
        <v>0.5</v>
      </c>
      <c r="W49" s="250">
        <f t="shared" si="14"/>
        <v>0.8648648648648649</v>
      </c>
      <c r="X49" s="69">
        <v>1.2162162162162162</v>
      </c>
      <c r="Y49" s="70">
        <v>1.3243243243243243</v>
      </c>
      <c r="Z49" s="32">
        <v>0.93</v>
      </c>
      <c r="AA49" s="33">
        <v>1.07</v>
      </c>
      <c r="AB49" s="34">
        <v>1.27</v>
      </c>
    </row>
    <row r="50" spans="1:28" s="134" customFormat="1" ht="13.5" customHeight="1">
      <c r="A50" s="562"/>
      <c r="B50" s="379" t="s">
        <v>27</v>
      </c>
      <c r="C50" s="25">
        <v>3</v>
      </c>
      <c r="D50" s="26">
        <v>6</v>
      </c>
      <c r="E50" s="26">
        <v>11</v>
      </c>
      <c r="F50" s="26">
        <v>9</v>
      </c>
      <c r="G50" s="26">
        <v>1</v>
      </c>
      <c r="H50" s="26">
        <v>4</v>
      </c>
      <c r="I50" s="68">
        <v>1</v>
      </c>
      <c r="J50" s="384">
        <f t="shared" si="6"/>
        <v>35</v>
      </c>
      <c r="K50" s="26">
        <v>44</v>
      </c>
      <c r="L50" s="68">
        <v>56</v>
      </c>
      <c r="M50" s="25">
        <v>3035</v>
      </c>
      <c r="N50" s="26">
        <v>3454</v>
      </c>
      <c r="O50" s="27">
        <v>4015</v>
      </c>
      <c r="P50" s="244">
        <f t="shared" si="7"/>
        <v>1</v>
      </c>
      <c r="Q50" s="69">
        <f t="shared" si="13"/>
        <v>1</v>
      </c>
      <c r="R50" s="69">
        <f t="shared" si="8"/>
        <v>2.2</v>
      </c>
      <c r="S50" s="69">
        <f t="shared" si="9"/>
        <v>0.8181818181818182</v>
      </c>
      <c r="T50" s="69">
        <f t="shared" si="10"/>
        <v>0.25</v>
      </c>
      <c r="U50" s="69">
        <f t="shared" si="11"/>
        <v>1</v>
      </c>
      <c r="V50" s="70">
        <f t="shared" si="12"/>
        <v>0.25</v>
      </c>
      <c r="W50" s="250">
        <f t="shared" si="14"/>
        <v>0.9459459459459459</v>
      </c>
      <c r="X50" s="69">
        <v>1.1891891891891893</v>
      </c>
      <c r="Y50" s="70">
        <v>1.5135135135135136</v>
      </c>
      <c r="Z50" s="32">
        <v>0.97</v>
      </c>
      <c r="AA50" s="33">
        <v>1.1</v>
      </c>
      <c r="AB50" s="34">
        <v>1.28</v>
      </c>
    </row>
    <row r="51" spans="1:28" s="134" customFormat="1" ht="13.5" customHeight="1">
      <c r="A51" s="562"/>
      <c r="B51" s="379" t="s">
        <v>28</v>
      </c>
      <c r="C51" s="25">
        <v>1</v>
      </c>
      <c r="D51" s="26">
        <v>3</v>
      </c>
      <c r="E51" s="26">
        <v>6</v>
      </c>
      <c r="F51" s="26">
        <v>6</v>
      </c>
      <c r="G51" s="26">
        <v>1</v>
      </c>
      <c r="H51" s="26">
        <v>1</v>
      </c>
      <c r="I51" s="68">
        <v>4</v>
      </c>
      <c r="J51" s="384">
        <f t="shared" si="6"/>
        <v>22</v>
      </c>
      <c r="K51" s="26">
        <v>33</v>
      </c>
      <c r="L51" s="68">
        <v>51</v>
      </c>
      <c r="M51" s="25">
        <v>2272</v>
      </c>
      <c r="N51" s="26">
        <v>2427</v>
      </c>
      <c r="O51" s="27">
        <v>2883</v>
      </c>
      <c r="P51" s="244">
        <f t="shared" si="7"/>
        <v>0.3333333333333333</v>
      </c>
      <c r="Q51" s="69">
        <f t="shared" si="13"/>
        <v>0.5</v>
      </c>
      <c r="R51" s="69">
        <f t="shared" si="8"/>
        <v>1.2</v>
      </c>
      <c r="S51" s="69">
        <f t="shared" si="9"/>
        <v>0.5454545454545454</v>
      </c>
      <c r="T51" s="69">
        <f t="shared" si="10"/>
        <v>0.25</v>
      </c>
      <c r="U51" s="69">
        <f t="shared" si="11"/>
        <v>0.25</v>
      </c>
      <c r="V51" s="70">
        <f t="shared" si="12"/>
        <v>1</v>
      </c>
      <c r="W51" s="250">
        <f t="shared" si="14"/>
        <v>0.5945945945945946</v>
      </c>
      <c r="X51" s="69">
        <v>0.8918918918918919</v>
      </c>
      <c r="Y51" s="70">
        <v>1.3783783783783783</v>
      </c>
      <c r="Z51" s="32">
        <v>0.72</v>
      </c>
      <c r="AA51" s="33">
        <v>0.77</v>
      </c>
      <c r="AB51" s="34">
        <v>0.92</v>
      </c>
    </row>
    <row r="52" spans="1:28" s="134" customFormat="1" ht="13.5" customHeight="1">
      <c r="A52" s="563"/>
      <c r="B52" s="379" t="s">
        <v>29</v>
      </c>
      <c r="C52" s="25">
        <v>1</v>
      </c>
      <c r="D52" s="26">
        <v>1</v>
      </c>
      <c r="E52" s="26">
        <v>6</v>
      </c>
      <c r="F52" s="26">
        <v>11</v>
      </c>
      <c r="G52" s="26">
        <v>2</v>
      </c>
      <c r="H52" s="26">
        <v>6</v>
      </c>
      <c r="I52" s="68">
        <v>3</v>
      </c>
      <c r="J52" s="384">
        <f t="shared" si="6"/>
        <v>30</v>
      </c>
      <c r="K52" s="26">
        <v>22</v>
      </c>
      <c r="L52" s="68">
        <v>45</v>
      </c>
      <c r="M52" s="25">
        <v>2319</v>
      </c>
      <c r="N52" s="26">
        <v>2364</v>
      </c>
      <c r="O52" s="27">
        <v>2581</v>
      </c>
      <c r="P52" s="244">
        <f t="shared" si="7"/>
        <v>0.3333333333333333</v>
      </c>
      <c r="Q52" s="69">
        <f t="shared" si="13"/>
        <v>0.16666666666666666</v>
      </c>
      <c r="R52" s="69">
        <f t="shared" si="8"/>
        <v>1.2</v>
      </c>
      <c r="S52" s="69">
        <f t="shared" si="9"/>
        <v>1</v>
      </c>
      <c r="T52" s="69">
        <f t="shared" si="10"/>
        <v>0.5</v>
      </c>
      <c r="U52" s="69">
        <f t="shared" si="11"/>
        <v>1.5</v>
      </c>
      <c r="V52" s="70">
        <f t="shared" si="12"/>
        <v>0.75</v>
      </c>
      <c r="W52" s="250">
        <f t="shared" si="14"/>
        <v>0.8108108108108109</v>
      </c>
      <c r="X52" s="69">
        <v>0.5945945945945946</v>
      </c>
      <c r="Y52" s="70">
        <v>1.2162162162162162</v>
      </c>
      <c r="Z52" s="32">
        <v>0.74</v>
      </c>
      <c r="AA52" s="33">
        <v>0.75</v>
      </c>
      <c r="AB52" s="34">
        <v>0.82</v>
      </c>
    </row>
    <row r="53" spans="1:28" s="134" customFormat="1" ht="13.5" customHeight="1">
      <c r="A53" s="561">
        <v>8</v>
      </c>
      <c r="B53" s="380" t="s">
        <v>30</v>
      </c>
      <c r="C53" s="57">
        <v>2</v>
      </c>
      <c r="D53" s="58">
        <v>2</v>
      </c>
      <c r="E53" s="58">
        <v>2</v>
      </c>
      <c r="F53" s="58">
        <v>5</v>
      </c>
      <c r="G53" s="58">
        <v>5</v>
      </c>
      <c r="H53" s="58">
        <v>0</v>
      </c>
      <c r="I53" s="71">
        <v>3</v>
      </c>
      <c r="J53" s="385">
        <f t="shared" si="6"/>
        <v>19</v>
      </c>
      <c r="K53" s="58">
        <v>29</v>
      </c>
      <c r="L53" s="71">
        <v>32</v>
      </c>
      <c r="M53" s="57">
        <v>2092</v>
      </c>
      <c r="N53" s="58">
        <v>1859</v>
      </c>
      <c r="O53" s="59">
        <v>2352</v>
      </c>
      <c r="P53" s="258">
        <f t="shared" si="7"/>
        <v>0.6666666666666666</v>
      </c>
      <c r="Q53" s="72">
        <f t="shared" si="13"/>
        <v>0.3333333333333333</v>
      </c>
      <c r="R53" s="72">
        <f t="shared" si="8"/>
        <v>0.4</v>
      </c>
      <c r="S53" s="72">
        <f t="shared" si="9"/>
        <v>0.45454545454545453</v>
      </c>
      <c r="T53" s="72">
        <f t="shared" si="10"/>
        <v>1.25</v>
      </c>
      <c r="U53" s="72">
        <f t="shared" si="11"/>
        <v>0</v>
      </c>
      <c r="V53" s="73">
        <f t="shared" si="12"/>
        <v>0.75</v>
      </c>
      <c r="W53" s="251">
        <f t="shared" si="14"/>
        <v>0.5135135135135135</v>
      </c>
      <c r="X53" s="72">
        <v>0.7837837837837838</v>
      </c>
      <c r="Y53" s="73">
        <v>0.8648648648648649</v>
      </c>
      <c r="Z53" s="64">
        <v>0.66</v>
      </c>
      <c r="AA53" s="65">
        <v>0.59</v>
      </c>
      <c r="AB53" s="66">
        <v>0.75</v>
      </c>
    </row>
    <row r="54" spans="1:28" s="134" customFormat="1" ht="13.5" customHeight="1">
      <c r="A54" s="562"/>
      <c r="B54" s="379" t="s">
        <v>31</v>
      </c>
      <c r="C54" s="25">
        <v>1</v>
      </c>
      <c r="D54" s="26">
        <v>4</v>
      </c>
      <c r="E54" s="26">
        <v>1</v>
      </c>
      <c r="F54" s="26">
        <v>6</v>
      </c>
      <c r="G54" s="26">
        <v>2</v>
      </c>
      <c r="H54" s="26">
        <v>0</v>
      </c>
      <c r="I54" s="68">
        <v>6</v>
      </c>
      <c r="J54" s="384">
        <f t="shared" si="6"/>
        <v>20</v>
      </c>
      <c r="K54" s="26">
        <v>23</v>
      </c>
      <c r="L54" s="68">
        <v>36</v>
      </c>
      <c r="M54" s="25">
        <v>1915</v>
      </c>
      <c r="N54" s="26">
        <v>1813</v>
      </c>
      <c r="O54" s="27">
        <v>1956</v>
      </c>
      <c r="P54" s="244">
        <f t="shared" si="7"/>
        <v>0.3333333333333333</v>
      </c>
      <c r="Q54" s="69">
        <f t="shared" si="13"/>
        <v>0.6666666666666666</v>
      </c>
      <c r="R54" s="69">
        <f t="shared" si="8"/>
        <v>0.2</v>
      </c>
      <c r="S54" s="69">
        <f t="shared" si="9"/>
        <v>0.5454545454545454</v>
      </c>
      <c r="T54" s="69">
        <f t="shared" si="10"/>
        <v>0.5</v>
      </c>
      <c r="U54" s="69">
        <f t="shared" si="11"/>
        <v>0</v>
      </c>
      <c r="V54" s="231">
        <f t="shared" si="12"/>
        <v>1.5</v>
      </c>
      <c r="W54" s="250">
        <f t="shared" si="14"/>
        <v>0.5405405405405406</v>
      </c>
      <c r="X54" s="69">
        <v>0.6216216216216216</v>
      </c>
      <c r="Y54" s="70">
        <v>0.972972972972973</v>
      </c>
      <c r="Z54" s="32">
        <v>0.62</v>
      </c>
      <c r="AA54" s="33">
        <v>0.59</v>
      </c>
      <c r="AB54" s="34">
        <v>0.64</v>
      </c>
    </row>
    <row r="55" spans="1:28" s="134" customFormat="1" ht="13.5" customHeight="1">
      <c r="A55" s="562"/>
      <c r="B55" s="379" t="s">
        <v>32</v>
      </c>
      <c r="C55" s="25">
        <v>2</v>
      </c>
      <c r="D55" s="26">
        <v>1</v>
      </c>
      <c r="E55" s="26">
        <v>3</v>
      </c>
      <c r="F55" s="26">
        <v>3</v>
      </c>
      <c r="G55" s="26">
        <v>3</v>
      </c>
      <c r="H55" s="26">
        <v>2</v>
      </c>
      <c r="I55" s="68">
        <v>7</v>
      </c>
      <c r="J55" s="384">
        <f t="shared" si="6"/>
        <v>21</v>
      </c>
      <c r="K55" s="26">
        <v>37</v>
      </c>
      <c r="L55" s="68">
        <v>21</v>
      </c>
      <c r="M55" s="25">
        <v>1657</v>
      </c>
      <c r="N55" s="26">
        <v>1374</v>
      </c>
      <c r="O55" s="27">
        <v>1909</v>
      </c>
      <c r="P55" s="244">
        <f>C55/3</f>
        <v>0.6666666666666666</v>
      </c>
      <c r="Q55" s="69">
        <f t="shared" si="13"/>
        <v>0.16666666666666666</v>
      </c>
      <c r="R55" s="69">
        <f>E55/5</f>
        <v>0.6</v>
      </c>
      <c r="S55" s="69">
        <f>F55/11</f>
        <v>0.2727272727272727</v>
      </c>
      <c r="T55" s="69">
        <f>G55/4</f>
        <v>0.75</v>
      </c>
      <c r="U55" s="69">
        <f t="shared" si="11"/>
        <v>0.5</v>
      </c>
      <c r="V55" s="231">
        <f>I55/4</f>
        <v>1.75</v>
      </c>
      <c r="W55" s="250">
        <f t="shared" si="14"/>
        <v>0.5675675675675675</v>
      </c>
      <c r="X55" s="69">
        <v>1</v>
      </c>
      <c r="Y55" s="70">
        <v>0.5675675675675675</v>
      </c>
      <c r="Z55" s="32">
        <v>0.55</v>
      </c>
      <c r="AA55" s="33">
        <v>0.46</v>
      </c>
      <c r="AB55" s="34">
        <v>0.62</v>
      </c>
    </row>
    <row r="56" spans="1:28" s="134" customFormat="1" ht="13.5" customHeight="1">
      <c r="A56" s="562"/>
      <c r="B56" s="379" t="s">
        <v>33</v>
      </c>
      <c r="C56" s="25">
        <v>4</v>
      </c>
      <c r="D56" s="26">
        <v>0</v>
      </c>
      <c r="E56" s="26">
        <v>3</v>
      </c>
      <c r="F56" s="26">
        <v>10</v>
      </c>
      <c r="G56" s="26">
        <v>2</v>
      </c>
      <c r="H56" s="26">
        <v>0</v>
      </c>
      <c r="I56" s="68">
        <v>5</v>
      </c>
      <c r="J56" s="384">
        <f t="shared" si="6"/>
        <v>24</v>
      </c>
      <c r="K56" s="26">
        <v>25</v>
      </c>
      <c r="L56" s="68">
        <v>52</v>
      </c>
      <c r="M56" s="25">
        <v>1698</v>
      </c>
      <c r="N56" s="26">
        <v>1666</v>
      </c>
      <c r="O56" s="27">
        <v>1642</v>
      </c>
      <c r="P56" s="244">
        <f>C56/3</f>
        <v>1.3333333333333333</v>
      </c>
      <c r="Q56" s="69">
        <f t="shared" si="13"/>
        <v>0</v>
      </c>
      <c r="R56" s="69">
        <f>E56/5</f>
        <v>0.6</v>
      </c>
      <c r="S56" s="69">
        <f>F56/11</f>
        <v>0.9090909090909091</v>
      </c>
      <c r="T56" s="69">
        <f>G56/4</f>
        <v>0.5</v>
      </c>
      <c r="U56" s="69">
        <f t="shared" si="11"/>
        <v>0</v>
      </c>
      <c r="V56" s="231">
        <f>I56/4</f>
        <v>1.25</v>
      </c>
      <c r="W56" s="250">
        <f t="shared" si="14"/>
        <v>0.6486486486486487</v>
      </c>
      <c r="X56" s="69">
        <v>0.6756756756756757</v>
      </c>
      <c r="Y56" s="70">
        <v>1.4054054054054055</v>
      </c>
      <c r="Z56" s="32">
        <v>0.54</v>
      </c>
      <c r="AA56" s="33">
        <v>0.53</v>
      </c>
      <c r="AB56" s="34">
        <v>0.53</v>
      </c>
    </row>
    <row r="57" spans="1:28" s="134" customFormat="1" ht="13.5" customHeight="1">
      <c r="A57" s="563"/>
      <c r="B57" s="381" t="s">
        <v>34</v>
      </c>
      <c r="C57" s="40">
        <v>0</v>
      </c>
      <c r="D57" s="41">
        <v>1</v>
      </c>
      <c r="E57" s="41">
        <v>4</v>
      </c>
      <c r="F57" s="41">
        <v>3</v>
      </c>
      <c r="G57" s="41">
        <v>3</v>
      </c>
      <c r="H57" s="41">
        <v>0</v>
      </c>
      <c r="I57" s="136">
        <v>7</v>
      </c>
      <c r="J57" s="397">
        <f t="shared" si="6"/>
        <v>18</v>
      </c>
      <c r="K57" s="41">
        <v>23</v>
      </c>
      <c r="L57" s="136">
        <v>29</v>
      </c>
      <c r="M57" s="40">
        <v>1113</v>
      </c>
      <c r="N57" s="41">
        <v>1199</v>
      </c>
      <c r="O57" s="42">
        <v>1559</v>
      </c>
      <c r="P57" s="259">
        <f>C57/3</f>
        <v>0</v>
      </c>
      <c r="Q57" s="137">
        <f t="shared" si="13"/>
        <v>0.16666666666666666</v>
      </c>
      <c r="R57" s="137">
        <f>E57/5</f>
        <v>0.8</v>
      </c>
      <c r="S57" s="137">
        <f>F57/11</f>
        <v>0.2727272727272727</v>
      </c>
      <c r="T57" s="137">
        <f>G57/4</f>
        <v>0.75</v>
      </c>
      <c r="U57" s="137">
        <f t="shared" si="11"/>
        <v>0</v>
      </c>
      <c r="V57" s="235">
        <f>I57/4</f>
        <v>1.75</v>
      </c>
      <c r="W57" s="252">
        <f t="shared" si="14"/>
        <v>0.4864864864864865</v>
      </c>
      <c r="X57" s="137">
        <v>0.6216216216216216</v>
      </c>
      <c r="Y57" s="138">
        <v>0.7837837837837838</v>
      </c>
      <c r="Z57" s="47">
        <v>0.36</v>
      </c>
      <c r="AA57" s="48">
        <v>0.38</v>
      </c>
      <c r="AB57" s="49">
        <v>0.5</v>
      </c>
    </row>
    <row r="58" spans="1:28" s="134" customFormat="1" ht="15.75" customHeight="1">
      <c r="A58" s="559" t="s">
        <v>60</v>
      </c>
      <c r="B58" s="560"/>
      <c r="C58" s="238">
        <f aca="true" t="shared" si="15" ref="C58:I58">SUM(C6:C57)</f>
        <v>132</v>
      </c>
      <c r="D58" s="239">
        <f t="shared" si="15"/>
        <v>301</v>
      </c>
      <c r="E58" s="239">
        <f t="shared" si="15"/>
        <v>516</v>
      </c>
      <c r="F58" s="239">
        <f t="shared" si="15"/>
        <v>1183</v>
      </c>
      <c r="G58" s="239">
        <f t="shared" si="15"/>
        <v>322</v>
      </c>
      <c r="H58" s="239">
        <f t="shared" si="15"/>
        <v>241</v>
      </c>
      <c r="I58" s="347">
        <f t="shared" si="15"/>
        <v>413</v>
      </c>
      <c r="J58" s="216">
        <f aca="true" t="shared" si="16" ref="J58:Y58">SUM(J6:J57)</f>
        <v>3108</v>
      </c>
      <c r="K58" s="239">
        <f t="shared" si="16"/>
        <v>2660</v>
      </c>
      <c r="L58" s="311">
        <f t="shared" si="16"/>
        <v>3443</v>
      </c>
      <c r="M58" s="238">
        <f t="shared" si="16"/>
        <v>179337</v>
      </c>
      <c r="N58" s="239">
        <f t="shared" si="16"/>
        <v>209646</v>
      </c>
      <c r="O58" s="240">
        <f t="shared" si="16"/>
        <v>233177</v>
      </c>
      <c r="P58" s="386">
        <f t="shared" si="16"/>
        <v>44</v>
      </c>
      <c r="Q58" s="242">
        <f t="shared" si="16"/>
        <v>50.166666666666664</v>
      </c>
      <c r="R58" s="242">
        <f t="shared" si="16"/>
        <v>103.20000000000002</v>
      </c>
      <c r="S58" s="242">
        <f t="shared" si="16"/>
        <v>107.54545454545452</v>
      </c>
      <c r="T58" s="242">
        <f t="shared" si="16"/>
        <v>80.5</v>
      </c>
      <c r="U58" s="242">
        <f t="shared" si="16"/>
        <v>60.25</v>
      </c>
      <c r="V58" s="243">
        <f t="shared" si="16"/>
        <v>103.25</v>
      </c>
      <c r="W58" s="241">
        <f t="shared" si="16"/>
        <v>84</v>
      </c>
      <c r="X58" s="242">
        <f t="shared" si="16"/>
        <v>71.89189189189193</v>
      </c>
      <c r="Y58" s="243">
        <f t="shared" si="16"/>
        <v>93.05405405405406</v>
      </c>
      <c r="Z58" s="241">
        <f>SUM(Z6:Z57)</f>
        <v>57.00999999999999</v>
      </c>
      <c r="AA58" s="242">
        <f>SUM(AA6:AA57)</f>
        <v>66.72</v>
      </c>
      <c r="AB58" s="243">
        <f>SUM(AB6:AB57)</f>
        <v>75.13</v>
      </c>
    </row>
    <row r="59" spans="2:27" s="398" customFormat="1" ht="13.5" customHeight="1">
      <c r="B59" s="399"/>
      <c r="C59" s="330"/>
      <c r="D59" s="330"/>
      <c r="E59" s="330"/>
      <c r="F59" s="330"/>
      <c r="G59" s="330"/>
      <c r="H59" s="330"/>
      <c r="I59" s="330"/>
      <c r="K59" s="330"/>
      <c r="M59" s="168"/>
      <c r="N59" s="330"/>
      <c r="O59" s="330"/>
      <c r="P59" s="2"/>
      <c r="R59" s="330"/>
      <c r="S59" s="330"/>
      <c r="T59" s="330"/>
      <c r="U59" s="330"/>
      <c r="V59" s="330"/>
      <c r="W59" s="330"/>
      <c r="X59" s="330"/>
      <c r="Y59" s="330"/>
      <c r="Z59" s="330"/>
      <c r="AA59" s="330"/>
    </row>
    <row r="60" ht="12">
      <c r="J60" s="168"/>
    </row>
  </sheetData>
  <sheetProtection/>
  <mergeCells count="33">
    <mergeCell ref="A14:A17"/>
    <mergeCell ref="A6:A9"/>
    <mergeCell ref="W3:Y3"/>
    <mergeCell ref="A19:A22"/>
    <mergeCell ref="A32:A35"/>
    <mergeCell ref="A23:A27"/>
    <mergeCell ref="A28:A31"/>
    <mergeCell ref="A10:A13"/>
    <mergeCell ref="J4:J5"/>
    <mergeCell ref="K4:K5"/>
    <mergeCell ref="Z3:AB3"/>
    <mergeCell ref="M3:O3"/>
    <mergeCell ref="P2:AB2"/>
    <mergeCell ref="C2:O2"/>
    <mergeCell ref="C3:I3"/>
    <mergeCell ref="J3:L3"/>
    <mergeCell ref="P3:V3"/>
    <mergeCell ref="A58:B58"/>
    <mergeCell ref="A53:A57"/>
    <mergeCell ref="A49:A52"/>
    <mergeCell ref="A36:A39"/>
    <mergeCell ref="A45:A48"/>
    <mergeCell ref="A40:A44"/>
    <mergeCell ref="Y4:Y5"/>
    <mergeCell ref="Z4:Z5"/>
    <mergeCell ref="AA4:AA5"/>
    <mergeCell ref="AB4:AB5"/>
    <mergeCell ref="L4:L5"/>
    <mergeCell ref="M4:M5"/>
    <mergeCell ref="N4:N5"/>
    <mergeCell ref="O4:O5"/>
    <mergeCell ref="W4:W5"/>
    <mergeCell ref="X4:X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10:J22 J48" formulaRange="1"/>
    <ignoredError sqref="B6:B24 B25:B45 B46:B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MATE3</cp:lastModifiedBy>
  <cp:lastPrinted>2015-03-27T01:36:17Z</cp:lastPrinted>
  <dcterms:created xsi:type="dcterms:W3CDTF">2004-04-12T06:47:10Z</dcterms:created>
  <dcterms:modified xsi:type="dcterms:W3CDTF">2015-03-27T01:39:28Z</dcterms:modified>
  <cp:category/>
  <cp:version/>
  <cp:contentType/>
  <cp:contentStatus/>
</cp:coreProperties>
</file>