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945" tabRatio="749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/>
  <calcPr fullCalcOnLoad="1" refMode="R1C1"/>
</workbook>
</file>

<file path=xl/sharedStrings.xml><?xml version="1.0" encoding="utf-8"?>
<sst xmlns="http://schemas.openxmlformats.org/spreadsheetml/2006/main" count="476" uniqueCount="202">
  <si>
    <t>週</t>
  </si>
  <si>
    <t>インフルエンザ</t>
  </si>
  <si>
    <t>急性出血性結膜炎</t>
  </si>
  <si>
    <t>流行性角結膜炎</t>
  </si>
  <si>
    <t>小児科</t>
  </si>
  <si>
    <t>合計</t>
  </si>
  <si>
    <t>細菌性髄膜炎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</si>
  <si>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</si>
  <si>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</si>
  <si>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</si>
  <si>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</si>
  <si>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</si>
  <si>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</si>
  <si>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</si>
  <si>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</si>
  <si>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</si>
  <si>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</si>
  <si>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</si>
  <si>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</si>
  <si>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</si>
  <si>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</si>
  <si>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</si>
  <si>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</si>
  <si>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</si>
  <si>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</si>
  <si>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</si>
  <si>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</si>
  <si>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</si>
  <si>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</si>
  <si>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</si>
  <si>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成人麻しん</t>
  </si>
  <si>
    <t>水　痘</t>
  </si>
  <si>
    <t>突発性発しん</t>
  </si>
  <si>
    <t>風しん</t>
  </si>
  <si>
    <r>
      <t>麻しん
　</t>
    </r>
    <r>
      <rPr>
        <sz val="8"/>
        <color indexed="8"/>
        <rFont val="ＭＳ Ｐ明朝"/>
        <family val="1"/>
      </rPr>
      <t>（成人麻しんを除く）</t>
    </r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</si>
  <si>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</si>
  <si>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</si>
  <si>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</si>
  <si>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</si>
  <si>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</si>
  <si>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</si>
  <si>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</si>
  <si>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</si>
  <si>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</si>
  <si>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</si>
  <si>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</si>
  <si>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</si>
  <si>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水　痘</t>
  </si>
  <si>
    <t>突発性発しん</t>
  </si>
  <si>
    <t>風しん</t>
  </si>
  <si>
    <t>麻しん
　（成人麻しんを除く）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</si>
  <si>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</si>
  <si>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</si>
  <si>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</si>
  <si>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</si>
  <si>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</si>
  <si>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</si>
  <si>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</si>
  <si>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</si>
  <si>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</si>
  <si>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</si>
  <si>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</si>
  <si>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</si>
  <si>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</si>
  <si>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</si>
  <si>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</si>
  <si>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</si>
  <si>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</si>
  <si>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</si>
  <si>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</si>
  <si>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</si>
  <si>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</si>
  <si>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</si>
  <si>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</si>
  <si>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</si>
  <si>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</si>
  <si>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</si>
  <si>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</si>
  <si>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</si>
  <si>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</si>
  <si>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</si>
  <si>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</si>
  <si>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</si>
  <si>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1)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</si>
  <si>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</si>
  <si>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</si>
  <si>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</si>
  <si>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</si>
  <si>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</si>
  <si>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</si>
  <si>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</si>
  <si>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2)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</si>
  <si>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</si>
  <si>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1)</t>
    </r>
    <r>
      <rPr>
        <sz val="10.5"/>
        <color indexed="8"/>
        <rFont val="ＭＳ Ｐ明朝"/>
        <family val="1"/>
      </rPr>
      <t>小児科定点疾患については</t>
    </r>
    <r>
      <rPr>
        <sz val="10.5"/>
        <color indexed="8"/>
        <rFont val="Century"/>
        <family val="1"/>
      </rPr>
      <t>20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に計上。</t>
    </r>
  </si>
  <si>
    <r>
      <t>2)</t>
    </r>
    <r>
      <rPr>
        <sz val="10.5"/>
        <color indexed="8"/>
        <rFont val="ＭＳ Ｐ明朝"/>
        <family val="1"/>
      </rPr>
      <t>眼科定点疾患については</t>
    </r>
    <r>
      <rPr>
        <sz val="10.5"/>
        <color indexed="8"/>
        <rFont val="Century"/>
        <family val="1"/>
      </rPr>
      <t>70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</t>
    </r>
  </si>
  <si>
    <t>-</t>
  </si>
  <si>
    <t>-</t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</si>
  <si>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</si>
  <si>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</si>
  <si>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</si>
  <si>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</si>
  <si>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</si>
  <si>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</si>
  <si>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</si>
  <si>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STD定点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</si>
  <si>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</si>
  <si>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</si>
  <si>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</si>
  <si>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</si>
  <si>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</si>
  <si>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</si>
  <si>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</si>
  <si>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</si>
  <si>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</si>
  <si>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</si>
  <si>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</si>
  <si>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</si>
  <si>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</si>
  <si>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</si>
  <si>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</si>
  <si>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</si>
  <si>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</si>
  <si>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</si>
  <si>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</si>
  <si>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</si>
  <si>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</si>
  <si>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</si>
  <si>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</si>
  <si>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</si>
  <si>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</si>
  <si>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</si>
  <si>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</si>
  <si>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</si>
  <si>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</si>
  <si>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</si>
  <si>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</si>
  <si>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</si>
  <si>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</si>
  <si>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</si>
  <si>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</si>
  <si>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</si>
  <si>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</si>
  <si>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</si>
  <si>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</si>
  <si>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</si>
  <si>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メチシリン耐性黄色ブドウ球菌感染症</t>
  </si>
  <si>
    <t>性器ヘルペスウイルス感染症</t>
  </si>
  <si>
    <t>男性</t>
  </si>
  <si>
    <t>女性</t>
  </si>
  <si>
    <t>基幹定点</t>
  </si>
  <si>
    <r>
      <t xml:space="preserve">10/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 9</t>
    </r>
  </si>
  <si>
    <r>
      <t xml:space="preserve">10/10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10/16</t>
    </r>
  </si>
  <si>
    <r>
      <t xml:space="preserve">10/17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10/23</t>
    </r>
  </si>
  <si>
    <r>
      <t xml:space="preserve">10/24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10/30</t>
    </r>
  </si>
  <si>
    <r>
      <t xml:space="preserve">10/31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 6</t>
    </r>
  </si>
  <si>
    <r>
      <t xml:space="preserve">11/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11/13</t>
    </r>
  </si>
  <si>
    <r>
      <t xml:space="preserve">11/14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11/20</t>
    </r>
  </si>
  <si>
    <r>
      <t xml:space="preserve">11/21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11/27</t>
    </r>
  </si>
  <si>
    <r>
      <t xml:space="preserve">11/28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 4</t>
    </r>
  </si>
  <si>
    <r>
      <t xml:space="preserve">12/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12/11</t>
    </r>
  </si>
  <si>
    <r>
      <t xml:space="preserve">12/12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12/18</t>
    </r>
  </si>
  <si>
    <r>
      <t xml:space="preserve">12/19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12/25</t>
    </r>
  </si>
  <si>
    <r>
      <t xml:space="preserve">12/26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 1</t>
    </r>
  </si>
  <si>
    <r>
      <t xml:space="preserve"> 1/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 9</t>
    </r>
  </si>
  <si>
    <r>
      <t xml:space="preserve"> 1/10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1/16</t>
    </r>
  </si>
  <si>
    <r>
      <t xml:space="preserve"> 1/17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1/23</t>
    </r>
  </si>
  <si>
    <r>
      <t xml:space="preserve"> 1/24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1/30</t>
    </r>
  </si>
  <si>
    <r>
      <t xml:space="preserve"> 1/31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6</t>
    </r>
  </si>
  <si>
    <r>
      <t xml:space="preserve"> 2/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2/13</t>
    </r>
  </si>
  <si>
    <r>
      <t xml:space="preserve"> 2/14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2/20</t>
    </r>
  </si>
  <si>
    <r>
      <t xml:space="preserve"> 2/21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2/27</t>
    </r>
  </si>
  <si>
    <r>
      <t xml:space="preserve"> 2/28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6</t>
    </r>
  </si>
  <si>
    <r>
      <t xml:space="preserve"> 3/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3/13</t>
    </r>
  </si>
  <si>
    <r>
      <t xml:space="preserve"> 3/14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3/20</t>
    </r>
  </si>
  <si>
    <r>
      <t xml:space="preserve"> 3/21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3/28</t>
    </r>
  </si>
  <si>
    <r>
      <t xml:space="preserve"> 3/29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3</t>
    </r>
  </si>
  <si>
    <r>
      <t xml:space="preserve"> 4/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4/10</t>
    </r>
  </si>
  <si>
    <r>
      <t xml:space="preserve"> 4/11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4/17</t>
    </r>
  </si>
  <si>
    <r>
      <t xml:space="preserve"> 4/18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4/24</t>
    </r>
  </si>
  <si>
    <r>
      <t xml:space="preserve"> 4/25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1</t>
    </r>
  </si>
  <si>
    <r>
      <t xml:space="preserve"> 5/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8</t>
    </r>
  </si>
  <si>
    <r>
      <t xml:space="preserve"> 5/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5/15</t>
    </r>
  </si>
  <si>
    <r>
      <t xml:space="preserve"> 5/16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5/22</t>
    </r>
  </si>
  <si>
    <r>
      <t xml:space="preserve"> 5/23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5/29</t>
    </r>
  </si>
  <si>
    <r>
      <t xml:space="preserve"> 5/30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 5</t>
    </r>
  </si>
  <si>
    <r>
      <t xml:space="preserve"> 6/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6/12</t>
    </r>
  </si>
  <si>
    <r>
      <t xml:space="preserve"> 6/13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6/19</t>
    </r>
  </si>
  <si>
    <r>
      <t xml:space="preserve"> 6/20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6/26</t>
    </r>
  </si>
  <si>
    <r>
      <t xml:space="preserve"> 6/27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3</t>
    </r>
  </si>
  <si>
    <r>
      <t xml:space="preserve"> 7/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7/10</t>
    </r>
  </si>
  <si>
    <r>
      <t xml:space="preserve"> 7/11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7/17</t>
    </r>
  </si>
  <si>
    <r>
      <t xml:space="preserve"> 7/18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7/24</t>
    </r>
  </si>
  <si>
    <r>
      <t xml:space="preserve"> 7/25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7/31</t>
    </r>
  </si>
  <si>
    <r>
      <t xml:space="preserve"> 8/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7</t>
    </r>
  </si>
  <si>
    <r>
      <t xml:space="preserve"> 8/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8/14</t>
    </r>
  </si>
  <si>
    <r>
      <t xml:space="preserve"> 8/15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8/21</t>
    </r>
  </si>
  <si>
    <r>
      <t xml:space="preserve"> 8/22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8/28</t>
    </r>
  </si>
  <si>
    <r>
      <t xml:space="preserve"> 8/29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4</t>
    </r>
  </si>
  <si>
    <r>
      <t xml:space="preserve"> 9/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9/11</t>
    </r>
  </si>
  <si>
    <r>
      <t xml:space="preserve"> 9/12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9/18</t>
    </r>
  </si>
  <si>
    <r>
      <t xml:space="preserve"> 9/19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9/25</t>
    </r>
  </si>
  <si>
    <r>
      <t xml:space="preserve"> 9/26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 2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</si>
</sst>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</numFmts>
  <fonts count="15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vertAlign val="superscript"/>
      <sz val="10.5"/>
      <color indexed="8"/>
      <name val="Century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5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9" xfId="16" applyNumberFormat="1" applyFont="1" applyFill="1" applyBorder="1" applyAlignment="1">
      <alignment horizontal="right" vertical="center"/>
    </xf>
    <xf numFmtId="188" fontId="8" fillId="0" borderId="1" xfId="16" applyNumberFormat="1" applyFont="1" applyFill="1" applyBorder="1" applyAlignment="1">
      <alignment horizontal="right" vertical="center"/>
    </xf>
    <xf numFmtId="188" fontId="8" fillId="0" borderId="3" xfId="16" applyNumberFormat="1" applyFont="1" applyFill="1" applyBorder="1" applyAlignment="1">
      <alignment horizontal="right" vertical="center"/>
    </xf>
    <xf numFmtId="188" fontId="8" fillId="0" borderId="4" xfId="16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" xfId="0" applyNumberFormat="1" applyFont="1" applyFill="1" applyBorder="1" applyAlignment="1">
      <alignment horizontal="right" vertical="center"/>
    </xf>
    <xf numFmtId="188" fontId="8" fillId="0" borderId="3" xfId="0" applyNumberFormat="1" applyFont="1" applyFill="1" applyBorder="1" applyAlignment="1">
      <alignment horizontal="right" vertical="center"/>
    </xf>
    <xf numFmtId="188" fontId="8" fillId="0" borderId="4" xfId="0" applyNumberFormat="1" applyFont="1" applyFill="1" applyBorder="1" applyAlignment="1">
      <alignment horizontal="right" vertical="center"/>
    </xf>
    <xf numFmtId="188" fontId="8" fillId="0" borderId="10" xfId="16" applyNumberFormat="1" applyFont="1" applyFill="1" applyBorder="1" applyAlignment="1">
      <alignment horizontal="right" vertical="center"/>
    </xf>
    <xf numFmtId="188" fontId="8" fillId="0" borderId="5" xfId="16" applyNumberFormat="1" applyFont="1" applyFill="1" applyBorder="1" applyAlignment="1">
      <alignment horizontal="right" vertical="center"/>
    </xf>
    <xf numFmtId="188" fontId="8" fillId="0" borderId="7" xfId="16" applyNumberFormat="1" applyFont="1" applyFill="1" applyBorder="1" applyAlignment="1">
      <alignment horizontal="right" vertical="center"/>
    </xf>
    <xf numFmtId="188" fontId="8" fillId="0" borderId="8" xfId="16" applyNumberFormat="1" applyFont="1" applyFill="1" applyBorder="1" applyAlignment="1">
      <alignment horizontal="right" vertical="center"/>
    </xf>
    <xf numFmtId="188" fontId="8" fillId="0" borderId="5" xfId="0" applyNumberFormat="1" applyFont="1" applyFill="1" applyBorder="1" applyAlignment="1">
      <alignment horizontal="right" vertical="center"/>
    </xf>
    <xf numFmtId="188" fontId="8" fillId="0" borderId="7" xfId="0" applyNumberFormat="1" applyFont="1" applyFill="1" applyBorder="1" applyAlignment="1">
      <alignment horizontal="right" vertical="center"/>
    </xf>
    <xf numFmtId="188" fontId="8" fillId="0" borderId="8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87" fontId="8" fillId="0" borderId="9" xfId="16" applyNumberFormat="1" applyFont="1" applyFill="1" applyBorder="1" applyAlignment="1">
      <alignment horizontal="right" vertical="center"/>
    </xf>
    <xf numFmtId="187" fontId="8" fillId="0" borderId="1" xfId="16" applyNumberFormat="1" applyFont="1" applyFill="1" applyBorder="1" applyAlignment="1">
      <alignment horizontal="right" vertical="center"/>
    </xf>
    <xf numFmtId="187" fontId="8" fillId="0" borderId="3" xfId="16" applyNumberFormat="1" applyFont="1" applyFill="1" applyBorder="1" applyAlignment="1">
      <alignment horizontal="right" vertical="center"/>
    </xf>
    <xf numFmtId="187" fontId="8" fillId="0" borderId="4" xfId="16" applyNumberFormat="1" applyFont="1" applyFill="1" applyBorder="1" applyAlignment="1">
      <alignment horizontal="right" vertical="center"/>
    </xf>
    <xf numFmtId="187" fontId="8" fillId="0" borderId="10" xfId="16" applyNumberFormat="1" applyFont="1" applyFill="1" applyBorder="1" applyAlignment="1">
      <alignment horizontal="right" vertical="center"/>
    </xf>
    <xf numFmtId="187" fontId="8" fillId="0" borderId="5" xfId="16" applyNumberFormat="1" applyFont="1" applyFill="1" applyBorder="1" applyAlignment="1">
      <alignment horizontal="right" vertical="center"/>
    </xf>
    <xf numFmtId="187" fontId="8" fillId="0" borderId="7" xfId="16" applyNumberFormat="1" applyFont="1" applyFill="1" applyBorder="1" applyAlignment="1">
      <alignment horizontal="right" vertical="center"/>
    </xf>
    <xf numFmtId="187" fontId="8" fillId="0" borderId="8" xfId="16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49" fontId="10" fillId="0" borderId="5" xfId="16" applyNumberFormat="1" applyFont="1" applyFill="1" applyBorder="1" applyAlignment="1">
      <alignment horizontal="center" vertical="center"/>
    </xf>
    <xf numFmtId="49" fontId="10" fillId="0" borderId="7" xfId="16" applyNumberFormat="1" applyFont="1" applyFill="1" applyBorder="1" applyAlignment="1">
      <alignment horizontal="center" vertical="center"/>
    </xf>
    <xf numFmtId="188" fontId="10" fillId="0" borderId="5" xfId="16" applyNumberFormat="1" applyFont="1" applyFill="1" applyBorder="1" applyAlignment="1">
      <alignment horizontal="center" vertical="center"/>
    </xf>
    <xf numFmtId="188" fontId="10" fillId="0" borderId="8" xfId="16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 textRotation="255"/>
    </xf>
    <xf numFmtId="0" fontId="12" fillId="0" borderId="0" xfId="0" applyFont="1" applyFill="1" applyBorder="1" applyAlignment="1">
      <alignment horizontal="center" vertical="top" textRotation="255"/>
    </xf>
    <xf numFmtId="188" fontId="12" fillId="0" borderId="9" xfId="16" applyNumberFormat="1" applyFont="1" applyFill="1" applyBorder="1" applyAlignment="1">
      <alignment horizontal="right" vertical="center"/>
    </xf>
    <xf numFmtId="188" fontId="12" fillId="0" borderId="1" xfId="16" applyNumberFormat="1" applyFont="1" applyFill="1" applyBorder="1" applyAlignment="1">
      <alignment horizontal="right" vertical="center"/>
    </xf>
    <xf numFmtId="188" fontId="12" fillId="0" borderId="3" xfId="16" applyNumberFormat="1" applyFont="1" applyFill="1" applyBorder="1" applyAlignment="1">
      <alignment horizontal="right" vertical="center"/>
    </xf>
    <xf numFmtId="188" fontId="12" fillId="0" borderId="4" xfId="16" applyNumberFormat="1" applyFont="1" applyFill="1" applyBorder="1" applyAlignment="1">
      <alignment horizontal="right" vertical="center"/>
    </xf>
    <xf numFmtId="0" fontId="12" fillId="0" borderId="0" xfId="16" applyNumberFormat="1" applyFont="1" applyFill="1" applyBorder="1" applyAlignment="1">
      <alignment horizontal="right" vertical="center" wrapText="1"/>
    </xf>
    <xf numFmtId="188" fontId="12" fillId="0" borderId="10" xfId="16" applyNumberFormat="1" applyFont="1" applyFill="1" applyBorder="1" applyAlignment="1">
      <alignment horizontal="right" vertical="center"/>
    </xf>
    <xf numFmtId="188" fontId="12" fillId="0" borderId="5" xfId="16" applyNumberFormat="1" applyFont="1" applyFill="1" applyBorder="1" applyAlignment="1">
      <alignment horizontal="right" vertical="center"/>
    </xf>
    <xf numFmtId="188" fontId="12" fillId="0" borderId="7" xfId="16" applyNumberFormat="1" applyFont="1" applyFill="1" applyBorder="1" applyAlignment="1">
      <alignment horizontal="right" vertical="center"/>
    </xf>
    <xf numFmtId="188" fontId="12" fillId="0" borderId="8" xfId="16" applyNumberFormat="1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188" fontId="12" fillId="0" borderId="16" xfId="16" applyNumberFormat="1" applyFont="1" applyBorder="1" applyAlignment="1">
      <alignment horizontal="right" vertical="center"/>
    </xf>
    <xf numFmtId="188" fontId="12" fillId="0" borderId="17" xfId="16" applyNumberFormat="1" applyFont="1" applyBorder="1" applyAlignment="1">
      <alignment horizontal="right" vertical="center"/>
    </xf>
    <xf numFmtId="188" fontId="12" fillId="0" borderId="18" xfId="16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188" fontId="12" fillId="0" borderId="15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19" xfId="16" applyNumberFormat="1" applyFont="1" applyFill="1" applyBorder="1" applyAlignment="1">
      <alignment horizontal="right" vertical="center"/>
    </xf>
    <xf numFmtId="188" fontId="12" fillId="0" borderId="20" xfId="16" applyNumberFormat="1" applyFont="1" applyBorder="1" applyAlignment="1">
      <alignment horizontal="right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188" fontId="13" fillId="0" borderId="11" xfId="16" applyNumberFormat="1" applyFont="1" applyFill="1" applyBorder="1" applyAlignment="1">
      <alignment horizontal="center" vertical="center"/>
    </xf>
    <xf numFmtId="188" fontId="13" fillId="0" borderId="21" xfId="16" applyNumberFormat="1" applyFont="1" applyFill="1" applyBorder="1" applyAlignment="1">
      <alignment horizontal="center" vertical="center"/>
    </xf>
    <xf numFmtId="188" fontId="13" fillId="0" borderId="12" xfId="16" applyNumberFormat="1" applyFont="1" applyFill="1" applyBorder="1" applyAlignment="1">
      <alignment horizontal="center" vertical="center"/>
    </xf>
    <xf numFmtId="188" fontId="13" fillId="0" borderId="13" xfId="16" applyNumberFormat="1" applyFont="1" applyFill="1" applyBorder="1" applyAlignment="1">
      <alignment horizontal="center" vertical="center"/>
    </xf>
    <xf numFmtId="188" fontId="12" fillId="0" borderId="22" xfId="16" applyNumberFormat="1" applyFont="1" applyFill="1" applyBorder="1" applyAlignment="1">
      <alignment vertical="center"/>
    </xf>
    <xf numFmtId="188" fontId="12" fillId="0" borderId="23" xfId="16" applyNumberFormat="1" applyFont="1" applyFill="1" applyBorder="1" applyAlignment="1">
      <alignment vertical="center"/>
    </xf>
    <xf numFmtId="188" fontId="12" fillId="0" borderId="24" xfId="16" applyNumberFormat="1" applyFont="1" applyFill="1" applyBorder="1" applyAlignment="1">
      <alignment vertical="center"/>
    </xf>
    <xf numFmtId="188" fontId="12" fillId="0" borderId="25" xfId="16" applyNumberFormat="1" applyFont="1" applyFill="1" applyBorder="1" applyAlignment="1">
      <alignment vertical="center"/>
    </xf>
    <xf numFmtId="188" fontId="12" fillId="0" borderId="5" xfId="16" applyNumberFormat="1" applyFont="1" applyFill="1" applyBorder="1" applyAlignment="1">
      <alignment vertical="center"/>
    </xf>
    <xf numFmtId="188" fontId="12" fillId="0" borderId="19" xfId="16" applyNumberFormat="1" applyFont="1" applyFill="1" applyBorder="1" applyAlignment="1">
      <alignment vertical="center"/>
    </xf>
    <xf numFmtId="188" fontId="12" fillId="0" borderId="8" xfId="16" applyNumberFormat="1" applyFont="1" applyFill="1" applyBorder="1" applyAlignment="1">
      <alignment vertical="center"/>
    </xf>
    <xf numFmtId="188" fontId="12" fillId="0" borderId="7" xfId="16" applyNumberFormat="1" applyFont="1" applyFill="1" applyBorder="1" applyAlignment="1">
      <alignment vertical="center"/>
    </xf>
    <xf numFmtId="188" fontId="8" fillId="0" borderId="26" xfId="0" applyNumberFormat="1" applyFont="1" applyFill="1" applyBorder="1" applyAlignment="1">
      <alignment horizontal="right" vertical="center"/>
    </xf>
    <xf numFmtId="188" fontId="12" fillId="0" borderId="1" xfId="0" applyNumberFormat="1" applyFont="1" applyFill="1" applyBorder="1" applyAlignment="1">
      <alignment horizontal="right" vertical="center"/>
    </xf>
    <xf numFmtId="188" fontId="12" fillId="0" borderId="4" xfId="0" applyNumberFormat="1" applyFont="1" applyFill="1" applyBorder="1" applyAlignment="1">
      <alignment horizontal="right" vertical="center"/>
    </xf>
    <xf numFmtId="188" fontId="12" fillId="0" borderId="5" xfId="0" applyNumberFormat="1" applyFont="1" applyFill="1" applyBorder="1" applyAlignment="1">
      <alignment horizontal="right" vertical="center"/>
    </xf>
    <xf numFmtId="188" fontId="12" fillId="0" borderId="8" xfId="0" applyNumberFormat="1" applyFont="1" applyFill="1" applyBorder="1" applyAlignment="1">
      <alignment horizontal="right" vertical="center"/>
    </xf>
    <xf numFmtId="188" fontId="12" fillId="0" borderId="11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90" fontId="12" fillId="0" borderId="22" xfId="16" applyNumberFormat="1" applyFont="1" applyFill="1" applyBorder="1" applyAlignment="1">
      <alignment vertical="center"/>
    </xf>
    <xf numFmtId="190" fontId="12" fillId="0" borderId="23" xfId="16" applyNumberFormat="1" applyFont="1" applyFill="1" applyBorder="1" applyAlignment="1">
      <alignment vertical="center"/>
    </xf>
    <xf numFmtId="190" fontId="12" fillId="0" borderId="24" xfId="16" applyNumberFormat="1" applyFont="1" applyFill="1" applyBorder="1" applyAlignment="1">
      <alignment vertical="center"/>
    </xf>
    <xf numFmtId="190" fontId="12" fillId="0" borderId="25" xfId="16" applyNumberFormat="1" applyFont="1" applyFill="1" applyBorder="1" applyAlignment="1">
      <alignment vertical="center"/>
    </xf>
    <xf numFmtId="190" fontId="12" fillId="0" borderId="5" xfId="16" applyNumberFormat="1" applyFont="1" applyFill="1" applyBorder="1" applyAlignment="1">
      <alignment horizontal="right" vertical="center"/>
    </xf>
    <xf numFmtId="190" fontId="12" fillId="0" borderId="19" xfId="16" applyNumberFormat="1" applyFont="1" applyFill="1" applyBorder="1" applyAlignment="1">
      <alignment horizontal="right" vertical="center"/>
    </xf>
    <xf numFmtId="190" fontId="12" fillId="0" borderId="8" xfId="16" applyNumberFormat="1" applyFont="1" applyFill="1" applyBorder="1" applyAlignment="1">
      <alignment horizontal="right" vertical="center"/>
    </xf>
    <xf numFmtId="190" fontId="12" fillId="0" borderId="5" xfId="16" applyNumberFormat="1" applyFont="1" applyFill="1" applyBorder="1" applyAlignment="1">
      <alignment vertical="center"/>
    </xf>
    <xf numFmtId="190" fontId="12" fillId="0" borderId="19" xfId="16" applyNumberFormat="1" applyFont="1" applyFill="1" applyBorder="1" applyAlignment="1">
      <alignment vertical="center"/>
    </xf>
    <xf numFmtId="190" fontId="12" fillId="0" borderId="8" xfId="16" applyNumberFormat="1" applyFont="1" applyFill="1" applyBorder="1" applyAlignment="1">
      <alignment vertical="center"/>
    </xf>
    <xf numFmtId="190" fontId="12" fillId="0" borderId="7" xfId="16" applyNumberFormat="1" applyFont="1" applyFill="1" applyBorder="1" applyAlignment="1">
      <alignment vertical="center"/>
    </xf>
    <xf numFmtId="190" fontId="12" fillId="0" borderId="16" xfId="16" applyNumberFormat="1" applyFont="1" applyBorder="1" applyAlignment="1">
      <alignment horizontal="right" vertical="center"/>
    </xf>
    <xf numFmtId="190" fontId="12" fillId="0" borderId="20" xfId="16" applyNumberFormat="1" applyFont="1" applyBorder="1" applyAlignment="1">
      <alignment horizontal="right" vertical="center"/>
    </xf>
    <xf numFmtId="190" fontId="12" fillId="0" borderId="18" xfId="16" applyNumberFormat="1" applyFont="1" applyBorder="1" applyAlignment="1">
      <alignment horizontal="right" vertical="center"/>
    </xf>
    <xf numFmtId="190" fontId="12" fillId="0" borderId="17" xfId="16" applyNumberFormat="1" applyFont="1" applyBorder="1" applyAlignment="1">
      <alignment horizontal="right" vertical="center"/>
    </xf>
    <xf numFmtId="188" fontId="8" fillId="0" borderId="27" xfId="16" applyNumberFormat="1" applyFont="1" applyBorder="1" applyAlignment="1">
      <alignment horizontal="right" vertical="center"/>
    </xf>
    <xf numFmtId="188" fontId="8" fillId="0" borderId="28" xfId="16" applyNumberFormat="1" applyFont="1" applyBorder="1" applyAlignment="1">
      <alignment horizontal="right" vertical="center"/>
    </xf>
    <xf numFmtId="188" fontId="8" fillId="0" borderId="29" xfId="16" applyNumberFormat="1" applyFont="1" applyBorder="1" applyAlignment="1">
      <alignment horizontal="right" vertical="center"/>
    </xf>
    <xf numFmtId="188" fontId="8" fillId="0" borderId="30" xfId="16" applyNumberFormat="1" applyFont="1" applyBorder="1" applyAlignment="1">
      <alignment horizontal="right" vertical="center"/>
    </xf>
    <xf numFmtId="188" fontId="8" fillId="0" borderId="14" xfId="16" applyNumberFormat="1" applyFont="1" applyBorder="1" applyAlignment="1">
      <alignment horizontal="right" vertical="center"/>
    </xf>
    <xf numFmtId="188" fontId="8" fillId="0" borderId="31" xfId="16" applyNumberFormat="1" applyFont="1" applyBorder="1" applyAlignment="1">
      <alignment horizontal="right" vertical="center"/>
    </xf>
    <xf numFmtId="188" fontId="8" fillId="0" borderId="32" xfId="16" applyNumberFormat="1" applyFont="1" applyBorder="1" applyAlignment="1">
      <alignment horizontal="right" vertical="center"/>
    </xf>
    <xf numFmtId="188" fontId="8" fillId="0" borderId="33" xfId="16" applyNumberFormat="1" applyFont="1" applyBorder="1" applyAlignment="1">
      <alignment horizontal="right" vertical="center"/>
    </xf>
    <xf numFmtId="188" fontId="8" fillId="0" borderId="10" xfId="16" applyNumberFormat="1" applyFont="1" applyBorder="1" applyAlignment="1">
      <alignment horizontal="right" vertical="center"/>
    </xf>
    <xf numFmtId="188" fontId="8" fillId="0" borderId="5" xfId="16" applyNumberFormat="1" applyFont="1" applyBorder="1" applyAlignment="1">
      <alignment horizontal="right" vertical="center"/>
    </xf>
    <xf numFmtId="188" fontId="8" fillId="0" borderId="7" xfId="16" applyNumberFormat="1" applyFont="1" applyBorder="1" applyAlignment="1">
      <alignment horizontal="right" vertical="center"/>
    </xf>
    <xf numFmtId="188" fontId="8" fillId="0" borderId="8" xfId="16" applyNumberFormat="1" applyFont="1" applyBorder="1" applyAlignment="1">
      <alignment horizontal="right" vertical="center"/>
    </xf>
    <xf numFmtId="187" fontId="8" fillId="0" borderId="27" xfId="16" applyNumberFormat="1" applyFont="1" applyBorder="1" applyAlignment="1">
      <alignment horizontal="right" vertical="center"/>
    </xf>
    <xf numFmtId="187" fontId="8" fillId="0" borderId="28" xfId="16" applyNumberFormat="1" applyFont="1" applyBorder="1" applyAlignment="1">
      <alignment horizontal="right" vertical="center"/>
    </xf>
    <xf numFmtId="187" fontId="8" fillId="0" borderId="29" xfId="16" applyNumberFormat="1" applyFont="1" applyBorder="1" applyAlignment="1">
      <alignment horizontal="right" vertical="center"/>
    </xf>
    <xf numFmtId="187" fontId="8" fillId="0" borderId="30" xfId="16" applyNumberFormat="1" applyFont="1" applyBorder="1" applyAlignment="1">
      <alignment horizontal="right" vertical="center"/>
    </xf>
    <xf numFmtId="187" fontId="8" fillId="0" borderId="10" xfId="16" applyNumberFormat="1" applyFont="1" applyBorder="1" applyAlignment="1">
      <alignment horizontal="right" vertical="center"/>
    </xf>
    <xf numFmtId="187" fontId="8" fillId="0" borderId="5" xfId="16" applyNumberFormat="1" applyFont="1" applyBorder="1" applyAlignment="1">
      <alignment horizontal="right" vertical="center"/>
    </xf>
    <xf numFmtId="187" fontId="8" fillId="0" borderId="7" xfId="16" applyNumberFormat="1" applyFont="1" applyBorder="1" applyAlignment="1">
      <alignment horizontal="right" vertical="center"/>
    </xf>
    <xf numFmtId="187" fontId="8" fillId="0" borderId="8" xfId="16" applyNumberFormat="1" applyFont="1" applyBorder="1" applyAlignment="1">
      <alignment horizontal="right" vertical="center"/>
    </xf>
    <xf numFmtId="187" fontId="8" fillId="0" borderId="34" xfId="16" applyNumberFormat="1" applyFont="1" applyBorder="1" applyAlignment="1">
      <alignment horizontal="right" vertical="center"/>
    </xf>
    <xf numFmtId="187" fontId="8" fillId="0" borderId="11" xfId="16" applyNumberFormat="1" applyFont="1" applyBorder="1" applyAlignment="1">
      <alignment horizontal="right" vertical="center"/>
    </xf>
    <xf numFmtId="187" fontId="8" fillId="0" borderId="12" xfId="16" applyNumberFormat="1" applyFont="1" applyBorder="1" applyAlignment="1">
      <alignment horizontal="right" vertical="center"/>
    </xf>
    <xf numFmtId="187" fontId="8" fillId="0" borderId="13" xfId="16" applyNumberFormat="1" applyFont="1" applyBorder="1" applyAlignment="1">
      <alignment horizontal="right" vertical="center"/>
    </xf>
    <xf numFmtId="188" fontId="12" fillId="0" borderId="22" xfId="16" applyNumberFormat="1" applyFont="1" applyFill="1" applyBorder="1" applyAlignment="1">
      <alignment horizontal="right" vertical="center"/>
    </xf>
    <xf numFmtId="188" fontId="12" fillId="0" borderId="23" xfId="16" applyNumberFormat="1" applyFont="1" applyFill="1" applyBorder="1" applyAlignment="1">
      <alignment horizontal="right" vertical="center"/>
    </xf>
    <xf numFmtId="188" fontId="12" fillId="0" borderId="24" xfId="16" applyNumberFormat="1" applyFont="1" applyFill="1" applyBorder="1" applyAlignment="1">
      <alignment horizontal="right" vertical="center"/>
    </xf>
    <xf numFmtId="188" fontId="12" fillId="0" borderId="35" xfId="16" applyNumberFormat="1" applyFont="1" applyFill="1" applyBorder="1" applyAlignment="1">
      <alignment horizontal="right" vertical="center"/>
    </xf>
    <xf numFmtId="188" fontId="12" fillId="0" borderId="36" xfId="16" applyNumberFormat="1" applyFont="1" applyFill="1" applyBorder="1" applyAlignment="1">
      <alignment horizontal="right" vertical="center"/>
    </xf>
    <xf numFmtId="188" fontId="12" fillId="0" borderId="37" xfId="16" applyNumberFormat="1" applyFont="1" applyBorder="1" applyAlignment="1">
      <alignment horizontal="right" vertical="center"/>
    </xf>
    <xf numFmtId="188" fontId="12" fillId="0" borderId="38" xfId="16" applyNumberFormat="1" applyFont="1" applyFill="1" applyBorder="1" applyAlignment="1">
      <alignment horizontal="right" vertical="center"/>
    </xf>
    <xf numFmtId="188" fontId="12" fillId="0" borderId="6" xfId="16" applyNumberFormat="1" applyFont="1" applyFill="1" applyBorder="1" applyAlignment="1">
      <alignment horizontal="right" vertical="center"/>
    </xf>
    <xf numFmtId="188" fontId="12" fillId="0" borderId="39" xfId="16" applyNumberFormat="1" applyFont="1" applyBorder="1" applyAlignment="1">
      <alignment horizontal="right" vertical="center"/>
    </xf>
    <xf numFmtId="188" fontId="13" fillId="0" borderId="40" xfId="16" applyNumberFormat="1" applyFont="1" applyFill="1" applyBorder="1" applyAlignment="1">
      <alignment horizontal="center" vertical="center"/>
    </xf>
    <xf numFmtId="188" fontId="12" fillId="0" borderId="25" xfId="16" applyNumberFormat="1" applyFont="1" applyFill="1" applyBorder="1" applyAlignment="1">
      <alignment horizontal="right" vertical="center"/>
    </xf>
    <xf numFmtId="190" fontId="12" fillId="0" borderId="36" xfId="16" applyNumberFormat="1" applyFont="1" applyFill="1" applyBorder="1" applyAlignment="1">
      <alignment horizontal="right" vertical="center"/>
    </xf>
    <xf numFmtId="190" fontId="12" fillId="0" borderId="37" xfId="16" applyNumberFormat="1" applyFont="1" applyBorder="1" applyAlignment="1">
      <alignment horizontal="right" vertical="center"/>
    </xf>
    <xf numFmtId="190" fontId="12" fillId="0" borderId="1" xfId="16" applyNumberFormat="1" applyFont="1" applyFill="1" applyBorder="1" applyAlignment="1">
      <alignment horizontal="right" vertical="center"/>
    </xf>
    <xf numFmtId="190" fontId="12" fillId="0" borderId="3" xfId="16" applyNumberFormat="1" applyFont="1" applyFill="1" applyBorder="1" applyAlignment="1">
      <alignment horizontal="right" vertical="center"/>
    </xf>
    <xf numFmtId="190" fontId="12" fillId="0" borderId="4" xfId="16" applyNumberFormat="1" applyFont="1" applyFill="1" applyBorder="1" applyAlignment="1">
      <alignment horizontal="right" vertical="center"/>
    </xf>
    <xf numFmtId="190" fontId="12" fillId="0" borderId="7" xfId="16" applyNumberFormat="1" applyFont="1" applyFill="1" applyBorder="1" applyAlignment="1">
      <alignment horizontal="right" vertical="center"/>
    </xf>
    <xf numFmtId="188" fontId="13" fillId="0" borderId="41" xfId="16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top" textRotation="255"/>
    </xf>
    <xf numFmtId="0" fontId="8" fillId="0" borderId="42" xfId="0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188" fontId="8" fillId="0" borderId="44" xfId="16" applyNumberFormat="1" applyFont="1" applyFill="1" applyBorder="1" applyAlignment="1">
      <alignment horizontal="right" vertical="center"/>
    </xf>
    <xf numFmtId="188" fontId="8" fillId="0" borderId="42" xfId="16" applyNumberFormat="1" applyFont="1" applyFill="1" applyBorder="1" applyAlignment="1">
      <alignment horizontal="right" vertical="center"/>
    </xf>
    <xf numFmtId="188" fontId="8" fillId="0" borderId="45" xfId="16" applyNumberFormat="1" applyFont="1" applyFill="1" applyBorder="1" applyAlignment="1">
      <alignment horizontal="right" vertical="center"/>
    </xf>
    <xf numFmtId="188" fontId="8" fillId="0" borderId="46" xfId="16" applyNumberFormat="1" applyFont="1" applyFill="1" applyBorder="1" applyAlignment="1">
      <alignment horizontal="right" vertical="center"/>
    </xf>
    <xf numFmtId="188" fontId="8" fillId="0" borderId="47" xfId="16" applyNumberFormat="1" applyFont="1" applyFill="1" applyBorder="1" applyAlignment="1">
      <alignment horizontal="right" vertical="center"/>
    </xf>
    <xf numFmtId="188" fontId="8" fillId="0" borderId="19" xfId="16" applyNumberFormat="1" applyFont="1" applyFill="1" applyBorder="1" applyAlignment="1">
      <alignment horizontal="right" vertical="center"/>
    </xf>
    <xf numFmtId="188" fontId="8" fillId="0" borderId="48" xfId="16" applyNumberFormat="1" applyFont="1" applyFill="1" applyBorder="1" applyAlignment="1">
      <alignment horizontal="right" vertical="center"/>
    </xf>
    <xf numFmtId="188" fontId="8" fillId="0" borderId="49" xfId="16" applyNumberFormat="1" applyFont="1" applyBorder="1" applyAlignment="1">
      <alignment horizontal="right" vertical="center"/>
    </xf>
    <xf numFmtId="188" fontId="8" fillId="0" borderId="19" xfId="16" applyNumberFormat="1" applyFont="1" applyBorder="1" applyAlignment="1">
      <alignment horizontal="right" vertical="center"/>
    </xf>
    <xf numFmtId="188" fontId="8" fillId="0" borderId="50" xfId="16" applyNumberFormat="1" applyFont="1" applyBorder="1" applyAlignment="1">
      <alignment horizontal="right" vertical="center"/>
    </xf>
    <xf numFmtId="187" fontId="8" fillId="0" borderId="47" xfId="16" applyNumberFormat="1" applyFont="1" applyFill="1" applyBorder="1" applyAlignment="1">
      <alignment horizontal="right" vertical="center"/>
    </xf>
    <xf numFmtId="187" fontId="8" fillId="0" borderId="19" xfId="16" applyNumberFormat="1" applyFont="1" applyFill="1" applyBorder="1" applyAlignment="1">
      <alignment horizontal="right" vertical="center"/>
    </xf>
    <xf numFmtId="187" fontId="8" fillId="0" borderId="49" xfId="16" applyNumberFormat="1" applyFont="1" applyBorder="1" applyAlignment="1">
      <alignment horizontal="right" vertical="center"/>
    </xf>
    <xf numFmtId="187" fontId="8" fillId="0" borderId="19" xfId="16" applyNumberFormat="1" applyFont="1" applyBorder="1" applyAlignment="1">
      <alignment horizontal="right" vertical="center"/>
    </xf>
    <xf numFmtId="187" fontId="8" fillId="0" borderId="21" xfId="16" applyNumberFormat="1" applyFont="1" applyBorder="1" applyAlignment="1">
      <alignment horizontal="right" vertical="center"/>
    </xf>
    <xf numFmtId="0" fontId="7" fillId="0" borderId="51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top" textRotation="255"/>
    </xf>
    <xf numFmtId="0" fontId="8" fillId="0" borderId="53" xfId="0" applyFont="1" applyFill="1" applyBorder="1" applyAlignment="1">
      <alignment horizontal="center" vertical="top" textRotation="255"/>
    </xf>
    <xf numFmtId="0" fontId="6" fillId="0" borderId="54" xfId="0" applyFont="1" applyFill="1" applyBorder="1" applyAlignment="1">
      <alignment horizontal="center" vertical="top" textRotation="255"/>
    </xf>
    <xf numFmtId="0" fontId="6" fillId="0" borderId="55" xfId="0" applyFont="1" applyFill="1" applyBorder="1" applyAlignment="1">
      <alignment horizontal="center" vertical="top" textRotation="255" wrapText="1"/>
    </xf>
    <xf numFmtId="0" fontId="6" fillId="0" borderId="55" xfId="0" applyFont="1" applyFill="1" applyBorder="1" applyAlignment="1">
      <alignment horizontal="center" vertical="top" textRotation="255"/>
    </xf>
    <xf numFmtId="0" fontId="6" fillId="0" borderId="53" xfId="0" applyFont="1" applyFill="1" applyBorder="1" applyAlignment="1">
      <alignment horizontal="center" vertical="top" textRotation="255"/>
    </xf>
    <xf numFmtId="0" fontId="6" fillId="0" borderId="56" xfId="0" applyFont="1" applyFill="1" applyBorder="1" applyAlignment="1">
      <alignment horizontal="center" vertical="top" textRotation="255"/>
    </xf>
    <xf numFmtId="188" fontId="12" fillId="0" borderId="47" xfId="16" applyNumberFormat="1" applyFont="1" applyFill="1" applyBorder="1" applyAlignment="1">
      <alignment horizontal="right" vertical="center"/>
    </xf>
    <xf numFmtId="49" fontId="10" fillId="0" borderId="19" xfId="16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top" textRotation="255"/>
    </xf>
    <xf numFmtId="0" fontId="13" fillId="0" borderId="50" xfId="0" applyFont="1" applyFill="1" applyBorder="1" applyAlignment="1">
      <alignment horizontal="center" vertical="top" textRotation="255"/>
    </xf>
    <xf numFmtId="0" fontId="13" fillId="0" borderId="32" xfId="0" applyFont="1" applyFill="1" applyBorder="1" applyAlignment="1">
      <alignment horizontal="center" vertical="top" textRotation="255" wrapText="1"/>
    </xf>
    <xf numFmtId="0" fontId="13" fillId="0" borderId="32" xfId="0" applyFont="1" applyFill="1" applyBorder="1" applyAlignment="1">
      <alignment horizontal="center" vertical="top" textRotation="255"/>
    </xf>
    <xf numFmtId="0" fontId="13" fillId="0" borderId="33" xfId="0" applyFont="1" applyFill="1" applyBorder="1" applyAlignment="1">
      <alignment horizontal="center" vertical="top" textRotation="255"/>
    </xf>
    <xf numFmtId="0" fontId="10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49" fontId="6" fillId="0" borderId="61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69" xfId="0" applyFont="1" applyBorder="1" applyAlignment="1">
      <alignment horizontal="center" vertical="center"/>
    </xf>
    <xf numFmtId="49" fontId="12" fillId="0" borderId="70" xfId="0" applyNumberFormat="1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13" fillId="0" borderId="72" xfId="0" applyFont="1" applyFill="1" applyBorder="1" applyAlignment="1">
      <alignment horizontal="center" vertical="top" textRotation="255"/>
    </xf>
    <xf numFmtId="0" fontId="13" fillId="0" borderId="71" xfId="0" applyFont="1" applyFill="1" applyBorder="1" applyAlignment="1">
      <alignment horizontal="center" vertical="top" textRotation="255" wrapText="1"/>
    </xf>
    <xf numFmtId="0" fontId="13" fillId="0" borderId="5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top" textRotation="255"/>
    </xf>
    <xf numFmtId="0" fontId="13" fillId="0" borderId="74" xfId="0" applyFont="1" applyFill="1" applyBorder="1" applyAlignment="1">
      <alignment horizontal="center" vertical="top" textRotation="255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top" textRotation="255" wrapText="1"/>
    </xf>
    <xf numFmtId="0" fontId="13" fillId="0" borderId="38" xfId="0" applyFont="1" applyFill="1" applyBorder="1" applyAlignment="1">
      <alignment horizontal="center" vertical="top" textRotation="255" wrapText="1"/>
    </xf>
    <xf numFmtId="0" fontId="13" fillId="0" borderId="35" xfId="0" applyFont="1" applyFill="1" applyBorder="1" applyAlignment="1">
      <alignment horizontal="center" vertical="top" textRotation="255" wrapText="1"/>
    </xf>
    <xf numFmtId="0" fontId="13" fillId="0" borderId="75" xfId="0" applyFont="1" applyFill="1" applyBorder="1" applyAlignment="1">
      <alignment horizontal="center" vertical="top" textRotation="255"/>
    </xf>
    <xf numFmtId="0" fontId="13" fillId="0" borderId="38" xfId="0" applyFont="1" applyFill="1" applyBorder="1" applyAlignment="1">
      <alignment horizontal="center" vertical="top" textRotation="255"/>
    </xf>
    <xf numFmtId="0" fontId="13" fillId="0" borderId="35" xfId="0" applyFont="1" applyFill="1" applyBorder="1" applyAlignment="1">
      <alignment horizontal="center" vertical="top" textRotation="255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72" xfId="0" applyFont="1" applyFill="1" applyBorder="1" applyAlignment="1">
      <alignment horizontal="center" vertical="top" textRotation="255" wrapText="1"/>
    </xf>
    <xf numFmtId="0" fontId="13" fillId="0" borderId="31" xfId="0" applyFont="1" applyFill="1" applyBorder="1" applyAlignment="1">
      <alignment horizontal="center" vertical="top" textRotation="255"/>
    </xf>
    <xf numFmtId="0" fontId="13" fillId="0" borderId="73" xfId="0" applyFont="1" applyFill="1" applyBorder="1" applyAlignment="1">
      <alignment horizontal="center" vertical="top" textRotation="255" wrapText="1"/>
    </xf>
    <xf numFmtId="0" fontId="13" fillId="0" borderId="76" xfId="0" applyFont="1" applyFill="1" applyBorder="1" applyAlignment="1">
      <alignment horizontal="center" vertical="top" textRotation="255" wrapText="1"/>
    </xf>
    <xf numFmtId="0" fontId="13" fillId="0" borderId="74" xfId="0" applyFont="1" applyFill="1" applyBorder="1" applyAlignment="1">
      <alignment horizontal="center" vertical="top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showGridLines="0" showZero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3.75390625" style="4" customWidth="1"/>
    <col min="3" max="3" width="7.50390625" style="1" bestFit="1" customWidth="1"/>
    <col min="4" max="5" width="6.25390625" style="1" customWidth="1"/>
    <col min="6" max="8" width="6.875" style="1" customWidth="1"/>
    <col min="9" max="12" width="6.25390625" style="1" customWidth="1"/>
    <col min="13" max="13" width="6.875" style="1" customWidth="1"/>
    <col min="14" max="16" width="6.25390625" style="1" customWidth="1"/>
    <col min="17" max="17" width="5.625" style="1" customWidth="1"/>
    <col min="18" max="18" width="6.25390625" style="1" customWidth="1"/>
    <col min="19" max="23" width="5.625" style="1" customWidth="1"/>
    <col min="24" max="24" width="2.125" style="1" customWidth="1"/>
    <col min="25" max="28" width="5.125" style="1" customWidth="1"/>
    <col min="29" max="16384" width="9.00390625" style="1" customWidth="1"/>
  </cols>
  <sheetData>
    <row r="1" spans="1:28" ht="28.5" customHeight="1">
      <c r="A1" s="6" t="s">
        <v>54</v>
      </c>
      <c r="W1" s="10" t="s">
        <v>14</v>
      </c>
      <c r="AB1" s="10"/>
    </row>
    <row r="2" spans="1:28" s="7" customFormat="1" ht="21">
      <c r="A2" s="200" t="s">
        <v>0</v>
      </c>
      <c r="B2" s="202" t="s">
        <v>37</v>
      </c>
      <c r="C2" s="180" t="s">
        <v>13</v>
      </c>
      <c r="D2" s="209" t="s">
        <v>10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 t="s">
        <v>11</v>
      </c>
      <c r="R2" s="211"/>
      <c r="S2" s="210" t="s">
        <v>149</v>
      </c>
      <c r="T2" s="212"/>
      <c r="U2" s="212"/>
      <c r="V2" s="212"/>
      <c r="W2" s="213"/>
      <c r="Y2" s="206" t="s">
        <v>9</v>
      </c>
      <c r="Z2" s="207"/>
      <c r="AA2" s="207"/>
      <c r="AB2" s="208"/>
    </row>
    <row r="3" spans="1:28" s="9" customFormat="1" ht="118.5" customHeight="1">
      <c r="A3" s="201"/>
      <c r="B3" s="203"/>
      <c r="C3" s="181" t="s">
        <v>1</v>
      </c>
      <c r="D3" s="182" t="s">
        <v>36</v>
      </c>
      <c r="E3" s="183" t="s">
        <v>15</v>
      </c>
      <c r="F3" s="184" t="s">
        <v>16</v>
      </c>
      <c r="G3" s="185" t="s">
        <v>17</v>
      </c>
      <c r="H3" s="185" t="s">
        <v>31</v>
      </c>
      <c r="I3" s="185" t="s">
        <v>18</v>
      </c>
      <c r="J3" s="185" t="s">
        <v>19</v>
      </c>
      <c r="K3" s="185" t="s">
        <v>32</v>
      </c>
      <c r="L3" s="185" t="s">
        <v>20</v>
      </c>
      <c r="M3" s="185" t="s">
        <v>33</v>
      </c>
      <c r="N3" s="185" t="s">
        <v>21</v>
      </c>
      <c r="O3" s="184" t="s">
        <v>34</v>
      </c>
      <c r="P3" s="185" t="s">
        <v>22</v>
      </c>
      <c r="Q3" s="186" t="s">
        <v>2</v>
      </c>
      <c r="R3" s="187" t="s">
        <v>3</v>
      </c>
      <c r="S3" s="185" t="s">
        <v>6</v>
      </c>
      <c r="T3" s="185" t="s">
        <v>7</v>
      </c>
      <c r="U3" s="185" t="s">
        <v>8</v>
      </c>
      <c r="V3" s="184" t="s">
        <v>35</v>
      </c>
      <c r="W3" s="187" t="s">
        <v>30</v>
      </c>
      <c r="X3" s="8"/>
      <c r="Y3" s="186" t="s">
        <v>23</v>
      </c>
      <c r="Z3" s="185" t="s">
        <v>4</v>
      </c>
      <c r="AA3" s="185" t="s">
        <v>38</v>
      </c>
      <c r="AB3" s="187" t="s">
        <v>39</v>
      </c>
    </row>
    <row r="4" spans="1:28" s="17" customFormat="1" ht="12" customHeight="1">
      <c r="A4" s="11">
        <v>1</v>
      </c>
      <c r="B4" s="12" t="s">
        <v>163</v>
      </c>
      <c r="C4" s="25">
        <v>9</v>
      </c>
      <c r="D4" s="26">
        <v>9</v>
      </c>
      <c r="E4" s="169">
        <v>4</v>
      </c>
      <c r="F4" s="27">
        <v>32</v>
      </c>
      <c r="G4" s="27">
        <v>496</v>
      </c>
      <c r="H4" s="27">
        <v>174</v>
      </c>
      <c r="I4" s="27">
        <v>4</v>
      </c>
      <c r="J4" s="27">
        <v>4</v>
      </c>
      <c r="K4" s="27">
        <v>45</v>
      </c>
      <c r="L4" s="27">
        <v>1</v>
      </c>
      <c r="M4" s="27">
        <v>0</v>
      </c>
      <c r="N4" s="27">
        <v>1</v>
      </c>
      <c r="O4" s="27">
        <v>0</v>
      </c>
      <c r="P4" s="27">
        <v>64</v>
      </c>
      <c r="Q4" s="26">
        <v>0</v>
      </c>
      <c r="R4" s="28">
        <v>9</v>
      </c>
      <c r="S4" s="27">
        <v>0</v>
      </c>
      <c r="T4" s="27">
        <v>0</v>
      </c>
      <c r="U4" s="27">
        <v>2</v>
      </c>
      <c r="V4" s="27">
        <v>0</v>
      </c>
      <c r="W4" s="28">
        <v>0</v>
      </c>
      <c r="X4" s="29"/>
      <c r="Y4" s="30">
        <v>64</v>
      </c>
      <c r="Z4" s="31">
        <v>39</v>
      </c>
      <c r="AA4" s="31">
        <v>7</v>
      </c>
      <c r="AB4" s="32">
        <v>6</v>
      </c>
    </row>
    <row r="5" spans="1:28" s="17" customFormat="1" ht="12" customHeight="1">
      <c r="A5" s="18">
        <v>2</v>
      </c>
      <c r="B5" s="19" t="s">
        <v>164</v>
      </c>
      <c r="C5" s="33">
        <v>5</v>
      </c>
      <c r="D5" s="34">
        <v>7</v>
      </c>
      <c r="E5" s="170">
        <v>3</v>
      </c>
      <c r="F5" s="35">
        <v>63</v>
      </c>
      <c r="G5" s="35">
        <v>609</v>
      </c>
      <c r="H5" s="35">
        <v>90</v>
      </c>
      <c r="I5" s="35">
        <v>5</v>
      </c>
      <c r="J5" s="35">
        <v>2</v>
      </c>
      <c r="K5" s="35">
        <v>38</v>
      </c>
      <c r="L5" s="35">
        <v>0</v>
      </c>
      <c r="M5" s="35">
        <v>0</v>
      </c>
      <c r="N5" s="35">
        <v>1</v>
      </c>
      <c r="O5" s="35">
        <v>0</v>
      </c>
      <c r="P5" s="35">
        <v>56</v>
      </c>
      <c r="Q5" s="34">
        <v>0</v>
      </c>
      <c r="R5" s="36">
        <v>7</v>
      </c>
      <c r="S5" s="35">
        <v>0</v>
      </c>
      <c r="T5" s="35">
        <v>1</v>
      </c>
      <c r="U5" s="35">
        <v>1</v>
      </c>
      <c r="V5" s="35">
        <v>0</v>
      </c>
      <c r="W5" s="36">
        <v>0</v>
      </c>
      <c r="X5" s="29"/>
      <c r="Y5" s="37">
        <v>64</v>
      </c>
      <c r="Z5" s="38">
        <v>39</v>
      </c>
      <c r="AA5" s="38">
        <v>7</v>
      </c>
      <c r="AB5" s="39">
        <v>6</v>
      </c>
    </row>
    <row r="6" spans="1:28" s="17" customFormat="1" ht="12" customHeight="1">
      <c r="A6" s="18">
        <v>3</v>
      </c>
      <c r="B6" s="19" t="s">
        <v>165</v>
      </c>
      <c r="C6" s="33">
        <v>16</v>
      </c>
      <c r="D6" s="34">
        <v>3</v>
      </c>
      <c r="E6" s="170">
        <v>4</v>
      </c>
      <c r="F6" s="35">
        <v>96</v>
      </c>
      <c r="G6" s="35">
        <v>576</v>
      </c>
      <c r="H6" s="35">
        <v>125</v>
      </c>
      <c r="I6" s="35">
        <v>8</v>
      </c>
      <c r="J6" s="35">
        <v>0</v>
      </c>
      <c r="K6" s="35">
        <v>40</v>
      </c>
      <c r="L6" s="35">
        <v>0</v>
      </c>
      <c r="M6" s="35">
        <v>0</v>
      </c>
      <c r="N6" s="35">
        <v>3</v>
      </c>
      <c r="O6" s="35">
        <v>0</v>
      </c>
      <c r="P6" s="35">
        <v>58</v>
      </c>
      <c r="Q6" s="34">
        <v>0</v>
      </c>
      <c r="R6" s="36">
        <v>6</v>
      </c>
      <c r="S6" s="35">
        <v>0</v>
      </c>
      <c r="T6" s="35">
        <v>2</v>
      </c>
      <c r="U6" s="35">
        <v>10</v>
      </c>
      <c r="V6" s="35">
        <v>0</v>
      </c>
      <c r="W6" s="36">
        <v>0</v>
      </c>
      <c r="X6" s="29"/>
      <c r="Y6" s="37">
        <v>64</v>
      </c>
      <c r="Z6" s="38">
        <v>39</v>
      </c>
      <c r="AA6" s="38">
        <v>7</v>
      </c>
      <c r="AB6" s="39">
        <v>6</v>
      </c>
    </row>
    <row r="7" spans="1:28" s="17" customFormat="1" ht="12" customHeight="1">
      <c r="A7" s="18">
        <v>4</v>
      </c>
      <c r="B7" s="19" t="s">
        <v>166</v>
      </c>
      <c r="C7" s="33">
        <v>91</v>
      </c>
      <c r="D7" s="34">
        <v>8</v>
      </c>
      <c r="E7" s="170">
        <v>3</v>
      </c>
      <c r="F7" s="35">
        <v>112</v>
      </c>
      <c r="G7" s="35">
        <v>593</v>
      </c>
      <c r="H7" s="35">
        <v>73</v>
      </c>
      <c r="I7" s="35">
        <v>7</v>
      </c>
      <c r="J7" s="35">
        <v>2</v>
      </c>
      <c r="K7" s="35">
        <v>32</v>
      </c>
      <c r="L7" s="35">
        <v>0</v>
      </c>
      <c r="M7" s="35">
        <v>0</v>
      </c>
      <c r="N7" s="35">
        <v>2</v>
      </c>
      <c r="O7" s="35">
        <v>0</v>
      </c>
      <c r="P7" s="35">
        <v>39</v>
      </c>
      <c r="Q7" s="34">
        <v>0</v>
      </c>
      <c r="R7" s="36">
        <v>8</v>
      </c>
      <c r="S7" s="35">
        <v>0</v>
      </c>
      <c r="T7" s="35">
        <v>0</v>
      </c>
      <c r="U7" s="35">
        <v>1</v>
      </c>
      <c r="V7" s="35">
        <v>0</v>
      </c>
      <c r="W7" s="36">
        <v>0</v>
      </c>
      <c r="X7" s="29"/>
      <c r="Y7" s="37">
        <v>64</v>
      </c>
      <c r="Z7" s="38">
        <v>39</v>
      </c>
      <c r="AA7" s="38">
        <v>7</v>
      </c>
      <c r="AB7" s="39">
        <v>6</v>
      </c>
    </row>
    <row r="8" spans="1:28" s="17" customFormat="1" ht="12" customHeight="1">
      <c r="A8" s="18">
        <v>5</v>
      </c>
      <c r="B8" s="19" t="s">
        <v>167</v>
      </c>
      <c r="C8" s="33">
        <v>182</v>
      </c>
      <c r="D8" s="34">
        <v>2</v>
      </c>
      <c r="E8" s="170">
        <v>3</v>
      </c>
      <c r="F8" s="35">
        <v>78</v>
      </c>
      <c r="G8" s="35">
        <v>431</v>
      </c>
      <c r="H8" s="35">
        <v>84</v>
      </c>
      <c r="I8" s="35">
        <v>3</v>
      </c>
      <c r="J8" s="35">
        <v>1</v>
      </c>
      <c r="K8" s="35">
        <v>40</v>
      </c>
      <c r="L8" s="35">
        <v>0</v>
      </c>
      <c r="M8" s="35">
        <v>0</v>
      </c>
      <c r="N8" s="35">
        <v>1</v>
      </c>
      <c r="O8" s="35">
        <v>0</v>
      </c>
      <c r="P8" s="35">
        <v>38</v>
      </c>
      <c r="Q8" s="34">
        <v>0</v>
      </c>
      <c r="R8" s="36">
        <v>9</v>
      </c>
      <c r="S8" s="35">
        <v>0</v>
      </c>
      <c r="T8" s="35">
        <v>0</v>
      </c>
      <c r="U8" s="35">
        <v>0</v>
      </c>
      <c r="V8" s="35">
        <v>0</v>
      </c>
      <c r="W8" s="36">
        <v>0</v>
      </c>
      <c r="X8" s="29"/>
      <c r="Y8" s="37">
        <v>64</v>
      </c>
      <c r="Z8" s="38">
        <v>39</v>
      </c>
      <c r="AA8" s="38">
        <v>7</v>
      </c>
      <c r="AB8" s="39">
        <v>6</v>
      </c>
    </row>
    <row r="9" spans="1:28" s="17" customFormat="1" ht="12" customHeight="1">
      <c r="A9" s="18">
        <v>6</v>
      </c>
      <c r="B9" s="19" t="s">
        <v>168</v>
      </c>
      <c r="C9" s="33">
        <v>454</v>
      </c>
      <c r="D9" s="34">
        <v>3</v>
      </c>
      <c r="E9" s="170">
        <v>8</v>
      </c>
      <c r="F9" s="35">
        <v>113</v>
      </c>
      <c r="G9" s="35">
        <v>439</v>
      </c>
      <c r="H9" s="35">
        <v>79</v>
      </c>
      <c r="I9" s="35">
        <v>9</v>
      </c>
      <c r="J9" s="35">
        <v>5</v>
      </c>
      <c r="K9" s="35">
        <v>36</v>
      </c>
      <c r="L9" s="35">
        <v>1</v>
      </c>
      <c r="M9" s="35">
        <v>0</v>
      </c>
      <c r="N9" s="35">
        <v>2</v>
      </c>
      <c r="O9" s="35">
        <v>0</v>
      </c>
      <c r="P9" s="35">
        <v>34</v>
      </c>
      <c r="Q9" s="34">
        <v>0</v>
      </c>
      <c r="R9" s="36">
        <v>10</v>
      </c>
      <c r="S9" s="35">
        <v>0</v>
      </c>
      <c r="T9" s="35">
        <v>0</v>
      </c>
      <c r="U9" s="35">
        <v>3</v>
      </c>
      <c r="V9" s="35">
        <v>0</v>
      </c>
      <c r="W9" s="36">
        <v>0</v>
      </c>
      <c r="X9" s="29"/>
      <c r="Y9" s="37">
        <v>64</v>
      </c>
      <c r="Z9" s="38">
        <v>39</v>
      </c>
      <c r="AA9" s="38">
        <v>7</v>
      </c>
      <c r="AB9" s="39">
        <v>6</v>
      </c>
    </row>
    <row r="10" spans="1:28" s="17" customFormat="1" ht="12" customHeight="1">
      <c r="A10" s="18">
        <v>7</v>
      </c>
      <c r="B10" s="19" t="s">
        <v>169</v>
      </c>
      <c r="C10" s="33">
        <v>1026</v>
      </c>
      <c r="D10" s="34">
        <v>2</v>
      </c>
      <c r="E10" s="170">
        <v>3</v>
      </c>
      <c r="F10" s="35">
        <v>80</v>
      </c>
      <c r="G10" s="35">
        <v>440</v>
      </c>
      <c r="H10" s="35">
        <v>73</v>
      </c>
      <c r="I10" s="35">
        <v>17</v>
      </c>
      <c r="J10" s="35">
        <v>5</v>
      </c>
      <c r="K10" s="35">
        <v>49</v>
      </c>
      <c r="L10" s="35">
        <v>0</v>
      </c>
      <c r="M10" s="35">
        <v>0</v>
      </c>
      <c r="N10" s="35">
        <v>4</v>
      </c>
      <c r="O10" s="35">
        <v>0</v>
      </c>
      <c r="P10" s="35">
        <v>67</v>
      </c>
      <c r="Q10" s="34">
        <v>0</v>
      </c>
      <c r="R10" s="36">
        <v>12</v>
      </c>
      <c r="S10" s="35">
        <v>0</v>
      </c>
      <c r="T10" s="35">
        <v>0</v>
      </c>
      <c r="U10" s="35">
        <v>0</v>
      </c>
      <c r="V10" s="35">
        <v>0</v>
      </c>
      <c r="W10" s="36">
        <v>0</v>
      </c>
      <c r="X10" s="29"/>
      <c r="Y10" s="37">
        <v>64</v>
      </c>
      <c r="Z10" s="38">
        <v>39</v>
      </c>
      <c r="AA10" s="38">
        <v>7</v>
      </c>
      <c r="AB10" s="39">
        <v>6</v>
      </c>
    </row>
    <row r="11" spans="1:28" s="17" customFormat="1" ht="12" customHeight="1">
      <c r="A11" s="18">
        <v>8</v>
      </c>
      <c r="B11" s="19" t="s">
        <v>170</v>
      </c>
      <c r="C11" s="33">
        <v>2321</v>
      </c>
      <c r="D11" s="34">
        <v>4</v>
      </c>
      <c r="E11" s="170">
        <v>10</v>
      </c>
      <c r="F11" s="35">
        <v>57</v>
      </c>
      <c r="G11" s="35">
        <v>397</v>
      </c>
      <c r="H11" s="35">
        <v>85</v>
      </c>
      <c r="I11" s="35">
        <v>12</v>
      </c>
      <c r="J11" s="35">
        <v>3</v>
      </c>
      <c r="K11" s="35">
        <v>34</v>
      </c>
      <c r="L11" s="35">
        <v>3</v>
      </c>
      <c r="M11" s="35">
        <v>0</v>
      </c>
      <c r="N11" s="35">
        <v>2</v>
      </c>
      <c r="O11" s="35">
        <v>0</v>
      </c>
      <c r="P11" s="35">
        <v>57</v>
      </c>
      <c r="Q11" s="34">
        <v>0</v>
      </c>
      <c r="R11" s="36">
        <v>14</v>
      </c>
      <c r="S11" s="35">
        <v>1</v>
      </c>
      <c r="T11" s="35">
        <v>0</v>
      </c>
      <c r="U11" s="35">
        <v>0</v>
      </c>
      <c r="V11" s="35">
        <v>0</v>
      </c>
      <c r="W11" s="36">
        <v>0</v>
      </c>
      <c r="X11" s="29"/>
      <c r="Y11" s="37">
        <v>64</v>
      </c>
      <c r="Z11" s="38">
        <v>39</v>
      </c>
      <c r="AA11" s="38">
        <v>7</v>
      </c>
      <c r="AB11" s="39">
        <v>6</v>
      </c>
    </row>
    <row r="12" spans="1:28" s="17" customFormat="1" ht="12" customHeight="1">
      <c r="A12" s="18">
        <v>9</v>
      </c>
      <c r="B12" s="19" t="s">
        <v>171</v>
      </c>
      <c r="C12" s="33">
        <v>3573</v>
      </c>
      <c r="D12" s="34">
        <v>3</v>
      </c>
      <c r="E12" s="170">
        <v>4</v>
      </c>
      <c r="F12" s="35">
        <v>58</v>
      </c>
      <c r="G12" s="35">
        <v>424</v>
      </c>
      <c r="H12" s="35">
        <v>96</v>
      </c>
      <c r="I12" s="35">
        <v>10</v>
      </c>
      <c r="J12" s="35">
        <v>4</v>
      </c>
      <c r="K12" s="35">
        <v>29</v>
      </c>
      <c r="L12" s="35">
        <v>0</v>
      </c>
      <c r="M12" s="35">
        <v>0</v>
      </c>
      <c r="N12" s="35">
        <v>3</v>
      </c>
      <c r="O12" s="35">
        <v>0</v>
      </c>
      <c r="P12" s="35">
        <v>44</v>
      </c>
      <c r="Q12" s="34">
        <v>0</v>
      </c>
      <c r="R12" s="36">
        <v>6</v>
      </c>
      <c r="S12" s="35">
        <v>0</v>
      </c>
      <c r="T12" s="35">
        <v>0</v>
      </c>
      <c r="U12" s="35">
        <v>2</v>
      </c>
      <c r="V12" s="35">
        <v>0</v>
      </c>
      <c r="W12" s="36">
        <v>0</v>
      </c>
      <c r="X12" s="29"/>
      <c r="Y12" s="37">
        <v>64</v>
      </c>
      <c r="Z12" s="38">
        <v>39</v>
      </c>
      <c r="AA12" s="38">
        <v>7</v>
      </c>
      <c r="AB12" s="39">
        <v>6</v>
      </c>
    </row>
    <row r="13" spans="1:28" s="17" customFormat="1" ht="12" customHeight="1">
      <c r="A13" s="18">
        <v>10</v>
      </c>
      <c r="B13" s="19" t="s">
        <v>172</v>
      </c>
      <c r="C13" s="33">
        <v>3750</v>
      </c>
      <c r="D13" s="34">
        <v>0</v>
      </c>
      <c r="E13" s="170">
        <v>1</v>
      </c>
      <c r="F13" s="35">
        <v>92</v>
      </c>
      <c r="G13" s="35">
        <v>393</v>
      </c>
      <c r="H13" s="35">
        <v>77</v>
      </c>
      <c r="I13" s="35">
        <v>17</v>
      </c>
      <c r="J13" s="35">
        <v>3</v>
      </c>
      <c r="K13" s="35">
        <v>26</v>
      </c>
      <c r="L13" s="35">
        <v>0</v>
      </c>
      <c r="M13" s="35">
        <v>1</v>
      </c>
      <c r="N13" s="35">
        <v>4</v>
      </c>
      <c r="O13" s="35">
        <v>0</v>
      </c>
      <c r="P13" s="35">
        <v>73</v>
      </c>
      <c r="Q13" s="34">
        <v>0</v>
      </c>
      <c r="R13" s="36">
        <v>15</v>
      </c>
      <c r="S13" s="35">
        <v>0</v>
      </c>
      <c r="T13" s="35">
        <v>0</v>
      </c>
      <c r="U13" s="35">
        <v>0</v>
      </c>
      <c r="V13" s="35">
        <v>0</v>
      </c>
      <c r="W13" s="36">
        <v>0</v>
      </c>
      <c r="X13" s="29"/>
      <c r="Y13" s="37">
        <v>64</v>
      </c>
      <c r="Z13" s="38">
        <v>39</v>
      </c>
      <c r="AA13" s="38">
        <v>7</v>
      </c>
      <c r="AB13" s="39">
        <v>6</v>
      </c>
    </row>
    <row r="14" spans="1:28" s="17" customFormat="1" ht="12" customHeight="1">
      <c r="A14" s="18">
        <v>11</v>
      </c>
      <c r="B14" s="19" t="s">
        <v>173</v>
      </c>
      <c r="C14" s="33">
        <v>3010</v>
      </c>
      <c r="D14" s="34">
        <v>1</v>
      </c>
      <c r="E14" s="170">
        <v>1</v>
      </c>
      <c r="F14" s="35">
        <v>74</v>
      </c>
      <c r="G14" s="35">
        <v>414</v>
      </c>
      <c r="H14" s="35">
        <v>63</v>
      </c>
      <c r="I14" s="35">
        <v>18</v>
      </c>
      <c r="J14" s="35">
        <v>5</v>
      </c>
      <c r="K14" s="35">
        <v>29</v>
      </c>
      <c r="L14" s="35">
        <v>0</v>
      </c>
      <c r="M14" s="35">
        <v>0</v>
      </c>
      <c r="N14" s="35">
        <v>18</v>
      </c>
      <c r="O14" s="35">
        <v>0</v>
      </c>
      <c r="P14" s="35">
        <v>45</v>
      </c>
      <c r="Q14" s="34">
        <v>0</v>
      </c>
      <c r="R14" s="36">
        <v>14</v>
      </c>
      <c r="S14" s="35">
        <v>0</v>
      </c>
      <c r="T14" s="35">
        <v>0</v>
      </c>
      <c r="U14" s="35">
        <v>1</v>
      </c>
      <c r="V14" s="35">
        <v>0</v>
      </c>
      <c r="W14" s="36">
        <v>0</v>
      </c>
      <c r="X14" s="29"/>
      <c r="Y14" s="37">
        <v>64</v>
      </c>
      <c r="Z14" s="38">
        <v>39</v>
      </c>
      <c r="AA14" s="38">
        <v>7</v>
      </c>
      <c r="AB14" s="39">
        <v>6</v>
      </c>
    </row>
    <row r="15" spans="1:28" s="17" customFormat="1" ht="12" customHeight="1">
      <c r="A15" s="18">
        <v>12</v>
      </c>
      <c r="B15" s="19" t="s">
        <v>174</v>
      </c>
      <c r="C15" s="33">
        <v>1731</v>
      </c>
      <c r="D15" s="34">
        <v>1</v>
      </c>
      <c r="E15" s="170">
        <v>2</v>
      </c>
      <c r="F15" s="35">
        <v>45</v>
      </c>
      <c r="G15" s="35">
        <v>277</v>
      </c>
      <c r="H15" s="35">
        <v>54</v>
      </c>
      <c r="I15" s="35">
        <v>14</v>
      </c>
      <c r="J15" s="35">
        <v>0</v>
      </c>
      <c r="K15" s="35">
        <v>24</v>
      </c>
      <c r="L15" s="35">
        <v>1</v>
      </c>
      <c r="M15" s="35">
        <v>0</v>
      </c>
      <c r="N15" s="35">
        <v>22</v>
      </c>
      <c r="O15" s="35">
        <v>0</v>
      </c>
      <c r="P15" s="35">
        <v>62</v>
      </c>
      <c r="Q15" s="34">
        <v>1</v>
      </c>
      <c r="R15" s="36">
        <v>11</v>
      </c>
      <c r="S15" s="35">
        <v>0</v>
      </c>
      <c r="T15" s="35">
        <v>0</v>
      </c>
      <c r="U15" s="35">
        <v>1</v>
      </c>
      <c r="V15" s="35">
        <v>0</v>
      </c>
      <c r="W15" s="36">
        <v>0</v>
      </c>
      <c r="X15" s="29"/>
      <c r="Y15" s="37">
        <v>64</v>
      </c>
      <c r="Z15" s="38">
        <v>39</v>
      </c>
      <c r="AA15" s="38">
        <v>7</v>
      </c>
      <c r="AB15" s="39">
        <v>6</v>
      </c>
    </row>
    <row r="16" spans="1:28" s="17" customFormat="1" ht="12" customHeight="1">
      <c r="A16" s="18">
        <v>13</v>
      </c>
      <c r="B16" s="19" t="s">
        <v>175</v>
      </c>
      <c r="C16" s="33">
        <v>1068</v>
      </c>
      <c r="D16" s="34">
        <v>1</v>
      </c>
      <c r="E16" s="170">
        <v>5</v>
      </c>
      <c r="F16" s="35">
        <v>50</v>
      </c>
      <c r="G16" s="35">
        <v>252</v>
      </c>
      <c r="H16" s="35">
        <v>44</v>
      </c>
      <c r="I16" s="35">
        <v>16</v>
      </c>
      <c r="J16" s="35">
        <v>0</v>
      </c>
      <c r="K16" s="35">
        <v>26</v>
      </c>
      <c r="L16" s="35">
        <v>0</v>
      </c>
      <c r="M16" s="35">
        <v>0</v>
      </c>
      <c r="N16" s="35">
        <v>36</v>
      </c>
      <c r="O16" s="35">
        <v>0</v>
      </c>
      <c r="P16" s="35">
        <v>68</v>
      </c>
      <c r="Q16" s="34">
        <v>3</v>
      </c>
      <c r="R16" s="36">
        <v>14</v>
      </c>
      <c r="S16" s="35">
        <v>0</v>
      </c>
      <c r="T16" s="35">
        <v>0</v>
      </c>
      <c r="U16" s="35">
        <v>2</v>
      </c>
      <c r="V16" s="35">
        <v>0</v>
      </c>
      <c r="W16" s="36">
        <v>0</v>
      </c>
      <c r="X16" s="29"/>
      <c r="Y16" s="37">
        <v>64</v>
      </c>
      <c r="Z16" s="38">
        <v>39</v>
      </c>
      <c r="AA16" s="38">
        <v>7</v>
      </c>
      <c r="AB16" s="39">
        <v>6</v>
      </c>
    </row>
    <row r="17" spans="1:28" s="17" customFormat="1" ht="12" customHeight="1">
      <c r="A17" s="18">
        <v>14</v>
      </c>
      <c r="B17" s="19" t="s">
        <v>176</v>
      </c>
      <c r="C17" s="33">
        <v>439</v>
      </c>
      <c r="D17" s="34">
        <v>1</v>
      </c>
      <c r="E17" s="170">
        <v>2</v>
      </c>
      <c r="F17" s="35">
        <v>53</v>
      </c>
      <c r="G17" s="35">
        <v>214</v>
      </c>
      <c r="H17" s="35">
        <v>57</v>
      </c>
      <c r="I17" s="35">
        <v>15</v>
      </c>
      <c r="J17" s="35">
        <v>4</v>
      </c>
      <c r="K17" s="35">
        <v>38</v>
      </c>
      <c r="L17" s="35">
        <v>0</v>
      </c>
      <c r="M17" s="35">
        <v>0</v>
      </c>
      <c r="N17" s="35">
        <v>29</v>
      </c>
      <c r="O17" s="35">
        <v>0</v>
      </c>
      <c r="P17" s="35">
        <v>47</v>
      </c>
      <c r="Q17" s="34">
        <v>0</v>
      </c>
      <c r="R17" s="36">
        <v>11</v>
      </c>
      <c r="S17" s="35">
        <v>0</v>
      </c>
      <c r="T17" s="35">
        <v>0</v>
      </c>
      <c r="U17" s="35">
        <v>0</v>
      </c>
      <c r="V17" s="35">
        <v>0</v>
      </c>
      <c r="W17" s="36">
        <v>0</v>
      </c>
      <c r="X17" s="29"/>
      <c r="Y17" s="37">
        <v>61</v>
      </c>
      <c r="Z17" s="38">
        <v>37</v>
      </c>
      <c r="AA17" s="38">
        <v>8</v>
      </c>
      <c r="AB17" s="39">
        <v>6</v>
      </c>
    </row>
    <row r="18" spans="1:28" s="17" customFormat="1" ht="12" customHeight="1">
      <c r="A18" s="18">
        <v>15</v>
      </c>
      <c r="B18" s="19" t="s">
        <v>177</v>
      </c>
      <c r="C18" s="33">
        <v>272</v>
      </c>
      <c r="D18" s="34">
        <v>2</v>
      </c>
      <c r="E18" s="170">
        <v>4</v>
      </c>
      <c r="F18" s="35">
        <v>48</v>
      </c>
      <c r="G18" s="35">
        <v>265</v>
      </c>
      <c r="H18" s="35">
        <v>40</v>
      </c>
      <c r="I18" s="35">
        <v>19</v>
      </c>
      <c r="J18" s="35">
        <v>1</v>
      </c>
      <c r="K18" s="35">
        <v>40</v>
      </c>
      <c r="L18" s="35">
        <v>0</v>
      </c>
      <c r="M18" s="35">
        <v>0</v>
      </c>
      <c r="N18" s="35">
        <v>43</v>
      </c>
      <c r="O18" s="35">
        <v>0</v>
      </c>
      <c r="P18" s="35">
        <v>58</v>
      </c>
      <c r="Q18" s="34">
        <v>0</v>
      </c>
      <c r="R18" s="36">
        <v>23</v>
      </c>
      <c r="S18" s="35">
        <v>0</v>
      </c>
      <c r="T18" s="35">
        <v>0</v>
      </c>
      <c r="U18" s="35">
        <v>2</v>
      </c>
      <c r="V18" s="35">
        <v>0</v>
      </c>
      <c r="W18" s="36">
        <v>0</v>
      </c>
      <c r="X18" s="29"/>
      <c r="Y18" s="37">
        <v>61</v>
      </c>
      <c r="Z18" s="38">
        <v>37</v>
      </c>
      <c r="AA18" s="38">
        <v>8</v>
      </c>
      <c r="AB18" s="39">
        <v>6</v>
      </c>
    </row>
    <row r="19" spans="1:28" s="17" customFormat="1" ht="12" customHeight="1">
      <c r="A19" s="18">
        <v>16</v>
      </c>
      <c r="B19" s="19" t="s">
        <v>178</v>
      </c>
      <c r="C19" s="33">
        <v>242</v>
      </c>
      <c r="D19" s="34">
        <v>1</v>
      </c>
      <c r="E19" s="170">
        <v>3</v>
      </c>
      <c r="F19" s="35">
        <v>74</v>
      </c>
      <c r="G19" s="35">
        <v>249</v>
      </c>
      <c r="H19" s="35">
        <v>25</v>
      </c>
      <c r="I19" s="35">
        <v>21</v>
      </c>
      <c r="J19" s="35">
        <v>2</v>
      </c>
      <c r="K19" s="35">
        <v>46</v>
      </c>
      <c r="L19" s="35">
        <v>0</v>
      </c>
      <c r="M19" s="35">
        <v>0</v>
      </c>
      <c r="N19" s="35">
        <v>37</v>
      </c>
      <c r="O19" s="35">
        <v>0</v>
      </c>
      <c r="P19" s="35">
        <v>40</v>
      </c>
      <c r="Q19" s="34">
        <v>0</v>
      </c>
      <c r="R19" s="36">
        <v>13</v>
      </c>
      <c r="S19" s="35">
        <v>0</v>
      </c>
      <c r="T19" s="35">
        <v>0</v>
      </c>
      <c r="U19" s="35">
        <v>1</v>
      </c>
      <c r="V19" s="35">
        <v>0</v>
      </c>
      <c r="W19" s="36">
        <v>0</v>
      </c>
      <c r="X19" s="29"/>
      <c r="Y19" s="37">
        <v>61</v>
      </c>
      <c r="Z19" s="38">
        <v>37</v>
      </c>
      <c r="AA19" s="38">
        <v>8</v>
      </c>
      <c r="AB19" s="39">
        <v>6</v>
      </c>
    </row>
    <row r="20" spans="1:28" s="17" customFormat="1" ht="12" customHeight="1">
      <c r="A20" s="18">
        <v>17</v>
      </c>
      <c r="B20" s="19" t="s">
        <v>179</v>
      </c>
      <c r="C20" s="33">
        <v>204</v>
      </c>
      <c r="D20" s="34">
        <v>1</v>
      </c>
      <c r="E20" s="170">
        <v>7</v>
      </c>
      <c r="F20" s="35">
        <v>36</v>
      </c>
      <c r="G20" s="35">
        <v>253</v>
      </c>
      <c r="H20" s="35">
        <v>48</v>
      </c>
      <c r="I20" s="35">
        <v>29</v>
      </c>
      <c r="J20" s="35">
        <v>5</v>
      </c>
      <c r="K20" s="35">
        <v>42</v>
      </c>
      <c r="L20" s="35">
        <v>1</v>
      </c>
      <c r="M20" s="35">
        <v>0</v>
      </c>
      <c r="N20" s="35">
        <v>61</v>
      </c>
      <c r="O20" s="35">
        <v>0</v>
      </c>
      <c r="P20" s="35">
        <v>45</v>
      </c>
      <c r="Q20" s="34">
        <v>1</v>
      </c>
      <c r="R20" s="36">
        <v>13</v>
      </c>
      <c r="S20" s="35">
        <v>1</v>
      </c>
      <c r="T20" s="35">
        <v>1</v>
      </c>
      <c r="U20" s="35">
        <v>2</v>
      </c>
      <c r="V20" s="35">
        <v>0</v>
      </c>
      <c r="W20" s="36">
        <v>0</v>
      </c>
      <c r="X20" s="29"/>
      <c r="Y20" s="37">
        <v>61</v>
      </c>
      <c r="Z20" s="38">
        <v>37</v>
      </c>
      <c r="AA20" s="38">
        <v>8</v>
      </c>
      <c r="AB20" s="39">
        <v>6</v>
      </c>
    </row>
    <row r="21" spans="1:28" s="17" customFormat="1" ht="12" customHeight="1">
      <c r="A21" s="18">
        <v>18</v>
      </c>
      <c r="B21" s="19" t="s">
        <v>180</v>
      </c>
      <c r="C21" s="33">
        <v>55</v>
      </c>
      <c r="D21" s="34">
        <v>2</v>
      </c>
      <c r="E21" s="170">
        <v>4</v>
      </c>
      <c r="F21" s="35">
        <v>21</v>
      </c>
      <c r="G21" s="35">
        <v>188</v>
      </c>
      <c r="H21" s="35">
        <v>37</v>
      </c>
      <c r="I21" s="35">
        <v>17</v>
      </c>
      <c r="J21" s="35">
        <v>3</v>
      </c>
      <c r="K21" s="35">
        <v>38</v>
      </c>
      <c r="L21" s="35">
        <v>0</v>
      </c>
      <c r="M21" s="35">
        <v>0</v>
      </c>
      <c r="N21" s="35">
        <v>68</v>
      </c>
      <c r="O21" s="35">
        <v>0</v>
      </c>
      <c r="P21" s="35">
        <v>49</v>
      </c>
      <c r="Q21" s="34">
        <v>1</v>
      </c>
      <c r="R21" s="36">
        <v>13</v>
      </c>
      <c r="S21" s="35">
        <v>0</v>
      </c>
      <c r="T21" s="35">
        <v>0</v>
      </c>
      <c r="U21" s="35">
        <v>1</v>
      </c>
      <c r="V21" s="35">
        <v>0</v>
      </c>
      <c r="W21" s="36">
        <v>0</v>
      </c>
      <c r="X21" s="29"/>
      <c r="Y21" s="37">
        <v>61</v>
      </c>
      <c r="Z21" s="38">
        <v>37</v>
      </c>
      <c r="AA21" s="38">
        <v>8</v>
      </c>
      <c r="AB21" s="39">
        <v>6</v>
      </c>
    </row>
    <row r="22" spans="1:28" s="17" customFormat="1" ht="12" customHeight="1">
      <c r="A22" s="18">
        <v>19</v>
      </c>
      <c r="B22" s="19" t="s">
        <v>181</v>
      </c>
      <c r="C22" s="33">
        <v>19</v>
      </c>
      <c r="D22" s="34">
        <v>2</v>
      </c>
      <c r="E22" s="170">
        <v>6</v>
      </c>
      <c r="F22" s="35">
        <v>32</v>
      </c>
      <c r="G22" s="35">
        <v>275</v>
      </c>
      <c r="H22" s="35">
        <v>64</v>
      </c>
      <c r="I22" s="35">
        <v>37</v>
      </c>
      <c r="J22" s="35">
        <v>6</v>
      </c>
      <c r="K22" s="35">
        <v>48</v>
      </c>
      <c r="L22" s="35">
        <v>0</v>
      </c>
      <c r="M22" s="35">
        <v>0</v>
      </c>
      <c r="N22" s="35">
        <v>81</v>
      </c>
      <c r="O22" s="35">
        <v>0</v>
      </c>
      <c r="P22" s="35">
        <v>45</v>
      </c>
      <c r="Q22" s="34">
        <v>0</v>
      </c>
      <c r="R22" s="36">
        <v>16</v>
      </c>
      <c r="S22" s="35">
        <v>0</v>
      </c>
      <c r="T22" s="35">
        <v>0</v>
      </c>
      <c r="U22" s="35">
        <v>0</v>
      </c>
      <c r="V22" s="35">
        <v>0</v>
      </c>
      <c r="W22" s="36">
        <v>0</v>
      </c>
      <c r="X22" s="29"/>
      <c r="Y22" s="37">
        <v>61</v>
      </c>
      <c r="Z22" s="38">
        <v>37</v>
      </c>
      <c r="AA22" s="38">
        <v>8</v>
      </c>
      <c r="AB22" s="39">
        <v>6</v>
      </c>
    </row>
    <row r="23" spans="1:28" s="17" customFormat="1" ht="12" customHeight="1">
      <c r="A23" s="18">
        <v>20</v>
      </c>
      <c r="B23" s="19" t="s">
        <v>182</v>
      </c>
      <c r="C23" s="33">
        <v>52</v>
      </c>
      <c r="D23" s="34">
        <v>3</v>
      </c>
      <c r="E23" s="170">
        <v>18</v>
      </c>
      <c r="F23" s="35">
        <v>57</v>
      </c>
      <c r="G23" s="35">
        <v>216</v>
      </c>
      <c r="H23" s="35">
        <v>52</v>
      </c>
      <c r="I23" s="35">
        <v>39</v>
      </c>
      <c r="J23" s="35">
        <v>3</v>
      </c>
      <c r="K23" s="35">
        <v>53</v>
      </c>
      <c r="L23" s="35">
        <v>0</v>
      </c>
      <c r="M23" s="35">
        <v>0</v>
      </c>
      <c r="N23" s="35">
        <v>96</v>
      </c>
      <c r="O23" s="35">
        <v>0</v>
      </c>
      <c r="P23" s="35">
        <v>48</v>
      </c>
      <c r="Q23" s="34">
        <v>0</v>
      </c>
      <c r="R23" s="36">
        <v>15</v>
      </c>
      <c r="S23" s="35">
        <v>0</v>
      </c>
      <c r="T23" s="35">
        <v>0</v>
      </c>
      <c r="U23" s="35">
        <v>1</v>
      </c>
      <c r="V23" s="35">
        <v>0</v>
      </c>
      <c r="W23" s="36">
        <v>0</v>
      </c>
      <c r="X23" s="29"/>
      <c r="Y23" s="37">
        <v>61</v>
      </c>
      <c r="Z23" s="38">
        <v>37</v>
      </c>
      <c r="AA23" s="38">
        <v>8</v>
      </c>
      <c r="AB23" s="39">
        <v>6</v>
      </c>
    </row>
    <row r="24" spans="1:28" s="17" customFormat="1" ht="12" customHeight="1">
      <c r="A24" s="18">
        <v>21</v>
      </c>
      <c r="B24" s="19" t="s">
        <v>183</v>
      </c>
      <c r="C24" s="33">
        <v>26</v>
      </c>
      <c r="D24" s="34">
        <v>3</v>
      </c>
      <c r="E24" s="170">
        <v>4</v>
      </c>
      <c r="F24" s="35">
        <v>41</v>
      </c>
      <c r="G24" s="35">
        <v>238</v>
      </c>
      <c r="H24" s="35">
        <v>53</v>
      </c>
      <c r="I24" s="35">
        <v>35</v>
      </c>
      <c r="J24" s="35">
        <v>6</v>
      </c>
      <c r="K24" s="35">
        <v>38</v>
      </c>
      <c r="L24" s="35">
        <v>0</v>
      </c>
      <c r="M24" s="35">
        <v>0</v>
      </c>
      <c r="N24" s="35">
        <v>102</v>
      </c>
      <c r="O24" s="35">
        <v>0</v>
      </c>
      <c r="P24" s="35">
        <v>62</v>
      </c>
      <c r="Q24" s="34">
        <v>0</v>
      </c>
      <c r="R24" s="36">
        <v>21</v>
      </c>
      <c r="S24" s="35">
        <v>1</v>
      </c>
      <c r="T24" s="35">
        <v>1</v>
      </c>
      <c r="U24" s="35">
        <v>1</v>
      </c>
      <c r="V24" s="35">
        <v>0</v>
      </c>
      <c r="W24" s="36">
        <v>0</v>
      </c>
      <c r="X24" s="29"/>
      <c r="Y24" s="37">
        <v>61</v>
      </c>
      <c r="Z24" s="38">
        <v>37</v>
      </c>
      <c r="AA24" s="38">
        <v>8</v>
      </c>
      <c r="AB24" s="39">
        <v>6</v>
      </c>
    </row>
    <row r="25" spans="1:28" s="17" customFormat="1" ht="12" customHeight="1">
      <c r="A25" s="18">
        <v>22</v>
      </c>
      <c r="B25" s="19" t="s">
        <v>184</v>
      </c>
      <c r="C25" s="33">
        <v>20</v>
      </c>
      <c r="D25" s="34">
        <v>4</v>
      </c>
      <c r="E25" s="170">
        <v>12</v>
      </c>
      <c r="F25" s="35">
        <v>65</v>
      </c>
      <c r="G25" s="35">
        <v>240</v>
      </c>
      <c r="H25" s="35">
        <v>67</v>
      </c>
      <c r="I25" s="35">
        <v>25</v>
      </c>
      <c r="J25" s="35">
        <v>6</v>
      </c>
      <c r="K25" s="35">
        <v>54</v>
      </c>
      <c r="L25" s="35">
        <v>0</v>
      </c>
      <c r="M25" s="35">
        <v>0</v>
      </c>
      <c r="N25" s="35">
        <v>100</v>
      </c>
      <c r="O25" s="35">
        <v>0</v>
      </c>
      <c r="P25" s="35">
        <v>68</v>
      </c>
      <c r="Q25" s="34">
        <v>0</v>
      </c>
      <c r="R25" s="36">
        <v>24</v>
      </c>
      <c r="S25" s="35">
        <v>0</v>
      </c>
      <c r="T25" s="35">
        <v>0</v>
      </c>
      <c r="U25" s="35">
        <v>0</v>
      </c>
      <c r="V25" s="35">
        <v>0</v>
      </c>
      <c r="W25" s="36">
        <v>0</v>
      </c>
      <c r="X25" s="29"/>
      <c r="Y25" s="37">
        <v>61</v>
      </c>
      <c r="Z25" s="38">
        <v>37</v>
      </c>
      <c r="AA25" s="38">
        <v>8</v>
      </c>
      <c r="AB25" s="39">
        <v>6</v>
      </c>
    </row>
    <row r="26" spans="1:28" s="17" customFormat="1" ht="12" customHeight="1">
      <c r="A26" s="18">
        <v>23</v>
      </c>
      <c r="B26" s="19" t="s">
        <v>185</v>
      </c>
      <c r="C26" s="33">
        <v>5</v>
      </c>
      <c r="D26" s="34">
        <v>1</v>
      </c>
      <c r="E26" s="170">
        <v>14</v>
      </c>
      <c r="F26" s="35">
        <v>61</v>
      </c>
      <c r="G26" s="35">
        <v>228</v>
      </c>
      <c r="H26" s="35">
        <v>44</v>
      </c>
      <c r="I26" s="35">
        <v>27</v>
      </c>
      <c r="J26" s="35">
        <v>1</v>
      </c>
      <c r="K26" s="35">
        <v>52</v>
      </c>
      <c r="L26" s="35">
        <v>1</v>
      </c>
      <c r="M26" s="35">
        <v>0</v>
      </c>
      <c r="N26" s="35">
        <v>134</v>
      </c>
      <c r="O26" s="35">
        <v>0</v>
      </c>
      <c r="P26" s="35">
        <v>72</v>
      </c>
      <c r="Q26" s="34">
        <v>0</v>
      </c>
      <c r="R26" s="36">
        <v>16</v>
      </c>
      <c r="S26" s="35">
        <v>0</v>
      </c>
      <c r="T26" s="35">
        <v>1</v>
      </c>
      <c r="U26" s="35">
        <v>4</v>
      </c>
      <c r="V26" s="35">
        <v>0</v>
      </c>
      <c r="W26" s="36">
        <v>0</v>
      </c>
      <c r="X26" s="29"/>
      <c r="Y26" s="37">
        <v>61</v>
      </c>
      <c r="Z26" s="38">
        <v>37</v>
      </c>
      <c r="AA26" s="38">
        <v>8</v>
      </c>
      <c r="AB26" s="39">
        <v>6</v>
      </c>
    </row>
    <row r="27" spans="1:28" s="17" customFormat="1" ht="12" customHeight="1">
      <c r="A27" s="18">
        <v>24</v>
      </c>
      <c r="B27" s="19" t="s">
        <v>186</v>
      </c>
      <c r="C27" s="33">
        <v>4</v>
      </c>
      <c r="D27" s="34">
        <v>1</v>
      </c>
      <c r="E27" s="170">
        <v>24</v>
      </c>
      <c r="F27" s="35">
        <v>67</v>
      </c>
      <c r="G27" s="35">
        <v>196</v>
      </c>
      <c r="H27" s="35">
        <v>68</v>
      </c>
      <c r="I27" s="35">
        <v>44</v>
      </c>
      <c r="J27" s="35">
        <v>7</v>
      </c>
      <c r="K27" s="35">
        <v>41</v>
      </c>
      <c r="L27" s="35">
        <v>0</v>
      </c>
      <c r="M27" s="35">
        <v>0</v>
      </c>
      <c r="N27" s="35">
        <v>112</v>
      </c>
      <c r="O27" s="35">
        <v>0</v>
      </c>
      <c r="P27" s="35">
        <v>66</v>
      </c>
      <c r="Q27" s="34">
        <v>0</v>
      </c>
      <c r="R27" s="36">
        <v>25</v>
      </c>
      <c r="S27" s="35">
        <v>0</v>
      </c>
      <c r="T27" s="35">
        <v>1</v>
      </c>
      <c r="U27" s="35">
        <v>4</v>
      </c>
      <c r="V27" s="35">
        <v>0</v>
      </c>
      <c r="W27" s="36">
        <v>0</v>
      </c>
      <c r="X27" s="29"/>
      <c r="Y27" s="37">
        <v>61</v>
      </c>
      <c r="Z27" s="38">
        <v>37</v>
      </c>
      <c r="AA27" s="38">
        <v>8</v>
      </c>
      <c r="AB27" s="39">
        <v>6</v>
      </c>
    </row>
    <row r="28" spans="1:28" s="17" customFormat="1" ht="12" customHeight="1">
      <c r="A28" s="18">
        <v>25</v>
      </c>
      <c r="B28" s="19" t="s">
        <v>187</v>
      </c>
      <c r="C28" s="33">
        <v>4</v>
      </c>
      <c r="D28" s="34">
        <v>2</v>
      </c>
      <c r="E28" s="170">
        <v>39</v>
      </c>
      <c r="F28" s="35">
        <v>65</v>
      </c>
      <c r="G28" s="35">
        <v>178</v>
      </c>
      <c r="H28" s="35">
        <v>39</v>
      </c>
      <c r="I28" s="35">
        <v>18</v>
      </c>
      <c r="J28" s="35">
        <v>2</v>
      </c>
      <c r="K28" s="35">
        <v>47</v>
      </c>
      <c r="L28" s="35">
        <v>0</v>
      </c>
      <c r="M28" s="35">
        <v>0</v>
      </c>
      <c r="N28" s="35">
        <v>92</v>
      </c>
      <c r="O28" s="35">
        <v>0</v>
      </c>
      <c r="P28" s="35">
        <v>54</v>
      </c>
      <c r="Q28" s="34">
        <v>0</v>
      </c>
      <c r="R28" s="36">
        <v>15</v>
      </c>
      <c r="S28" s="35">
        <v>0</v>
      </c>
      <c r="T28" s="35">
        <v>0</v>
      </c>
      <c r="U28" s="35">
        <v>2</v>
      </c>
      <c r="V28" s="35">
        <v>0</v>
      </c>
      <c r="W28" s="36">
        <v>0</v>
      </c>
      <c r="X28" s="29"/>
      <c r="Y28" s="37">
        <v>61</v>
      </c>
      <c r="Z28" s="38">
        <v>37</v>
      </c>
      <c r="AA28" s="38">
        <v>8</v>
      </c>
      <c r="AB28" s="39">
        <v>6</v>
      </c>
    </row>
    <row r="29" spans="1:28" s="17" customFormat="1" ht="12" customHeight="1">
      <c r="A29" s="18">
        <v>26</v>
      </c>
      <c r="B29" s="19" t="s">
        <v>188</v>
      </c>
      <c r="C29" s="33">
        <v>2</v>
      </c>
      <c r="D29" s="34">
        <v>1</v>
      </c>
      <c r="E29" s="170">
        <v>30</v>
      </c>
      <c r="F29" s="35">
        <v>44</v>
      </c>
      <c r="G29" s="35">
        <v>160</v>
      </c>
      <c r="H29" s="35">
        <v>34</v>
      </c>
      <c r="I29" s="35">
        <v>29</v>
      </c>
      <c r="J29" s="35">
        <v>7</v>
      </c>
      <c r="K29" s="35">
        <v>45</v>
      </c>
      <c r="L29" s="35">
        <v>0</v>
      </c>
      <c r="M29" s="35">
        <v>0</v>
      </c>
      <c r="N29" s="35">
        <v>99</v>
      </c>
      <c r="O29" s="35">
        <v>0</v>
      </c>
      <c r="P29" s="35">
        <v>63</v>
      </c>
      <c r="Q29" s="34">
        <v>0</v>
      </c>
      <c r="R29" s="36">
        <v>16</v>
      </c>
      <c r="S29" s="35">
        <v>0</v>
      </c>
      <c r="T29" s="35">
        <v>0</v>
      </c>
      <c r="U29" s="35">
        <v>3</v>
      </c>
      <c r="V29" s="35">
        <v>0</v>
      </c>
      <c r="W29" s="36">
        <v>0</v>
      </c>
      <c r="X29" s="29"/>
      <c r="Y29" s="37">
        <v>61</v>
      </c>
      <c r="Z29" s="38">
        <v>37</v>
      </c>
      <c r="AA29" s="38">
        <v>8</v>
      </c>
      <c r="AB29" s="39">
        <v>6</v>
      </c>
    </row>
    <row r="30" spans="1:28" s="17" customFormat="1" ht="12" customHeight="1">
      <c r="A30" s="18">
        <v>27</v>
      </c>
      <c r="B30" s="19" t="s">
        <v>189</v>
      </c>
      <c r="C30" s="33">
        <v>2</v>
      </c>
      <c r="D30" s="34">
        <v>0</v>
      </c>
      <c r="E30" s="170">
        <v>26</v>
      </c>
      <c r="F30" s="35">
        <v>48</v>
      </c>
      <c r="G30" s="35">
        <v>165</v>
      </c>
      <c r="H30" s="35">
        <v>34</v>
      </c>
      <c r="I30" s="35">
        <v>34</v>
      </c>
      <c r="J30" s="35">
        <v>7</v>
      </c>
      <c r="K30" s="35">
        <v>53</v>
      </c>
      <c r="L30" s="35">
        <v>0</v>
      </c>
      <c r="M30" s="35">
        <v>0</v>
      </c>
      <c r="N30" s="35">
        <v>81</v>
      </c>
      <c r="O30" s="35">
        <v>0</v>
      </c>
      <c r="P30" s="35">
        <v>89</v>
      </c>
      <c r="Q30" s="34">
        <v>0</v>
      </c>
      <c r="R30" s="36">
        <v>21</v>
      </c>
      <c r="S30" s="35">
        <v>0</v>
      </c>
      <c r="T30" s="35">
        <v>0</v>
      </c>
      <c r="U30" s="35">
        <v>4</v>
      </c>
      <c r="V30" s="35">
        <v>0</v>
      </c>
      <c r="W30" s="36">
        <v>0</v>
      </c>
      <c r="X30" s="29"/>
      <c r="Y30" s="37">
        <v>61</v>
      </c>
      <c r="Z30" s="38">
        <v>37</v>
      </c>
      <c r="AA30" s="38">
        <v>8</v>
      </c>
      <c r="AB30" s="39">
        <v>6</v>
      </c>
    </row>
    <row r="31" spans="1:28" s="17" customFormat="1" ht="12" customHeight="1">
      <c r="A31" s="18">
        <v>28</v>
      </c>
      <c r="B31" s="19" t="s">
        <v>190</v>
      </c>
      <c r="C31" s="33">
        <v>0</v>
      </c>
      <c r="D31" s="34">
        <v>0</v>
      </c>
      <c r="E31" s="170">
        <v>32</v>
      </c>
      <c r="F31" s="35">
        <v>47</v>
      </c>
      <c r="G31" s="35">
        <v>181</v>
      </c>
      <c r="H31" s="35">
        <v>41</v>
      </c>
      <c r="I31" s="35">
        <v>48</v>
      </c>
      <c r="J31" s="35">
        <v>22</v>
      </c>
      <c r="K31" s="35">
        <v>42</v>
      </c>
      <c r="L31" s="35">
        <v>0</v>
      </c>
      <c r="M31" s="35">
        <v>0</v>
      </c>
      <c r="N31" s="35">
        <v>92</v>
      </c>
      <c r="O31" s="35">
        <v>0</v>
      </c>
      <c r="P31" s="35">
        <v>59</v>
      </c>
      <c r="Q31" s="34">
        <v>0</v>
      </c>
      <c r="R31" s="36">
        <v>21</v>
      </c>
      <c r="S31" s="35">
        <v>0</v>
      </c>
      <c r="T31" s="35">
        <v>0</v>
      </c>
      <c r="U31" s="35">
        <v>3</v>
      </c>
      <c r="V31" s="35">
        <v>0</v>
      </c>
      <c r="W31" s="36">
        <v>0</v>
      </c>
      <c r="X31" s="29"/>
      <c r="Y31" s="37">
        <v>61</v>
      </c>
      <c r="Z31" s="38">
        <v>37</v>
      </c>
      <c r="AA31" s="38">
        <v>8</v>
      </c>
      <c r="AB31" s="39">
        <v>6</v>
      </c>
    </row>
    <row r="32" spans="1:28" s="17" customFormat="1" ht="12" customHeight="1">
      <c r="A32" s="18">
        <v>29</v>
      </c>
      <c r="B32" s="19" t="s">
        <v>191</v>
      </c>
      <c r="C32" s="33">
        <v>0</v>
      </c>
      <c r="D32" s="34">
        <v>1</v>
      </c>
      <c r="E32" s="170">
        <v>31</v>
      </c>
      <c r="F32" s="35">
        <v>35</v>
      </c>
      <c r="G32" s="35">
        <v>131</v>
      </c>
      <c r="H32" s="35">
        <v>25</v>
      </c>
      <c r="I32" s="35">
        <v>40</v>
      </c>
      <c r="J32" s="35">
        <v>5</v>
      </c>
      <c r="K32" s="35">
        <v>44</v>
      </c>
      <c r="L32" s="35">
        <v>0</v>
      </c>
      <c r="M32" s="35">
        <v>0</v>
      </c>
      <c r="N32" s="35">
        <v>70</v>
      </c>
      <c r="O32" s="35">
        <v>0</v>
      </c>
      <c r="P32" s="35">
        <v>70</v>
      </c>
      <c r="Q32" s="34">
        <v>0</v>
      </c>
      <c r="R32" s="36">
        <v>24</v>
      </c>
      <c r="S32" s="35">
        <v>0</v>
      </c>
      <c r="T32" s="35">
        <v>2</v>
      </c>
      <c r="U32" s="35">
        <v>6</v>
      </c>
      <c r="V32" s="35">
        <v>0</v>
      </c>
      <c r="W32" s="36">
        <v>0</v>
      </c>
      <c r="X32" s="29"/>
      <c r="Y32" s="37">
        <v>61</v>
      </c>
      <c r="Z32" s="38">
        <v>37</v>
      </c>
      <c r="AA32" s="38">
        <v>8</v>
      </c>
      <c r="AB32" s="39">
        <v>6</v>
      </c>
    </row>
    <row r="33" spans="1:28" s="17" customFormat="1" ht="12" customHeight="1">
      <c r="A33" s="18">
        <v>30</v>
      </c>
      <c r="B33" s="19" t="s">
        <v>192</v>
      </c>
      <c r="C33" s="33">
        <v>0</v>
      </c>
      <c r="D33" s="34">
        <v>1</v>
      </c>
      <c r="E33" s="170">
        <v>26</v>
      </c>
      <c r="F33" s="35">
        <v>16</v>
      </c>
      <c r="G33" s="35">
        <v>146</v>
      </c>
      <c r="H33" s="35">
        <v>32</v>
      </c>
      <c r="I33" s="35">
        <v>58</v>
      </c>
      <c r="J33" s="35">
        <v>1</v>
      </c>
      <c r="K33" s="35">
        <v>48</v>
      </c>
      <c r="L33" s="35">
        <v>0</v>
      </c>
      <c r="M33" s="35">
        <v>0</v>
      </c>
      <c r="N33" s="35">
        <v>69</v>
      </c>
      <c r="O33" s="35">
        <v>0</v>
      </c>
      <c r="P33" s="35">
        <v>74</v>
      </c>
      <c r="Q33" s="34">
        <v>0</v>
      </c>
      <c r="R33" s="36">
        <v>21</v>
      </c>
      <c r="S33" s="35">
        <v>0</v>
      </c>
      <c r="T33" s="35">
        <v>2</v>
      </c>
      <c r="U33" s="35">
        <v>0</v>
      </c>
      <c r="V33" s="35">
        <v>0</v>
      </c>
      <c r="W33" s="36">
        <v>0</v>
      </c>
      <c r="X33" s="29"/>
      <c r="Y33" s="37">
        <v>61</v>
      </c>
      <c r="Z33" s="38">
        <v>37</v>
      </c>
      <c r="AA33" s="38">
        <v>8</v>
      </c>
      <c r="AB33" s="39">
        <v>6</v>
      </c>
    </row>
    <row r="34" spans="1:28" s="17" customFormat="1" ht="12" customHeight="1">
      <c r="A34" s="18">
        <v>31</v>
      </c>
      <c r="B34" s="19" t="s">
        <v>193</v>
      </c>
      <c r="C34" s="33">
        <v>0</v>
      </c>
      <c r="D34" s="34">
        <v>0</v>
      </c>
      <c r="E34" s="170">
        <v>31</v>
      </c>
      <c r="F34" s="35">
        <v>23</v>
      </c>
      <c r="G34" s="35">
        <v>132</v>
      </c>
      <c r="H34" s="35">
        <v>34</v>
      </c>
      <c r="I34" s="35">
        <v>39</v>
      </c>
      <c r="J34" s="35">
        <v>15</v>
      </c>
      <c r="K34" s="35">
        <v>51</v>
      </c>
      <c r="L34" s="35">
        <v>0</v>
      </c>
      <c r="M34" s="35">
        <v>0</v>
      </c>
      <c r="N34" s="35">
        <v>52</v>
      </c>
      <c r="O34" s="35">
        <v>0</v>
      </c>
      <c r="P34" s="35">
        <v>82</v>
      </c>
      <c r="Q34" s="34">
        <v>0</v>
      </c>
      <c r="R34" s="36">
        <v>26</v>
      </c>
      <c r="S34" s="35">
        <v>0</v>
      </c>
      <c r="T34" s="35">
        <v>0</v>
      </c>
      <c r="U34" s="35">
        <v>3</v>
      </c>
      <c r="V34" s="35">
        <v>0</v>
      </c>
      <c r="W34" s="36">
        <v>0</v>
      </c>
      <c r="X34" s="29"/>
      <c r="Y34" s="37">
        <v>61</v>
      </c>
      <c r="Z34" s="38">
        <v>37</v>
      </c>
      <c r="AA34" s="38">
        <v>8</v>
      </c>
      <c r="AB34" s="39">
        <v>6</v>
      </c>
    </row>
    <row r="35" spans="1:28" s="17" customFormat="1" ht="12" customHeight="1">
      <c r="A35" s="18">
        <v>32</v>
      </c>
      <c r="B35" s="19" t="s">
        <v>194</v>
      </c>
      <c r="C35" s="33">
        <v>0</v>
      </c>
      <c r="D35" s="34">
        <v>0</v>
      </c>
      <c r="E35" s="170">
        <v>56</v>
      </c>
      <c r="F35" s="35">
        <v>29</v>
      </c>
      <c r="G35" s="35">
        <v>160</v>
      </c>
      <c r="H35" s="35">
        <v>21</v>
      </c>
      <c r="I35" s="35">
        <v>60</v>
      </c>
      <c r="J35" s="35">
        <v>3</v>
      </c>
      <c r="K35" s="35">
        <v>70</v>
      </c>
      <c r="L35" s="35">
        <v>0</v>
      </c>
      <c r="M35" s="35">
        <v>0</v>
      </c>
      <c r="N35" s="35">
        <v>59</v>
      </c>
      <c r="O35" s="35">
        <v>0</v>
      </c>
      <c r="P35" s="35">
        <v>68</v>
      </c>
      <c r="Q35" s="34">
        <v>1</v>
      </c>
      <c r="R35" s="36">
        <v>27</v>
      </c>
      <c r="S35" s="35">
        <v>0</v>
      </c>
      <c r="T35" s="35">
        <v>0</v>
      </c>
      <c r="U35" s="35">
        <v>4</v>
      </c>
      <c r="V35" s="35">
        <v>0</v>
      </c>
      <c r="W35" s="36">
        <v>0</v>
      </c>
      <c r="X35" s="29"/>
      <c r="Y35" s="37">
        <v>61</v>
      </c>
      <c r="Z35" s="38">
        <v>37</v>
      </c>
      <c r="AA35" s="38">
        <v>8</v>
      </c>
      <c r="AB35" s="39">
        <v>6</v>
      </c>
    </row>
    <row r="36" spans="1:28" s="17" customFormat="1" ht="12" customHeight="1">
      <c r="A36" s="18">
        <v>33</v>
      </c>
      <c r="B36" s="19" t="s">
        <v>195</v>
      </c>
      <c r="C36" s="33">
        <v>0</v>
      </c>
      <c r="D36" s="34">
        <v>0</v>
      </c>
      <c r="E36" s="170">
        <v>32</v>
      </c>
      <c r="F36" s="35">
        <v>23</v>
      </c>
      <c r="G36" s="35">
        <v>129</v>
      </c>
      <c r="H36" s="35">
        <v>28</v>
      </c>
      <c r="I36" s="35">
        <v>63</v>
      </c>
      <c r="J36" s="35">
        <v>2</v>
      </c>
      <c r="K36" s="35">
        <v>57</v>
      </c>
      <c r="L36" s="35">
        <v>0</v>
      </c>
      <c r="M36" s="35">
        <v>0</v>
      </c>
      <c r="N36" s="35">
        <v>29</v>
      </c>
      <c r="O36" s="35">
        <v>0</v>
      </c>
      <c r="P36" s="35">
        <v>62</v>
      </c>
      <c r="Q36" s="34">
        <v>1</v>
      </c>
      <c r="R36" s="36">
        <v>25</v>
      </c>
      <c r="S36" s="35">
        <v>0</v>
      </c>
      <c r="T36" s="35">
        <v>0</v>
      </c>
      <c r="U36" s="35">
        <v>2</v>
      </c>
      <c r="V36" s="35">
        <v>0</v>
      </c>
      <c r="W36" s="36">
        <v>0</v>
      </c>
      <c r="X36" s="29"/>
      <c r="Y36" s="37">
        <v>61</v>
      </c>
      <c r="Z36" s="38">
        <v>37</v>
      </c>
      <c r="AA36" s="38">
        <v>8</v>
      </c>
      <c r="AB36" s="39">
        <v>6</v>
      </c>
    </row>
    <row r="37" spans="1:28" s="17" customFormat="1" ht="12" customHeight="1">
      <c r="A37" s="18">
        <v>34</v>
      </c>
      <c r="B37" s="19" t="s">
        <v>196</v>
      </c>
      <c r="C37" s="33">
        <v>0</v>
      </c>
      <c r="D37" s="34">
        <v>0</v>
      </c>
      <c r="E37" s="170">
        <v>40</v>
      </c>
      <c r="F37" s="35">
        <v>21</v>
      </c>
      <c r="G37" s="35">
        <v>139</v>
      </c>
      <c r="H37" s="35">
        <v>18</v>
      </c>
      <c r="I37" s="35">
        <v>93</v>
      </c>
      <c r="J37" s="35">
        <v>8</v>
      </c>
      <c r="K37" s="35">
        <v>45</v>
      </c>
      <c r="L37" s="35">
        <v>0</v>
      </c>
      <c r="M37" s="35">
        <v>0</v>
      </c>
      <c r="N37" s="35">
        <v>55</v>
      </c>
      <c r="O37" s="35">
        <v>0</v>
      </c>
      <c r="P37" s="35">
        <v>74</v>
      </c>
      <c r="Q37" s="34">
        <v>1</v>
      </c>
      <c r="R37" s="36">
        <v>42</v>
      </c>
      <c r="S37" s="35">
        <v>0</v>
      </c>
      <c r="T37" s="35">
        <v>1</v>
      </c>
      <c r="U37" s="35">
        <v>1</v>
      </c>
      <c r="V37" s="35">
        <v>0</v>
      </c>
      <c r="W37" s="36">
        <v>0</v>
      </c>
      <c r="X37" s="29"/>
      <c r="Y37" s="37">
        <v>61</v>
      </c>
      <c r="Z37" s="38">
        <v>37</v>
      </c>
      <c r="AA37" s="38">
        <v>8</v>
      </c>
      <c r="AB37" s="39">
        <v>6</v>
      </c>
    </row>
    <row r="38" spans="1:28" s="17" customFormat="1" ht="12" customHeight="1">
      <c r="A38" s="18">
        <v>35</v>
      </c>
      <c r="B38" s="19" t="s">
        <v>197</v>
      </c>
      <c r="C38" s="33">
        <v>0</v>
      </c>
      <c r="D38" s="34">
        <v>0</v>
      </c>
      <c r="E38" s="170">
        <v>34</v>
      </c>
      <c r="F38" s="35">
        <v>27</v>
      </c>
      <c r="G38" s="35">
        <v>89</v>
      </c>
      <c r="H38" s="35">
        <v>29</v>
      </c>
      <c r="I38" s="35">
        <v>121</v>
      </c>
      <c r="J38" s="35">
        <v>0</v>
      </c>
      <c r="K38" s="35">
        <v>55</v>
      </c>
      <c r="L38" s="35">
        <v>0</v>
      </c>
      <c r="M38" s="35">
        <v>0</v>
      </c>
      <c r="N38" s="35">
        <v>39</v>
      </c>
      <c r="O38" s="35">
        <v>0</v>
      </c>
      <c r="P38" s="35">
        <v>69</v>
      </c>
      <c r="Q38" s="34">
        <v>0</v>
      </c>
      <c r="R38" s="36">
        <v>37</v>
      </c>
      <c r="S38" s="35">
        <v>0</v>
      </c>
      <c r="T38" s="35">
        <v>0</v>
      </c>
      <c r="U38" s="35">
        <v>2</v>
      </c>
      <c r="V38" s="35">
        <v>0</v>
      </c>
      <c r="W38" s="36">
        <v>0</v>
      </c>
      <c r="X38" s="29"/>
      <c r="Y38" s="37">
        <v>61</v>
      </c>
      <c r="Z38" s="38">
        <v>37</v>
      </c>
      <c r="AA38" s="38">
        <v>8</v>
      </c>
      <c r="AB38" s="39">
        <v>6</v>
      </c>
    </row>
    <row r="39" spans="1:28" s="17" customFormat="1" ht="12" customHeight="1">
      <c r="A39" s="18">
        <v>36</v>
      </c>
      <c r="B39" s="19" t="s">
        <v>198</v>
      </c>
      <c r="C39" s="33">
        <v>0</v>
      </c>
      <c r="D39" s="34">
        <v>1</v>
      </c>
      <c r="E39" s="170">
        <v>34</v>
      </c>
      <c r="F39" s="35">
        <v>25</v>
      </c>
      <c r="G39" s="35">
        <v>120</v>
      </c>
      <c r="H39" s="35">
        <v>26</v>
      </c>
      <c r="I39" s="35">
        <v>109</v>
      </c>
      <c r="J39" s="35">
        <v>2</v>
      </c>
      <c r="K39" s="35">
        <v>49</v>
      </c>
      <c r="L39" s="35">
        <v>0</v>
      </c>
      <c r="M39" s="35">
        <v>0</v>
      </c>
      <c r="N39" s="35">
        <v>44</v>
      </c>
      <c r="O39" s="35">
        <v>0</v>
      </c>
      <c r="P39" s="35">
        <v>53</v>
      </c>
      <c r="Q39" s="34">
        <v>0</v>
      </c>
      <c r="R39" s="36">
        <v>32</v>
      </c>
      <c r="S39" s="35">
        <v>1</v>
      </c>
      <c r="T39" s="35">
        <v>0</v>
      </c>
      <c r="U39" s="35">
        <v>0</v>
      </c>
      <c r="V39" s="35">
        <v>0</v>
      </c>
      <c r="W39" s="36">
        <v>0</v>
      </c>
      <c r="X39" s="29"/>
      <c r="Y39" s="37">
        <v>61</v>
      </c>
      <c r="Z39" s="38">
        <v>37</v>
      </c>
      <c r="AA39" s="38">
        <v>8</v>
      </c>
      <c r="AB39" s="39">
        <v>6</v>
      </c>
    </row>
    <row r="40" spans="1:28" s="17" customFormat="1" ht="12" customHeight="1">
      <c r="A40" s="18">
        <v>37</v>
      </c>
      <c r="B40" s="19" t="s">
        <v>199</v>
      </c>
      <c r="C40" s="33">
        <v>0</v>
      </c>
      <c r="D40" s="34">
        <v>0</v>
      </c>
      <c r="E40" s="170">
        <v>30</v>
      </c>
      <c r="F40" s="35">
        <v>17</v>
      </c>
      <c r="G40" s="35">
        <v>112</v>
      </c>
      <c r="H40" s="35">
        <v>27</v>
      </c>
      <c r="I40" s="35">
        <v>127</v>
      </c>
      <c r="J40" s="35">
        <v>1</v>
      </c>
      <c r="K40" s="35">
        <v>53</v>
      </c>
      <c r="L40" s="35">
        <v>0</v>
      </c>
      <c r="M40" s="35">
        <v>0</v>
      </c>
      <c r="N40" s="35">
        <v>75</v>
      </c>
      <c r="O40" s="35">
        <v>0</v>
      </c>
      <c r="P40" s="35">
        <v>71</v>
      </c>
      <c r="Q40" s="34">
        <v>0</v>
      </c>
      <c r="R40" s="36">
        <v>32</v>
      </c>
      <c r="S40" s="35">
        <v>0</v>
      </c>
      <c r="T40" s="35">
        <v>1</v>
      </c>
      <c r="U40" s="35">
        <v>3</v>
      </c>
      <c r="V40" s="35">
        <v>0</v>
      </c>
      <c r="W40" s="36">
        <v>0</v>
      </c>
      <c r="X40" s="29"/>
      <c r="Y40" s="37">
        <v>61</v>
      </c>
      <c r="Z40" s="38">
        <v>37</v>
      </c>
      <c r="AA40" s="38">
        <v>8</v>
      </c>
      <c r="AB40" s="39">
        <v>6</v>
      </c>
    </row>
    <row r="41" spans="1:28" s="17" customFormat="1" ht="12" customHeight="1">
      <c r="A41" s="18">
        <v>38</v>
      </c>
      <c r="B41" s="19" t="s">
        <v>200</v>
      </c>
      <c r="C41" s="33">
        <v>0</v>
      </c>
      <c r="D41" s="34">
        <v>1</v>
      </c>
      <c r="E41" s="170">
        <v>14</v>
      </c>
      <c r="F41" s="35">
        <v>12</v>
      </c>
      <c r="G41" s="35">
        <v>114</v>
      </c>
      <c r="H41" s="35">
        <v>38</v>
      </c>
      <c r="I41" s="35">
        <v>95</v>
      </c>
      <c r="J41" s="35">
        <v>2</v>
      </c>
      <c r="K41" s="35">
        <v>43</v>
      </c>
      <c r="L41" s="35">
        <v>0</v>
      </c>
      <c r="M41" s="35">
        <v>0</v>
      </c>
      <c r="N41" s="35">
        <v>93</v>
      </c>
      <c r="O41" s="35">
        <v>0</v>
      </c>
      <c r="P41" s="35">
        <v>47</v>
      </c>
      <c r="Q41" s="34">
        <v>0</v>
      </c>
      <c r="R41" s="36">
        <v>25</v>
      </c>
      <c r="S41" s="35">
        <v>0</v>
      </c>
      <c r="T41" s="35">
        <v>1</v>
      </c>
      <c r="U41" s="35">
        <v>1</v>
      </c>
      <c r="V41" s="35">
        <v>0</v>
      </c>
      <c r="W41" s="36">
        <v>0</v>
      </c>
      <c r="X41" s="29"/>
      <c r="Y41" s="37">
        <v>61</v>
      </c>
      <c r="Z41" s="38">
        <v>37</v>
      </c>
      <c r="AA41" s="38">
        <v>8</v>
      </c>
      <c r="AB41" s="39">
        <v>6</v>
      </c>
    </row>
    <row r="42" spans="1:28" s="17" customFormat="1" ht="12" customHeight="1">
      <c r="A42" s="18">
        <v>39</v>
      </c>
      <c r="B42" s="19" t="s">
        <v>201</v>
      </c>
      <c r="C42" s="33">
        <v>0</v>
      </c>
      <c r="D42" s="34">
        <v>0</v>
      </c>
      <c r="E42" s="170">
        <v>23</v>
      </c>
      <c r="F42" s="35">
        <v>14</v>
      </c>
      <c r="G42" s="35">
        <v>127</v>
      </c>
      <c r="H42" s="35">
        <v>18</v>
      </c>
      <c r="I42" s="35">
        <v>62</v>
      </c>
      <c r="J42" s="35">
        <v>3</v>
      </c>
      <c r="K42" s="35">
        <v>43</v>
      </c>
      <c r="L42" s="35">
        <v>0</v>
      </c>
      <c r="M42" s="35">
        <v>0</v>
      </c>
      <c r="N42" s="35">
        <v>89</v>
      </c>
      <c r="O42" s="35">
        <v>0</v>
      </c>
      <c r="P42" s="35">
        <v>60</v>
      </c>
      <c r="Q42" s="34">
        <v>0</v>
      </c>
      <c r="R42" s="36">
        <v>30</v>
      </c>
      <c r="S42" s="35">
        <v>0</v>
      </c>
      <c r="T42" s="35">
        <v>0</v>
      </c>
      <c r="U42" s="35">
        <v>1</v>
      </c>
      <c r="V42" s="35">
        <v>0</v>
      </c>
      <c r="W42" s="36">
        <v>0</v>
      </c>
      <c r="X42" s="29"/>
      <c r="Y42" s="37">
        <v>61</v>
      </c>
      <c r="Z42" s="38">
        <v>37</v>
      </c>
      <c r="AA42" s="38">
        <v>8</v>
      </c>
      <c r="AB42" s="39">
        <v>6</v>
      </c>
    </row>
    <row r="43" spans="1:28" s="17" customFormat="1" ht="12" customHeight="1">
      <c r="A43" s="18">
        <v>40</v>
      </c>
      <c r="B43" s="19" t="s">
        <v>150</v>
      </c>
      <c r="C43" s="33">
        <v>0</v>
      </c>
      <c r="D43" s="34">
        <v>2</v>
      </c>
      <c r="E43" s="170">
        <v>7</v>
      </c>
      <c r="F43" s="35">
        <v>26</v>
      </c>
      <c r="G43" s="35">
        <v>113</v>
      </c>
      <c r="H43" s="35">
        <v>33</v>
      </c>
      <c r="I43" s="35">
        <v>57</v>
      </c>
      <c r="J43" s="35">
        <v>2</v>
      </c>
      <c r="K43" s="35">
        <v>40</v>
      </c>
      <c r="L43" s="35">
        <v>0</v>
      </c>
      <c r="M43" s="35">
        <v>0</v>
      </c>
      <c r="N43" s="35">
        <v>58</v>
      </c>
      <c r="O43" s="35">
        <v>0</v>
      </c>
      <c r="P43" s="35">
        <v>66</v>
      </c>
      <c r="Q43" s="34">
        <v>0</v>
      </c>
      <c r="R43" s="36">
        <v>19</v>
      </c>
      <c r="S43" s="35">
        <v>0</v>
      </c>
      <c r="T43" s="35">
        <v>0</v>
      </c>
      <c r="U43" s="35">
        <v>3</v>
      </c>
      <c r="V43" s="35">
        <v>0</v>
      </c>
      <c r="W43" s="36">
        <v>0</v>
      </c>
      <c r="X43" s="29"/>
      <c r="Y43" s="37">
        <v>61</v>
      </c>
      <c r="Z43" s="38">
        <v>37</v>
      </c>
      <c r="AA43" s="38">
        <v>8</v>
      </c>
      <c r="AB43" s="39">
        <v>6</v>
      </c>
    </row>
    <row r="44" spans="1:28" s="17" customFormat="1" ht="12" customHeight="1">
      <c r="A44" s="18">
        <v>41</v>
      </c>
      <c r="B44" s="19" t="s">
        <v>151</v>
      </c>
      <c r="C44" s="33">
        <v>0</v>
      </c>
      <c r="D44" s="34">
        <v>1</v>
      </c>
      <c r="E44" s="170">
        <v>8</v>
      </c>
      <c r="F44" s="35">
        <v>11</v>
      </c>
      <c r="G44" s="35">
        <v>104</v>
      </c>
      <c r="H44" s="35">
        <v>41</v>
      </c>
      <c r="I44" s="35">
        <v>72</v>
      </c>
      <c r="J44" s="35">
        <v>0</v>
      </c>
      <c r="K44" s="35">
        <v>44</v>
      </c>
      <c r="L44" s="35">
        <v>1</v>
      </c>
      <c r="M44" s="35">
        <v>0</v>
      </c>
      <c r="N44" s="35">
        <v>55</v>
      </c>
      <c r="O44" s="35">
        <v>0</v>
      </c>
      <c r="P44" s="35">
        <v>38</v>
      </c>
      <c r="Q44" s="34">
        <v>0</v>
      </c>
      <c r="R44" s="36">
        <v>23</v>
      </c>
      <c r="S44" s="35">
        <v>0</v>
      </c>
      <c r="T44" s="35">
        <v>0</v>
      </c>
      <c r="U44" s="35">
        <v>7</v>
      </c>
      <c r="V44" s="35">
        <v>0</v>
      </c>
      <c r="W44" s="36">
        <v>0</v>
      </c>
      <c r="X44" s="29"/>
      <c r="Y44" s="37">
        <v>61</v>
      </c>
      <c r="Z44" s="38">
        <v>37</v>
      </c>
      <c r="AA44" s="38">
        <v>8</v>
      </c>
      <c r="AB44" s="39">
        <v>6</v>
      </c>
    </row>
    <row r="45" spans="1:28" s="17" customFormat="1" ht="12" customHeight="1">
      <c r="A45" s="18">
        <v>42</v>
      </c>
      <c r="B45" s="19" t="s">
        <v>152</v>
      </c>
      <c r="C45" s="33">
        <v>0</v>
      </c>
      <c r="D45" s="34">
        <v>3</v>
      </c>
      <c r="E45" s="170">
        <v>4</v>
      </c>
      <c r="F45" s="35">
        <v>19</v>
      </c>
      <c r="G45" s="35">
        <v>127</v>
      </c>
      <c r="H45" s="35">
        <v>21</v>
      </c>
      <c r="I45" s="35">
        <v>68</v>
      </c>
      <c r="J45" s="35">
        <v>1</v>
      </c>
      <c r="K45" s="35">
        <v>41</v>
      </c>
      <c r="L45" s="35">
        <v>0</v>
      </c>
      <c r="M45" s="35">
        <v>0</v>
      </c>
      <c r="N45" s="35">
        <v>37</v>
      </c>
      <c r="O45" s="35">
        <v>0</v>
      </c>
      <c r="P45" s="35">
        <v>68</v>
      </c>
      <c r="Q45" s="34">
        <v>0</v>
      </c>
      <c r="R45" s="36">
        <v>16</v>
      </c>
      <c r="S45" s="35">
        <v>0</v>
      </c>
      <c r="T45" s="35">
        <v>0</v>
      </c>
      <c r="U45" s="35">
        <v>2</v>
      </c>
      <c r="V45" s="35">
        <v>0</v>
      </c>
      <c r="W45" s="36">
        <v>0</v>
      </c>
      <c r="X45" s="29"/>
      <c r="Y45" s="37">
        <v>61</v>
      </c>
      <c r="Z45" s="38">
        <v>37</v>
      </c>
      <c r="AA45" s="38">
        <v>8</v>
      </c>
      <c r="AB45" s="39">
        <v>6</v>
      </c>
    </row>
    <row r="46" spans="1:28" s="17" customFormat="1" ht="12" customHeight="1">
      <c r="A46" s="18">
        <v>43</v>
      </c>
      <c r="B46" s="19" t="s">
        <v>153</v>
      </c>
      <c r="C46" s="33">
        <v>0</v>
      </c>
      <c r="D46" s="34">
        <v>5</v>
      </c>
      <c r="E46" s="170">
        <v>2</v>
      </c>
      <c r="F46" s="35">
        <v>14</v>
      </c>
      <c r="G46" s="35">
        <v>148</v>
      </c>
      <c r="H46" s="35">
        <v>36</v>
      </c>
      <c r="I46" s="35">
        <v>61</v>
      </c>
      <c r="J46" s="35">
        <v>0</v>
      </c>
      <c r="K46" s="35">
        <v>37</v>
      </c>
      <c r="L46" s="35">
        <v>0</v>
      </c>
      <c r="M46" s="35">
        <v>0</v>
      </c>
      <c r="N46" s="35">
        <v>21</v>
      </c>
      <c r="O46" s="35">
        <v>0</v>
      </c>
      <c r="P46" s="35">
        <v>53</v>
      </c>
      <c r="Q46" s="34">
        <v>1</v>
      </c>
      <c r="R46" s="36">
        <v>17</v>
      </c>
      <c r="S46" s="35">
        <v>0</v>
      </c>
      <c r="T46" s="35">
        <v>0</v>
      </c>
      <c r="U46" s="35">
        <v>6</v>
      </c>
      <c r="V46" s="35">
        <v>0</v>
      </c>
      <c r="W46" s="36">
        <v>0</v>
      </c>
      <c r="X46" s="29"/>
      <c r="Y46" s="37">
        <v>61</v>
      </c>
      <c r="Z46" s="38">
        <v>37</v>
      </c>
      <c r="AA46" s="38">
        <v>8</v>
      </c>
      <c r="AB46" s="39">
        <v>6</v>
      </c>
    </row>
    <row r="47" spans="1:28" s="17" customFormat="1" ht="12" customHeight="1">
      <c r="A47" s="18">
        <v>44</v>
      </c>
      <c r="B47" s="19" t="s">
        <v>154</v>
      </c>
      <c r="C47" s="33">
        <v>0</v>
      </c>
      <c r="D47" s="34">
        <v>2</v>
      </c>
      <c r="E47" s="170">
        <v>4</v>
      </c>
      <c r="F47" s="35">
        <v>41</v>
      </c>
      <c r="G47" s="35">
        <v>157</v>
      </c>
      <c r="H47" s="35">
        <v>37</v>
      </c>
      <c r="I47" s="35">
        <v>43</v>
      </c>
      <c r="J47" s="35">
        <v>4</v>
      </c>
      <c r="K47" s="35">
        <v>47</v>
      </c>
      <c r="L47" s="35">
        <v>0</v>
      </c>
      <c r="M47" s="35">
        <v>0</v>
      </c>
      <c r="N47" s="35">
        <v>16</v>
      </c>
      <c r="O47" s="35">
        <v>0</v>
      </c>
      <c r="P47" s="35">
        <v>55</v>
      </c>
      <c r="Q47" s="34">
        <v>0</v>
      </c>
      <c r="R47" s="36">
        <v>24</v>
      </c>
      <c r="S47" s="35">
        <v>0</v>
      </c>
      <c r="T47" s="35">
        <v>1</v>
      </c>
      <c r="U47" s="35">
        <v>3</v>
      </c>
      <c r="V47" s="35">
        <v>0</v>
      </c>
      <c r="W47" s="36">
        <v>0</v>
      </c>
      <c r="X47" s="29"/>
      <c r="Y47" s="37">
        <v>61</v>
      </c>
      <c r="Z47" s="38">
        <v>37</v>
      </c>
      <c r="AA47" s="38">
        <v>8</v>
      </c>
      <c r="AB47" s="39">
        <v>6</v>
      </c>
    </row>
    <row r="48" spans="1:28" s="17" customFormat="1" ht="12" customHeight="1">
      <c r="A48" s="18">
        <v>45</v>
      </c>
      <c r="B48" s="19" t="s">
        <v>155</v>
      </c>
      <c r="C48" s="33">
        <v>0</v>
      </c>
      <c r="D48" s="34">
        <v>2</v>
      </c>
      <c r="E48" s="170">
        <v>9</v>
      </c>
      <c r="F48" s="35">
        <v>27</v>
      </c>
      <c r="G48" s="35">
        <v>211</v>
      </c>
      <c r="H48" s="35">
        <v>59</v>
      </c>
      <c r="I48" s="35">
        <v>53</v>
      </c>
      <c r="J48" s="35">
        <v>1</v>
      </c>
      <c r="K48" s="35">
        <v>39</v>
      </c>
      <c r="L48" s="35">
        <v>0</v>
      </c>
      <c r="M48" s="35">
        <v>0</v>
      </c>
      <c r="N48" s="35">
        <v>7</v>
      </c>
      <c r="O48" s="35">
        <v>0</v>
      </c>
      <c r="P48" s="35">
        <v>81</v>
      </c>
      <c r="Q48" s="34">
        <v>0</v>
      </c>
      <c r="R48" s="36">
        <v>15</v>
      </c>
      <c r="S48" s="35">
        <v>0</v>
      </c>
      <c r="T48" s="35">
        <v>0</v>
      </c>
      <c r="U48" s="35">
        <v>2</v>
      </c>
      <c r="V48" s="35">
        <v>0</v>
      </c>
      <c r="W48" s="36">
        <v>0</v>
      </c>
      <c r="X48" s="29"/>
      <c r="Y48" s="37">
        <v>61</v>
      </c>
      <c r="Z48" s="38">
        <v>37</v>
      </c>
      <c r="AA48" s="38">
        <v>8</v>
      </c>
      <c r="AB48" s="39">
        <v>6</v>
      </c>
    </row>
    <row r="49" spans="1:28" s="17" customFormat="1" ht="12" customHeight="1">
      <c r="A49" s="18">
        <v>46</v>
      </c>
      <c r="B49" s="19" t="s">
        <v>156</v>
      </c>
      <c r="C49" s="33">
        <v>1</v>
      </c>
      <c r="D49" s="34">
        <v>2</v>
      </c>
      <c r="E49" s="170">
        <v>10</v>
      </c>
      <c r="F49" s="35">
        <v>29</v>
      </c>
      <c r="G49" s="35">
        <v>181</v>
      </c>
      <c r="H49" s="35">
        <v>84</v>
      </c>
      <c r="I49" s="35">
        <v>67</v>
      </c>
      <c r="J49" s="35">
        <v>1</v>
      </c>
      <c r="K49" s="35">
        <v>39</v>
      </c>
      <c r="L49" s="35">
        <v>0</v>
      </c>
      <c r="M49" s="35">
        <v>0</v>
      </c>
      <c r="N49" s="35">
        <v>10</v>
      </c>
      <c r="O49" s="35">
        <v>0</v>
      </c>
      <c r="P49" s="35">
        <v>62</v>
      </c>
      <c r="Q49" s="34">
        <v>0</v>
      </c>
      <c r="R49" s="36">
        <v>19</v>
      </c>
      <c r="S49" s="35">
        <v>0</v>
      </c>
      <c r="T49" s="35">
        <v>0</v>
      </c>
      <c r="U49" s="35">
        <v>4</v>
      </c>
      <c r="V49" s="35">
        <v>0</v>
      </c>
      <c r="W49" s="36">
        <v>0</v>
      </c>
      <c r="X49" s="29"/>
      <c r="Y49" s="37">
        <v>61</v>
      </c>
      <c r="Z49" s="38">
        <v>37</v>
      </c>
      <c r="AA49" s="38">
        <v>8</v>
      </c>
      <c r="AB49" s="39">
        <v>6</v>
      </c>
    </row>
    <row r="50" spans="1:28" s="17" customFormat="1" ht="12" customHeight="1">
      <c r="A50" s="18">
        <v>47</v>
      </c>
      <c r="B50" s="19" t="s">
        <v>157</v>
      </c>
      <c r="C50" s="33">
        <v>0</v>
      </c>
      <c r="D50" s="34">
        <v>7</v>
      </c>
      <c r="E50" s="170">
        <v>23</v>
      </c>
      <c r="F50" s="35">
        <v>34</v>
      </c>
      <c r="G50" s="35">
        <v>263</v>
      </c>
      <c r="H50" s="35">
        <v>80</v>
      </c>
      <c r="I50" s="35">
        <v>35</v>
      </c>
      <c r="J50" s="35">
        <v>0</v>
      </c>
      <c r="K50" s="35">
        <v>42</v>
      </c>
      <c r="L50" s="35">
        <v>0</v>
      </c>
      <c r="M50" s="35">
        <v>0</v>
      </c>
      <c r="N50" s="35">
        <v>16</v>
      </c>
      <c r="O50" s="35">
        <v>0</v>
      </c>
      <c r="P50" s="35">
        <v>64</v>
      </c>
      <c r="Q50" s="34">
        <v>0</v>
      </c>
      <c r="R50" s="36">
        <v>19</v>
      </c>
      <c r="S50" s="35">
        <v>0</v>
      </c>
      <c r="T50" s="35">
        <v>0</v>
      </c>
      <c r="U50" s="35">
        <v>3</v>
      </c>
      <c r="V50" s="35">
        <v>0</v>
      </c>
      <c r="W50" s="36">
        <v>0</v>
      </c>
      <c r="X50" s="29"/>
      <c r="Y50" s="37">
        <v>61</v>
      </c>
      <c r="Z50" s="38">
        <v>37</v>
      </c>
      <c r="AA50" s="38">
        <v>8</v>
      </c>
      <c r="AB50" s="39">
        <v>6</v>
      </c>
    </row>
    <row r="51" spans="1:28" s="17" customFormat="1" ht="12" customHeight="1">
      <c r="A51" s="18">
        <v>48</v>
      </c>
      <c r="B51" s="19" t="s">
        <v>158</v>
      </c>
      <c r="C51" s="33">
        <v>2</v>
      </c>
      <c r="D51" s="34">
        <v>8</v>
      </c>
      <c r="E51" s="170">
        <v>20</v>
      </c>
      <c r="F51" s="35">
        <v>32</v>
      </c>
      <c r="G51" s="35">
        <v>454</v>
      </c>
      <c r="H51" s="35">
        <v>132</v>
      </c>
      <c r="I51" s="35">
        <v>46</v>
      </c>
      <c r="J51" s="35">
        <v>2</v>
      </c>
      <c r="K51" s="35">
        <v>38</v>
      </c>
      <c r="L51" s="35">
        <v>1</v>
      </c>
      <c r="M51" s="35">
        <v>0</v>
      </c>
      <c r="N51" s="35">
        <v>10</v>
      </c>
      <c r="O51" s="35">
        <v>0</v>
      </c>
      <c r="P51" s="35">
        <v>62</v>
      </c>
      <c r="Q51" s="34">
        <v>0</v>
      </c>
      <c r="R51" s="36">
        <v>19</v>
      </c>
      <c r="S51" s="35">
        <v>1</v>
      </c>
      <c r="T51" s="35">
        <v>0</v>
      </c>
      <c r="U51" s="35">
        <v>10</v>
      </c>
      <c r="V51" s="35">
        <v>0</v>
      </c>
      <c r="W51" s="36">
        <v>0</v>
      </c>
      <c r="X51" s="29"/>
      <c r="Y51" s="37">
        <v>61</v>
      </c>
      <c r="Z51" s="38">
        <v>37</v>
      </c>
      <c r="AA51" s="38">
        <v>8</v>
      </c>
      <c r="AB51" s="39">
        <v>6</v>
      </c>
    </row>
    <row r="52" spans="1:28" s="17" customFormat="1" ht="12" customHeight="1">
      <c r="A52" s="18">
        <v>49</v>
      </c>
      <c r="B52" s="19" t="s">
        <v>159</v>
      </c>
      <c r="C52" s="33">
        <v>1</v>
      </c>
      <c r="D52" s="34">
        <v>10</v>
      </c>
      <c r="E52" s="170">
        <v>35</v>
      </c>
      <c r="F52" s="35">
        <v>52</v>
      </c>
      <c r="G52" s="35">
        <v>764</v>
      </c>
      <c r="H52" s="35">
        <v>106</v>
      </c>
      <c r="I52" s="35">
        <v>34</v>
      </c>
      <c r="J52" s="35">
        <v>2</v>
      </c>
      <c r="K52" s="35">
        <v>37</v>
      </c>
      <c r="L52" s="35">
        <v>2</v>
      </c>
      <c r="M52" s="35">
        <v>0</v>
      </c>
      <c r="N52" s="35">
        <v>7</v>
      </c>
      <c r="O52" s="35">
        <v>0</v>
      </c>
      <c r="P52" s="35">
        <v>81</v>
      </c>
      <c r="Q52" s="34">
        <v>0</v>
      </c>
      <c r="R52" s="36">
        <v>24</v>
      </c>
      <c r="S52" s="35">
        <v>0</v>
      </c>
      <c r="T52" s="35">
        <v>0</v>
      </c>
      <c r="U52" s="35">
        <v>8</v>
      </c>
      <c r="V52" s="35">
        <v>0</v>
      </c>
      <c r="W52" s="36">
        <v>0</v>
      </c>
      <c r="X52" s="29"/>
      <c r="Y52" s="37">
        <v>61</v>
      </c>
      <c r="Z52" s="38">
        <v>37</v>
      </c>
      <c r="AA52" s="38">
        <v>8</v>
      </c>
      <c r="AB52" s="39">
        <v>6</v>
      </c>
    </row>
    <row r="53" spans="1:28" s="17" customFormat="1" ht="12" customHeight="1">
      <c r="A53" s="18">
        <v>50</v>
      </c>
      <c r="B53" s="19" t="s">
        <v>160</v>
      </c>
      <c r="C53" s="33">
        <v>7</v>
      </c>
      <c r="D53" s="34">
        <v>17</v>
      </c>
      <c r="E53" s="170">
        <v>28</v>
      </c>
      <c r="F53" s="35">
        <v>44</v>
      </c>
      <c r="G53" s="35">
        <v>1116</v>
      </c>
      <c r="H53" s="35">
        <v>165</v>
      </c>
      <c r="I53" s="35">
        <v>28</v>
      </c>
      <c r="J53" s="35">
        <v>2</v>
      </c>
      <c r="K53" s="35">
        <v>34</v>
      </c>
      <c r="L53" s="35">
        <v>0</v>
      </c>
      <c r="M53" s="35">
        <v>0</v>
      </c>
      <c r="N53" s="35">
        <v>7</v>
      </c>
      <c r="O53" s="35">
        <v>0</v>
      </c>
      <c r="P53" s="35">
        <v>58</v>
      </c>
      <c r="Q53" s="34">
        <v>0</v>
      </c>
      <c r="R53" s="36">
        <v>31</v>
      </c>
      <c r="S53" s="35">
        <v>0</v>
      </c>
      <c r="T53" s="35">
        <v>0</v>
      </c>
      <c r="U53" s="35">
        <v>7</v>
      </c>
      <c r="V53" s="35">
        <v>0</v>
      </c>
      <c r="W53" s="36">
        <v>0</v>
      </c>
      <c r="X53" s="29"/>
      <c r="Y53" s="37">
        <v>61</v>
      </c>
      <c r="Z53" s="38">
        <v>37</v>
      </c>
      <c r="AA53" s="38">
        <v>8</v>
      </c>
      <c r="AB53" s="39">
        <v>6</v>
      </c>
    </row>
    <row r="54" spans="1:28" s="17" customFormat="1" ht="12" customHeight="1">
      <c r="A54" s="18">
        <v>51</v>
      </c>
      <c r="B54" s="19" t="s">
        <v>161</v>
      </c>
      <c r="C54" s="33">
        <v>47</v>
      </c>
      <c r="D54" s="34">
        <v>15</v>
      </c>
      <c r="E54" s="170">
        <v>19</v>
      </c>
      <c r="F54" s="35">
        <v>57</v>
      </c>
      <c r="G54" s="35">
        <v>969</v>
      </c>
      <c r="H54" s="35">
        <v>130</v>
      </c>
      <c r="I54" s="35">
        <v>12</v>
      </c>
      <c r="J54" s="35">
        <v>0</v>
      </c>
      <c r="K54" s="35">
        <v>34</v>
      </c>
      <c r="L54" s="35">
        <v>1</v>
      </c>
      <c r="M54" s="35">
        <v>0</v>
      </c>
      <c r="N54" s="35">
        <v>0</v>
      </c>
      <c r="O54" s="35">
        <v>0</v>
      </c>
      <c r="P54" s="35">
        <v>85</v>
      </c>
      <c r="Q54" s="34">
        <v>0</v>
      </c>
      <c r="R54" s="36">
        <v>28</v>
      </c>
      <c r="S54" s="35">
        <v>0</v>
      </c>
      <c r="T54" s="35">
        <v>0</v>
      </c>
      <c r="U54" s="35">
        <v>8</v>
      </c>
      <c r="V54" s="35">
        <v>0</v>
      </c>
      <c r="W54" s="36">
        <v>0</v>
      </c>
      <c r="X54" s="29"/>
      <c r="Y54" s="37">
        <v>61</v>
      </c>
      <c r="Z54" s="38">
        <v>37</v>
      </c>
      <c r="AA54" s="38">
        <v>8</v>
      </c>
      <c r="AB54" s="39">
        <v>6</v>
      </c>
    </row>
    <row r="55" spans="1:28" s="17" customFormat="1" ht="13.5" customHeight="1" thickBot="1">
      <c r="A55" s="163">
        <v>52</v>
      </c>
      <c r="B55" s="164" t="s">
        <v>162</v>
      </c>
      <c r="C55" s="165">
        <v>121</v>
      </c>
      <c r="D55" s="166">
        <v>24</v>
      </c>
      <c r="E55" s="171">
        <v>24</v>
      </c>
      <c r="F55" s="167">
        <v>28</v>
      </c>
      <c r="G55" s="167">
        <v>769</v>
      </c>
      <c r="H55" s="167">
        <v>131</v>
      </c>
      <c r="I55" s="167">
        <v>8</v>
      </c>
      <c r="J55" s="167">
        <v>7</v>
      </c>
      <c r="K55" s="167">
        <v>41</v>
      </c>
      <c r="L55" s="167">
        <v>1</v>
      </c>
      <c r="M55" s="167">
        <v>0</v>
      </c>
      <c r="N55" s="167">
        <v>4</v>
      </c>
      <c r="O55" s="167">
        <v>0</v>
      </c>
      <c r="P55" s="167">
        <v>70</v>
      </c>
      <c r="Q55" s="166">
        <v>2</v>
      </c>
      <c r="R55" s="168">
        <v>20</v>
      </c>
      <c r="S55" s="167">
        <v>0</v>
      </c>
      <c r="T55" s="167">
        <v>0</v>
      </c>
      <c r="U55" s="167">
        <v>5</v>
      </c>
      <c r="V55" s="167">
        <v>0</v>
      </c>
      <c r="W55" s="168">
        <v>0</v>
      </c>
      <c r="X55" s="29"/>
      <c r="Y55" s="40">
        <v>61</v>
      </c>
      <c r="Z55" s="41">
        <v>37</v>
      </c>
      <c r="AA55" s="41">
        <v>8</v>
      </c>
      <c r="AB55" s="42">
        <v>6</v>
      </c>
    </row>
    <row r="56" spans="1:28" s="17" customFormat="1" ht="14.25" customHeight="1" thickTop="1">
      <c r="A56" s="204" t="s">
        <v>5</v>
      </c>
      <c r="B56" s="205"/>
      <c r="C56" s="120">
        <f aca="true" t="shared" si="0" ref="C56:N56">SUM(C4:C55)</f>
        <v>18761</v>
      </c>
      <c r="D56" s="121">
        <f t="shared" si="0"/>
        <v>170</v>
      </c>
      <c r="E56" s="172">
        <f t="shared" si="0"/>
        <v>820</v>
      </c>
      <c r="F56" s="122">
        <f t="shared" si="0"/>
        <v>2365</v>
      </c>
      <c r="G56" s="122">
        <f t="shared" si="0"/>
        <v>15762</v>
      </c>
      <c r="H56" s="122">
        <f t="shared" si="0"/>
        <v>3171</v>
      </c>
      <c r="I56" s="122">
        <f t="shared" si="0"/>
        <v>2028</v>
      </c>
      <c r="J56" s="122">
        <f t="shared" si="0"/>
        <v>180</v>
      </c>
      <c r="K56" s="122">
        <f t="shared" si="0"/>
        <v>2196</v>
      </c>
      <c r="L56" s="122">
        <f t="shared" si="0"/>
        <v>14</v>
      </c>
      <c r="M56" s="122">
        <f t="shared" si="0"/>
        <v>1</v>
      </c>
      <c r="N56" s="122">
        <f t="shared" si="0"/>
        <v>2248</v>
      </c>
      <c r="O56" s="122"/>
      <c r="P56" s="122">
        <f aca="true" t="shared" si="1" ref="P56:V56">SUM(P4:P55)</f>
        <v>3143</v>
      </c>
      <c r="Q56" s="121">
        <f t="shared" si="1"/>
        <v>12</v>
      </c>
      <c r="R56" s="123">
        <f t="shared" si="1"/>
        <v>993</v>
      </c>
      <c r="S56" s="122">
        <f t="shared" si="1"/>
        <v>5</v>
      </c>
      <c r="T56" s="122">
        <f t="shared" si="1"/>
        <v>15</v>
      </c>
      <c r="U56" s="122">
        <f t="shared" si="1"/>
        <v>142</v>
      </c>
      <c r="V56" s="122">
        <f t="shared" si="1"/>
        <v>0</v>
      </c>
      <c r="W56" s="123"/>
      <c r="X56" s="24"/>
      <c r="Y56" s="24"/>
      <c r="Z56" s="24"/>
      <c r="AA56" s="24"/>
      <c r="AB56" s="24"/>
    </row>
    <row r="57" spans="1:28" s="17" customFormat="1" ht="14.25" customHeight="1">
      <c r="A57" s="196" t="s">
        <v>147</v>
      </c>
      <c r="B57" s="197"/>
      <c r="C57" s="128">
        <v>9392</v>
      </c>
      <c r="D57" s="129">
        <v>90</v>
      </c>
      <c r="E57" s="173">
        <v>491</v>
      </c>
      <c r="F57" s="130">
        <v>1236</v>
      </c>
      <c r="G57" s="130">
        <v>8447</v>
      </c>
      <c r="H57" s="130">
        <v>1629</v>
      </c>
      <c r="I57" s="130">
        <v>1109</v>
      </c>
      <c r="J57" s="130">
        <v>79</v>
      </c>
      <c r="K57" s="130">
        <v>1135</v>
      </c>
      <c r="L57" s="130">
        <v>11</v>
      </c>
      <c r="M57" s="130">
        <v>1</v>
      </c>
      <c r="N57" s="130">
        <v>1168</v>
      </c>
      <c r="O57" s="130">
        <v>0</v>
      </c>
      <c r="P57" s="130">
        <v>1716</v>
      </c>
      <c r="Q57" s="129">
        <v>7</v>
      </c>
      <c r="R57" s="131">
        <v>542</v>
      </c>
      <c r="S57" s="130">
        <v>2</v>
      </c>
      <c r="T57" s="130">
        <v>12</v>
      </c>
      <c r="U57" s="130">
        <v>65</v>
      </c>
      <c r="V57" s="130">
        <v>0</v>
      </c>
      <c r="W57" s="131">
        <v>0</v>
      </c>
      <c r="X57" s="24"/>
      <c r="Y57" s="24"/>
      <c r="Z57" s="24"/>
      <c r="AA57" s="24"/>
      <c r="AB57" s="24"/>
    </row>
    <row r="58" spans="1:28" s="17" customFormat="1" ht="14.25" customHeight="1">
      <c r="A58" s="198" t="s">
        <v>148</v>
      </c>
      <c r="B58" s="199"/>
      <c r="C58" s="124">
        <v>9369</v>
      </c>
      <c r="D58" s="125">
        <v>80</v>
      </c>
      <c r="E58" s="174">
        <v>329</v>
      </c>
      <c r="F58" s="126">
        <v>1129</v>
      </c>
      <c r="G58" s="126">
        <v>7315</v>
      </c>
      <c r="H58" s="126">
        <v>1542</v>
      </c>
      <c r="I58" s="126">
        <v>919</v>
      </c>
      <c r="J58" s="126">
        <v>101</v>
      </c>
      <c r="K58" s="126">
        <v>1061</v>
      </c>
      <c r="L58" s="126">
        <v>3</v>
      </c>
      <c r="M58" s="126">
        <v>0</v>
      </c>
      <c r="N58" s="126">
        <v>1080</v>
      </c>
      <c r="O58" s="126">
        <v>0</v>
      </c>
      <c r="P58" s="126">
        <v>1427</v>
      </c>
      <c r="Q58" s="125">
        <v>5</v>
      </c>
      <c r="R58" s="127">
        <v>451</v>
      </c>
      <c r="S58" s="126">
        <v>3</v>
      </c>
      <c r="T58" s="126">
        <v>3</v>
      </c>
      <c r="U58" s="126">
        <v>77</v>
      </c>
      <c r="V58" s="126">
        <v>0</v>
      </c>
      <c r="W58" s="127">
        <v>0</v>
      </c>
      <c r="X58" s="24"/>
      <c r="Y58" s="24"/>
      <c r="Z58" s="24"/>
      <c r="AA58" s="24"/>
      <c r="AB58" s="24"/>
    </row>
  </sheetData>
  <mergeCells count="9">
    <mergeCell ref="Y2:AB2"/>
    <mergeCell ref="D2:P2"/>
    <mergeCell ref="Q2:R2"/>
    <mergeCell ref="S2:W2"/>
    <mergeCell ref="A57:B57"/>
    <mergeCell ref="A58:B58"/>
    <mergeCell ref="A2:A3"/>
    <mergeCell ref="B2:B3"/>
    <mergeCell ref="A56:B56"/>
  </mergeCells>
  <printOptions/>
  <pageMargins left="0.7086614173228347" right="0.5905511811023623" top="0.45" bottom="0.35433070866141736" header="0.3" footer="0.3937007874015748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3.75390625" style="43" customWidth="1"/>
    <col min="3" max="3" width="8.75390625" style="1" bestFit="1" customWidth="1"/>
    <col min="4" max="5" width="6.25390625" style="1" customWidth="1"/>
    <col min="6" max="8" width="6.875" style="1" customWidth="1"/>
    <col min="9" max="12" width="6.25390625" style="1" customWidth="1"/>
    <col min="13" max="13" width="6.875" style="1" customWidth="1"/>
    <col min="14" max="16" width="6.25390625" style="1" customWidth="1"/>
    <col min="17" max="17" width="5.625" style="1" customWidth="1"/>
    <col min="18" max="18" width="6.25390625" style="1" customWidth="1"/>
    <col min="19" max="23" width="5.625" style="1" customWidth="1"/>
    <col min="24" max="24" width="2.125" style="1" customWidth="1"/>
    <col min="25" max="28" width="5.125" style="1" customWidth="1"/>
    <col min="29" max="16384" width="9.00390625" style="1" customWidth="1"/>
  </cols>
  <sheetData>
    <row r="1" spans="1:28" ht="28.5" customHeight="1">
      <c r="A1" s="6" t="s">
        <v>53</v>
      </c>
      <c r="W1" s="10" t="s">
        <v>143</v>
      </c>
      <c r="AB1" s="10"/>
    </row>
    <row r="2" spans="1:28" s="7" customFormat="1" ht="21">
      <c r="A2" s="200" t="s">
        <v>0</v>
      </c>
      <c r="B2" s="202" t="s">
        <v>37</v>
      </c>
      <c r="C2" s="180" t="s">
        <v>13</v>
      </c>
      <c r="D2" s="209" t="s">
        <v>10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10" t="s">
        <v>11</v>
      </c>
      <c r="R2" s="211"/>
      <c r="S2" s="210" t="s">
        <v>12</v>
      </c>
      <c r="T2" s="212"/>
      <c r="U2" s="212"/>
      <c r="V2" s="212"/>
      <c r="W2" s="213"/>
      <c r="Y2" s="206" t="s">
        <v>9</v>
      </c>
      <c r="Z2" s="207"/>
      <c r="AA2" s="207"/>
      <c r="AB2" s="208"/>
    </row>
    <row r="3" spans="1:28" s="9" customFormat="1" ht="118.5" customHeight="1">
      <c r="A3" s="201"/>
      <c r="B3" s="203"/>
      <c r="C3" s="181" t="s">
        <v>1</v>
      </c>
      <c r="D3" s="182" t="s">
        <v>36</v>
      </c>
      <c r="E3" s="183" t="s">
        <v>15</v>
      </c>
      <c r="F3" s="184" t="s">
        <v>16</v>
      </c>
      <c r="G3" s="185" t="s">
        <v>17</v>
      </c>
      <c r="H3" s="185" t="s">
        <v>29</v>
      </c>
      <c r="I3" s="185" t="s">
        <v>18</v>
      </c>
      <c r="J3" s="185" t="s">
        <v>19</v>
      </c>
      <c r="K3" s="185" t="s">
        <v>32</v>
      </c>
      <c r="L3" s="185" t="s">
        <v>20</v>
      </c>
      <c r="M3" s="185" t="s">
        <v>33</v>
      </c>
      <c r="N3" s="185" t="s">
        <v>21</v>
      </c>
      <c r="O3" s="184" t="s">
        <v>34</v>
      </c>
      <c r="P3" s="185" t="s">
        <v>22</v>
      </c>
      <c r="Q3" s="186" t="s">
        <v>2</v>
      </c>
      <c r="R3" s="187" t="s">
        <v>3</v>
      </c>
      <c r="S3" s="185" t="s">
        <v>6</v>
      </c>
      <c r="T3" s="185" t="s">
        <v>7</v>
      </c>
      <c r="U3" s="185" t="s">
        <v>8</v>
      </c>
      <c r="V3" s="184" t="s">
        <v>35</v>
      </c>
      <c r="W3" s="187" t="s">
        <v>30</v>
      </c>
      <c r="X3" s="8"/>
      <c r="Y3" s="186" t="s">
        <v>23</v>
      </c>
      <c r="Z3" s="185" t="s">
        <v>4</v>
      </c>
      <c r="AA3" s="185" t="s">
        <v>38</v>
      </c>
      <c r="AB3" s="187" t="s">
        <v>39</v>
      </c>
    </row>
    <row r="4" spans="1:28" ht="12" customHeight="1">
      <c r="A4" s="11">
        <v>1</v>
      </c>
      <c r="B4" s="12" t="s">
        <v>163</v>
      </c>
      <c r="C4" s="44">
        <f>'2-2-1週報_週別患者数'!C4/64</f>
        <v>0.140625</v>
      </c>
      <c r="D4" s="45">
        <f>'2-2-1週報_週別患者数'!D4/39</f>
        <v>0.23076923076923078</v>
      </c>
      <c r="E4" s="175">
        <f>'2-2-1週報_週別患者数'!E4/39</f>
        <v>0.10256410256410256</v>
      </c>
      <c r="F4" s="46">
        <f>'2-2-1週報_週別患者数'!F4/39</f>
        <v>0.8205128205128205</v>
      </c>
      <c r="G4" s="46">
        <f>'2-2-1週報_週別患者数'!G4/39</f>
        <v>12.717948717948717</v>
      </c>
      <c r="H4" s="46">
        <f>'2-2-1週報_週別患者数'!H4/39</f>
        <v>4.461538461538462</v>
      </c>
      <c r="I4" s="46">
        <f>'2-2-1週報_週別患者数'!I4/39</f>
        <v>0.10256410256410256</v>
      </c>
      <c r="J4" s="46">
        <f>'2-2-1週報_週別患者数'!J4/39</f>
        <v>0.10256410256410256</v>
      </c>
      <c r="K4" s="46">
        <f>'2-2-1週報_週別患者数'!K4/39</f>
        <v>1.1538461538461537</v>
      </c>
      <c r="L4" s="46">
        <f>'2-2-1週報_週別患者数'!L4/39</f>
        <v>0.02564102564102564</v>
      </c>
      <c r="M4" s="46">
        <f>'2-2-1週報_週別患者数'!M4/39</f>
        <v>0</v>
      </c>
      <c r="N4" s="46">
        <f>'2-2-1週報_週別患者数'!N4/39</f>
        <v>0.02564102564102564</v>
      </c>
      <c r="O4" s="46">
        <f>'2-2-1週報_週別患者数'!O4/39</f>
        <v>0</v>
      </c>
      <c r="P4" s="46">
        <f>'2-2-1週報_週別患者数'!P4/39</f>
        <v>1.641025641025641</v>
      </c>
      <c r="Q4" s="45">
        <f>'2-2-1週報_週別患者数'!Q4/7</f>
        <v>0</v>
      </c>
      <c r="R4" s="47">
        <f>'2-2-1週報_週別患者数'!R4/7</f>
        <v>1.2857142857142858</v>
      </c>
      <c r="S4" s="46">
        <f>'2-2-1週報_週別患者数'!S4/6</f>
        <v>0</v>
      </c>
      <c r="T4" s="46">
        <f>'2-2-1週報_週別患者数'!T4/6</f>
        <v>0</v>
      </c>
      <c r="U4" s="46">
        <f>'2-2-1週報_週別患者数'!U4/6</f>
        <v>0.3333333333333333</v>
      </c>
      <c r="V4" s="46">
        <f>'2-2-1週報_週別患者数'!V4/6</f>
        <v>0</v>
      </c>
      <c r="W4" s="47">
        <f>'2-2-1週報_週別患者数'!W4/6</f>
        <v>0</v>
      </c>
      <c r="X4" s="13"/>
      <c r="Y4" s="14">
        <v>64</v>
      </c>
      <c r="Z4" s="15">
        <v>39</v>
      </c>
      <c r="AA4" s="15">
        <v>7</v>
      </c>
      <c r="AB4" s="16">
        <v>6</v>
      </c>
    </row>
    <row r="5" spans="1:28" ht="12" customHeight="1">
      <c r="A5" s="18">
        <v>2</v>
      </c>
      <c r="B5" s="19" t="s">
        <v>164</v>
      </c>
      <c r="C5" s="48">
        <f>'2-2-1週報_週別患者数'!C5/64</f>
        <v>0.078125</v>
      </c>
      <c r="D5" s="49">
        <f>'2-2-1週報_週別患者数'!D5/39</f>
        <v>0.1794871794871795</v>
      </c>
      <c r="E5" s="176">
        <f>'2-2-1週報_週別患者数'!E5/39</f>
        <v>0.07692307692307693</v>
      </c>
      <c r="F5" s="50">
        <f>'2-2-1週報_週別患者数'!F5/39</f>
        <v>1.6153846153846154</v>
      </c>
      <c r="G5" s="50">
        <f>'2-2-1週報_週別患者数'!G5/39</f>
        <v>15.615384615384615</v>
      </c>
      <c r="H5" s="50">
        <f>'2-2-1週報_週別患者数'!H5/39</f>
        <v>2.3076923076923075</v>
      </c>
      <c r="I5" s="50">
        <f>'2-2-1週報_週別患者数'!I5/39</f>
        <v>0.1282051282051282</v>
      </c>
      <c r="J5" s="50">
        <f>'2-2-1週報_週別患者数'!J5/39</f>
        <v>0.05128205128205128</v>
      </c>
      <c r="K5" s="50">
        <f>'2-2-1週報_週別患者数'!K5/39</f>
        <v>0.9743589743589743</v>
      </c>
      <c r="L5" s="50">
        <f>'2-2-1週報_週別患者数'!L5/39</f>
        <v>0</v>
      </c>
      <c r="M5" s="50">
        <f>'2-2-1週報_週別患者数'!M5/39</f>
        <v>0</v>
      </c>
      <c r="N5" s="50">
        <f>'2-2-1週報_週別患者数'!N5/39</f>
        <v>0.02564102564102564</v>
      </c>
      <c r="O5" s="50">
        <f>'2-2-1週報_週別患者数'!O5/39</f>
        <v>0</v>
      </c>
      <c r="P5" s="50">
        <f>'2-2-1週報_週別患者数'!P5/39</f>
        <v>1.435897435897436</v>
      </c>
      <c r="Q5" s="49">
        <f>'2-2-1週報_週別患者数'!Q5/7</f>
        <v>0</v>
      </c>
      <c r="R5" s="51">
        <f>'2-2-1週報_週別患者数'!R5/7</f>
        <v>1</v>
      </c>
      <c r="S5" s="50">
        <f>'2-2-1週報_週別患者数'!S5/6</f>
        <v>0</v>
      </c>
      <c r="T5" s="50">
        <f>'2-2-1週報_週別患者数'!T5/6</f>
        <v>0.16666666666666666</v>
      </c>
      <c r="U5" s="50">
        <f>'2-2-1週報_週別患者数'!U5/6</f>
        <v>0.16666666666666666</v>
      </c>
      <c r="V5" s="50">
        <f>'2-2-1週報_週別患者数'!V5/6</f>
        <v>0</v>
      </c>
      <c r="W5" s="51">
        <f>'2-2-1週報_週別患者数'!W5/6</f>
        <v>0</v>
      </c>
      <c r="X5" s="13"/>
      <c r="Y5" s="20">
        <v>64</v>
      </c>
      <c r="Z5" s="21">
        <v>39</v>
      </c>
      <c r="AA5" s="21">
        <v>7</v>
      </c>
      <c r="AB5" s="22">
        <v>6</v>
      </c>
    </row>
    <row r="6" spans="1:28" ht="12" customHeight="1">
      <c r="A6" s="18">
        <v>3</v>
      </c>
      <c r="B6" s="19" t="s">
        <v>165</v>
      </c>
      <c r="C6" s="48">
        <f>'2-2-1週報_週別患者数'!C6/64</f>
        <v>0.25</v>
      </c>
      <c r="D6" s="49">
        <f>'2-2-1週報_週別患者数'!D6/39</f>
        <v>0.07692307692307693</v>
      </c>
      <c r="E6" s="176">
        <f>'2-2-1週報_週別患者数'!E6/39</f>
        <v>0.10256410256410256</v>
      </c>
      <c r="F6" s="50">
        <f>'2-2-1週報_週別患者数'!F6/39</f>
        <v>2.4615384615384617</v>
      </c>
      <c r="G6" s="50">
        <f>'2-2-1週報_週別患者数'!G6/39</f>
        <v>14.76923076923077</v>
      </c>
      <c r="H6" s="50">
        <f>'2-2-1週報_週別患者数'!H6/39</f>
        <v>3.2051282051282053</v>
      </c>
      <c r="I6" s="50">
        <f>'2-2-1週報_週別患者数'!I6/39</f>
        <v>0.20512820512820512</v>
      </c>
      <c r="J6" s="50">
        <f>'2-2-1週報_週別患者数'!J6/39</f>
        <v>0</v>
      </c>
      <c r="K6" s="50">
        <f>'2-2-1週報_週別患者数'!K6/39</f>
        <v>1.0256410256410255</v>
      </c>
      <c r="L6" s="50">
        <f>'2-2-1週報_週別患者数'!L6/39</f>
        <v>0</v>
      </c>
      <c r="M6" s="50">
        <f>'2-2-1週報_週別患者数'!M6/39</f>
        <v>0</v>
      </c>
      <c r="N6" s="50">
        <f>'2-2-1週報_週別患者数'!N6/39</f>
        <v>0.07692307692307693</v>
      </c>
      <c r="O6" s="50">
        <f>'2-2-1週報_週別患者数'!O6/39</f>
        <v>0</v>
      </c>
      <c r="P6" s="50">
        <f>'2-2-1週報_週別患者数'!P6/39</f>
        <v>1.4871794871794872</v>
      </c>
      <c r="Q6" s="49">
        <f>'2-2-1週報_週別患者数'!Q6/7</f>
        <v>0</v>
      </c>
      <c r="R6" s="51">
        <f>'2-2-1週報_週別患者数'!R6/7</f>
        <v>0.8571428571428571</v>
      </c>
      <c r="S6" s="50">
        <f>'2-2-1週報_週別患者数'!S6/6</f>
        <v>0</v>
      </c>
      <c r="T6" s="50">
        <f>'2-2-1週報_週別患者数'!T6/6</f>
        <v>0.3333333333333333</v>
      </c>
      <c r="U6" s="50">
        <f>'2-2-1週報_週別患者数'!U6/6</f>
        <v>1.6666666666666667</v>
      </c>
      <c r="V6" s="50">
        <f>'2-2-1週報_週別患者数'!V6/6</f>
        <v>0</v>
      </c>
      <c r="W6" s="51">
        <f>'2-2-1週報_週別患者数'!W6/6</f>
        <v>0</v>
      </c>
      <c r="X6" s="13"/>
      <c r="Y6" s="20">
        <v>64</v>
      </c>
      <c r="Z6" s="21">
        <v>39</v>
      </c>
      <c r="AA6" s="21">
        <v>7</v>
      </c>
      <c r="AB6" s="22">
        <v>6</v>
      </c>
    </row>
    <row r="7" spans="1:28" ht="12" customHeight="1">
      <c r="A7" s="18">
        <v>4</v>
      </c>
      <c r="B7" s="19" t="s">
        <v>166</v>
      </c>
      <c r="C7" s="48">
        <f>'2-2-1週報_週別患者数'!C7/64</f>
        <v>1.421875</v>
      </c>
      <c r="D7" s="49">
        <f>'2-2-1週報_週別患者数'!D7/39</f>
        <v>0.20512820512820512</v>
      </c>
      <c r="E7" s="176">
        <f>'2-2-1週報_週別患者数'!E7/39</f>
        <v>0.07692307692307693</v>
      </c>
      <c r="F7" s="50">
        <f>'2-2-1週報_週別患者数'!F7/39</f>
        <v>2.871794871794872</v>
      </c>
      <c r="G7" s="50">
        <f>'2-2-1週報_週別患者数'!G7/39</f>
        <v>15.205128205128204</v>
      </c>
      <c r="H7" s="50">
        <f>'2-2-1週報_週別患者数'!H7/39</f>
        <v>1.8717948717948718</v>
      </c>
      <c r="I7" s="50">
        <f>'2-2-1週報_週別患者数'!I7/39</f>
        <v>0.1794871794871795</v>
      </c>
      <c r="J7" s="50">
        <f>'2-2-1週報_週別患者数'!J7/39</f>
        <v>0.05128205128205128</v>
      </c>
      <c r="K7" s="50">
        <f>'2-2-1週報_週別患者数'!K7/39</f>
        <v>0.8205128205128205</v>
      </c>
      <c r="L7" s="50">
        <f>'2-2-1週報_週別患者数'!L7/39</f>
        <v>0</v>
      </c>
      <c r="M7" s="50">
        <f>'2-2-1週報_週別患者数'!M7/39</f>
        <v>0</v>
      </c>
      <c r="N7" s="50">
        <f>'2-2-1週報_週別患者数'!N7/39</f>
        <v>0.05128205128205128</v>
      </c>
      <c r="O7" s="50">
        <f>'2-2-1週報_週別患者数'!O7/39</f>
        <v>0</v>
      </c>
      <c r="P7" s="50">
        <f>'2-2-1週報_週別患者数'!P7/39</f>
        <v>1</v>
      </c>
      <c r="Q7" s="49">
        <f>'2-2-1週報_週別患者数'!Q7/7</f>
        <v>0</v>
      </c>
      <c r="R7" s="51">
        <f>'2-2-1週報_週別患者数'!R7/7</f>
        <v>1.1428571428571428</v>
      </c>
      <c r="S7" s="50">
        <f>'2-2-1週報_週別患者数'!S7/6</f>
        <v>0</v>
      </c>
      <c r="T7" s="50">
        <f>'2-2-1週報_週別患者数'!T7/6</f>
        <v>0</v>
      </c>
      <c r="U7" s="50">
        <f>'2-2-1週報_週別患者数'!U7/6</f>
        <v>0.16666666666666666</v>
      </c>
      <c r="V7" s="50">
        <f>'2-2-1週報_週別患者数'!V7/6</f>
        <v>0</v>
      </c>
      <c r="W7" s="51">
        <f>'2-2-1週報_週別患者数'!W7/6</f>
        <v>0</v>
      </c>
      <c r="X7" s="13"/>
      <c r="Y7" s="20">
        <v>64</v>
      </c>
      <c r="Z7" s="21">
        <v>39</v>
      </c>
      <c r="AA7" s="21">
        <v>7</v>
      </c>
      <c r="AB7" s="22">
        <v>6</v>
      </c>
    </row>
    <row r="8" spans="1:28" ht="12" customHeight="1">
      <c r="A8" s="18">
        <v>5</v>
      </c>
      <c r="B8" s="19" t="s">
        <v>167</v>
      </c>
      <c r="C8" s="48">
        <f>'2-2-1週報_週別患者数'!C8/64</f>
        <v>2.84375</v>
      </c>
      <c r="D8" s="49">
        <f>'2-2-1週報_週別患者数'!D8/39</f>
        <v>0.05128205128205128</v>
      </c>
      <c r="E8" s="176">
        <f>'2-2-1週報_週別患者数'!E8/39</f>
        <v>0.07692307692307693</v>
      </c>
      <c r="F8" s="50">
        <f>'2-2-1週報_週別患者数'!F8/39</f>
        <v>2</v>
      </c>
      <c r="G8" s="50">
        <f>'2-2-1週報_週別患者数'!G8/39</f>
        <v>11.051282051282051</v>
      </c>
      <c r="H8" s="50">
        <f>'2-2-1週報_週別患者数'!H8/39</f>
        <v>2.1538461538461537</v>
      </c>
      <c r="I8" s="50">
        <f>'2-2-1週報_週別患者数'!I8/39</f>
        <v>0.07692307692307693</v>
      </c>
      <c r="J8" s="50">
        <f>'2-2-1週報_週別患者数'!J8/39</f>
        <v>0.02564102564102564</v>
      </c>
      <c r="K8" s="50">
        <f>'2-2-1週報_週別患者数'!K8/39</f>
        <v>1.0256410256410255</v>
      </c>
      <c r="L8" s="50">
        <f>'2-2-1週報_週別患者数'!L8/39</f>
        <v>0</v>
      </c>
      <c r="M8" s="50">
        <f>'2-2-1週報_週別患者数'!M8/39</f>
        <v>0</v>
      </c>
      <c r="N8" s="50">
        <f>'2-2-1週報_週別患者数'!N8/39</f>
        <v>0.02564102564102564</v>
      </c>
      <c r="O8" s="50">
        <f>'2-2-1週報_週別患者数'!O8/39</f>
        <v>0</v>
      </c>
      <c r="P8" s="50">
        <f>'2-2-1週報_週別患者数'!P8/39</f>
        <v>0.9743589743589743</v>
      </c>
      <c r="Q8" s="49">
        <f>'2-2-1週報_週別患者数'!Q8/7</f>
        <v>0</v>
      </c>
      <c r="R8" s="51">
        <f>'2-2-1週報_週別患者数'!R8/7</f>
        <v>1.2857142857142858</v>
      </c>
      <c r="S8" s="50">
        <f>'2-2-1週報_週別患者数'!S8/6</f>
        <v>0</v>
      </c>
      <c r="T8" s="50">
        <f>'2-2-1週報_週別患者数'!T8/6</f>
        <v>0</v>
      </c>
      <c r="U8" s="50">
        <f>'2-2-1週報_週別患者数'!U8/6</f>
        <v>0</v>
      </c>
      <c r="V8" s="50">
        <f>'2-2-1週報_週別患者数'!V8/6</f>
        <v>0</v>
      </c>
      <c r="W8" s="51">
        <f>'2-2-1週報_週別患者数'!W8/6</f>
        <v>0</v>
      </c>
      <c r="X8" s="13"/>
      <c r="Y8" s="20">
        <v>64</v>
      </c>
      <c r="Z8" s="21">
        <v>39</v>
      </c>
      <c r="AA8" s="21">
        <v>7</v>
      </c>
      <c r="AB8" s="22">
        <v>6</v>
      </c>
    </row>
    <row r="9" spans="1:28" ht="12" customHeight="1">
      <c r="A9" s="18">
        <v>6</v>
      </c>
      <c r="B9" s="19" t="s">
        <v>168</v>
      </c>
      <c r="C9" s="48">
        <f>'2-2-1週報_週別患者数'!C9/64</f>
        <v>7.09375</v>
      </c>
      <c r="D9" s="49">
        <f>'2-2-1週報_週別患者数'!D9/39</f>
        <v>0.07692307692307693</v>
      </c>
      <c r="E9" s="176">
        <f>'2-2-1週報_週別患者数'!E9/39</f>
        <v>0.20512820512820512</v>
      </c>
      <c r="F9" s="50">
        <f>'2-2-1週報_週別患者数'!F9/39</f>
        <v>2.8974358974358974</v>
      </c>
      <c r="G9" s="50">
        <f>'2-2-1週報_週別患者数'!G9/39</f>
        <v>11.256410256410257</v>
      </c>
      <c r="H9" s="50">
        <f>'2-2-1週報_週別患者数'!H9/39</f>
        <v>2.0256410256410255</v>
      </c>
      <c r="I9" s="50">
        <f>'2-2-1週報_週別患者数'!I9/39</f>
        <v>0.23076923076923078</v>
      </c>
      <c r="J9" s="50">
        <f>'2-2-1週報_週別患者数'!J9/39</f>
        <v>0.1282051282051282</v>
      </c>
      <c r="K9" s="50">
        <f>'2-2-1週報_週別患者数'!K9/39</f>
        <v>0.9230769230769231</v>
      </c>
      <c r="L9" s="50">
        <f>'2-2-1週報_週別患者数'!L9/39</f>
        <v>0.02564102564102564</v>
      </c>
      <c r="M9" s="50">
        <f>'2-2-1週報_週別患者数'!M9/39</f>
        <v>0</v>
      </c>
      <c r="N9" s="50">
        <f>'2-2-1週報_週別患者数'!N9/39</f>
        <v>0.05128205128205128</v>
      </c>
      <c r="O9" s="50">
        <f>'2-2-1週報_週別患者数'!O9/39</f>
        <v>0</v>
      </c>
      <c r="P9" s="50">
        <f>'2-2-1週報_週別患者数'!P9/39</f>
        <v>0.8717948717948718</v>
      </c>
      <c r="Q9" s="49">
        <f>'2-2-1週報_週別患者数'!Q9/7</f>
        <v>0</v>
      </c>
      <c r="R9" s="51">
        <f>'2-2-1週報_週別患者数'!R9/7</f>
        <v>1.4285714285714286</v>
      </c>
      <c r="S9" s="50">
        <f>'2-2-1週報_週別患者数'!S9/6</f>
        <v>0</v>
      </c>
      <c r="T9" s="50">
        <f>'2-2-1週報_週別患者数'!T9/6</f>
        <v>0</v>
      </c>
      <c r="U9" s="50">
        <f>'2-2-1週報_週別患者数'!U9/6</f>
        <v>0.5</v>
      </c>
      <c r="V9" s="50">
        <f>'2-2-1週報_週別患者数'!V9/6</f>
        <v>0</v>
      </c>
      <c r="W9" s="51">
        <f>'2-2-1週報_週別患者数'!W9/6</f>
        <v>0</v>
      </c>
      <c r="X9" s="13"/>
      <c r="Y9" s="20">
        <v>64</v>
      </c>
      <c r="Z9" s="21">
        <v>39</v>
      </c>
      <c r="AA9" s="21">
        <v>7</v>
      </c>
      <c r="AB9" s="22">
        <v>6</v>
      </c>
    </row>
    <row r="10" spans="1:28" ht="12" customHeight="1">
      <c r="A10" s="18">
        <v>7</v>
      </c>
      <c r="B10" s="19" t="s">
        <v>169</v>
      </c>
      <c r="C10" s="48">
        <f>'2-2-1週報_週別患者数'!C10/64</f>
        <v>16.03125</v>
      </c>
      <c r="D10" s="49">
        <f>'2-2-1週報_週別患者数'!D10/39</f>
        <v>0.05128205128205128</v>
      </c>
      <c r="E10" s="176">
        <f>'2-2-1週報_週別患者数'!E10/39</f>
        <v>0.07692307692307693</v>
      </c>
      <c r="F10" s="50">
        <f>'2-2-1週報_週別患者数'!F10/39</f>
        <v>2.051282051282051</v>
      </c>
      <c r="G10" s="50">
        <f>'2-2-1週報_週別患者数'!G10/39</f>
        <v>11.282051282051283</v>
      </c>
      <c r="H10" s="50">
        <f>'2-2-1週報_週別患者数'!H10/39</f>
        <v>1.8717948717948718</v>
      </c>
      <c r="I10" s="50">
        <f>'2-2-1週報_週別患者数'!I10/39</f>
        <v>0.4358974358974359</v>
      </c>
      <c r="J10" s="50">
        <f>'2-2-1週報_週別患者数'!J10/39</f>
        <v>0.1282051282051282</v>
      </c>
      <c r="K10" s="50">
        <f>'2-2-1週報_週別患者数'!K10/39</f>
        <v>1.2564102564102564</v>
      </c>
      <c r="L10" s="50">
        <f>'2-2-1週報_週別患者数'!L10/39</f>
        <v>0</v>
      </c>
      <c r="M10" s="50">
        <f>'2-2-1週報_週別患者数'!M10/39</f>
        <v>0</v>
      </c>
      <c r="N10" s="50">
        <f>'2-2-1週報_週別患者数'!N10/39</f>
        <v>0.10256410256410256</v>
      </c>
      <c r="O10" s="50">
        <f>'2-2-1週報_週別患者数'!O10/39</f>
        <v>0</v>
      </c>
      <c r="P10" s="50">
        <f>'2-2-1週報_週別患者数'!P10/39</f>
        <v>1.7179487179487178</v>
      </c>
      <c r="Q10" s="49">
        <f>'2-2-1週報_週別患者数'!Q10/7</f>
        <v>0</v>
      </c>
      <c r="R10" s="51">
        <f>'2-2-1週報_週別患者数'!R10/7</f>
        <v>1.7142857142857142</v>
      </c>
      <c r="S10" s="50">
        <f>'2-2-1週報_週別患者数'!S10/6</f>
        <v>0</v>
      </c>
      <c r="T10" s="50">
        <f>'2-2-1週報_週別患者数'!T10/6</f>
        <v>0</v>
      </c>
      <c r="U10" s="50">
        <f>'2-2-1週報_週別患者数'!U10/6</f>
        <v>0</v>
      </c>
      <c r="V10" s="50">
        <f>'2-2-1週報_週別患者数'!V10/6</f>
        <v>0</v>
      </c>
      <c r="W10" s="51">
        <f>'2-2-1週報_週別患者数'!W10/6</f>
        <v>0</v>
      </c>
      <c r="X10" s="13"/>
      <c r="Y10" s="20">
        <v>64</v>
      </c>
      <c r="Z10" s="21">
        <v>39</v>
      </c>
      <c r="AA10" s="21">
        <v>7</v>
      </c>
      <c r="AB10" s="22">
        <v>6</v>
      </c>
    </row>
    <row r="11" spans="1:28" ht="12" customHeight="1">
      <c r="A11" s="18">
        <v>8</v>
      </c>
      <c r="B11" s="19" t="s">
        <v>170</v>
      </c>
      <c r="C11" s="48">
        <f>'2-2-1週報_週別患者数'!C11/64</f>
        <v>36.265625</v>
      </c>
      <c r="D11" s="49">
        <f>'2-2-1週報_週別患者数'!D11/39</f>
        <v>0.10256410256410256</v>
      </c>
      <c r="E11" s="176">
        <f>'2-2-1週報_週別患者数'!E11/39</f>
        <v>0.2564102564102564</v>
      </c>
      <c r="F11" s="50">
        <f>'2-2-1週報_週別患者数'!F11/39</f>
        <v>1.4615384615384615</v>
      </c>
      <c r="G11" s="50">
        <f>'2-2-1週報_週別患者数'!G11/39</f>
        <v>10.179487179487179</v>
      </c>
      <c r="H11" s="50">
        <f>'2-2-1週報_週別患者数'!H11/39</f>
        <v>2.1794871794871793</v>
      </c>
      <c r="I11" s="50">
        <f>'2-2-1週報_週別患者数'!I11/39</f>
        <v>0.3076923076923077</v>
      </c>
      <c r="J11" s="50">
        <f>'2-2-1週報_週別患者数'!J11/39</f>
        <v>0.07692307692307693</v>
      </c>
      <c r="K11" s="50">
        <f>'2-2-1週報_週別患者数'!K11/39</f>
        <v>0.8717948717948718</v>
      </c>
      <c r="L11" s="50">
        <f>'2-2-1週報_週別患者数'!L11/39</f>
        <v>0.07692307692307693</v>
      </c>
      <c r="M11" s="50">
        <f>'2-2-1週報_週別患者数'!M11/39</f>
        <v>0</v>
      </c>
      <c r="N11" s="50">
        <f>'2-2-1週報_週別患者数'!N11/39</f>
        <v>0.05128205128205128</v>
      </c>
      <c r="O11" s="50">
        <f>'2-2-1週報_週別患者数'!O11/39</f>
        <v>0</v>
      </c>
      <c r="P11" s="50">
        <f>'2-2-1週報_週別患者数'!P11/39</f>
        <v>1.4615384615384615</v>
      </c>
      <c r="Q11" s="49">
        <f>'2-2-1週報_週別患者数'!Q11/7</f>
        <v>0</v>
      </c>
      <c r="R11" s="51">
        <f>'2-2-1週報_週別患者数'!R11/7</f>
        <v>2</v>
      </c>
      <c r="S11" s="50">
        <f>'2-2-1週報_週別患者数'!S11/6</f>
        <v>0.16666666666666666</v>
      </c>
      <c r="T11" s="50">
        <f>'2-2-1週報_週別患者数'!T11/6</f>
        <v>0</v>
      </c>
      <c r="U11" s="50">
        <f>'2-2-1週報_週別患者数'!U11/6</f>
        <v>0</v>
      </c>
      <c r="V11" s="50">
        <f>'2-2-1週報_週別患者数'!V11/6</f>
        <v>0</v>
      </c>
      <c r="W11" s="51">
        <f>'2-2-1週報_週別患者数'!W11/6</f>
        <v>0</v>
      </c>
      <c r="X11" s="13"/>
      <c r="Y11" s="20">
        <v>64</v>
      </c>
      <c r="Z11" s="21">
        <v>39</v>
      </c>
      <c r="AA11" s="21">
        <v>7</v>
      </c>
      <c r="AB11" s="22">
        <v>6</v>
      </c>
    </row>
    <row r="12" spans="1:28" ht="12" customHeight="1">
      <c r="A12" s="18">
        <v>9</v>
      </c>
      <c r="B12" s="19" t="s">
        <v>171</v>
      </c>
      <c r="C12" s="48">
        <f>'2-2-1週報_週別患者数'!C12/64</f>
        <v>55.828125</v>
      </c>
      <c r="D12" s="49">
        <f>'2-2-1週報_週別患者数'!D12/39</f>
        <v>0.07692307692307693</v>
      </c>
      <c r="E12" s="176">
        <f>'2-2-1週報_週別患者数'!E12/39</f>
        <v>0.10256410256410256</v>
      </c>
      <c r="F12" s="50">
        <f>'2-2-1週報_週別患者数'!F12/39</f>
        <v>1.4871794871794872</v>
      </c>
      <c r="G12" s="50">
        <f>'2-2-1週報_週別患者数'!G12/39</f>
        <v>10.871794871794872</v>
      </c>
      <c r="H12" s="50">
        <f>'2-2-1週報_週別患者数'!H12/39</f>
        <v>2.4615384615384617</v>
      </c>
      <c r="I12" s="50">
        <f>'2-2-1週報_週別患者数'!I12/39</f>
        <v>0.2564102564102564</v>
      </c>
      <c r="J12" s="50">
        <f>'2-2-1週報_週別患者数'!J12/39</f>
        <v>0.10256410256410256</v>
      </c>
      <c r="K12" s="50">
        <f>'2-2-1週報_週別患者数'!K12/39</f>
        <v>0.7435897435897436</v>
      </c>
      <c r="L12" s="50">
        <f>'2-2-1週報_週別患者数'!L12/39</f>
        <v>0</v>
      </c>
      <c r="M12" s="50">
        <f>'2-2-1週報_週別患者数'!M12/39</f>
        <v>0</v>
      </c>
      <c r="N12" s="50">
        <f>'2-2-1週報_週別患者数'!N12/39</f>
        <v>0.07692307692307693</v>
      </c>
      <c r="O12" s="50">
        <f>'2-2-1週報_週別患者数'!O12/39</f>
        <v>0</v>
      </c>
      <c r="P12" s="50">
        <f>'2-2-1週報_週別患者数'!P12/39</f>
        <v>1.1282051282051282</v>
      </c>
      <c r="Q12" s="49">
        <f>'2-2-1週報_週別患者数'!Q12/7</f>
        <v>0</v>
      </c>
      <c r="R12" s="51">
        <f>'2-2-1週報_週別患者数'!R12/7</f>
        <v>0.8571428571428571</v>
      </c>
      <c r="S12" s="50">
        <f>'2-2-1週報_週別患者数'!S12/6</f>
        <v>0</v>
      </c>
      <c r="T12" s="50">
        <f>'2-2-1週報_週別患者数'!T12/6</f>
        <v>0</v>
      </c>
      <c r="U12" s="50">
        <f>'2-2-1週報_週別患者数'!U12/6</f>
        <v>0.3333333333333333</v>
      </c>
      <c r="V12" s="50">
        <f>'2-2-1週報_週別患者数'!V12/6</f>
        <v>0</v>
      </c>
      <c r="W12" s="51">
        <f>'2-2-1週報_週別患者数'!W12/6</f>
        <v>0</v>
      </c>
      <c r="X12" s="13"/>
      <c r="Y12" s="20">
        <v>64</v>
      </c>
      <c r="Z12" s="21">
        <v>39</v>
      </c>
      <c r="AA12" s="21">
        <v>7</v>
      </c>
      <c r="AB12" s="22">
        <v>6</v>
      </c>
    </row>
    <row r="13" spans="1:28" ht="12" customHeight="1">
      <c r="A13" s="18">
        <v>10</v>
      </c>
      <c r="B13" s="19" t="s">
        <v>172</v>
      </c>
      <c r="C13" s="48">
        <f>'2-2-1週報_週別患者数'!C13/64</f>
        <v>58.59375</v>
      </c>
      <c r="D13" s="49">
        <f>'2-2-1週報_週別患者数'!D13/39</f>
        <v>0</v>
      </c>
      <c r="E13" s="176">
        <f>'2-2-1週報_週別患者数'!E13/39</f>
        <v>0.02564102564102564</v>
      </c>
      <c r="F13" s="50">
        <f>'2-2-1週報_週別患者数'!F13/39</f>
        <v>2.358974358974359</v>
      </c>
      <c r="G13" s="50">
        <f>'2-2-1週報_週別患者数'!G13/39</f>
        <v>10.076923076923077</v>
      </c>
      <c r="H13" s="50">
        <f>'2-2-1週報_週別患者数'!H13/39</f>
        <v>1.9743589743589745</v>
      </c>
      <c r="I13" s="50">
        <f>'2-2-1週報_週別患者数'!I13/39</f>
        <v>0.4358974358974359</v>
      </c>
      <c r="J13" s="50">
        <f>'2-2-1週報_週別患者数'!J13/39</f>
        <v>0.07692307692307693</v>
      </c>
      <c r="K13" s="50">
        <f>'2-2-1週報_週別患者数'!K13/39</f>
        <v>0.6666666666666666</v>
      </c>
      <c r="L13" s="50">
        <f>'2-2-1週報_週別患者数'!L13/39</f>
        <v>0</v>
      </c>
      <c r="M13" s="50">
        <f>'2-2-1週報_週別患者数'!M13/39</f>
        <v>0.02564102564102564</v>
      </c>
      <c r="N13" s="50">
        <f>'2-2-1週報_週別患者数'!N13/39</f>
        <v>0.10256410256410256</v>
      </c>
      <c r="O13" s="50">
        <f>'2-2-1週報_週別患者数'!O13/39</f>
        <v>0</v>
      </c>
      <c r="P13" s="50">
        <f>'2-2-1週報_週別患者数'!P13/39</f>
        <v>1.8717948717948718</v>
      </c>
      <c r="Q13" s="49">
        <f>'2-2-1週報_週別患者数'!Q13/7</f>
        <v>0</v>
      </c>
      <c r="R13" s="51">
        <f>'2-2-1週報_週別患者数'!R13/7</f>
        <v>2.142857142857143</v>
      </c>
      <c r="S13" s="50">
        <f>'2-2-1週報_週別患者数'!S13/6</f>
        <v>0</v>
      </c>
      <c r="T13" s="50">
        <f>'2-2-1週報_週別患者数'!T13/6</f>
        <v>0</v>
      </c>
      <c r="U13" s="50">
        <f>'2-2-1週報_週別患者数'!U13/6</f>
        <v>0</v>
      </c>
      <c r="V13" s="50">
        <f>'2-2-1週報_週別患者数'!V13/6</f>
        <v>0</v>
      </c>
      <c r="W13" s="51">
        <f>'2-2-1週報_週別患者数'!W13/6</f>
        <v>0</v>
      </c>
      <c r="X13" s="13"/>
      <c r="Y13" s="20">
        <v>64</v>
      </c>
      <c r="Z13" s="21">
        <v>39</v>
      </c>
      <c r="AA13" s="21">
        <v>7</v>
      </c>
      <c r="AB13" s="22">
        <v>6</v>
      </c>
    </row>
    <row r="14" spans="1:28" ht="12" customHeight="1">
      <c r="A14" s="18">
        <v>11</v>
      </c>
      <c r="B14" s="19" t="s">
        <v>173</v>
      </c>
      <c r="C14" s="48">
        <f>'2-2-1週報_週別患者数'!C14/64</f>
        <v>47.03125</v>
      </c>
      <c r="D14" s="49">
        <f>'2-2-1週報_週別患者数'!D14/39</f>
        <v>0.02564102564102564</v>
      </c>
      <c r="E14" s="176">
        <f>'2-2-1週報_週別患者数'!E14/39</f>
        <v>0.02564102564102564</v>
      </c>
      <c r="F14" s="50">
        <f>'2-2-1週報_週別患者数'!F14/39</f>
        <v>1.8974358974358974</v>
      </c>
      <c r="G14" s="50">
        <f>'2-2-1週報_週別患者数'!G14/39</f>
        <v>10.615384615384615</v>
      </c>
      <c r="H14" s="50">
        <f>'2-2-1週報_週別患者数'!H14/39</f>
        <v>1.6153846153846154</v>
      </c>
      <c r="I14" s="50">
        <f>'2-2-1週報_週別患者数'!I14/39</f>
        <v>0.46153846153846156</v>
      </c>
      <c r="J14" s="50">
        <f>'2-2-1週報_週別患者数'!J14/39</f>
        <v>0.1282051282051282</v>
      </c>
      <c r="K14" s="50">
        <f>'2-2-1週報_週別患者数'!K14/39</f>
        <v>0.7435897435897436</v>
      </c>
      <c r="L14" s="50">
        <f>'2-2-1週報_週別患者数'!L14/39</f>
        <v>0</v>
      </c>
      <c r="M14" s="50">
        <f>'2-2-1週報_週別患者数'!M14/39</f>
        <v>0</v>
      </c>
      <c r="N14" s="50">
        <f>'2-2-1週報_週別患者数'!N14/39</f>
        <v>0.46153846153846156</v>
      </c>
      <c r="O14" s="50">
        <f>'2-2-1週報_週別患者数'!O14/39</f>
        <v>0</v>
      </c>
      <c r="P14" s="50">
        <f>'2-2-1週報_週別患者数'!P14/39</f>
        <v>1.1538461538461537</v>
      </c>
      <c r="Q14" s="49">
        <f>'2-2-1週報_週別患者数'!Q14/7</f>
        <v>0</v>
      </c>
      <c r="R14" s="51">
        <f>'2-2-1週報_週別患者数'!R14/7</f>
        <v>2</v>
      </c>
      <c r="S14" s="50">
        <f>'2-2-1週報_週別患者数'!S14/6</f>
        <v>0</v>
      </c>
      <c r="T14" s="50">
        <f>'2-2-1週報_週別患者数'!T14/6</f>
        <v>0</v>
      </c>
      <c r="U14" s="50">
        <f>'2-2-1週報_週別患者数'!U14/6</f>
        <v>0.16666666666666666</v>
      </c>
      <c r="V14" s="50">
        <f>'2-2-1週報_週別患者数'!V14/6</f>
        <v>0</v>
      </c>
      <c r="W14" s="51">
        <f>'2-2-1週報_週別患者数'!W14/6</f>
        <v>0</v>
      </c>
      <c r="X14" s="13"/>
      <c r="Y14" s="20">
        <v>64</v>
      </c>
      <c r="Z14" s="21">
        <v>39</v>
      </c>
      <c r="AA14" s="21">
        <v>7</v>
      </c>
      <c r="AB14" s="22">
        <v>6</v>
      </c>
    </row>
    <row r="15" spans="1:28" ht="12" customHeight="1">
      <c r="A15" s="18">
        <v>12</v>
      </c>
      <c r="B15" s="19" t="s">
        <v>174</v>
      </c>
      <c r="C15" s="48">
        <f>'2-2-1週報_週別患者数'!C15/64</f>
        <v>27.046875</v>
      </c>
      <c r="D15" s="49">
        <f>'2-2-1週報_週別患者数'!D15/39</f>
        <v>0.02564102564102564</v>
      </c>
      <c r="E15" s="176">
        <f>'2-2-1週報_週別患者数'!E15/39</f>
        <v>0.05128205128205128</v>
      </c>
      <c r="F15" s="50">
        <f>'2-2-1週報_週別患者数'!F15/39</f>
        <v>1.1538461538461537</v>
      </c>
      <c r="G15" s="50">
        <f>'2-2-1週報_週別患者数'!G15/39</f>
        <v>7.102564102564102</v>
      </c>
      <c r="H15" s="50">
        <f>'2-2-1週報_週別患者数'!H15/39</f>
        <v>1.3846153846153846</v>
      </c>
      <c r="I15" s="50">
        <f>'2-2-1週報_週別患者数'!I15/39</f>
        <v>0.358974358974359</v>
      </c>
      <c r="J15" s="50">
        <f>'2-2-1週報_週別患者数'!J15/39</f>
        <v>0</v>
      </c>
      <c r="K15" s="50">
        <f>'2-2-1週報_週別患者数'!K15/39</f>
        <v>0.6153846153846154</v>
      </c>
      <c r="L15" s="50">
        <f>'2-2-1週報_週別患者数'!L15/39</f>
        <v>0.02564102564102564</v>
      </c>
      <c r="M15" s="50">
        <f>'2-2-1週報_週別患者数'!M15/39</f>
        <v>0</v>
      </c>
      <c r="N15" s="50">
        <f>'2-2-1週報_週別患者数'!N15/39</f>
        <v>0.5641025641025641</v>
      </c>
      <c r="O15" s="50">
        <f>'2-2-1週報_週別患者数'!O15/39</f>
        <v>0</v>
      </c>
      <c r="P15" s="50">
        <f>'2-2-1週報_週別患者数'!P15/39</f>
        <v>1.5897435897435896</v>
      </c>
      <c r="Q15" s="49">
        <f>'2-2-1週報_週別患者数'!Q15/7</f>
        <v>0.14285714285714285</v>
      </c>
      <c r="R15" s="51">
        <f>'2-2-1週報_週別患者数'!R15/7</f>
        <v>1.5714285714285714</v>
      </c>
      <c r="S15" s="50">
        <f>'2-2-1週報_週別患者数'!S15/6</f>
        <v>0</v>
      </c>
      <c r="T15" s="50">
        <f>'2-2-1週報_週別患者数'!T15/6</f>
        <v>0</v>
      </c>
      <c r="U15" s="50">
        <f>'2-2-1週報_週別患者数'!U15/6</f>
        <v>0.16666666666666666</v>
      </c>
      <c r="V15" s="50">
        <f>'2-2-1週報_週別患者数'!V15/6</f>
        <v>0</v>
      </c>
      <c r="W15" s="51">
        <f>'2-2-1週報_週別患者数'!W15/6</f>
        <v>0</v>
      </c>
      <c r="X15" s="13"/>
      <c r="Y15" s="20">
        <v>64</v>
      </c>
      <c r="Z15" s="21">
        <v>39</v>
      </c>
      <c r="AA15" s="21">
        <v>7</v>
      </c>
      <c r="AB15" s="22">
        <v>6</v>
      </c>
    </row>
    <row r="16" spans="1:28" ht="12" customHeight="1">
      <c r="A16" s="18">
        <v>13</v>
      </c>
      <c r="B16" s="19" t="s">
        <v>175</v>
      </c>
      <c r="C16" s="48">
        <f>'2-2-1週報_週別患者数'!C16/64</f>
        <v>16.6875</v>
      </c>
      <c r="D16" s="49">
        <f>'2-2-1週報_週別患者数'!D16/39</f>
        <v>0.02564102564102564</v>
      </c>
      <c r="E16" s="176">
        <f>'2-2-1週報_週別患者数'!E16/39</f>
        <v>0.1282051282051282</v>
      </c>
      <c r="F16" s="50">
        <f>'2-2-1週報_週別患者数'!F16/39</f>
        <v>1.2820512820512822</v>
      </c>
      <c r="G16" s="50">
        <f>'2-2-1週報_週別患者数'!G16/39</f>
        <v>6.461538461538462</v>
      </c>
      <c r="H16" s="50">
        <f>'2-2-1週報_週別患者数'!H16/39</f>
        <v>1.1282051282051282</v>
      </c>
      <c r="I16" s="50">
        <f>'2-2-1週報_週別患者数'!I16/39</f>
        <v>0.41025641025641024</v>
      </c>
      <c r="J16" s="50">
        <f>'2-2-1週報_週別患者数'!J16/39</f>
        <v>0</v>
      </c>
      <c r="K16" s="50">
        <f>'2-2-1週報_週別患者数'!K16/39</f>
        <v>0.6666666666666666</v>
      </c>
      <c r="L16" s="50">
        <f>'2-2-1週報_週別患者数'!L16/39</f>
        <v>0</v>
      </c>
      <c r="M16" s="50">
        <f>'2-2-1週報_週別患者数'!M16/39</f>
        <v>0</v>
      </c>
      <c r="N16" s="50">
        <f>'2-2-1週報_週別患者数'!N16/39</f>
        <v>0.9230769230769231</v>
      </c>
      <c r="O16" s="50">
        <f>'2-2-1週報_週別患者数'!O16/39</f>
        <v>0</v>
      </c>
      <c r="P16" s="50">
        <f>'2-2-1週報_週別患者数'!P16/39</f>
        <v>1.7435897435897436</v>
      </c>
      <c r="Q16" s="49">
        <f>'2-2-1週報_週別患者数'!Q16/7</f>
        <v>0.42857142857142855</v>
      </c>
      <c r="R16" s="51">
        <f>'2-2-1週報_週別患者数'!R16/7</f>
        <v>2</v>
      </c>
      <c r="S16" s="50">
        <f>'2-2-1週報_週別患者数'!S16/6</f>
        <v>0</v>
      </c>
      <c r="T16" s="50">
        <f>'2-2-1週報_週別患者数'!T16/6</f>
        <v>0</v>
      </c>
      <c r="U16" s="50">
        <f>'2-2-1週報_週別患者数'!U16/6</f>
        <v>0.3333333333333333</v>
      </c>
      <c r="V16" s="50">
        <f>'2-2-1週報_週別患者数'!V16/6</f>
        <v>0</v>
      </c>
      <c r="W16" s="51">
        <f>'2-2-1週報_週別患者数'!W16/6</f>
        <v>0</v>
      </c>
      <c r="X16" s="13"/>
      <c r="Y16" s="20">
        <v>64</v>
      </c>
      <c r="Z16" s="21">
        <v>39</v>
      </c>
      <c r="AA16" s="21">
        <v>7</v>
      </c>
      <c r="AB16" s="22">
        <v>6</v>
      </c>
    </row>
    <row r="17" spans="1:28" ht="12" customHeight="1">
      <c r="A17" s="18">
        <v>14</v>
      </c>
      <c r="B17" s="19" t="s">
        <v>176</v>
      </c>
      <c r="C17" s="48">
        <f>'2-2-1週報_週別患者数'!C17/61</f>
        <v>7.19672131147541</v>
      </c>
      <c r="D17" s="49">
        <f>'2-2-1週報_週別患者数'!D17/37</f>
        <v>0.02702702702702703</v>
      </c>
      <c r="E17" s="176">
        <f>'2-2-1週報_週別患者数'!E17/37</f>
        <v>0.05405405405405406</v>
      </c>
      <c r="F17" s="50">
        <f>'2-2-1週報_週別患者数'!F17/37</f>
        <v>1.4324324324324325</v>
      </c>
      <c r="G17" s="50">
        <f>'2-2-1週報_週別患者数'!G17/37</f>
        <v>5.783783783783784</v>
      </c>
      <c r="H17" s="50">
        <f>'2-2-1週報_週別患者数'!H17/37</f>
        <v>1.5405405405405406</v>
      </c>
      <c r="I17" s="50">
        <f>'2-2-1週報_週別患者数'!I17/37</f>
        <v>0.40540540540540543</v>
      </c>
      <c r="J17" s="50">
        <f>'2-2-1週報_週別患者数'!J17/37</f>
        <v>0.10810810810810811</v>
      </c>
      <c r="K17" s="50">
        <f>'2-2-1週報_週別患者数'!K17/37</f>
        <v>1.027027027027027</v>
      </c>
      <c r="L17" s="50">
        <f>'2-2-1週報_週別患者数'!L17/37</f>
        <v>0</v>
      </c>
      <c r="M17" s="50">
        <f>'2-2-1週報_週別患者数'!M17/37</f>
        <v>0</v>
      </c>
      <c r="N17" s="50">
        <f>'2-2-1週報_週別患者数'!N17/37</f>
        <v>0.7837837837837838</v>
      </c>
      <c r="O17" s="50">
        <f>'2-2-1週報_週別患者数'!O17/37</f>
        <v>0</v>
      </c>
      <c r="P17" s="50">
        <f>'2-2-1週報_週別患者数'!P17/37</f>
        <v>1.2702702702702702</v>
      </c>
      <c r="Q17" s="49">
        <f>'2-2-1週報_週別患者数'!Q17/8</f>
        <v>0</v>
      </c>
      <c r="R17" s="51">
        <f>'2-2-1週報_週別患者数'!R17/8</f>
        <v>1.375</v>
      </c>
      <c r="S17" s="50">
        <f>'2-2-1週報_週別患者数'!S17/6</f>
        <v>0</v>
      </c>
      <c r="T17" s="50">
        <f>'2-2-1週報_週別患者数'!T17/6</f>
        <v>0</v>
      </c>
      <c r="U17" s="50">
        <f>'2-2-1週報_週別患者数'!U17/6</f>
        <v>0</v>
      </c>
      <c r="V17" s="50">
        <f>'2-2-1週報_週別患者数'!V17/6</f>
        <v>0</v>
      </c>
      <c r="W17" s="51">
        <f>'2-2-1週報_週別患者数'!W17/6</f>
        <v>0</v>
      </c>
      <c r="X17" s="13"/>
      <c r="Y17" s="20">
        <v>61</v>
      </c>
      <c r="Z17" s="21">
        <v>37</v>
      </c>
      <c r="AA17" s="21">
        <v>8</v>
      </c>
      <c r="AB17" s="22">
        <v>6</v>
      </c>
    </row>
    <row r="18" spans="1:28" ht="12" customHeight="1">
      <c r="A18" s="18">
        <v>15</v>
      </c>
      <c r="B18" s="19" t="s">
        <v>177</v>
      </c>
      <c r="C18" s="48">
        <f>'2-2-1週報_週別患者数'!C18/61</f>
        <v>4.459016393442623</v>
      </c>
      <c r="D18" s="49">
        <f>'2-2-1週報_週別患者数'!D18/37</f>
        <v>0.05405405405405406</v>
      </c>
      <c r="E18" s="176">
        <f>'2-2-1週報_週別患者数'!E18/37</f>
        <v>0.10810810810810811</v>
      </c>
      <c r="F18" s="50">
        <f>'2-2-1週報_週別患者数'!F18/37</f>
        <v>1.2972972972972974</v>
      </c>
      <c r="G18" s="50">
        <f>'2-2-1週報_週別患者数'!G18/37</f>
        <v>7.162162162162162</v>
      </c>
      <c r="H18" s="50">
        <f>'2-2-1週報_週別患者数'!H18/37</f>
        <v>1.0810810810810811</v>
      </c>
      <c r="I18" s="50">
        <f>'2-2-1週報_週別患者数'!I18/37</f>
        <v>0.5135135135135135</v>
      </c>
      <c r="J18" s="50">
        <f>'2-2-1週報_週別患者数'!J18/37</f>
        <v>0.02702702702702703</v>
      </c>
      <c r="K18" s="50">
        <f>'2-2-1週報_週別患者数'!K18/37</f>
        <v>1.0810810810810811</v>
      </c>
      <c r="L18" s="50">
        <f>'2-2-1週報_週別患者数'!L18/37</f>
        <v>0</v>
      </c>
      <c r="M18" s="50">
        <f>'2-2-1週報_週別患者数'!M18/37</f>
        <v>0</v>
      </c>
      <c r="N18" s="50">
        <f>'2-2-1週報_週別患者数'!N18/37</f>
        <v>1.162162162162162</v>
      </c>
      <c r="O18" s="50">
        <f>'2-2-1週報_週別患者数'!O18/37</f>
        <v>0</v>
      </c>
      <c r="P18" s="50">
        <f>'2-2-1週報_週別患者数'!P18/37</f>
        <v>1.5675675675675675</v>
      </c>
      <c r="Q18" s="49">
        <f>'2-2-1週報_週別患者数'!Q18/8</f>
        <v>0</v>
      </c>
      <c r="R18" s="51">
        <f>'2-2-1週報_週別患者数'!R18/8</f>
        <v>2.875</v>
      </c>
      <c r="S18" s="50">
        <f>'2-2-1週報_週別患者数'!S18/6</f>
        <v>0</v>
      </c>
      <c r="T18" s="50">
        <f>'2-2-1週報_週別患者数'!T18/6</f>
        <v>0</v>
      </c>
      <c r="U18" s="50">
        <f>'2-2-1週報_週別患者数'!U18/6</f>
        <v>0.3333333333333333</v>
      </c>
      <c r="V18" s="50">
        <f>'2-2-1週報_週別患者数'!V18/6</f>
        <v>0</v>
      </c>
      <c r="W18" s="51">
        <f>'2-2-1週報_週別患者数'!W18/6</f>
        <v>0</v>
      </c>
      <c r="X18" s="13"/>
      <c r="Y18" s="20">
        <v>61</v>
      </c>
      <c r="Z18" s="21">
        <v>37</v>
      </c>
      <c r="AA18" s="21">
        <v>8</v>
      </c>
      <c r="AB18" s="22">
        <v>6</v>
      </c>
    </row>
    <row r="19" spans="1:28" ht="12" customHeight="1">
      <c r="A19" s="18">
        <v>16</v>
      </c>
      <c r="B19" s="19" t="s">
        <v>178</v>
      </c>
      <c r="C19" s="48">
        <f>'2-2-1週報_週別患者数'!C19/61</f>
        <v>3.9672131147540983</v>
      </c>
      <c r="D19" s="49">
        <f>'2-2-1週報_週別患者数'!D19/37</f>
        <v>0.02702702702702703</v>
      </c>
      <c r="E19" s="176">
        <f>'2-2-1週報_週別患者数'!E19/37</f>
        <v>0.08108108108108109</v>
      </c>
      <c r="F19" s="50">
        <f>'2-2-1週報_週別患者数'!F19/37</f>
        <v>2</v>
      </c>
      <c r="G19" s="50">
        <f>'2-2-1週報_週別患者数'!G19/37</f>
        <v>6.72972972972973</v>
      </c>
      <c r="H19" s="50">
        <f>'2-2-1週報_週別患者数'!H19/37</f>
        <v>0.6756756756756757</v>
      </c>
      <c r="I19" s="50">
        <f>'2-2-1週報_週別患者数'!I19/37</f>
        <v>0.5675675675675675</v>
      </c>
      <c r="J19" s="50">
        <f>'2-2-1週報_週別患者数'!J19/37</f>
        <v>0.05405405405405406</v>
      </c>
      <c r="K19" s="50">
        <f>'2-2-1週報_週別患者数'!K19/37</f>
        <v>1.2432432432432432</v>
      </c>
      <c r="L19" s="50">
        <f>'2-2-1週報_週別患者数'!L19/37</f>
        <v>0</v>
      </c>
      <c r="M19" s="50">
        <f>'2-2-1週報_週別患者数'!M19/37</f>
        <v>0</v>
      </c>
      <c r="N19" s="50">
        <f>'2-2-1週報_週別患者数'!N19/37</f>
        <v>1</v>
      </c>
      <c r="O19" s="50">
        <f>'2-2-1週報_週別患者数'!O19/37</f>
        <v>0</v>
      </c>
      <c r="P19" s="50">
        <f>'2-2-1週報_週別患者数'!P19/37</f>
        <v>1.0810810810810811</v>
      </c>
      <c r="Q19" s="49">
        <f>'2-2-1週報_週別患者数'!Q19/8</f>
        <v>0</v>
      </c>
      <c r="R19" s="51">
        <f>'2-2-1週報_週別患者数'!R19/8</f>
        <v>1.625</v>
      </c>
      <c r="S19" s="50">
        <f>'2-2-1週報_週別患者数'!S19/6</f>
        <v>0</v>
      </c>
      <c r="T19" s="50">
        <f>'2-2-1週報_週別患者数'!T19/6</f>
        <v>0</v>
      </c>
      <c r="U19" s="50">
        <f>'2-2-1週報_週別患者数'!U19/6</f>
        <v>0.16666666666666666</v>
      </c>
      <c r="V19" s="50">
        <f>'2-2-1週報_週別患者数'!V19/6</f>
        <v>0</v>
      </c>
      <c r="W19" s="51">
        <f>'2-2-1週報_週別患者数'!W19/6</f>
        <v>0</v>
      </c>
      <c r="X19" s="13"/>
      <c r="Y19" s="20">
        <v>61</v>
      </c>
      <c r="Z19" s="21">
        <v>37</v>
      </c>
      <c r="AA19" s="21">
        <v>8</v>
      </c>
      <c r="AB19" s="22">
        <v>6</v>
      </c>
    </row>
    <row r="20" spans="1:28" ht="12" customHeight="1">
      <c r="A20" s="18">
        <v>17</v>
      </c>
      <c r="B20" s="19" t="s">
        <v>179</v>
      </c>
      <c r="C20" s="48">
        <f>'2-2-1週報_週別患者数'!C20/61</f>
        <v>3.3442622950819674</v>
      </c>
      <c r="D20" s="49">
        <f>'2-2-1週報_週別患者数'!D20/37</f>
        <v>0.02702702702702703</v>
      </c>
      <c r="E20" s="176">
        <f>'2-2-1週報_週別患者数'!E20/37</f>
        <v>0.1891891891891892</v>
      </c>
      <c r="F20" s="50">
        <f>'2-2-1週報_週別患者数'!F20/37</f>
        <v>0.972972972972973</v>
      </c>
      <c r="G20" s="50">
        <f>'2-2-1週報_週別患者数'!G20/37</f>
        <v>6.837837837837838</v>
      </c>
      <c r="H20" s="50">
        <f>'2-2-1週報_週別患者数'!H20/37</f>
        <v>1.2972972972972974</v>
      </c>
      <c r="I20" s="50">
        <f>'2-2-1週報_週別患者数'!I20/37</f>
        <v>0.7837837837837838</v>
      </c>
      <c r="J20" s="50">
        <f>'2-2-1週報_週別患者数'!J20/37</f>
        <v>0.13513513513513514</v>
      </c>
      <c r="K20" s="50">
        <f>'2-2-1週報_週別患者数'!K20/37</f>
        <v>1.135135135135135</v>
      </c>
      <c r="L20" s="50">
        <f>'2-2-1週報_週別患者数'!L20/37</f>
        <v>0.02702702702702703</v>
      </c>
      <c r="M20" s="50">
        <f>'2-2-1週報_週別患者数'!M20/37</f>
        <v>0</v>
      </c>
      <c r="N20" s="50">
        <f>'2-2-1週報_週別患者数'!N20/37</f>
        <v>1.6486486486486487</v>
      </c>
      <c r="O20" s="50">
        <f>'2-2-1週報_週別患者数'!O20/37</f>
        <v>0</v>
      </c>
      <c r="P20" s="50">
        <f>'2-2-1週報_週別患者数'!P20/37</f>
        <v>1.2162162162162162</v>
      </c>
      <c r="Q20" s="49">
        <f>'2-2-1週報_週別患者数'!Q20/8</f>
        <v>0.125</v>
      </c>
      <c r="R20" s="51">
        <f>'2-2-1週報_週別患者数'!R20/8</f>
        <v>1.625</v>
      </c>
      <c r="S20" s="50">
        <f>'2-2-1週報_週別患者数'!S20/6</f>
        <v>0.16666666666666666</v>
      </c>
      <c r="T20" s="50">
        <f>'2-2-1週報_週別患者数'!T20/6</f>
        <v>0.16666666666666666</v>
      </c>
      <c r="U20" s="50">
        <f>'2-2-1週報_週別患者数'!U20/6</f>
        <v>0.3333333333333333</v>
      </c>
      <c r="V20" s="50">
        <f>'2-2-1週報_週別患者数'!V20/6</f>
        <v>0</v>
      </c>
      <c r="W20" s="51">
        <f>'2-2-1週報_週別患者数'!W20/6</f>
        <v>0</v>
      </c>
      <c r="X20" s="13"/>
      <c r="Y20" s="20">
        <v>61</v>
      </c>
      <c r="Z20" s="21">
        <v>37</v>
      </c>
      <c r="AA20" s="21">
        <v>8</v>
      </c>
      <c r="AB20" s="22">
        <v>6</v>
      </c>
    </row>
    <row r="21" spans="1:28" ht="12" customHeight="1">
      <c r="A21" s="18">
        <v>18</v>
      </c>
      <c r="B21" s="19" t="s">
        <v>180</v>
      </c>
      <c r="C21" s="48">
        <f>'2-2-1週報_週別患者数'!C21/61</f>
        <v>0.9016393442622951</v>
      </c>
      <c r="D21" s="49">
        <f>'2-2-1週報_週別患者数'!D21/37</f>
        <v>0.05405405405405406</v>
      </c>
      <c r="E21" s="176">
        <f>'2-2-1週報_週別患者数'!E21/37</f>
        <v>0.10810810810810811</v>
      </c>
      <c r="F21" s="50">
        <f>'2-2-1週報_週別患者数'!F21/37</f>
        <v>0.5675675675675675</v>
      </c>
      <c r="G21" s="50">
        <f>'2-2-1週報_週別患者数'!G21/37</f>
        <v>5.081081081081081</v>
      </c>
      <c r="H21" s="50">
        <f>'2-2-1週報_週別患者数'!H21/37</f>
        <v>1</v>
      </c>
      <c r="I21" s="50">
        <f>'2-2-1週報_週別患者数'!I21/37</f>
        <v>0.4594594594594595</v>
      </c>
      <c r="J21" s="50">
        <f>'2-2-1週報_週別患者数'!J21/37</f>
        <v>0.08108108108108109</v>
      </c>
      <c r="K21" s="50">
        <f>'2-2-1週報_週別患者数'!K21/37</f>
        <v>1.027027027027027</v>
      </c>
      <c r="L21" s="50">
        <f>'2-2-1週報_週別患者数'!L21/37</f>
        <v>0</v>
      </c>
      <c r="M21" s="50">
        <f>'2-2-1週報_週別患者数'!M21/37</f>
        <v>0</v>
      </c>
      <c r="N21" s="50">
        <f>'2-2-1週報_週別患者数'!N21/37</f>
        <v>1.837837837837838</v>
      </c>
      <c r="O21" s="50">
        <f>'2-2-1週報_週別患者数'!O21/37</f>
        <v>0</v>
      </c>
      <c r="P21" s="50">
        <f>'2-2-1週報_週別患者数'!P21/37</f>
        <v>1.3243243243243243</v>
      </c>
      <c r="Q21" s="49">
        <f>'2-2-1週報_週別患者数'!Q21/8</f>
        <v>0.125</v>
      </c>
      <c r="R21" s="51">
        <f>'2-2-1週報_週別患者数'!R21/8</f>
        <v>1.625</v>
      </c>
      <c r="S21" s="50">
        <f>'2-2-1週報_週別患者数'!S21/6</f>
        <v>0</v>
      </c>
      <c r="T21" s="50">
        <f>'2-2-1週報_週別患者数'!T21/6</f>
        <v>0</v>
      </c>
      <c r="U21" s="50">
        <f>'2-2-1週報_週別患者数'!U21/6</f>
        <v>0.16666666666666666</v>
      </c>
      <c r="V21" s="50">
        <f>'2-2-1週報_週別患者数'!V21/6</f>
        <v>0</v>
      </c>
      <c r="W21" s="51">
        <f>'2-2-1週報_週別患者数'!W21/6</f>
        <v>0</v>
      </c>
      <c r="X21" s="13"/>
      <c r="Y21" s="20">
        <v>61</v>
      </c>
      <c r="Z21" s="21">
        <v>37</v>
      </c>
      <c r="AA21" s="21">
        <v>8</v>
      </c>
      <c r="AB21" s="22">
        <v>6</v>
      </c>
    </row>
    <row r="22" spans="1:28" ht="12" customHeight="1">
      <c r="A22" s="18">
        <v>19</v>
      </c>
      <c r="B22" s="19" t="s">
        <v>181</v>
      </c>
      <c r="C22" s="48">
        <f>'2-2-1週報_週別患者数'!C22/61</f>
        <v>0.3114754098360656</v>
      </c>
      <c r="D22" s="49">
        <f>'2-2-1週報_週別患者数'!D22/37</f>
        <v>0.05405405405405406</v>
      </c>
      <c r="E22" s="176">
        <f>'2-2-1週報_週別患者数'!E22/37</f>
        <v>0.16216216216216217</v>
      </c>
      <c r="F22" s="50">
        <f>'2-2-1週報_週別患者数'!F22/37</f>
        <v>0.8648648648648649</v>
      </c>
      <c r="G22" s="50">
        <f>'2-2-1週報_週別患者数'!G22/37</f>
        <v>7.4324324324324325</v>
      </c>
      <c r="H22" s="50">
        <f>'2-2-1週報_週別患者数'!H22/37</f>
        <v>1.7297297297297298</v>
      </c>
      <c r="I22" s="50">
        <f>'2-2-1週報_週別患者数'!I22/37</f>
        <v>1</v>
      </c>
      <c r="J22" s="50">
        <f>'2-2-1週報_週別患者数'!J22/37</f>
        <v>0.16216216216216217</v>
      </c>
      <c r="K22" s="50">
        <f>'2-2-1週報_週別患者数'!K22/37</f>
        <v>1.2972972972972974</v>
      </c>
      <c r="L22" s="50">
        <f>'2-2-1週報_週別患者数'!L22/37</f>
        <v>0</v>
      </c>
      <c r="M22" s="50">
        <f>'2-2-1週報_週別患者数'!M22/37</f>
        <v>0</v>
      </c>
      <c r="N22" s="50">
        <f>'2-2-1週報_週別患者数'!N22/37</f>
        <v>2.189189189189189</v>
      </c>
      <c r="O22" s="50">
        <f>'2-2-1週報_週別患者数'!O22/37</f>
        <v>0</v>
      </c>
      <c r="P22" s="50">
        <f>'2-2-1週報_週別患者数'!P22/37</f>
        <v>1.2162162162162162</v>
      </c>
      <c r="Q22" s="49">
        <f>'2-2-1週報_週別患者数'!Q22/8</f>
        <v>0</v>
      </c>
      <c r="R22" s="51">
        <f>'2-2-1週報_週別患者数'!R22/8</f>
        <v>2</v>
      </c>
      <c r="S22" s="50">
        <f>'2-2-1週報_週別患者数'!S22/6</f>
        <v>0</v>
      </c>
      <c r="T22" s="50">
        <f>'2-2-1週報_週別患者数'!T22/6</f>
        <v>0</v>
      </c>
      <c r="U22" s="50">
        <f>'2-2-1週報_週別患者数'!U22/6</f>
        <v>0</v>
      </c>
      <c r="V22" s="50">
        <f>'2-2-1週報_週別患者数'!V22/6</f>
        <v>0</v>
      </c>
      <c r="W22" s="51">
        <f>'2-2-1週報_週別患者数'!W22/6</f>
        <v>0</v>
      </c>
      <c r="X22" s="13"/>
      <c r="Y22" s="20">
        <v>61</v>
      </c>
      <c r="Z22" s="21">
        <v>37</v>
      </c>
      <c r="AA22" s="21">
        <v>8</v>
      </c>
      <c r="AB22" s="22">
        <v>6</v>
      </c>
    </row>
    <row r="23" spans="1:28" ht="12" customHeight="1">
      <c r="A23" s="18">
        <v>20</v>
      </c>
      <c r="B23" s="19" t="s">
        <v>182</v>
      </c>
      <c r="C23" s="48">
        <f>'2-2-1週報_週別患者数'!C23/61</f>
        <v>0.8524590163934426</v>
      </c>
      <c r="D23" s="49">
        <f>'2-2-1週報_週別患者数'!D23/37</f>
        <v>0.08108108108108109</v>
      </c>
      <c r="E23" s="176">
        <f>'2-2-1週報_週別患者数'!E23/37</f>
        <v>0.4864864864864865</v>
      </c>
      <c r="F23" s="50">
        <f>'2-2-1週報_週別患者数'!F23/37</f>
        <v>1.5405405405405406</v>
      </c>
      <c r="G23" s="50">
        <f>'2-2-1週報_週別患者数'!G23/37</f>
        <v>5.837837837837838</v>
      </c>
      <c r="H23" s="50">
        <f>'2-2-1週報_週別患者数'!H23/37</f>
        <v>1.4054054054054055</v>
      </c>
      <c r="I23" s="50">
        <f>'2-2-1週報_週別患者数'!I23/37</f>
        <v>1.054054054054054</v>
      </c>
      <c r="J23" s="50">
        <f>'2-2-1週報_週別患者数'!J23/37</f>
        <v>0.08108108108108109</v>
      </c>
      <c r="K23" s="50">
        <f>'2-2-1週報_週別患者数'!K23/37</f>
        <v>1.4324324324324325</v>
      </c>
      <c r="L23" s="50">
        <f>'2-2-1週報_週別患者数'!L23/37</f>
        <v>0</v>
      </c>
      <c r="M23" s="50">
        <f>'2-2-1週報_週別患者数'!M23/37</f>
        <v>0</v>
      </c>
      <c r="N23" s="50">
        <f>'2-2-1週報_週別患者数'!N23/37</f>
        <v>2.5945945945945947</v>
      </c>
      <c r="O23" s="50">
        <f>'2-2-1週報_週別患者数'!O23/37</f>
        <v>0</v>
      </c>
      <c r="P23" s="50">
        <f>'2-2-1週報_週別患者数'!P23/37</f>
        <v>1.2972972972972974</v>
      </c>
      <c r="Q23" s="49">
        <f>'2-2-1週報_週別患者数'!Q23/8</f>
        <v>0</v>
      </c>
      <c r="R23" s="51">
        <f>'2-2-1週報_週別患者数'!R23/8</f>
        <v>1.875</v>
      </c>
      <c r="S23" s="50">
        <f>'2-2-1週報_週別患者数'!S23/6</f>
        <v>0</v>
      </c>
      <c r="T23" s="50">
        <f>'2-2-1週報_週別患者数'!T23/6</f>
        <v>0</v>
      </c>
      <c r="U23" s="50">
        <f>'2-2-1週報_週別患者数'!U23/6</f>
        <v>0.16666666666666666</v>
      </c>
      <c r="V23" s="50">
        <f>'2-2-1週報_週別患者数'!V23/6</f>
        <v>0</v>
      </c>
      <c r="W23" s="51">
        <f>'2-2-1週報_週別患者数'!W23/6</f>
        <v>0</v>
      </c>
      <c r="X23" s="13"/>
      <c r="Y23" s="20">
        <v>61</v>
      </c>
      <c r="Z23" s="21">
        <v>37</v>
      </c>
      <c r="AA23" s="21">
        <v>8</v>
      </c>
      <c r="AB23" s="22">
        <v>6</v>
      </c>
    </row>
    <row r="24" spans="1:28" ht="12" customHeight="1">
      <c r="A24" s="18">
        <v>21</v>
      </c>
      <c r="B24" s="19" t="s">
        <v>183</v>
      </c>
      <c r="C24" s="48">
        <f>'2-2-1週報_週別患者数'!C24/61</f>
        <v>0.4262295081967213</v>
      </c>
      <c r="D24" s="49">
        <f>'2-2-1週報_週別患者数'!D24/37</f>
        <v>0.08108108108108109</v>
      </c>
      <c r="E24" s="176">
        <f>'2-2-1週報_週別患者数'!E24/37</f>
        <v>0.10810810810810811</v>
      </c>
      <c r="F24" s="50">
        <f>'2-2-1週報_週別患者数'!F24/37</f>
        <v>1.1081081081081081</v>
      </c>
      <c r="G24" s="50">
        <f>'2-2-1週報_週別患者数'!G24/37</f>
        <v>6.4324324324324325</v>
      </c>
      <c r="H24" s="50">
        <f>'2-2-1週報_週別患者数'!H24/37</f>
        <v>1.4324324324324325</v>
      </c>
      <c r="I24" s="50">
        <f>'2-2-1週報_週別患者数'!I24/37</f>
        <v>0.9459459459459459</v>
      </c>
      <c r="J24" s="50">
        <f>'2-2-1週報_週別患者数'!J24/37</f>
        <v>0.16216216216216217</v>
      </c>
      <c r="K24" s="50">
        <f>'2-2-1週報_週別患者数'!K24/37</f>
        <v>1.027027027027027</v>
      </c>
      <c r="L24" s="50">
        <f>'2-2-1週報_週別患者数'!L24/37</f>
        <v>0</v>
      </c>
      <c r="M24" s="50">
        <f>'2-2-1週報_週別患者数'!M24/37</f>
        <v>0</v>
      </c>
      <c r="N24" s="50">
        <f>'2-2-1週報_週別患者数'!N24/37</f>
        <v>2.7567567567567566</v>
      </c>
      <c r="O24" s="50">
        <f>'2-2-1週報_週別患者数'!O24/37</f>
        <v>0</v>
      </c>
      <c r="P24" s="50">
        <f>'2-2-1週報_週別患者数'!P24/37</f>
        <v>1.6756756756756757</v>
      </c>
      <c r="Q24" s="49">
        <f>'2-2-1週報_週別患者数'!Q24/8</f>
        <v>0</v>
      </c>
      <c r="R24" s="51">
        <f>'2-2-1週報_週別患者数'!R24/8</f>
        <v>2.625</v>
      </c>
      <c r="S24" s="50">
        <f>'2-2-1週報_週別患者数'!S24/6</f>
        <v>0.16666666666666666</v>
      </c>
      <c r="T24" s="50">
        <f>'2-2-1週報_週別患者数'!T24/6</f>
        <v>0.16666666666666666</v>
      </c>
      <c r="U24" s="50">
        <f>'2-2-1週報_週別患者数'!U24/6</f>
        <v>0.16666666666666666</v>
      </c>
      <c r="V24" s="50">
        <f>'2-2-1週報_週別患者数'!V24/6</f>
        <v>0</v>
      </c>
      <c r="W24" s="51">
        <f>'2-2-1週報_週別患者数'!W24/6</f>
        <v>0</v>
      </c>
      <c r="X24" s="13"/>
      <c r="Y24" s="20">
        <v>61</v>
      </c>
      <c r="Z24" s="21">
        <v>37</v>
      </c>
      <c r="AA24" s="21">
        <v>8</v>
      </c>
      <c r="AB24" s="22">
        <v>6</v>
      </c>
    </row>
    <row r="25" spans="1:28" ht="12" customHeight="1">
      <c r="A25" s="18">
        <v>22</v>
      </c>
      <c r="B25" s="19" t="s">
        <v>184</v>
      </c>
      <c r="C25" s="48">
        <f>'2-2-1週報_週別患者数'!C25/61</f>
        <v>0.32786885245901637</v>
      </c>
      <c r="D25" s="49">
        <f>'2-2-1週報_週別患者数'!D25/37</f>
        <v>0.10810810810810811</v>
      </c>
      <c r="E25" s="176">
        <f>'2-2-1週報_週別患者数'!E25/37</f>
        <v>0.32432432432432434</v>
      </c>
      <c r="F25" s="50">
        <f>'2-2-1週報_週別患者数'!F25/37</f>
        <v>1.7567567567567568</v>
      </c>
      <c r="G25" s="50">
        <f>'2-2-1週報_週別患者数'!G25/37</f>
        <v>6.486486486486487</v>
      </c>
      <c r="H25" s="50">
        <f>'2-2-1週報_週別患者数'!H25/37</f>
        <v>1.8108108108108107</v>
      </c>
      <c r="I25" s="50">
        <f>'2-2-1週報_週別患者数'!I25/37</f>
        <v>0.6756756756756757</v>
      </c>
      <c r="J25" s="50">
        <f>'2-2-1週報_週別患者数'!J25/37</f>
        <v>0.16216216216216217</v>
      </c>
      <c r="K25" s="50">
        <f>'2-2-1週報_週別患者数'!K25/37</f>
        <v>1.4594594594594594</v>
      </c>
      <c r="L25" s="50">
        <f>'2-2-1週報_週別患者数'!L25/37</f>
        <v>0</v>
      </c>
      <c r="M25" s="50">
        <f>'2-2-1週報_週別患者数'!M25/37</f>
        <v>0</v>
      </c>
      <c r="N25" s="50">
        <f>'2-2-1週報_週別患者数'!N25/37</f>
        <v>2.7027027027027026</v>
      </c>
      <c r="O25" s="50">
        <f>'2-2-1週報_週別患者数'!O25/37</f>
        <v>0</v>
      </c>
      <c r="P25" s="50">
        <f>'2-2-1週報_週別患者数'!P25/37</f>
        <v>1.837837837837838</v>
      </c>
      <c r="Q25" s="49">
        <f>'2-2-1週報_週別患者数'!Q25/8</f>
        <v>0</v>
      </c>
      <c r="R25" s="51">
        <f>'2-2-1週報_週別患者数'!R25/8</f>
        <v>3</v>
      </c>
      <c r="S25" s="50">
        <f>'2-2-1週報_週別患者数'!S25/6</f>
        <v>0</v>
      </c>
      <c r="T25" s="50">
        <f>'2-2-1週報_週別患者数'!T25/6</f>
        <v>0</v>
      </c>
      <c r="U25" s="50">
        <f>'2-2-1週報_週別患者数'!U25/6</f>
        <v>0</v>
      </c>
      <c r="V25" s="50">
        <f>'2-2-1週報_週別患者数'!V25/6</f>
        <v>0</v>
      </c>
      <c r="W25" s="51">
        <f>'2-2-1週報_週別患者数'!W25/6</f>
        <v>0</v>
      </c>
      <c r="X25" s="13"/>
      <c r="Y25" s="20">
        <v>61</v>
      </c>
      <c r="Z25" s="21">
        <v>37</v>
      </c>
      <c r="AA25" s="21">
        <v>8</v>
      </c>
      <c r="AB25" s="22">
        <v>6</v>
      </c>
    </row>
    <row r="26" spans="1:28" ht="12" customHeight="1">
      <c r="A26" s="18">
        <v>23</v>
      </c>
      <c r="B26" s="19" t="s">
        <v>185</v>
      </c>
      <c r="C26" s="48">
        <f>'2-2-1週報_週別患者数'!C26/61</f>
        <v>0.08196721311475409</v>
      </c>
      <c r="D26" s="49">
        <f>'2-2-1週報_週別患者数'!D26/37</f>
        <v>0.02702702702702703</v>
      </c>
      <c r="E26" s="176">
        <f>'2-2-1週報_週別患者数'!E26/37</f>
        <v>0.3783783783783784</v>
      </c>
      <c r="F26" s="50">
        <f>'2-2-1週報_週別患者数'!F26/37</f>
        <v>1.6486486486486487</v>
      </c>
      <c r="G26" s="50">
        <f>'2-2-1週報_週別患者数'!G26/37</f>
        <v>6.162162162162162</v>
      </c>
      <c r="H26" s="50">
        <f>'2-2-1週報_週別患者数'!H26/37</f>
        <v>1.1891891891891893</v>
      </c>
      <c r="I26" s="50">
        <f>'2-2-1週報_週別患者数'!I26/37</f>
        <v>0.7297297297297297</v>
      </c>
      <c r="J26" s="50">
        <f>'2-2-1週報_週別患者数'!J26/37</f>
        <v>0.02702702702702703</v>
      </c>
      <c r="K26" s="50">
        <f>'2-2-1週報_週別患者数'!K26/37</f>
        <v>1.4054054054054055</v>
      </c>
      <c r="L26" s="50">
        <f>'2-2-1週報_週別患者数'!L26/37</f>
        <v>0.02702702702702703</v>
      </c>
      <c r="M26" s="50">
        <f>'2-2-1週報_週別患者数'!M26/37</f>
        <v>0</v>
      </c>
      <c r="N26" s="50">
        <f>'2-2-1週報_週別患者数'!N26/37</f>
        <v>3.6216216216216215</v>
      </c>
      <c r="O26" s="50">
        <f>'2-2-1週報_週別患者数'!O26/37</f>
        <v>0</v>
      </c>
      <c r="P26" s="50">
        <f>'2-2-1週報_週別患者数'!P26/37</f>
        <v>1.945945945945946</v>
      </c>
      <c r="Q26" s="49">
        <f>'2-2-1週報_週別患者数'!Q26/8</f>
        <v>0</v>
      </c>
      <c r="R26" s="51">
        <f>'2-2-1週報_週別患者数'!R26/8</f>
        <v>2</v>
      </c>
      <c r="S26" s="50">
        <f>'2-2-1週報_週別患者数'!S26/6</f>
        <v>0</v>
      </c>
      <c r="T26" s="50">
        <f>'2-2-1週報_週別患者数'!T26/6</f>
        <v>0.16666666666666666</v>
      </c>
      <c r="U26" s="50">
        <f>'2-2-1週報_週別患者数'!U26/6</f>
        <v>0.6666666666666666</v>
      </c>
      <c r="V26" s="50">
        <f>'2-2-1週報_週別患者数'!V26/6</f>
        <v>0</v>
      </c>
      <c r="W26" s="51">
        <f>'2-2-1週報_週別患者数'!W26/6</f>
        <v>0</v>
      </c>
      <c r="X26" s="13"/>
      <c r="Y26" s="20">
        <v>61</v>
      </c>
      <c r="Z26" s="21">
        <v>37</v>
      </c>
      <c r="AA26" s="21">
        <v>8</v>
      </c>
      <c r="AB26" s="22">
        <v>6</v>
      </c>
    </row>
    <row r="27" spans="1:28" ht="12" customHeight="1">
      <c r="A27" s="18">
        <v>24</v>
      </c>
      <c r="B27" s="19" t="s">
        <v>186</v>
      </c>
      <c r="C27" s="48">
        <f>'2-2-1週報_週別患者数'!C27/61</f>
        <v>0.06557377049180328</v>
      </c>
      <c r="D27" s="49">
        <f>'2-2-1週報_週別患者数'!D27/37</f>
        <v>0.02702702702702703</v>
      </c>
      <c r="E27" s="176">
        <f>'2-2-1週報_週別患者数'!E27/37</f>
        <v>0.6486486486486487</v>
      </c>
      <c r="F27" s="50">
        <f>'2-2-1週報_週別患者数'!F27/37</f>
        <v>1.8108108108108107</v>
      </c>
      <c r="G27" s="50">
        <f>'2-2-1週報_週別患者数'!G27/37</f>
        <v>5.297297297297297</v>
      </c>
      <c r="H27" s="50">
        <f>'2-2-1週報_週別患者数'!H27/37</f>
        <v>1.837837837837838</v>
      </c>
      <c r="I27" s="50">
        <f>'2-2-1週報_週別患者数'!I27/37</f>
        <v>1.1891891891891893</v>
      </c>
      <c r="J27" s="50">
        <f>'2-2-1週報_週別患者数'!J27/37</f>
        <v>0.1891891891891892</v>
      </c>
      <c r="K27" s="50">
        <f>'2-2-1週報_週別患者数'!K27/37</f>
        <v>1.1081081081081081</v>
      </c>
      <c r="L27" s="50">
        <f>'2-2-1週報_週別患者数'!L27/37</f>
        <v>0</v>
      </c>
      <c r="M27" s="50">
        <f>'2-2-1週報_週別患者数'!M27/37</f>
        <v>0</v>
      </c>
      <c r="N27" s="50">
        <f>'2-2-1週報_週別患者数'!N27/37</f>
        <v>3.027027027027027</v>
      </c>
      <c r="O27" s="50">
        <f>'2-2-1週報_週別患者数'!O27/37</f>
        <v>0</v>
      </c>
      <c r="P27" s="50">
        <f>'2-2-1週報_週別患者数'!P27/37</f>
        <v>1.7837837837837838</v>
      </c>
      <c r="Q27" s="49">
        <f>'2-2-1週報_週別患者数'!Q27/8</f>
        <v>0</v>
      </c>
      <c r="R27" s="51">
        <f>'2-2-1週報_週別患者数'!R27/8</f>
        <v>3.125</v>
      </c>
      <c r="S27" s="50">
        <f>'2-2-1週報_週別患者数'!S27/6</f>
        <v>0</v>
      </c>
      <c r="T27" s="50">
        <f>'2-2-1週報_週別患者数'!T27/6</f>
        <v>0.16666666666666666</v>
      </c>
      <c r="U27" s="50">
        <f>'2-2-1週報_週別患者数'!U27/6</f>
        <v>0.6666666666666666</v>
      </c>
      <c r="V27" s="50">
        <f>'2-2-1週報_週別患者数'!V27/6</f>
        <v>0</v>
      </c>
      <c r="W27" s="51">
        <f>'2-2-1週報_週別患者数'!W27/6</f>
        <v>0</v>
      </c>
      <c r="X27" s="13"/>
      <c r="Y27" s="20">
        <v>61</v>
      </c>
      <c r="Z27" s="21">
        <v>37</v>
      </c>
      <c r="AA27" s="21">
        <v>8</v>
      </c>
      <c r="AB27" s="22">
        <v>6</v>
      </c>
    </row>
    <row r="28" spans="1:28" ht="12" customHeight="1">
      <c r="A28" s="18">
        <v>25</v>
      </c>
      <c r="B28" s="19" t="s">
        <v>187</v>
      </c>
      <c r="C28" s="48">
        <f>'2-2-1週報_週別患者数'!C28/61</f>
        <v>0.06557377049180328</v>
      </c>
      <c r="D28" s="49">
        <f>'2-2-1週報_週別患者数'!D28/37</f>
        <v>0.05405405405405406</v>
      </c>
      <c r="E28" s="176">
        <f>'2-2-1週報_週別患者数'!E28/37</f>
        <v>1.054054054054054</v>
      </c>
      <c r="F28" s="50">
        <f>'2-2-1週報_週別患者数'!F28/37</f>
        <v>1.7567567567567568</v>
      </c>
      <c r="G28" s="50">
        <f>'2-2-1週報_週別患者数'!G28/37</f>
        <v>4.8108108108108105</v>
      </c>
      <c r="H28" s="50">
        <f>'2-2-1週報_週別患者数'!H28/37</f>
        <v>1.054054054054054</v>
      </c>
      <c r="I28" s="50">
        <f>'2-2-1週報_週別患者数'!I28/37</f>
        <v>0.4864864864864865</v>
      </c>
      <c r="J28" s="50">
        <f>'2-2-1週報_週別患者数'!J28/37</f>
        <v>0.05405405405405406</v>
      </c>
      <c r="K28" s="50">
        <f>'2-2-1週報_週別患者数'!K28/37</f>
        <v>1.2702702702702702</v>
      </c>
      <c r="L28" s="50">
        <f>'2-2-1週報_週別患者数'!L28/37</f>
        <v>0</v>
      </c>
      <c r="M28" s="50">
        <f>'2-2-1週報_週別患者数'!M28/37</f>
        <v>0</v>
      </c>
      <c r="N28" s="50">
        <f>'2-2-1週報_週別患者数'!N28/37</f>
        <v>2.4864864864864864</v>
      </c>
      <c r="O28" s="50">
        <f>'2-2-1週報_週別患者数'!O28/37</f>
        <v>0</v>
      </c>
      <c r="P28" s="50">
        <f>'2-2-1週報_週別患者数'!P28/37</f>
        <v>1.4594594594594594</v>
      </c>
      <c r="Q28" s="49">
        <f>'2-2-1週報_週別患者数'!Q28/8</f>
        <v>0</v>
      </c>
      <c r="R28" s="51">
        <f>'2-2-1週報_週別患者数'!R28/8</f>
        <v>1.875</v>
      </c>
      <c r="S28" s="50">
        <f>'2-2-1週報_週別患者数'!S28/6</f>
        <v>0</v>
      </c>
      <c r="T28" s="50">
        <f>'2-2-1週報_週別患者数'!T28/6</f>
        <v>0</v>
      </c>
      <c r="U28" s="50">
        <f>'2-2-1週報_週別患者数'!U28/6</f>
        <v>0.3333333333333333</v>
      </c>
      <c r="V28" s="50">
        <f>'2-2-1週報_週別患者数'!V28/6</f>
        <v>0</v>
      </c>
      <c r="W28" s="51">
        <f>'2-2-1週報_週別患者数'!W28/6</f>
        <v>0</v>
      </c>
      <c r="X28" s="13"/>
      <c r="Y28" s="20">
        <v>61</v>
      </c>
      <c r="Z28" s="21">
        <v>37</v>
      </c>
      <c r="AA28" s="21">
        <v>8</v>
      </c>
      <c r="AB28" s="22">
        <v>6</v>
      </c>
    </row>
    <row r="29" spans="1:28" ht="12" customHeight="1">
      <c r="A29" s="18">
        <v>26</v>
      </c>
      <c r="B29" s="19" t="s">
        <v>188</v>
      </c>
      <c r="C29" s="48">
        <f>'2-2-1週報_週別患者数'!C29/61</f>
        <v>0.03278688524590164</v>
      </c>
      <c r="D29" s="49">
        <f>'2-2-1週報_週別患者数'!D29/37</f>
        <v>0.02702702702702703</v>
      </c>
      <c r="E29" s="176">
        <f>'2-2-1週報_週別患者数'!E29/37</f>
        <v>0.8108108108108109</v>
      </c>
      <c r="F29" s="50">
        <f>'2-2-1週報_週別患者数'!F29/37</f>
        <v>1.1891891891891893</v>
      </c>
      <c r="G29" s="50">
        <f>'2-2-1週報_週別患者数'!G29/37</f>
        <v>4.324324324324325</v>
      </c>
      <c r="H29" s="50">
        <f>'2-2-1週報_週別患者数'!H29/37</f>
        <v>0.918918918918919</v>
      </c>
      <c r="I29" s="50">
        <f>'2-2-1週報_週別患者数'!I29/37</f>
        <v>0.7837837837837838</v>
      </c>
      <c r="J29" s="50">
        <f>'2-2-1週報_週別患者数'!J29/37</f>
        <v>0.1891891891891892</v>
      </c>
      <c r="K29" s="50">
        <f>'2-2-1週報_週別患者数'!K29/37</f>
        <v>1.2162162162162162</v>
      </c>
      <c r="L29" s="50">
        <f>'2-2-1週報_週別患者数'!L29/37</f>
        <v>0</v>
      </c>
      <c r="M29" s="50">
        <f>'2-2-1週報_週別患者数'!M29/37</f>
        <v>0</v>
      </c>
      <c r="N29" s="50">
        <f>'2-2-1週報_週別患者数'!N29/37</f>
        <v>2.675675675675676</v>
      </c>
      <c r="O29" s="50">
        <f>'2-2-1週報_週別患者数'!O29/37</f>
        <v>0</v>
      </c>
      <c r="P29" s="50">
        <f>'2-2-1週報_週別患者数'!P29/37</f>
        <v>1.7027027027027026</v>
      </c>
      <c r="Q29" s="49">
        <f>'2-2-1週報_週別患者数'!Q29/8</f>
        <v>0</v>
      </c>
      <c r="R29" s="51">
        <f>'2-2-1週報_週別患者数'!R29/8</f>
        <v>2</v>
      </c>
      <c r="S29" s="50">
        <f>'2-2-1週報_週別患者数'!S29/6</f>
        <v>0</v>
      </c>
      <c r="T29" s="50">
        <f>'2-2-1週報_週別患者数'!T29/6</f>
        <v>0</v>
      </c>
      <c r="U29" s="50">
        <f>'2-2-1週報_週別患者数'!U29/6</f>
        <v>0.5</v>
      </c>
      <c r="V29" s="50">
        <f>'2-2-1週報_週別患者数'!V29/6</f>
        <v>0</v>
      </c>
      <c r="W29" s="51">
        <f>'2-2-1週報_週別患者数'!W29/6</f>
        <v>0</v>
      </c>
      <c r="X29" s="13"/>
      <c r="Y29" s="20">
        <v>61</v>
      </c>
      <c r="Z29" s="21">
        <v>37</v>
      </c>
      <c r="AA29" s="21">
        <v>8</v>
      </c>
      <c r="AB29" s="22">
        <v>6</v>
      </c>
    </row>
    <row r="30" spans="1:28" ht="12" customHeight="1">
      <c r="A30" s="18">
        <v>27</v>
      </c>
      <c r="B30" s="19" t="s">
        <v>189</v>
      </c>
      <c r="C30" s="48">
        <f>'2-2-1週報_週別患者数'!C30/61</f>
        <v>0.03278688524590164</v>
      </c>
      <c r="D30" s="49">
        <f>'2-2-1週報_週別患者数'!D30/37</f>
        <v>0</v>
      </c>
      <c r="E30" s="176">
        <f>'2-2-1週報_週別患者数'!E30/37</f>
        <v>0.7027027027027027</v>
      </c>
      <c r="F30" s="50">
        <f>'2-2-1週報_週別患者数'!F30/37</f>
        <v>1.2972972972972974</v>
      </c>
      <c r="G30" s="50">
        <f>'2-2-1週報_週別患者数'!G30/37</f>
        <v>4.45945945945946</v>
      </c>
      <c r="H30" s="50">
        <f>'2-2-1週報_週別患者数'!H30/37</f>
        <v>0.918918918918919</v>
      </c>
      <c r="I30" s="50">
        <f>'2-2-1週報_週別患者数'!I30/37</f>
        <v>0.918918918918919</v>
      </c>
      <c r="J30" s="50">
        <f>'2-2-1週報_週別患者数'!J30/37</f>
        <v>0.1891891891891892</v>
      </c>
      <c r="K30" s="50">
        <f>'2-2-1週報_週別患者数'!K30/37</f>
        <v>1.4324324324324325</v>
      </c>
      <c r="L30" s="50">
        <f>'2-2-1週報_週別患者数'!L30/37</f>
        <v>0</v>
      </c>
      <c r="M30" s="50">
        <f>'2-2-1週報_週別患者数'!M30/37</f>
        <v>0</v>
      </c>
      <c r="N30" s="50">
        <f>'2-2-1週報_週別患者数'!N30/37</f>
        <v>2.189189189189189</v>
      </c>
      <c r="O30" s="50">
        <f>'2-2-1週報_週別患者数'!O30/37</f>
        <v>0</v>
      </c>
      <c r="P30" s="50">
        <f>'2-2-1週報_週別患者数'!P30/37</f>
        <v>2.4054054054054053</v>
      </c>
      <c r="Q30" s="49">
        <f>'2-2-1週報_週別患者数'!Q30/8</f>
        <v>0</v>
      </c>
      <c r="R30" s="51">
        <f>'2-2-1週報_週別患者数'!R30/8</f>
        <v>2.625</v>
      </c>
      <c r="S30" s="50">
        <f>'2-2-1週報_週別患者数'!S30/6</f>
        <v>0</v>
      </c>
      <c r="T30" s="50">
        <f>'2-2-1週報_週別患者数'!T30/6</f>
        <v>0</v>
      </c>
      <c r="U30" s="50">
        <f>'2-2-1週報_週別患者数'!U30/6</f>
        <v>0.6666666666666666</v>
      </c>
      <c r="V30" s="50">
        <f>'2-2-1週報_週別患者数'!V30/6</f>
        <v>0</v>
      </c>
      <c r="W30" s="51">
        <f>'2-2-1週報_週別患者数'!W30/6</f>
        <v>0</v>
      </c>
      <c r="X30" s="13"/>
      <c r="Y30" s="20">
        <v>61</v>
      </c>
      <c r="Z30" s="21">
        <v>37</v>
      </c>
      <c r="AA30" s="21">
        <v>8</v>
      </c>
      <c r="AB30" s="22">
        <v>6</v>
      </c>
    </row>
    <row r="31" spans="1:28" ht="12" customHeight="1">
      <c r="A31" s="18">
        <v>28</v>
      </c>
      <c r="B31" s="19" t="s">
        <v>190</v>
      </c>
      <c r="C31" s="48">
        <f>'2-2-1週報_週別患者数'!C31/61</f>
        <v>0</v>
      </c>
      <c r="D31" s="49">
        <f>'2-2-1週報_週別患者数'!D31/37</f>
        <v>0</v>
      </c>
      <c r="E31" s="176">
        <f>'2-2-1週報_週別患者数'!E31/37</f>
        <v>0.8648648648648649</v>
      </c>
      <c r="F31" s="50">
        <f>'2-2-1週報_週別患者数'!F31/37</f>
        <v>1.2702702702702702</v>
      </c>
      <c r="G31" s="50">
        <f>'2-2-1週報_週別患者数'!G31/37</f>
        <v>4.891891891891892</v>
      </c>
      <c r="H31" s="50">
        <f>'2-2-1週報_週別患者数'!H31/37</f>
        <v>1.1081081081081081</v>
      </c>
      <c r="I31" s="50">
        <f>'2-2-1週報_週別患者数'!I31/37</f>
        <v>1.2972972972972974</v>
      </c>
      <c r="J31" s="50">
        <f>'2-2-1週報_週別患者数'!J31/37</f>
        <v>0.5945945945945946</v>
      </c>
      <c r="K31" s="50">
        <f>'2-2-1週報_週別患者数'!K31/37</f>
        <v>1.135135135135135</v>
      </c>
      <c r="L31" s="50">
        <f>'2-2-1週報_週別患者数'!L31/37</f>
        <v>0</v>
      </c>
      <c r="M31" s="50">
        <f>'2-2-1週報_週別患者数'!M31/37</f>
        <v>0</v>
      </c>
      <c r="N31" s="50">
        <f>'2-2-1週報_週別患者数'!N31/37</f>
        <v>2.4864864864864864</v>
      </c>
      <c r="O31" s="50">
        <f>'2-2-1週報_週別患者数'!O31/37</f>
        <v>0</v>
      </c>
      <c r="P31" s="50">
        <f>'2-2-1週報_週別患者数'!P31/37</f>
        <v>1.5945945945945945</v>
      </c>
      <c r="Q31" s="49">
        <f>'2-2-1週報_週別患者数'!Q31/8</f>
        <v>0</v>
      </c>
      <c r="R31" s="51">
        <f>'2-2-1週報_週別患者数'!R31/8</f>
        <v>2.625</v>
      </c>
      <c r="S31" s="50">
        <f>'2-2-1週報_週別患者数'!S31/6</f>
        <v>0</v>
      </c>
      <c r="T31" s="50">
        <f>'2-2-1週報_週別患者数'!T31/6</f>
        <v>0</v>
      </c>
      <c r="U31" s="50">
        <f>'2-2-1週報_週別患者数'!U31/6</f>
        <v>0.5</v>
      </c>
      <c r="V31" s="50">
        <f>'2-2-1週報_週別患者数'!V31/6</f>
        <v>0</v>
      </c>
      <c r="W31" s="51">
        <f>'2-2-1週報_週別患者数'!W31/6</f>
        <v>0</v>
      </c>
      <c r="X31" s="13"/>
      <c r="Y31" s="20">
        <v>61</v>
      </c>
      <c r="Z31" s="21">
        <v>37</v>
      </c>
      <c r="AA31" s="21">
        <v>8</v>
      </c>
      <c r="AB31" s="22">
        <v>6</v>
      </c>
    </row>
    <row r="32" spans="1:28" ht="12" customHeight="1">
      <c r="A32" s="18">
        <v>29</v>
      </c>
      <c r="B32" s="19" t="s">
        <v>191</v>
      </c>
      <c r="C32" s="48">
        <f>'2-2-1週報_週別患者数'!C32/61</f>
        <v>0</v>
      </c>
      <c r="D32" s="49">
        <f>'2-2-1週報_週別患者数'!D32/37</f>
        <v>0.02702702702702703</v>
      </c>
      <c r="E32" s="176">
        <f>'2-2-1週報_週別患者数'!E32/37</f>
        <v>0.8378378378378378</v>
      </c>
      <c r="F32" s="50">
        <f>'2-2-1週報_週別患者数'!F32/37</f>
        <v>0.9459459459459459</v>
      </c>
      <c r="G32" s="50">
        <f>'2-2-1週報_週別患者数'!G32/37</f>
        <v>3.5405405405405403</v>
      </c>
      <c r="H32" s="50">
        <f>'2-2-1週報_週別患者数'!H32/37</f>
        <v>0.6756756756756757</v>
      </c>
      <c r="I32" s="50">
        <f>'2-2-1週報_週別患者数'!I32/37</f>
        <v>1.0810810810810811</v>
      </c>
      <c r="J32" s="50">
        <f>'2-2-1週報_週別患者数'!J32/37</f>
        <v>0.13513513513513514</v>
      </c>
      <c r="K32" s="50">
        <f>'2-2-1週報_週別患者数'!K32/37</f>
        <v>1.1891891891891893</v>
      </c>
      <c r="L32" s="50">
        <f>'2-2-1週報_週別患者数'!L32/37</f>
        <v>0</v>
      </c>
      <c r="M32" s="50">
        <f>'2-2-1週報_週別患者数'!M32/37</f>
        <v>0</v>
      </c>
      <c r="N32" s="50">
        <f>'2-2-1週報_週別患者数'!N32/37</f>
        <v>1.8918918918918919</v>
      </c>
      <c r="O32" s="50">
        <f>'2-2-1週報_週別患者数'!O32/37</f>
        <v>0</v>
      </c>
      <c r="P32" s="50">
        <f>'2-2-1週報_週別患者数'!P32/37</f>
        <v>1.8918918918918919</v>
      </c>
      <c r="Q32" s="49">
        <f>'2-2-1週報_週別患者数'!Q32/8</f>
        <v>0</v>
      </c>
      <c r="R32" s="51">
        <f>'2-2-1週報_週別患者数'!R32/8</f>
        <v>3</v>
      </c>
      <c r="S32" s="50">
        <f>'2-2-1週報_週別患者数'!S32/6</f>
        <v>0</v>
      </c>
      <c r="T32" s="50">
        <f>'2-2-1週報_週別患者数'!T32/6</f>
        <v>0.3333333333333333</v>
      </c>
      <c r="U32" s="50">
        <f>'2-2-1週報_週別患者数'!U32/6</f>
        <v>1</v>
      </c>
      <c r="V32" s="50">
        <f>'2-2-1週報_週別患者数'!V32/6</f>
        <v>0</v>
      </c>
      <c r="W32" s="51">
        <f>'2-2-1週報_週別患者数'!W32/6</f>
        <v>0</v>
      </c>
      <c r="X32" s="13"/>
      <c r="Y32" s="20">
        <v>61</v>
      </c>
      <c r="Z32" s="21">
        <v>37</v>
      </c>
      <c r="AA32" s="21">
        <v>8</v>
      </c>
      <c r="AB32" s="22">
        <v>6</v>
      </c>
    </row>
    <row r="33" spans="1:28" ht="12" customHeight="1">
      <c r="A33" s="18">
        <v>30</v>
      </c>
      <c r="B33" s="19" t="s">
        <v>192</v>
      </c>
      <c r="C33" s="48">
        <f>'2-2-1週報_週別患者数'!C33/61</f>
        <v>0</v>
      </c>
      <c r="D33" s="49">
        <f>'2-2-1週報_週別患者数'!D33/37</f>
        <v>0.02702702702702703</v>
      </c>
      <c r="E33" s="176">
        <f>'2-2-1週報_週別患者数'!E33/37</f>
        <v>0.7027027027027027</v>
      </c>
      <c r="F33" s="50">
        <f>'2-2-1週報_週別患者数'!F33/37</f>
        <v>0.43243243243243246</v>
      </c>
      <c r="G33" s="50">
        <f>'2-2-1週報_週別患者数'!G33/37</f>
        <v>3.945945945945946</v>
      </c>
      <c r="H33" s="50">
        <f>'2-2-1週報_週別患者数'!H33/37</f>
        <v>0.8648648648648649</v>
      </c>
      <c r="I33" s="50">
        <f>'2-2-1週報_週別患者数'!I33/37</f>
        <v>1.5675675675675675</v>
      </c>
      <c r="J33" s="50">
        <f>'2-2-1週報_週別患者数'!J33/37</f>
        <v>0.02702702702702703</v>
      </c>
      <c r="K33" s="50">
        <f>'2-2-1週報_週別患者数'!K33/37</f>
        <v>1.2972972972972974</v>
      </c>
      <c r="L33" s="50">
        <f>'2-2-1週報_週別患者数'!L33/37</f>
        <v>0</v>
      </c>
      <c r="M33" s="50">
        <f>'2-2-1週報_週別患者数'!M33/37</f>
        <v>0</v>
      </c>
      <c r="N33" s="50">
        <f>'2-2-1週報_週別患者数'!N33/37</f>
        <v>1.864864864864865</v>
      </c>
      <c r="O33" s="50">
        <f>'2-2-1週報_週別患者数'!O33/37</f>
        <v>0</v>
      </c>
      <c r="P33" s="50">
        <f>'2-2-1週報_週別患者数'!P33/37</f>
        <v>2</v>
      </c>
      <c r="Q33" s="49">
        <f>'2-2-1週報_週別患者数'!Q33/8</f>
        <v>0</v>
      </c>
      <c r="R33" s="51">
        <f>'2-2-1週報_週別患者数'!R33/8</f>
        <v>2.625</v>
      </c>
      <c r="S33" s="50">
        <f>'2-2-1週報_週別患者数'!S33/6</f>
        <v>0</v>
      </c>
      <c r="T33" s="50">
        <f>'2-2-1週報_週別患者数'!T33/6</f>
        <v>0.3333333333333333</v>
      </c>
      <c r="U33" s="50">
        <f>'2-2-1週報_週別患者数'!U33/6</f>
        <v>0</v>
      </c>
      <c r="V33" s="50">
        <f>'2-2-1週報_週別患者数'!V33/6</f>
        <v>0</v>
      </c>
      <c r="W33" s="51">
        <f>'2-2-1週報_週別患者数'!W33/6</f>
        <v>0</v>
      </c>
      <c r="X33" s="13"/>
      <c r="Y33" s="20">
        <v>61</v>
      </c>
      <c r="Z33" s="21">
        <v>37</v>
      </c>
      <c r="AA33" s="21">
        <v>8</v>
      </c>
      <c r="AB33" s="22">
        <v>6</v>
      </c>
    </row>
    <row r="34" spans="1:28" ht="12" customHeight="1">
      <c r="A34" s="18">
        <v>31</v>
      </c>
      <c r="B34" s="19" t="s">
        <v>193</v>
      </c>
      <c r="C34" s="48">
        <f>'2-2-1週報_週別患者数'!C34/61</f>
        <v>0</v>
      </c>
      <c r="D34" s="49">
        <f>'2-2-1週報_週別患者数'!D34/37</f>
        <v>0</v>
      </c>
      <c r="E34" s="176">
        <f>'2-2-1週報_週別患者数'!E34/37</f>
        <v>0.8378378378378378</v>
      </c>
      <c r="F34" s="50">
        <f>'2-2-1週報_週別患者数'!F34/37</f>
        <v>0.6216216216216216</v>
      </c>
      <c r="G34" s="50">
        <f>'2-2-1週報_週別患者数'!G34/37</f>
        <v>3.5675675675675675</v>
      </c>
      <c r="H34" s="50">
        <f>'2-2-1週報_週別患者数'!H34/37</f>
        <v>0.918918918918919</v>
      </c>
      <c r="I34" s="50">
        <f>'2-2-1週報_週別患者数'!I34/37</f>
        <v>1.054054054054054</v>
      </c>
      <c r="J34" s="50">
        <f>'2-2-1週報_週別患者数'!J34/37</f>
        <v>0.40540540540540543</v>
      </c>
      <c r="K34" s="50">
        <f>'2-2-1週報_週別患者数'!K34/37</f>
        <v>1.3783783783783783</v>
      </c>
      <c r="L34" s="50">
        <f>'2-2-1週報_週別患者数'!L34/37</f>
        <v>0</v>
      </c>
      <c r="M34" s="50">
        <f>'2-2-1週報_週別患者数'!M34/37</f>
        <v>0</v>
      </c>
      <c r="N34" s="50">
        <f>'2-2-1週報_週別患者数'!N34/37</f>
        <v>1.4054054054054055</v>
      </c>
      <c r="O34" s="50">
        <f>'2-2-1週報_週別患者数'!O34/37</f>
        <v>0</v>
      </c>
      <c r="P34" s="50">
        <f>'2-2-1週報_週別患者数'!P34/37</f>
        <v>2.2162162162162162</v>
      </c>
      <c r="Q34" s="49">
        <f>'2-2-1週報_週別患者数'!Q34/8</f>
        <v>0</v>
      </c>
      <c r="R34" s="51">
        <f>'2-2-1週報_週別患者数'!R34/8</f>
        <v>3.25</v>
      </c>
      <c r="S34" s="50">
        <f>'2-2-1週報_週別患者数'!S34/6</f>
        <v>0</v>
      </c>
      <c r="T34" s="50">
        <f>'2-2-1週報_週別患者数'!T34/6</f>
        <v>0</v>
      </c>
      <c r="U34" s="50">
        <f>'2-2-1週報_週別患者数'!U34/6</f>
        <v>0.5</v>
      </c>
      <c r="V34" s="50">
        <f>'2-2-1週報_週別患者数'!V34/6</f>
        <v>0</v>
      </c>
      <c r="W34" s="51">
        <f>'2-2-1週報_週別患者数'!W34/6</f>
        <v>0</v>
      </c>
      <c r="X34" s="13"/>
      <c r="Y34" s="20">
        <v>61</v>
      </c>
      <c r="Z34" s="21">
        <v>37</v>
      </c>
      <c r="AA34" s="21">
        <v>8</v>
      </c>
      <c r="AB34" s="22">
        <v>6</v>
      </c>
    </row>
    <row r="35" spans="1:28" ht="12" customHeight="1">
      <c r="A35" s="18">
        <v>32</v>
      </c>
      <c r="B35" s="19" t="s">
        <v>194</v>
      </c>
      <c r="C35" s="48">
        <f>'2-2-1週報_週別患者数'!C35/61</f>
        <v>0</v>
      </c>
      <c r="D35" s="49">
        <f>'2-2-1週報_週別患者数'!D35/37</f>
        <v>0</v>
      </c>
      <c r="E35" s="176">
        <f>'2-2-1週報_週別患者数'!E35/37</f>
        <v>1.5135135135135136</v>
      </c>
      <c r="F35" s="50">
        <f>'2-2-1週報_週別患者数'!F35/37</f>
        <v>0.7837837837837838</v>
      </c>
      <c r="G35" s="50">
        <f>'2-2-1週報_週別患者数'!G35/37</f>
        <v>4.324324324324325</v>
      </c>
      <c r="H35" s="50">
        <f>'2-2-1週報_週別患者数'!H35/37</f>
        <v>0.5675675675675675</v>
      </c>
      <c r="I35" s="50">
        <f>'2-2-1週報_週別患者数'!I35/37</f>
        <v>1.6216216216216217</v>
      </c>
      <c r="J35" s="50">
        <f>'2-2-1週報_週別患者数'!J35/37</f>
        <v>0.08108108108108109</v>
      </c>
      <c r="K35" s="50">
        <f>'2-2-1週報_週別患者数'!K35/37</f>
        <v>1.8918918918918919</v>
      </c>
      <c r="L35" s="50">
        <f>'2-2-1週報_週別患者数'!L35/37</f>
        <v>0</v>
      </c>
      <c r="M35" s="50">
        <f>'2-2-1週報_週別患者数'!M35/37</f>
        <v>0</v>
      </c>
      <c r="N35" s="50">
        <f>'2-2-1週報_週別患者数'!N35/37</f>
        <v>1.5945945945945945</v>
      </c>
      <c r="O35" s="50">
        <f>'2-2-1週報_週別患者数'!O35/37</f>
        <v>0</v>
      </c>
      <c r="P35" s="50">
        <f>'2-2-1週報_週別患者数'!P35/37</f>
        <v>1.837837837837838</v>
      </c>
      <c r="Q35" s="49">
        <f>'2-2-1週報_週別患者数'!Q35/8</f>
        <v>0.125</v>
      </c>
      <c r="R35" s="51">
        <f>'2-2-1週報_週別患者数'!R35/8</f>
        <v>3.375</v>
      </c>
      <c r="S35" s="50">
        <f>'2-2-1週報_週別患者数'!S35/6</f>
        <v>0</v>
      </c>
      <c r="T35" s="50">
        <f>'2-2-1週報_週別患者数'!T35/6</f>
        <v>0</v>
      </c>
      <c r="U35" s="50">
        <f>'2-2-1週報_週別患者数'!U35/6</f>
        <v>0.6666666666666666</v>
      </c>
      <c r="V35" s="50">
        <f>'2-2-1週報_週別患者数'!V35/6</f>
        <v>0</v>
      </c>
      <c r="W35" s="51">
        <f>'2-2-1週報_週別患者数'!W35/6</f>
        <v>0</v>
      </c>
      <c r="X35" s="13"/>
      <c r="Y35" s="20">
        <v>61</v>
      </c>
      <c r="Z35" s="21">
        <v>37</v>
      </c>
      <c r="AA35" s="21">
        <v>8</v>
      </c>
      <c r="AB35" s="22">
        <v>6</v>
      </c>
    </row>
    <row r="36" spans="1:28" ht="12" customHeight="1">
      <c r="A36" s="18">
        <v>33</v>
      </c>
      <c r="B36" s="19" t="s">
        <v>195</v>
      </c>
      <c r="C36" s="48">
        <f>'2-2-1週報_週別患者数'!C36/61</f>
        <v>0</v>
      </c>
      <c r="D36" s="49">
        <f>'2-2-1週報_週別患者数'!D36/37</f>
        <v>0</v>
      </c>
      <c r="E36" s="176">
        <f>'2-2-1週報_週別患者数'!E36/37</f>
        <v>0.8648648648648649</v>
      </c>
      <c r="F36" s="50">
        <f>'2-2-1週報_週別患者数'!F36/37</f>
        <v>0.6216216216216216</v>
      </c>
      <c r="G36" s="50">
        <f>'2-2-1週報_週別患者数'!G36/37</f>
        <v>3.4864864864864864</v>
      </c>
      <c r="H36" s="50">
        <f>'2-2-1週報_週別患者数'!H36/37</f>
        <v>0.7567567567567568</v>
      </c>
      <c r="I36" s="50">
        <f>'2-2-1週報_週別患者数'!I36/37</f>
        <v>1.7027027027027026</v>
      </c>
      <c r="J36" s="50">
        <f>'2-2-1週報_週別患者数'!J36/37</f>
        <v>0.05405405405405406</v>
      </c>
      <c r="K36" s="50">
        <f>'2-2-1週報_週別患者数'!K36/37</f>
        <v>1.5405405405405406</v>
      </c>
      <c r="L36" s="50">
        <f>'2-2-1週報_週別患者数'!L36/37</f>
        <v>0</v>
      </c>
      <c r="M36" s="50">
        <f>'2-2-1週報_週別患者数'!M36/37</f>
        <v>0</v>
      </c>
      <c r="N36" s="50">
        <f>'2-2-1週報_週別患者数'!N36/37</f>
        <v>0.7837837837837838</v>
      </c>
      <c r="O36" s="50">
        <f>'2-2-1週報_週別患者数'!O36/37</f>
        <v>0</v>
      </c>
      <c r="P36" s="50">
        <f>'2-2-1週報_週別患者数'!P36/37</f>
        <v>1.6756756756756757</v>
      </c>
      <c r="Q36" s="49">
        <f>'2-2-1週報_週別患者数'!Q36/8</f>
        <v>0.125</v>
      </c>
      <c r="R36" s="51">
        <f>'2-2-1週報_週別患者数'!R36/8</f>
        <v>3.125</v>
      </c>
      <c r="S36" s="50">
        <f>'2-2-1週報_週別患者数'!S36/6</f>
        <v>0</v>
      </c>
      <c r="T36" s="50">
        <f>'2-2-1週報_週別患者数'!T36/6</f>
        <v>0</v>
      </c>
      <c r="U36" s="50">
        <f>'2-2-1週報_週別患者数'!U36/6</f>
        <v>0.3333333333333333</v>
      </c>
      <c r="V36" s="50">
        <f>'2-2-1週報_週別患者数'!V36/6</f>
        <v>0</v>
      </c>
      <c r="W36" s="51">
        <f>'2-2-1週報_週別患者数'!W36/6</f>
        <v>0</v>
      </c>
      <c r="X36" s="13"/>
      <c r="Y36" s="20">
        <v>61</v>
      </c>
      <c r="Z36" s="21">
        <v>37</v>
      </c>
      <c r="AA36" s="21">
        <v>8</v>
      </c>
      <c r="AB36" s="22">
        <v>6</v>
      </c>
    </row>
    <row r="37" spans="1:28" ht="12" customHeight="1">
      <c r="A37" s="18">
        <v>34</v>
      </c>
      <c r="B37" s="19" t="s">
        <v>196</v>
      </c>
      <c r="C37" s="48">
        <f>'2-2-1週報_週別患者数'!C37/61</f>
        <v>0</v>
      </c>
      <c r="D37" s="49">
        <f>'2-2-1週報_週別患者数'!D37/37</f>
        <v>0</v>
      </c>
      <c r="E37" s="176">
        <f>'2-2-1週報_週別患者数'!E37/37</f>
        <v>1.0810810810810811</v>
      </c>
      <c r="F37" s="50">
        <f>'2-2-1週報_週別患者数'!F37/37</f>
        <v>0.5675675675675675</v>
      </c>
      <c r="G37" s="50">
        <f>'2-2-1週報_週別患者数'!G37/37</f>
        <v>3.7567567567567566</v>
      </c>
      <c r="H37" s="50">
        <f>'2-2-1週報_週別患者数'!H37/37</f>
        <v>0.4864864864864865</v>
      </c>
      <c r="I37" s="50">
        <f>'2-2-1週報_週別患者数'!I37/37</f>
        <v>2.5135135135135136</v>
      </c>
      <c r="J37" s="50">
        <f>'2-2-1週報_週別患者数'!J37/37</f>
        <v>0.21621621621621623</v>
      </c>
      <c r="K37" s="50">
        <f>'2-2-1週報_週別患者数'!K37/37</f>
        <v>1.2162162162162162</v>
      </c>
      <c r="L37" s="50">
        <f>'2-2-1週報_週別患者数'!L37/37</f>
        <v>0</v>
      </c>
      <c r="M37" s="50">
        <f>'2-2-1週報_週別患者数'!M37/37</f>
        <v>0</v>
      </c>
      <c r="N37" s="50">
        <f>'2-2-1週報_週別患者数'!N37/37</f>
        <v>1.4864864864864864</v>
      </c>
      <c r="O37" s="50">
        <f>'2-2-1週報_週別患者数'!O37/37</f>
        <v>0</v>
      </c>
      <c r="P37" s="50">
        <f>'2-2-1週報_週別患者数'!P37/37</f>
        <v>2</v>
      </c>
      <c r="Q37" s="49">
        <f>'2-2-1週報_週別患者数'!Q37/8</f>
        <v>0.125</v>
      </c>
      <c r="R37" s="51">
        <f>'2-2-1週報_週別患者数'!R37/8</f>
        <v>5.25</v>
      </c>
      <c r="S37" s="50">
        <f>'2-2-1週報_週別患者数'!S37/6</f>
        <v>0</v>
      </c>
      <c r="T37" s="50">
        <f>'2-2-1週報_週別患者数'!T37/6</f>
        <v>0.16666666666666666</v>
      </c>
      <c r="U37" s="50">
        <f>'2-2-1週報_週別患者数'!U37/6</f>
        <v>0.16666666666666666</v>
      </c>
      <c r="V37" s="50">
        <f>'2-2-1週報_週別患者数'!V37/6</f>
        <v>0</v>
      </c>
      <c r="W37" s="51">
        <f>'2-2-1週報_週別患者数'!W37/6</f>
        <v>0</v>
      </c>
      <c r="X37" s="13"/>
      <c r="Y37" s="20">
        <v>61</v>
      </c>
      <c r="Z37" s="21">
        <v>37</v>
      </c>
      <c r="AA37" s="21">
        <v>8</v>
      </c>
      <c r="AB37" s="22">
        <v>6</v>
      </c>
    </row>
    <row r="38" spans="1:28" ht="12" customHeight="1">
      <c r="A38" s="18">
        <v>35</v>
      </c>
      <c r="B38" s="19" t="s">
        <v>197</v>
      </c>
      <c r="C38" s="48">
        <f>'2-2-1週報_週別患者数'!C38/61</f>
        <v>0</v>
      </c>
      <c r="D38" s="49">
        <f>'2-2-1週報_週別患者数'!D38/37</f>
        <v>0</v>
      </c>
      <c r="E38" s="176">
        <f>'2-2-1週報_週別患者数'!E38/37</f>
        <v>0.918918918918919</v>
      </c>
      <c r="F38" s="50">
        <f>'2-2-1週報_週別患者数'!F38/37</f>
        <v>0.7297297297297297</v>
      </c>
      <c r="G38" s="50">
        <f>'2-2-1週報_週別患者数'!G38/37</f>
        <v>2.4054054054054053</v>
      </c>
      <c r="H38" s="50">
        <f>'2-2-1週報_週別患者数'!H38/37</f>
        <v>0.7837837837837838</v>
      </c>
      <c r="I38" s="50">
        <f>'2-2-1週報_週別患者数'!I38/37</f>
        <v>3.27027027027027</v>
      </c>
      <c r="J38" s="50">
        <f>'2-2-1週報_週別患者数'!J38/37</f>
        <v>0</v>
      </c>
      <c r="K38" s="50">
        <f>'2-2-1週報_週別患者数'!K38/37</f>
        <v>1.4864864864864864</v>
      </c>
      <c r="L38" s="50">
        <f>'2-2-1週報_週別患者数'!L38/37</f>
        <v>0</v>
      </c>
      <c r="M38" s="50">
        <f>'2-2-1週報_週別患者数'!M38/37</f>
        <v>0</v>
      </c>
      <c r="N38" s="50">
        <f>'2-2-1週報_週別患者数'!N38/37</f>
        <v>1.054054054054054</v>
      </c>
      <c r="O38" s="50">
        <f>'2-2-1週報_週別患者数'!O38/37</f>
        <v>0</v>
      </c>
      <c r="P38" s="50">
        <f>'2-2-1週報_週別患者数'!P38/37</f>
        <v>1.864864864864865</v>
      </c>
      <c r="Q38" s="49">
        <f>'2-2-1週報_週別患者数'!Q38/8</f>
        <v>0</v>
      </c>
      <c r="R38" s="51">
        <f>'2-2-1週報_週別患者数'!R38/8</f>
        <v>4.625</v>
      </c>
      <c r="S38" s="50">
        <f>'2-2-1週報_週別患者数'!S38/6</f>
        <v>0</v>
      </c>
      <c r="T38" s="50">
        <f>'2-2-1週報_週別患者数'!T38/6</f>
        <v>0</v>
      </c>
      <c r="U38" s="50">
        <f>'2-2-1週報_週別患者数'!U38/6</f>
        <v>0.3333333333333333</v>
      </c>
      <c r="V38" s="50">
        <f>'2-2-1週報_週別患者数'!V38/6</f>
        <v>0</v>
      </c>
      <c r="W38" s="51">
        <f>'2-2-1週報_週別患者数'!W38/6</f>
        <v>0</v>
      </c>
      <c r="X38" s="13"/>
      <c r="Y38" s="20">
        <v>61</v>
      </c>
      <c r="Z38" s="21">
        <v>37</v>
      </c>
      <c r="AA38" s="21">
        <v>8</v>
      </c>
      <c r="AB38" s="22">
        <v>6</v>
      </c>
    </row>
    <row r="39" spans="1:28" ht="12" customHeight="1">
      <c r="A39" s="18">
        <v>36</v>
      </c>
      <c r="B39" s="19" t="s">
        <v>198</v>
      </c>
      <c r="C39" s="48">
        <f>'2-2-1週報_週別患者数'!C39/61</f>
        <v>0</v>
      </c>
      <c r="D39" s="49">
        <f>'2-2-1週報_週別患者数'!D39/37</f>
        <v>0.02702702702702703</v>
      </c>
      <c r="E39" s="176">
        <f>'2-2-1週報_週別患者数'!E39/37</f>
        <v>0.918918918918919</v>
      </c>
      <c r="F39" s="50">
        <f>'2-2-1週報_週別患者数'!F39/37</f>
        <v>0.6756756756756757</v>
      </c>
      <c r="G39" s="50">
        <f>'2-2-1週報_週別患者数'!G39/37</f>
        <v>3.2432432432432434</v>
      </c>
      <c r="H39" s="50">
        <f>'2-2-1週報_週別患者数'!H39/37</f>
        <v>0.7027027027027027</v>
      </c>
      <c r="I39" s="50">
        <f>'2-2-1週報_週別患者数'!I39/37</f>
        <v>2.945945945945946</v>
      </c>
      <c r="J39" s="50">
        <f>'2-2-1週報_週別患者数'!J39/37</f>
        <v>0.05405405405405406</v>
      </c>
      <c r="K39" s="50">
        <f>'2-2-1週報_週別患者数'!K39/37</f>
        <v>1.3243243243243243</v>
      </c>
      <c r="L39" s="50">
        <f>'2-2-1週報_週別患者数'!L39/37</f>
        <v>0</v>
      </c>
      <c r="M39" s="50">
        <f>'2-2-1週報_週別患者数'!M39/37</f>
        <v>0</v>
      </c>
      <c r="N39" s="50">
        <f>'2-2-1週報_週別患者数'!N39/37</f>
        <v>1.1891891891891893</v>
      </c>
      <c r="O39" s="50">
        <f>'2-2-1週報_週別患者数'!O39/37</f>
        <v>0</v>
      </c>
      <c r="P39" s="50">
        <f>'2-2-1週報_週別患者数'!P39/37</f>
        <v>1.4324324324324325</v>
      </c>
      <c r="Q39" s="49">
        <f>'2-2-1週報_週別患者数'!Q39/8</f>
        <v>0</v>
      </c>
      <c r="R39" s="51">
        <f>'2-2-1週報_週別患者数'!R39/8</f>
        <v>4</v>
      </c>
      <c r="S39" s="50">
        <f>'2-2-1週報_週別患者数'!S39/6</f>
        <v>0.16666666666666666</v>
      </c>
      <c r="T39" s="50">
        <f>'2-2-1週報_週別患者数'!T39/6</f>
        <v>0</v>
      </c>
      <c r="U39" s="50">
        <f>'2-2-1週報_週別患者数'!U39/6</f>
        <v>0</v>
      </c>
      <c r="V39" s="50">
        <f>'2-2-1週報_週別患者数'!V39/6</f>
        <v>0</v>
      </c>
      <c r="W39" s="51">
        <f>'2-2-1週報_週別患者数'!W39/6</f>
        <v>0</v>
      </c>
      <c r="X39" s="13"/>
      <c r="Y39" s="20">
        <v>61</v>
      </c>
      <c r="Z39" s="21">
        <v>37</v>
      </c>
      <c r="AA39" s="21">
        <v>8</v>
      </c>
      <c r="AB39" s="22">
        <v>6</v>
      </c>
    </row>
    <row r="40" spans="1:28" ht="12" customHeight="1">
      <c r="A40" s="18">
        <v>37</v>
      </c>
      <c r="B40" s="19" t="s">
        <v>199</v>
      </c>
      <c r="C40" s="48">
        <f>'2-2-1週報_週別患者数'!C40/61</f>
        <v>0</v>
      </c>
      <c r="D40" s="49">
        <f>'2-2-1週報_週別患者数'!D40/37</f>
        <v>0</v>
      </c>
      <c r="E40" s="176">
        <f>'2-2-1週報_週別患者数'!E40/37</f>
        <v>0.8108108108108109</v>
      </c>
      <c r="F40" s="50">
        <f>'2-2-1週報_週別患者数'!F40/37</f>
        <v>0.4594594594594595</v>
      </c>
      <c r="G40" s="50">
        <f>'2-2-1週報_週別患者数'!G40/37</f>
        <v>3.027027027027027</v>
      </c>
      <c r="H40" s="50">
        <f>'2-2-1週報_週別患者数'!H40/37</f>
        <v>0.7297297297297297</v>
      </c>
      <c r="I40" s="50">
        <f>'2-2-1週報_週別患者数'!I40/37</f>
        <v>3.4324324324324325</v>
      </c>
      <c r="J40" s="50">
        <f>'2-2-1週報_週別患者数'!J40/37</f>
        <v>0.02702702702702703</v>
      </c>
      <c r="K40" s="50">
        <f>'2-2-1週報_週別患者数'!K40/37</f>
        <v>1.4324324324324325</v>
      </c>
      <c r="L40" s="50">
        <f>'2-2-1週報_週別患者数'!L40/37</f>
        <v>0</v>
      </c>
      <c r="M40" s="50">
        <f>'2-2-1週報_週別患者数'!M40/37</f>
        <v>0</v>
      </c>
      <c r="N40" s="50">
        <f>'2-2-1週報_週別患者数'!N40/37</f>
        <v>2.027027027027027</v>
      </c>
      <c r="O40" s="50">
        <f>'2-2-1週報_週別患者数'!O40/37</f>
        <v>0</v>
      </c>
      <c r="P40" s="50">
        <f>'2-2-1週報_週別患者数'!P40/37</f>
        <v>1.9189189189189189</v>
      </c>
      <c r="Q40" s="49">
        <f>'2-2-1週報_週別患者数'!Q40/8</f>
        <v>0</v>
      </c>
      <c r="R40" s="51">
        <f>'2-2-1週報_週別患者数'!R40/8</f>
        <v>4</v>
      </c>
      <c r="S40" s="50">
        <f>'2-2-1週報_週別患者数'!S40/6</f>
        <v>0</v>
      </c>
      <c r="T40" s="50">
        <f>'2-2-1週報_週別患者数'!T40/6</f>
        <v>0.16666666666666666</v>
      </c>
      <c r="U40" s="50">
        <f>'2-2-1週報_週別患者数'!U40/6</f>
        <v>0.5</v>
      </c>
      <c r="V40" s="50">
        <f>'2-2-1週報_週別患者数'!V40/6</f>
        <v>0</v>
      </c>
      <c r="W40" s="51">
        <f>'2-2-1週報_週別患者数'!W40/6</f>
        <v>0</v>
      </c>
      <c r="X40" s="13"/>
      <c r="Y40" s="20">
        <v>61</v>
      </c>
      <c r="Z40" s="21">
        <v>37</v>
      </c>
      <c r="AA40" s="21">
        <v>8</v>
      </c>
      <c r="AB40" s="22">
        <v>6</v>
      </c>
    </row>
    <row r="41" spans="1:28" ht="12" customHeight="1">
      <c r="A41" s="18">
        <v>38</v>
      </c>
      <c r="B41" s="19" t="s">
        <v>200</v>
      </c>
      <c r="C41" s="48">
        <f>'2-2-1週報_週別患者数'!C41/61</f>
        <v>0</v>
      </c>
      <c r="D41" s="49">
        <f>'2-2-1週報_週別患者数'!D41/37</f>
        <v>0.02702702702702703</v>
      </c>
      <c r="E41" s="176">
        <f>'2-2-1週報_週別患者数'!E41/37</f>
        <v>0.3783783783783784</v>
      </c>
      <c r="F41" s="50">
        <f>'2-2-1週報_週別患者数'!F41/37</f>
        <v>0.32432432432432434</v>
      </c>
      <c r="G41" s="50">
        <f>'2-2-1週報_週別患者数'!G41/37</f>
        <v>3.081081081081081</v>
      </c>
      <c r="H41" s="50">
        <f>'2-2-1週報_週別患者数'!H41/37</f>
        <v>1.027027027027027</v>
      </c>
      <c r="I41" s="50">
        <f>'2-2-1週報_週別患者数'!I41/37</f>
        <v>2.5675675675675675</v>
      </c>
      <c r="J41" s="50">
        <f>'2-2-1週報_週別患者数'!J41/37</f>
        <v>0.05405405405405406</v>
      </c>
      <c r="K41" s="50">
        <f>'2-2-1週報_週別患者数'!K41/37</f>
        <v>1.162162162162162</v>
      </c>
      <c r="L41" s="50">
        <f>'2-2-1週報_週別患者数'!L41/37</f>
        <v>0</v>
      </c>
      <c r="M41" s="50">
        <f>'2-2-1週報_週別患者数'!M41/37</f>
        <v>0</v>
      </c>
      <c r="N41" s="50">
        <f>'2-2-1週報_週別患者数'!N41/37</f>
        <v>2.5135135135135136</v>
      </c>
      <c r="O41" s="50">
        <f>'2-2-1週報_週別患者数'!O41/37</f>
        <v>0</v>
      </c>
      <c r="P41" s="50">
        <f>'2-2-1週報_週別患者数'!P41/37</f>
        <v>1.2702702702702702</v>
      </c>
      <c r="Q41" s="49">
        <f>'2-2-1週報_週別患者数'!Q41/8</f>
        <v>0</v>
      </c>
      <c r="R41" s="51">
        <f>'2-2-1週報_週別患者数'!R41/8</f>
        <v>3.125</v>
      </c>
      <c r="S41" s="50">
        <f>'2-2-1週報_週別患者数'!S41/6</f>
        <v>0</v>
      </c>
      <c r="T41" s="50">
        <f>'2-2-1週報_週別患者数'!T41/6</f>
        <v>0.16666666666666666</v>
      </c>
      <c r="U41" s="50">
        <f>'2-2-1週報_週別患者数'!U41/6</f>
        <v>0.16666666666666666</v>
      </c>
      <c r="V41" s="50">
        <f>'2-2-1週報_週別患者数'!V41/6</f>
        <v>0</v>
      </c>
      <c r="W41" s="51">
        <f>'2-2-1週報_週別患者数'!W41/6</f>
        <v>0</v>
      </c>
      <c r="X41" s="13"/>
      <c r="Y41" s="20">
        <v>61</v>
      </c>
      <c r="Z41" s="21">
        <v>37</v>
      </c>
      <c r="AA41" s="21">
        <v>8</v>
      </c>
      <c r="AB41" s="22">
        <v>6</v>
      </c>
    </row>
    <row r="42" spans="1:28" ht="12" customHeight="1">
      <c r="A42" s="18">
        <v>39</v>
      </c>
      <c r="B42" s="19" t="s">
        <v>201</v>
      </c>
      <c r="C42" s="48">
        <f>'2-2-1週報_週別患者数'!C42/61</f>
        <v>0</v>
      </c>
      <c r="D42" s="49">
        <f>'2-2-1週報_週別患者数'!D42/37</f>
        <v>0</v>
      </c>
      <c r="E42" s="176">
        <f>'2-2-1週報_週別患者数'!E42/37</f>
        <v>0.6216216216216216</v>
      </c>
      <c r="F42" s="50">
        <f>'2-2-1週報_週別患者数'!F42/37</f>
        <v>0.3783783783783784</v>
      </c>
      <c r="G42" s="50">
        <f>'2-2-1週報_週別患者数'!G42/37</f>
        <v>3.4324324324324325</v>
      </c>
      <c r="H42" s="50">
        <f>'2-2-1週報_週別患者数'!H42/37</f>
        <v>0.4864864864864865</v>
      </c>
      <c r="I42" s="50">
        <f>'2-2-1週報_週別患者数'!I42/37</f>
        <v>1.6756756756756757</v>
      </c>
      <c r="J42" s="50">
        <f>'2-2-1週報_週別患者数'!J42/37</f>
        <v>0.08108108108108109</v>
      </c>
      <c r="K42" s="50">
        <f>'2-2-1週報_週別患者数'!K42/37</f>
        <v>1.162162162162162</v>
      </c>
      <c r="L42" s="50">
        <f>'2-2-1週報_週別患者数'!L42/37</f>
        <v>0</v>
      </c>
      <c r="M42" s="50">
        <f>'2-2-1週報_週別患者数'!M42/37</f>
        <v>0</v>
      </c>
      <c r="N42" s="50">
        <f>'2-2-1週報_週別患者数'!N42/37</f>
        <v>2.4054054054054053</v>
      </c>
      <c r="O42" s="50">
        <f>'2-2-1週報_週別患者数'!O42/37</f>
        <v>0</v>
      </c>
      <c r="P42" s="50">
        <f>'2-2-1週報_週別患者数'!P42/37</f>
        <v>1.6216216216216217</v>
      </c>
      <c r="Q42" s="49">
        <f>'2-2-1週報_週別患者数'!Q42/8</f>
        <v>0</v>
      </c>
      <c r="R42" s="51">
        <f>'2-2-1週報_週別患者数'!R42/8</f>
        <v>3.75</v>
      </c>
      <c r="S42" s="50">
        <f>'2-2-1週報_週別患者数'!S42/6</f>
        <v>0</v>
      </c>
      <c r="T42" s="50">
        <f>'2-2-1週報_週別患者数'!T42/6</f>
        <v>0</v>
      </c>
      <c r="U42" s="50">
        <f>'2-2-1週報_週別患者数'!U42/6</f>
        <v>0.16666666666666666</v>
      </c>
      <c r="V42" s="50">
        <f>'2-2-1週報_週別患者数'!V42/6</f>
        <v>0</v>
      </c>
      <c r="W42" s="51">
        <f>'2-2-1週報_週別患者数'!W42/6</f>
        <v>0</v>
      </c>
      <c r="X42" s="13"/>
      <c r="Y42" s="20">
        <v>61</v>
      </c>
      <c r="Z42" s="21">
        <v>37</v>
      </c>
      <c r="AA42" s="21">
        <v>8</v>
      </c>
      <c r="AB42" s="22">
        <v>6</v>
      </c>
    </row>
    <row r="43" spans="1:28" ht="12" customHeight="1">
      <c r="A43" s="18">
        <v>40</v>
      </c>
      <c r="B43" s="19" t="s">
        <v>150</v>
      </c>
      <c r="C43" s="48">
        <f>'2-2-1週報_週別患者数'!C43/61</f>
        <v>0</v>
      </c>
      <c r="D43" s="49">
        <f>'2-2-1週報_週別患者数'!D43/37</f>
        <v>0.05405405405405406</v>
      </c>
      <c r="E43" s="176">
        <f>'2-2-1週報_週別患者数'!E43/37</f>
        <v>0.1891891891891892</v>
      </c>
      <c r="F43" s="50">
        <f>'2-2-1週報_週別患者数'!F43/37</f>
        <v>0.7027027027027027</v>
      </c>
      <c r="G43" s="50">
        <f>'2-2-1週報_週別患者数'!G43/37</f>
        <v>3.054054054054054</v>
      </c>
      <c r="H43" s="50">
        <f>'2-2-1週報_週別患者数'!H43/37</f>
        <v>0.8918918918918919</v>
      </c>
      <c r="I43" s="50">
        <f>'2-2-1週報_週別患者数'!I43/37</f>
        <v>1.5405405405405406</v>
      </c>
      <c r="J43" s="50">
        <f>'2-2-1週報_週別患者数'!J43/37</f>
        <v>0.05405405405405406</v>
      </c>
      <c r="K43" s="50">
        <f>'2-2-1週報_週別患者数'!K43/37</f>
        <v>1.0810810810810811</v>
      </c>
      <c r="L43" s="50">
        <f>'2-2-1週報_週別患者数'!L43/37</f>
        <v>0</v>
      </c>
      <c r="M43" s="50">
        <f>'2-2-1週報_週別患者数'!M43/37</f>
        <v>0</v>
      </c>
      <c r="N43" s="50">
        <f>'2-2-1週報_週別患者数'!N43/37</f>
        <v>1.5675675675675675</v>
      </c>
      <c r="O43" s="50">
        <f>'2-2-1週報_週別患者数'!O43/37</f>
        <v>0</v>
      </c>
      <c r="P43" s="50">
        <f>'2-2-1週報_週別患者数'!P43/37</f>
        <v>1.7837837837837838</v>
      </c>
      <c r="Q43" s="49">
        <f>'2-2-1週報_週別患者数'!Q43/8</f>
        <v>0</v>
      </c>
      <c r="R43" s="51">
        <f>'2-2-1週報_週別患者数'!R43/8</f>
        <v>2.375</v>
      </c>
      <c r="S43" s="50">
        <f>'2-2-1週報_週別患者数'!S43/6</f>
        <v>0</v>
      </c>
      <c r="T43" s="50">
        <f>'2-2-1週報_週別患者数'!T43/6</f>
        <v>0</v>
      </c>
      <c r="U43" s="50">
        <f>'2-2-1週報_週別患者数'!U43/6</f>
        <v>0.5</v>
      </c>
      <c r="V43" s="50">
        <f>'2-2-1週報_週別患者数'!V43/6</f>
        <v>0</v>
      </c>
      <c r="W43" s="51">
        <f>'2-2-1週報_週別患者数'!W43/6</f>
        <v>0</v>
      </c>
      <c r="X43" s="13"/>
      <c r="Y43" s="20">
        <v>61</v>
      </c>
      <c r="Z43" s="21">
        <v>37</v>
      </c>
      <c r="AA43" s="21">
        <v>8</v>
      </c>
      <c r="AB43" s="22">
        <v>6</v>
      </c>
    </row>
    <row r="44" spans="1:28" ht="12" customHeight="1">
      <c r="A44" s="18">
        <v>41</v>
      </c>
      <c r="B44" s="19" t="s">
        <v>151</v>
      </c>
      <c r="C44" s="48">
        <f>'2-2-1週報_週別患者数'!C44/61</f>
        <v>0</v>
      </c>
      <c r="D44" s="49">
        <f>'2-2-1週報_週別患者数'!D44/37</f>
        <v>0.02702702702702703</v>
      </c>
      <c r="E44" s="176">
        <f>'2-2-1週報_週別患者数'!E44/37</f>
        <v>0.21621621621621623</v>
      </c>
      <c r="F44" s="50">
        <f>'2-2-1週報_週別患者数'!F44/37</f>
        <v>0.2972972972972973</v>
      </c>
      <c r="G44" s="50">
        <f>'2-2-1週報_週別患者数'!G44/37</f>
        <v>2.810810810810811</v>
      </c>
      <c r="H44" s="50">
        <f>'2-2-1週報_週別患者数'!H44/37</f>
        <v>1.1081081081081081</v>
      </c>
      <c r="I44" s="50">
        <f>'2-2-1週報_週別患者数'!I44/37</f>
        <v>1.945945945945946</v>
      </c>
      <c r="J44" s="50">
        <f>'2-2-1週報_週別患者数'!J44/37</f>
        <v>0</v>
      </c>
      <c r="K44" s="50">
        <f>'2-2-1週報_週別患者数'!K44/37</f>
        <v>1.1891891891891893</v>
      </c>
      <c r="L44" s="50">
        <f>'2-2-1週報_週別患者数'!L44/37</f>
        <v>0.02702702702702703</v>
      </c>
      <c r="M44" s="50">
        <f>'2-2-1週報_週別患者数'!M44/37</f>
        <v>0</v>
      </c>
      <c r="N44" s="50">
        <f>'2-2-1週報_週別患者数'!N44/37</f>
        <v>1.4864864864864864</v>
      </c>
      <c r="O44" s="50">
        <f>'2-2-1週報_週別患者数'!O44/37</f>
        <v>0</v>
      </c>
      <c r="P44" s="50">
        <f>'2-2-1週報_週別患者数'!P44/37</f>
        <v>1.027027027027027</v>
      </c>
      <c r="Q44" s="49">
        <f>'2-2-1週報_週別患者数'!Q44/8</f>
        <v>0</v>
      </c>
      <c r="R44" s="51">
        <f>'2-2-1週報_週別患者数'!R44/8</f>
        <v>2.875</v>
      </c>
      <c r="S44" s="50">
        <f>'2-2-1週報_週別患者数'!S44/6</f>
        <v>0</v>
      </c>
      <c r="T44" s="50">
        <f>'2-2-1週報_週別患者数'!T44/6</f>
        <v>0</v>
      </c>
      <c r="U44" s="50">
        <f>'2-2-1週報_週別患者数'!U44/6</f>
        <v>1.1666666666666667</v>
      </c>
      <c r="V44" s="50">
        <f>'2-2-1週報_週別患者数'!V44/6</f>
        <v>0</v>
      </c>
      <c r="W44" s="51">
        <f>'2-2-1週報_週別患者数'!W44/6</f>
        <v>0</v>
      </c>
      <c r="X44" s="13"/>
      <c r="Y44" s="20">
        <v>61</v>
      </c>
      <c r="Z44" s="21">
        <v>37</v>
      </c>
      <c r="AA44" s="21">
        <v>8</v>
      </c>
      <c r="AB44" s="22">
        <v>6</v>
      </c>
    </row>
    <row r="45" spans="1:28" ht="12" customHeight="1">
      <c r="A45" s="18">
        <v>42</v>
      </c>
      <c r="B45" s="19" t="s">
        <v>152</v>
      </c>
      <c r="C45" s="48">
        <f>'2-2-1週報_週別患者数'!C45/61</f>
        <v>0</v>
      </c>
      <c r="D45" s="49">
        <f>'2-2-1週報_週別患者数'!D45/37</f>
        <v>0.08108108108108109</v>
      </c>
      <c r="E45" s="176">
        <f>'2-2-1週報_週別患者数'!E45/37</f>
        <v>0.10810810810810811</v>
      </c>
      <c r="F45" s="50">
        <f>'2-2-1週報_週別患者数'!F45/37</f>
        <v>0.5135135135135135</v>
      </c>
      <c r="G45" s="50">
        <f>'2-2-1週報_週別患者数'!G45/37</f>
        <v>3.4324324324324325</v>
      </c>
      <c r="H45" s="50">
        <f>'2-2-1週報_週別患者数'!H45/37</f>
        <v>0.5675675675675675</v>
      </c>
      <c r="I45" s="50">
        <f>'2-2-1週報_週別患者数'!I45/37</f>
        <v>1.837837837837838</v>
      </c>
      <c r="J45" s="50">
        <f>'2-2-1週報_週別患者数'!J45/37</f>
        <v>0.02702702702702703</v>
      </c>
      <c r="K45" s="50">
        <f>'2-2-1週報_週別患者数'!K45/37</f>
        <v>1.1081081081081081</v>
      </c>
      <c r="L45" s="50">
        <f>'2-2-1週報_週別患者数'!L45/37</f>
        <v>0</v>
      </c>
      <c r="M45" s="50">
        <f>'2-2-1週報_週別患者数'!M45/37</f>
        <v>0</v>
      </c>
      <c r="N45" s="50">
        <f>'2-2-1週報_週別患者数'!N45/37</f>
        <v>1</v>
      </c>
      <c r="O45" s="50">
        <f>'2-2-1週報_週別患者数'!O45/37</f>
        <v>0</v>
      </c>
      <c r="P45" s="50">
        <f>'2-2-1週報_週別患者数'!P45/37</f>
        <v>1.837837837837838</v>
      </c>
      <c r="Q45" s="49">
        <f>'2-2-1週報_週別患者数'!Q45/8</f>
        <v>0</v>
      </c>
      <c r="R45" s="51">
        <f>'2-2-1週報_週別患者数'!R45/8</f>
        <v>2</v>
      </c>
      <c r="S45" s="50">
        <f>'2-2-1週報_週別患者数'!S45/6</f>
        <v>0</v>
      </c>
      <c r="T45" s="50">
        <f>'2-2-1週報_週別患者数'!T45/6</f>
        <v>0</v>
      </c>
      <c r="U45" s="50">
        <f>'2-2-1週報_週別患者数'!U45/6</f>
        <v>0.3333333333333333</v>
      </c>
      <c r="V45" s="50">
        <f>'2-2-1週報_週別患者数'!V45/6</f>
        <v>0</v>
      </c>
      <c r="W45" s="51">
        <f>'2-2-1週報_週別患者数'!W45/6</f>
        <v>0</v>
      </c>
      <c r="X45" s="13"/>
      <c r="Y45" s="20">
        <v>61</v>
      </c>
      <c r="Z45" s="21">
        <v>37</v>
      </c>
      <c r="AA45" s="21">
        <v>8</v>
      </c>
      <c r="AB45" s="22">
        <v>6</v>
      </c>
    </row>
    <row r="46" spans="1:28" ht="12" customHeight="1">
      <c r="A46" s="18">
        <v>43</v>
      </c>
      <c r="B46" s="19" t="s">
        <v>153</v>
      </c>
      <c r="C46" s="48">
        <f>'2-2-1週報_週別患者数'!C46/61</f>
        <v>0</v>
      </c>
      <c r="D46" s="49">
        <f>'2-2-1週報_週別患者数'!D46/37</f>
        <v>0.13513513513513514</v>
      </c>
      <c r="E46" s="176">
        <f>'2-2-1週報_週別患者数'!E46/37</f>
        <v>0.05405405405405406</v>
      </c>
      <c r="F46" s="50">
        <f>'2-2-1週報_週別患者数'!F46/37</f>
        <v>0.3783783783783784</v>
      </c>
      <c r="G46" s="50">
        <f>'2-2-1週報_週別患者数'!G46/37</f>
        <v>4</v>
      </c>
      <c r="H46" s="50">
        <f>'2-2-1週報_週別患者数'!H46/37</f>
        <v>0.972972972972973</v>
      </c>
      <c r="I46" s="50">
        <f>'2-2-1週報_週別患者数'!I46/37</f>
        <v>1.6486486486486487</v>
      </c>
      <c r="J46" s="50">
        <f>'2-2-1週報_週別患者数'!J46/37</f>
        <v>0</v>
      </c>
      <c r="K46" s="50">
        <f>'2-2-1週報_週別患者数'!K46/37</f>
        <v>1</v>
      </c>
      <c r="L46" s="50">
        <f>'2-2-1週報_週別患者数'!L46/37</f>
        <v>0</v>
      </c>
      <c r="M46" s="50">
        <f>'2-2-1週報_週別患者数'!M46/37</f>
        <v>0</v>
      </c>
      <c r="N46" s="50">
        <f>'2-2-1週報_週別患者数'!N46/37</f>
        <v>0.5675675675675675</v>
      </c>
      <c r="O46" s="50">
        <f>'2-2-1週報_週別患者数'!O46/37</f>
        <v>0</v>
      </c>
      <c r="P46" s="50">
        <f>'2-2-1週報_週別患者数'!P46/37</f>
        <v>1.4324324324324325</v>
      </c>
      <c r="Q46" s="49">
        <f>'2-2-1週報_週別患者数'!Q46/8</f>
        <v>0.125</v>
      </c>
      <c r="R46" s="51">
        <f>'2-2-1週報_週別患者数'!R46/8</f>
        <v>2.125</v>
      </c>
      <c r="S46" s="50">
        <f>'2-2-1週報_週別患者数'!S46/6</f>
        <v>0</v>
      </c>
      <c r="T46" s="50">
        <f>'2-2-1週報_週別患者数'!T46/6</f>
        <v>0</v>
      </c>
      <c r="U46" s="50">
        <f>'2-2-1週報_週別患者数'!U46/6</f>
        <v>1</v>
      </c>
      <c r="V46" s="50">
        <f>'2-2-1週報_週別患者数'!V46/6</f>
        <v>0</v>
      </c>
      <c r="W46" s="51">
        <f>'2-2-1週報_週別患者数'!W46/6</f>
        <v>0</v>
      </c>
      <c r="X46" s="13"/>
      <c r="Y46" s="20">
        <v>61</v>
      </c>
      <c r="Z46" s="21">
        <v>37</v>
      </c>
      <c r="AA46" s="21">
        <v>8</v>
      </c>
      <c r="AB46" s="22">
        <v>6</v>
      </c>
    </row>
    <row r="47" spans="1:28" ht="12" customHeight="1">
      <c r="A47" s="18">
        <v>44</v>
      </c>
      <c r="B47" s="19" t="s">
        <v>154</v>
      </c>
      <c r="C47" s="48">
        <f>'2-2-1週報_週別患者数'!C47/61</f>
        <v>0</v>
      </c>
      <c r="D47" s="49">
        <f>'2-2-1週報_週別患者数'!D47/37</f>
        <v>0.05405405405405406</v>
      </c>
      <c r="E47" s="176">
        <f>'2-2-1週報_週別患者数'!E47/37</f>
        <v>0.10810810810810811</v>
      </c>
      <c r="F47" s="50">
        <f>'2-2-1週報_週別患者数'!F47/37</f>
        <v>1.1081081081081081</v>
      </c>
      <c r="G47" s="50">
        <f>'2-2-1週報_週別患者数'!G47/37</f>
        <v>4.243243243243243</v>
      </c>
      <c r="H47" s="50">
        <f>'2-2-1週報_週別患者数'!H47/37</f>
        <v>1</v>
      </c>
      <c r="I47" s="50">
        <f>'2-2-1週報_週別患者数'!I47/37</f>
        <v>1.162162162162162</v>
      </c>
      <c r="J47" s="50">
        <f>'2-2-1週報_週別患者数'!J47/37</f>
        <v>0.10810810810810811</v>
      </c>
      <c r="K47" s="50">
        <f>'2-2-1週報_週別患者数'!K47/37</f>
        <v>1.2702702702702702</v>
      </c>
      <c r="L47" s="50">
        <f>'2-2-1週報_週別患者数'!L47/37</f>
        <v>0</v>
      </c>
      <c r="M47" s="50">
        <f>'2-2-1週報_週別患者数'!M47/37</f>
        <v>0</v>
      </c>
      <c r="N47" s="50">
        <f>'2-2-1週報_週別患者数'!N47/37</f>
        <v>0.43243243243243246</v>
      </c>
      <c r="O47" s="50">
        <f>'2-2-1週報_週別患者数'!O47/37</f>
        <v>0</v>
      </c>
      <c r="P47" s="50">
        <f>'2-2-1週報_週別患者数'!P47/37</f>
        <v>1.4864864864864864</v>
      </c>
      <c r="Q47" s="49">
        <f>'2-2-1週報_週別患者数'!Q47/8</f>
        <v>0</v>
      </c>
      <c r="R47" s="51">
        <f>'2-2-1週報_週別患者数'!R47/8</f>
        <v>3</v>
      </c>
      <c r="S47" s="50">
        <f>'2-2-1週報_週別患者数'!S47/6</f>
        <v>0</v>
      </c>
      <c r="T47" s="50">
        <f>'2-2-1週報_週別患者数'!T47/6</f>
        <v>0.16666666666666666</v>
      </c>
      <c r="U47" s="50">
        <f>'2-2-1週報_週別患者数'!U47/6</f>
        <v>0.5</v>
      </c>
      <c r="V47" s="50">
        <f>'2-2-1週報_週別患者数'!V47/6</f>
        <v>0</v>
      </c>
      <c r="W47" s="51">
        <f>'2-2-1週報_週別患者数'!W47/6</f>
        <v>0</v>
      </c>
      <c r="X47" s="13"/>
      <c r="Y47" s="20">
        <v>61</v>
      </c>
      <c r="Z47" s="21">
        <v>37</v>
      </c>
      <c r="AA47" s="21">
        <v>8</v>
      </c>
      <c r="AB47" s="22">
        <v>6</v>
      </c>
    </row>
    <row r="48" spans="1:28" ht="12" customHeight="1">
      <c r="A48" s="18">
        <v>45</v>
      </c>
      <c r="B48" s="19" t="s">
        <v>155</v>
      </c>
      <c r="C48" s="48">
        <f>'2-2-1週報_週別患者数'!C48/61</f>
        <v>0</v>
      </c>
      <c r="D48" s="49">
        <f>'2-2-1週報_週別患者数'!D48/37</f>
        <v>0.05405405405405406</v>
      </c>
      <c r="E48" s="176">
        <f>'2-2-1週報_週別患者数'!E48/37</f>
        <v>0.24324324324324326</v>
      </c>
      <c r="F48" s="50">
        <f>'2-2-1週報_週別患者数'!F48/37</f>
        <v>0.7297297297297297</v>
      </c>
      <c r="G48" s="50">
        <f>'2-2-1週報_週別患者数'!G48/37</f>
        <v>5.702702702702703</v>
      </c>
      <c r="H48" s="50">
        <f>'2-2-1週報_週別患者数'!H48/37</f>
        <v>1.5945945945945945</v>
      </c>
      <c r="I48" s="50">
        <f>'2-2-1週報_週別患者数'!I48/37</f>
        <v>1.4324324324324325</v>
      </c>
      <c r="J48" s="50">
        <f>'2-2-1週報_週別患者数'!J48/37</f>
        <v>0.02702702702702703</v>
      </c>
      <c r="K48" s="50">
        <f>'2-2-1週報_週別患者数'!K48/37</f>
        <v>1.054054054054054</v>
      </c>
      <c r="L48" s="50">
        <f>'2-2-1週報_週別患者数'!L48/37</f>
        <v>0</v>
      </c>
      <c r="M48" s="50">
        <f>'2-2-1週報_週別患者数'!M48/37</f>
        <v>0</v>
      </c>
      <c r="N48" s="50">
        <f>'2-2-1週報_週別患者数'!N48/37</f>
        <v>0.1891891891891892</v>
      </c>
      <c r="O48" s="50">
        <f>'2-2-1週報_週別患者数'!O48/37</f>
        <v>0</v>
      </c>
      <c r="P48" s="50">
        <f>'2-2-1週報_週別患者数'!P48/37</f>
        <v>2.189189189189189</v>
      </c>
      <c r="Q48" s="49">
        <f>'2-2-1週報_週別患者数'!Q48/8</f>
        <v>0</v>
      </c>
      <c r="R48" s="51">
        <f>'2-2-1週報_週別患者数'!R48/8</f>
        <v>1.875</v>
      </c>
      <c r="S48" s="50">
        <f>'2-2-1週報_週別患者数'!S48/6</f>
        <v>0</v>
      </c>
      <c r="T48" s="50">
        <f>'2-2-1週報_週別患者数'!T48/6</f>
        <v>0</v>
      </c>
      <c r="U48" s="50">
        <f>'2-2-1週報_週別患者数'!U48/6</f>
        <v>0.3333333333333333</v>
      </c>
      <c r="V48" s="50">
        <f>'2-2-1週報_週別患者数'!V48/6</f>
        <v>0</v>
      </c>
      <c r="W48" s="51">
        <f>'2-2-1週報_週別患者数'!W48/6</f>
        <v>0</v>
      </c>
      <c r="X48" s="13"/>
      <c r="Y48" s="20">
        <v>61</v>
      </c>
      <c r="Z48" s="21">
        <v>37</v>
      </c>
      <c r="AA48" s="21">
        <v>8</v>
      </c>
      <c r="AB48" s="22">
        <v>6</v>
      </c>
    </row>
    <row r="49" spans="1:28" ht="12" customHeight="1">
      <c r="A49" s="18">
        <v>46</v>
      </c>
      <c r="B49" s="19" t="s">
        <v>156</v>
      </c>
      <c r="C49" s="48">
        <f>'2-2-1週報_週別患者数'!C49/61</f>
        <v>0.01639344262295082</v>
      </c>
      <c r="D49" s="49">
        <f>'2-2-1週報_週別患者数'!D49/37</f>
        <v>0.05405405405405406</v>
      </c>
      <c r="E49" s="176">
        <f>'2-2-1週報_週別患者数'!E49/37</f>
        <v>0.2702702702702703</v>
      </c>
      <c r="F49" s="50">
        <f>'2-2-1週報_週別患者数'!F49/37</f>
        <v>0.7837837837837838</v>
      </c>
      <c r="G49" s="50">
        <f>'2-2-1週報_週別患者数'!G49/37</f>
        <v>4.891891891891892</v>
      </c>
      <c r="H49" s="50">
        <f>'2-2-1週報_週別患者数'!H49/37</f>
        <v>2.27027027027027</v>
      </c>
      <c r="I49" s="50">
        <f>'2-2-1週報_週別患者数'!I49/37</f>
        <v>1.8108108108108107</v>
      </c>
      <c r="J49" s="50">
        <f>'2-2-1週報_週別患者数'!J49/37</f>
        <v>0.02702702702702703</v>
      </c>
      <c r="K49" s="50">
        <f>'2-2-1週報_週別患者数'!K49/37</f>
        <v>1.054054054054054</v>
      </c>
      <c r="L49" s="50">
        <f>'2-2-1週報_週別患者数'!L49/37</f>
        <v>0</v>
      </c>
      <c r="M49" s="50">
        <f>'2-2-1週報_週別患者数'!M49/37</f>
        <v>0</v>
      </c>
      <c r="N49" s="50">
        <f>'2-2-1週報_週別患者数'!N49/37</f>
        <v>0.2702702702702703</v>
      </c>
      <c r="O49" s="50">
        <f>'2-2-1週報_週別患者数'!O49/37</f>
        <v>0</v>
      </c>
      <c r="P49" s="50">
        <f>'2-2-1週報_週別患者数'!P49/37</f>
        <v>1.6756756756756757</v>
      </c>
      <c r="Q49" s="49">
        <f>'2-2-1週報_週別患者数'!Q49/8</f>
        <v>0</v>
      </c>
      <c r="R49" s="51">
        <f>'2-2-1週報_週別患者数'!R49/8</f>
        <v>2.375</v>
      </c>
      <c r="S49" s="50">
        <f>'2-2-1週報_週別患者数'!S49/6</f>
        <v>0</v>
      </c>
      <c r="T49" s="50">
        <f>'2-2-1週報_週別患者数'!T49/6</f>
        <v>0</v>
      </c>
      <c r="U49" s="50">
        <f>'2-2-1週報_週別患者数'!U49/6</f>
        <v>0.6666666666666666</v>
      </c>
      <c r="V49" s="50">
        <f>'2-2-1週報_週別患者数'!V49/6</f>
        <v>0</v>
      </c>
      <c r="W49" s="51">
        <f>'2-2-1週報_週別患者数'!W49/6</f>
        <v>0</v>
      </c>
      <c r="X49" s="13"/>
      <c r="Y49" s="20">
        <v>61</v>
      </c>
      <c r="Z49" s="21">
        <v>37</v>
      </c>
      <c r="AA49" s="21">
        <v>8</v>
      </c>
      <c r="AB49" s="22">
        <v>6</v>
      </c>
    </row>
    <row r="50" spans="1:28" ht="12" customHeight="1">
      <c r="A50" s="18">
        <v>47</v>
      </c>
      <c r="B50" s="19" t="s">
        <v>157</v>
      </c>
      <c r="C50" s="48">
        <f>'2-2-1週報_週別患者数'!C50/61</f>
        <v>0</v>
      </c>
      <c r="D50" s="49">
        <f>'2-2-1週報_週別患者数'!D50/37</f>
        <v>0.1891891891891892</v>
      </c>
      <c r="E50" s="176">
        <f>'2-2-1週報_週別患者数'!E50/37</f>
        <v>0.6216216216216216</v>
      </c>
      <c r="F50" s="50">
        <f>'2-2-1週報_週別患者数'!F50/37</f>
        <v>0.918918918918919</v>
      </c>
      <c r="G50" s="50">
        <f>'2-2-1週報_週別患者数'!G50/37</f>
        <v>7.108108108108108</v>
      </c>
      <c r="H50" s="50">
        <f>'2-2-1週報_週別患者数'!H50/37</f>
        <v>2.1621621621621623</v>
      </c>
      <c r="I50" s="50">
        <f>'2-2-1週報_週別患者数'!I50/37</f>
        <v>0.9459459459459459</v>
      </c>
      <c r="J50" s="50">
        <f>'2-2-1週報_週別患者数'!J50/37</f>
        <v>0</v>
      </c>
      <c r="K50" s="50">
        <f>'2-2-1週報_週別患者数'!K50/37</f>
        <v>1.135135135135135</v>
      </c>
      <c r="L50" s="50">
        <f>'2-2-1週報_週別患者数'!L50/37</f>
        <v>0</v>
      </c>
      <c r="M50" s="50">
        <f>'2-2-1週報_週別患者数'!M50/37</f>
        <v>0</v>
      </c>
      <c r="N50" s="50">
        <f>'2-2-1週報_週別患者数'!N50/37</f>
        <v>0.43243243243243246</v>
      </c>
      <c r="O50" s="50">
        <f>'2-2-1週報_週別患者数'!O50/37</f>
        <v>0</v>
      </c>
      <c r="P50" s="50">
        <f>'2-2-1週報_週別患者数'!P50/37</f>
        <v>1.7297297297297298</v>
      </c>
      <c r="Q50" s="49">
        <f>'2-2-1週報_週別患者数'!Q50/8</f>
        <v>0</v>
      </c>
      <c r="R50" s="51">
        <f>'2-2-1週報_週別患者数'!R50/8</f>
        <v>2.375</v>
      </c>
      <c r="S50" s="50">
        <f>'2-2-1週報_週別患者数'!S50/6</f>
        <v>0</v>
      </c>
      <c r="T50" s="50">
        <f>'2-2-1週報_週別患者数'!T50/6</f>
        <v>0</v>
      </c>
      <c r="U50" s="50">
        <f>'2-2-1週報_週別患者数'!U50/6</f>
        <v>0.5</v>
      </c>
      <c r="V50" s="50">
        <f>'2-2-1週報_週別患者数'!V50/6</f>
        <v>0</v>
      </c>
      <c r="W50" s="51">
        <f>'2-2-1週報_週別患者数'!W50/6</f>
        <v>0</v>
      </c>
      <c r="X50" s="13"/>
      <c r="Y50" s="20">
        <v>61</v>
      </c>
      <c r="Z50" s="21">
        <v>37</v>
      </c>
      <c r="AA50" s="21">
        <v>8</v>
      </c>
      <c r="AB50" s="22">
        <v>6</v>
      </c>
    </row>
    <row r="51" spans="1:28" ht="12" customHeight="1">
      <c r="A51" s="18">
        <v>48</v>
      </c>
      <c r="B51" s="19" t="s">
        <v>158</v>
      </c>
      <c r="C51" s="48">
        <f>'2-2-1週報_週別患者数'!C51/61</f>
        <v>0.03278688524590164</v>
      </c>
      <c r="D51" s="49">
        <f>'2-2-1週報_週別患者数'!D51/37</f>
        <v>0.21621621621621623</v>
      </c>
      <c r="E51" s="176">
        <f>'2-2-1週報_週別患者数'!E51/37</f>
        <v>0.5405405405405406</v>
      </c>
      <c r="F51" s="50">
        <f>'2-2-1週報_週別患者数'!F51/37</f>
        <v>0.8648648648648649</v>
      </c>
      <c r="G51" s="50">
        <f>'2-2-1週報_週別患者数'!G51/37</f>
        <v>12.27027027027027</v>
      </c>
      <c r="H51" s="50">
        <f>'2-2-1週報_週別患者数'!H51/37</f>
        <v>3.5675675675675675</v>
      </c>
      <c r="I51" s="50">
        <f>'2-2-1週報_週別患者数'!I51/37</f>
        <v>1.2432432432432432</v>
      </c>
      <c r="J51" s="50">
        <f>'2-2-1週報_週別患者数'!J51/37</f>
        <v>0.05405405405405406</v>
      </c>
      <c r="K51" s="50">
        <f>'2-2-1週報_週別患者数'!K51/37</f>
        <v>1.027027027027027</v>
      </c>
      <c r="L51" s="50">
        <f>'2-2-1週報_週別患者数'!L51/37</f>
        <v>0.02702702702702703</v>
      </c>
      <c r="M51" s="50">
        <f>'2-2-1週報_週別患者数'!M51/37</f>
        <v>0</v>
      </c>
      <c r="N51" s="50">
        <f>'2-2-1週報_週別患者数'!N51/37</f>
        <v>0.2702702702702703</v>
      </c>
      <c r="O51" s="50">
        <f>'2-2-1週報_週別患者数'!O51/37</f>
        <v>0</v>
      </c>
      <c r="P51" s="50">
        <f>'2-2-1週報_週別患者数'!P51/37</f>
        <v>1.6756756756756757</v>
      </c>
      <c r="Q51" s="49">
        <f>'2-2-1週報_週別患者数'!Q51/8</f>
        <v>0</v>
      </c>
      <c r="R51" s="51">
        <f>'2-2-1週報_週別患者数'!R51/8</f>
        <v>2.375</v>
      </c>
      <c r="S51" s="50">
        <f>'2-2-1週報_週別患者数'!S51/6</f>
        <v>0.16666666666666666</v>
      </c>
      <c r="T51" s="50">
        <f>'2-2-1週報_週別患者数'!T51/6</f>
        <v>0</v>
      </c>
      <c r="U51" s="50">
        <f>'2-2-1週報_週別患者数'!U51/6</f>
        <v>1.6666666666666667</v>
      </c>
      <c r="V51" s="50">
        <f>'2-2-1週報_週別患者数'!V51/6</f>
        <v>0</v>
      </c>
      <c r="W51" s="51">
        <f>'2-2-1週報_週別患者数'!W51/6</f>
        <v>0</v>
      </c>
      <c r="X51" s="13"/>
      <c r="Y51" s="20">
        <v>61</v>
      </c>
      <c r="Z51" s="21">
        <v>37</v>
      </c>
      <c r="AA51" s="21">
        <v>8</v>
      </c>
      <c r="AB51" s="22">
        <v>6</v>
      </c>
    </row>
    <row r="52" spans="1:28" ht="12" customHeight="1">
      <c r="A52" s="18">
        <v>49</v>
      </c>
      <c r="B52" s="19" t="s">
        <v>159</v>
      </c>
      <c r="C52" s="48">
        <f>'2-2-1週報_週別患者数'!C52/61</f>
        <v>0.01639344262295082</v>
      </c>
      <c r="D52" s="49">
        <f>'2-2-1週報_週別患者数'!D52/37</f>
        <v>0.2702702702702703</v>
      </c>
      <c r="E52" s="176">
        <f>'2-2-1週報_週別患者数'!E52/37</f>
        <v>0.9459459459459459</v>
      </c>
      <c r="F52" s="50">
        <f>'2-2-1週報_週別患者数'!F52/37</f>
        <v>1.4054054054054055</v>
      </c>
      <c r="G52" s="50">
        <f>'2-2-1週報_週別患者数'!G52/37</f>
        <v>20.64864864864865</v>
      </c>
      <c r="H52" s="50">
        <f>'2-2-1週報_週別患者数'!H52/37</f>
        <v>2.864864864864865</v>
      </c>
      <c r="I52" s="50">
        <f>'2-2-1週報_週別患者数'!I52/37</f>
        <v>0.918918918918919</v>
      </c>
      <c r="J52" s="50">
        <f>'2-2-1週報_週別患者数'!J52/37</f>
        <v>0.05405405405405406</v>
      </c>
      <c r="K52" s="50">
        <f>'2-2-1週報_週別患者数'!K52/37</f>
        <v>1</v>
      </c>
      <c r="L52" s="50">
        <f>'2-2-1週報_週別患者数'!L52/37</f>
        <v>0.05405405405405406</v>
      </c>
      <c r="M52" s="50">
        <f>'2-2-1週報_週別患者数'!M52/37</f>
        <v>0</v>
      </c>
      <c r="N52" s="50">
        <f>'2-2-1週報_週別患者数'!N52/37</f>
        <v>0.1891891891891892</v>
      </c>
      <c r="O52" s="50">
        <f>'2-2-1週報_週別患者数'!O52/37</f>
        <v>0</v>
      </c>
      <c r="P52" s="50">
        <f>'2-2-1週報_週別患者数'!P52/37</f>
        <v>2.189189189189189</v>
      </c>
      <c r="Q52" s="49">
        <f>'2-2-1週報_週別患者数'!Q52/8</f>
        <v>0</v>
      </c>
      <c r="R52" s="51">
        <f>'2-2-1週報_週別患者数'!R52/8</f>
        <v>3</v>
      </c>
      <c r="S52" s="50">
        <f>'2-2-1週報_週別患者数'!S52/6</f>
        <v>0</v>
      </c>
      <c r="T52" s="50">
        <f>'2-2-1週報_週別患者数'!T52/6</f>
        <v>0</v>
      </c>
      <c r="U52" s="50">
        <f>'2-2-1週報_週別患者数'!U52/6</f>
        <v>1.3333333333333333</v>
      </c>
      <c r="V52" s="50">
        <f>'2-2-1週報_週別患者数'!V52/6</f>
        <v>0</v>
      </c>
      <c r="W52" s="51">
        <f>'2-2-1週報_週別患者数'!W52/6</f>
        <v>0</v>
      </c>
      <c r="X52" s="13"/>
      <c r="Y52" s="20">
        <v>61</v>
      </c>
      <c r="Z52" s="21">
        <v>37</v>
      </c>
      <c r="AA52" s="21">
        <v>8</v>
      </c>
      <c r="AB52" s="22">
        <v>6</v>
      </c>
    </row>
    <row r="53" spans="1:28" ht="12" customHeight="1">
      <c r="A53" s="18">
        <v>50</v>
      </c>
      <c r="B53" s="19" t="s">
        <v>160</v>
      </c>
      <c r="C53" s="48">
        <f>'2-2-1週報_週別患者数'!C53/61</f>
        <v>0.11475409836065574</v>
      </c>
      <c r="D53" s="49">
        <f>'2-2-1週報_週別患者数'!D53/37</f>
        <v>0.4594594594594595</v>
      </c>
      <c r="E53" s="176">
        <f>'2-2-1週報_週別患者数'!E53/37</f>
        <v>0.7567567567567568</v>
      </c>
      <c r="F53" s="50">
        <f>'2-2-1週報_週別患者数'!F53/37</f>
        <v>1.1891891891891893</v>
      </c>
      <c r="G53" s="50">
        <f>'2-2-1週報_週別患者数'!G53/37</f>
        <v>30.16216216216216</v>
      </c>
      <c r="H53" s="50">
        <f>'2-2-1週報_週別患者数'!H53/37</f>
        <v>4.45945945945946</v>
      </c>
      <c r="I53" s="50">
        <f>'2-2-1週報_週別患者数'!I53/37</f>
        <v>0.7567567567567568</v>
      </c>
      <c r="J53" s="50">
        <f>'2-2-1週報_週別患者数'!J53/37</f>
        <v>0.05405405405405406</v>
      </c>
      <c r="K53" s="50">
        <f>'2-2-1週報_週別患者数'!K53/37</f>
        <v>0.918918918918919</v>
      </c>
      <c r="L53" s="50">
        <f>'2-2-1週報_週別患者数'!L53/37</f>
        <v>0</v>
      </c>
      <c r="M53" s="50">
        <f>'2-2-1週報_週別患者数'!M53/37</f>
        <v>0</v>
      </c>
      <c r="N53" s="50">
        <f>'2-2-1週報_週別患者数'!N53/37</f>
        <v>0.1891891891891892</v>
      </c>
      <c r="O53" s="50">
        <f>'2-2-1週報_週別患者数'!O53/37</f>
        <v>0</v>
      </c>
      <c r="P53" s="50">
        <f>'2-2-1週報_週別患者数'!P53/37</f>
        <v>1.5675675675675675</v>
      </c>
      <c r="Q53" s="49">
        <f>'2-2-1週報_週別患者数'!Q53/8</f>
        <v>0</v>
      </c>
      <c r="R53" s="51">
        <f>'2-2-1週報_週別患者数'!R53/8</f>
        <v>3.875</v>
      </c>
      <c r="S53" s="50">
        <f>'2-2-1週報_週別患者数'!S53/6</f>
        <v>0</v>
      </c>
      <c r="T53" s="50">
        <f>'2-2-1週報_週別患者数'!T53/6</f>
        <v>0</v>
      </c>
      <c r="U53" s="50">
        <f>'2-2-1週報_週別患者数'!U53/6</f>
        <v>1.1666666666666667</v>
      </c>
      <c r="V53" s="50">
        <f>'2-2-1週報_週別患者数'!V53/6</f>
        <v>0</v>
      </c>
      <c r="W53" s="51">
        <f>'2-2-1週報_週別患者数'!W53/6</f>
        <v>0</v>
      </c>
      <c r="X53" s="13"/>
      <c r="Y53" s="20">
        <v>61</v>
      </c>
      <c r="Z53" s="21">
        <v>37</v>
      </c>
      <c r="AA53" s="21">
        <v>8</v>
      </c>
      <c r="AB53" s="22">
        <v>6</v>
      </c>
    </row>
    <row r="54" spans="1:28" ht="12" customHeight="1">
      <c r="A54" s="18">
        <v>51</v>
      </c>
      <c r="B54" s="19" t="s">
        <v>161</v>
      </c>
      <c r="C54" s="48">
        <f>'2-2-1週報_週別患者数'!C54/61</f>
        <v>0.7704918032786885</v>
      </c>
      <c r="D54" s="49">
        <f>'2-2-1週報_週別患者数'!D54/37</f>
        <v>0.40540540540540543</v>
      </c>
      <c r="E54" s="176">
        <f>'2-2-1週報_週別患者数'!E54/37</f>
        <v>0.5135135135135135</v>
      </c>
      <c r="F54" s="50">
        <f>'2-2-1週報_週別患者数'!F54/37</f>
        <v>1.5405405405405406</v>
      </c>
      <c r="G54" s="50">
        <f>'2-2-1週報_週別患者数'!G54/37</f>
        <v>26.18918918918919</v>
      </c>
      <c r="H54" s="50">
        <f>'2-2-1週報_週別患者数'!H54/37</f>
        <v>3.5135135135135136</v>
      </c>
      <c r="I54" s="50">
        <f>'2-2-1週報_週別患者数'!I54/37</f>
        <v>0.32432432432432434</v>
      </c>
      <c r="J54" s="50">
        <f>'2-2-1週報_週別患者数'!J54/37</f>
        <v>0</v>
      </c>
      <c r="K54" s="50">
        <f>'2-2-1週報_週別患者数'!K54/37</f>
        <v>0.918918918918919</v>
      </c>
      <c r="L54" s="50">
        <f>'2-2-1週報_週別患者数'!L54/37</f>
        <v>0.02702702702702703</v>
      </c>
      <c r="M54" s="50">
        <f>'2-2-1週報_週別患者数'!M54/37</f>
        <v>0</v>
      </c>
      <c r="N54" s="50">
        <f>'2-2-1週報_週別患者数'!N54/37</f>
        <v>0</v>
      </c>
      <c r="O54" s="50">
        <f>'2-2-1週報_週別患者数'!O54/37</f>
        <v>0</v>
      </c>
      <c r="P54" s="50">
        <f>'2-2-1週報_週別患者数'!P54/37</f>
        <v>2.2972972972972974</v>
      </c>
      <c r="Q54" s="49">
        <f>'2-2-1週報_週別患者数'!Q54/8</f>
        <v>0</v>
      </c>
      <c r="R54" s="51">
        <f>'2-2-1週報_週別患者数'!R54/8</f>
        <v>3.5</v>
      </c>
      <c r="S54" s="50">
        <f>'2-2-1週報_週別患者数'!S54/6</f>
        <v>0</v>
      </c>
      <c r="T54" s="50">
        <f>'2-2-1週報_週別患者数'!T54/6</f>
        <v>0</v>
      </c>
      <c r="U54" s="50">
        <f>'2-2-1週報_週別患者数'!U54/6</f>
        <v>1.3333333333333333</v>
      </c>
      <c r="V54" s="50">
        <f>'2-2-1週報_週別患者数'!V54/6</f>
        <v>0</v>
      </c>
      <c r="W54" s="51">
        <f>'2-2-1週報_週別患者数'!W54/6</f>
        <v>0</v>
      </c>
      <c r="X54" s="13"/>
      <c r="Y54" s="20">
        <v>61</v>
      </c>
      <c r="Z54" s="21">
        <v>37</v>
      </c>
      <c r="AA54" s="21">
        <v>8</v>
      </c>
      <c r="AB54" s="22">
        <v>6</v>
      </c>
    </row>
    <row r="55" spans="1:28" ht="13.5" customHeight="1" thickBot="1">
      <c r="A55" s="18">
        <v>52</v>
      </c>
      <c r="B55" s="164" t="s">
        <v>162</v>
      </c>
      <c r="C55" s="48">
        <f>'2-2-1週報_週別患者数'!C55/61</f>
        <v>1.9836065573770492</v>
      </c>
      <c r="D55" s="49">
        <f>'2-2-1週報_週別患者数'!D55/37</f>
        <v>0.6486486486486487</v>
      </c>
      <c r="E55" s="176">
        <f>'2-2-1週報_週別患者数'!E55/37</f>
        <v>0.6486486486486487</v>
      </c>
      <c r="F55" s="50">
        <f>'2-2-1週報_週別患者数'!F55/37</f>
        <v>0.7567567567567568</v>
      </c>
      <c r="G55" s="50">
        <f>'2-2-1週報_週別患者数'!G55/37</f>
        <v>20.783783783783782</v>
      </c>
      <c r="H55" s="50">
        <f>'2-2-1週報_週別患者数'!H55/37</f>
        <v>3.5405405405405403</v>
      </c>
      <c r="I55" s="50">
        <f>'2-2-1週報_週別患者数'!I55/37</f>
        <v>0.21621621621621623</v>
      </c>
      <c r="J55" s="50">
        <f>'2-2-1週報_週別患者数'!J55/37</f>
        <v>0.1891891891891892</v>
      </c>
      <c r="K55" s="50">
        <f>'2-2-1週報_週別患者数'!K55/37</f>
        <v>1.1081081081081081</v>
      </c>
      <c r="L55" s="50">
        <f>'2-2-1週報_週別患者数'!L55/37</f>
        <v>0.02702702702702703</v>
      </c>
      <c r="M55" s="50">
        <f>'2-2-1週報_週別患者数'!M55/37</f>
        <v>0</v>
      </c>
      <c r="N55" s="50">
        <f>'2-2-1週報_週別患者数'!N55/37</f>
        <v>0.10810810810810811</v>
      </c>
      <c r="O55" s="50">
        <f>'2-2-1週報_週別患者数'!O55/37</f>
        <v>0</v>
      </c>
      <c r="P55" s="50">
        <f>'2-2-1週報_週別患者数'!P55/37</f>
        <v>1.8918918918918919</v>
      </c>
      <c r="Q55" s="49">
        <f>'2-2-1週報_週別患者数'!Q55/8</f>
        <v>0.25</v>
      </c>
      <c r="R55" s="51">
        <f>'2-2-1週報_週別患者数'!R55/8</f>
        <v>2.5</v>
      </c>
      <c r="S55" s="50">
        <f>'2-2-1週報_週別患者数'!S55/6</f>
        <v>0</v>
      </c>
      <c r="T55" s="50">
        <f>'2-2-1週報_週別患者数'!T55/6</f>
        <v>0</v>
      </c>
      <c r="U55" s="50">
        <f>'2-2-1週報_週別患者数'!U55/6</f>
        <v>0.8333333333333334</v>
      </c>
      <c r="V55" s="50">
        <f>'2-2-1週報_週別患者数'!V55/6</f>
        <v>0</v>
      </c>
      <c r="W55" s="51">
        <f>'2-2-1週報_週別患者数'!W55/6</f>
        <v>0</v>
      </c>
      <c r="X55" s="13"/>
      <c r="Y55" s="20">
        <v>61</v>
      </c>
      <c r="Z55" s="21">
        <v>37</v>
      </c>
      <c r="AA55" s="21">
        <v>8</v>
      </c>
      <c r="AB55" s="22">
        <v>6</v>
      </c>
    </row>
    <row r="56" spans="1:28" ht="14.25" customHeight="1" thickTop="1">
      <c r="A56" s="204" t="s">
        <v>5</v>
      </c>
      <c r="B56" s="205"/>
      <c r="C56" s="132">
        <f>(SUM('2-2-1週報_週別患者数'!C4:C16)/64)+(SUM('2-2-1週報_週別患者数'!C17:C55)/61)</f>
        <v>294.3125</v>
      </c>
      <c r="D56" s="133">
        <f>(SUM('2-2-1週報_週別患者数'!D4:D16)/39)+(SUM('2-2-1週報_週別患者数'!D17:D55)/37)</f>
        <v>4.533610533610533</v>
      </c>
      <c r="E56" s="177">
        <f>(SUM('2-2-1週報_週別患者数'!E4:E16)/39)+(SUM('2-2-1週報_週別患者数'!E17:E55)/37)</f>
        <v>22.09147609147609</v>
      </c>
      <c r="F56" s="134">
        <f>(SUM('2-2-1週報_週別患者数'!F4:F16)/39)+(SUM('2-2-1週報_週別患者数'!F17:F55)/37)</f>
        <v>62.6022176022176</v>
      </c>
      <c r="G56" s="134">
        <f>(SUM('2-2-1週報_週別患者数'!G4:G16)/39)+(SUM('2-2-1週報_週別患者数'!G17:G55)/37)</f>
        <v>418.042966042966</v>
      </c>
      <c r="H56" s="134">
        <f>(SUM('2-2-1週報_週別患者数'!H4:H16)/39)+(SUM('2-2-1週報_週別患者数'!H17:H55)/37)</f>
        <v>84.15453915453915</v>
      </c>
      <c r="I56" s="134">
        <f>(SUM('2-2-1週報_週別患者数'!I4:I16)/39)+(SUM('2-2-1週報_週別患者数'!I17:I55)/37)</f>
        <v>54.616770616770616</v>
      </c>
      <c r="J56" s="134">
        <f>(SUM('2-2-1週報_週別患者数'!J4:J16)/39)+(SUM('2-2-1週報_週別患者数'!J17:J55)/37)</f>
        <v>4.817740817740818</v>
      </c>
      <c r="K56" s="134">
        <f>(SUM('2-2-1週報_週別患者数'!K4:K16)/39)+(SUM('2-2-1週報_週別患者数'!K17:K55)/37)</f>
        <v>58.73042273042273</v>
      </c>
      <c r="L56" s="134">
        <f>(SUM('2-2-1週報_週別患者数'!L4:L16)/39)+(SUM('2-2-1週報_週別患者数'!L17:L55)/37)</f>
        <v>0.3700623700623701</v>
      </c>
      <c r="M56" s="134">
        <f>(SUM('2-2-1週報_週別患者数'!M4:M16)/39)+(SUM('2-2-1週報_週別患者数'!M17:M55)/37)</f>
        <v>0.02564102564102564</v>
      </c>
      <c r="N56" s="134">
        <f>(SUM('2-2-1週報_週別患者数'!N4:N16)/39)+(SUM('2-2-1週報_週別患者数'!N17:N55)/37)</f>
        <v>60.61954261954262</v>
      </c>
      <c r="O56" s="134">
        <f>(SUM('2-2-1週報_週別患者数'!O4:O16)/39)+(SUM('2-2-1週報_週別患者数'!O17:O55)/37)</f>
        <v>0</v>
      </c>
      <c r="P56" s="134">
        <f>(SUM('2-2-1週報_週別患者数'!P4:P16)/39)+(SUM('2-2-1週報_週別患者数'!P17:P55)/37)</f>
        <v>83.96881496881497</v>
      </c>
      <c r="Q56" s="133">
        <f>(SUM('2-2-1週報_週別患者数'!Q4:Q16)/7)+(SUM('2-2-1週報_週別患者数'!Q17:Q55)/8)</f>
        <v>1.5714285714285714</v>
      </c>
      <c r="R56" s="135">
        <f>(SUM('2-2-1週報_週別患者数'!R4:R16)/7)+(SUM('2-2-1週報_週別患者数'!R17:R55)/8)</f>
        <v>126.53571428571428</v>
      </c>
      <c r="S56" s="134">
        <f>'2-2-1週報_週別患者数'!S56/6</f>
        <v>0.8333333333333334</v>
      </c>
      <c r="T56" s="134">
        <f>'2-2-1週報_週別患者数'!T56/6</f>
        <v>2.5</v>
      </c>
      <c r="U56" s="134">
        <f>'2-2-1週報_週別患者数'!U56/6</f>
        <v>23.666666666666668</v>
      </c>
      <c r="V56" s="134">
        <f>'2-2-1週報_週別患者数'!V56/6</f>
        <v>0</v>
      </c>
      <c r="W56" s="135">
        <f>'2-2-1週報_週別患者数'!W56/6</f>
        <v>0</v>
      </c>
      <c r="X56" s="23"/>
      <c r="Y56" s="23"/>
      <c r="Z56" s="23"/>
      <c r="AA56" s="23"/>
      <c r="AB56" s="23"/>
    </row>
    <row r="57" spans="1:28" s="17" customFormat="1" ht="14.25" customHeight="1">
      <c r="A57" s="196" t="s">
        <v>147</v>
      </c>
      <c r="B57" s="197"/>
      <c r="C57" s="136">
        <v>147.327868852459</v>
      </c>
      <c r="D57" s="137">
        <v>2.395010395010395</v>
      </c>
      <c r="E57" s="178">
        <v>13.22869022869023</v>
      </c>
      <c r="F57" s="138">
        <v>32.723492723492726</v>
      </c>
      <c r="G57" s="138">
        <v>224.0852390852391</v>
      </c>
      <c r="H57" s="138">
        <v>43.29244629244629</v>
      </c>
      <c r="I57" s="138">
        <v>29.857934857934858</v>
      </c>
      <c r="J57" s="138">
        <v>2.1143451143451144</v>
      </c>
      <c r="K57" s="138">
        <v>30.34857934857935</v>
      </c>
      <c r="L57" s="138">
        <v>0.2917532917532918</v>
      </c>
      <c r="M57" s="138">
        <v>0.02564102564102564</v>
      </c>
      <c r="N57" s="138">
        <v>31.485793485793486</v>
      </c>
      <c r="O57" s="138">
        <v>0</v>
      </c>
      <c r="P57" s="138">
        <v>45.86555786555787</v>
      </c>
      <c r="Q57" s="137">
        <v>0.9285714285714286</v>
      </c>
      <c r="R57" s="139">
        <v>69.17857142857143</v>
      </c>
      <c r="S57" s="138">
        <f>'2-2-1週報_週別患者数'!S57/6</f>
        <v>0.3333333333333333</v>
      </c>
      <c r="T57" s="138">
        <f>'2-2-1週報_週別患者数'!T57/6</f>
        <v>2</v>
      </c>
      <c r="U57" s="138">
        <f>'2-2-1週報_週別患者数'!U57/6</f>
        <v>10.833333333333334</v>
      </c>
      <c r="V57" s="138">
        <f>'2-2-1週報_週別患者数'!V57/6</f>
        <v>0</v>
      </c>
      <c r="W57" s="139">
        <f>'2-2-1週報_週別患者数'!W57/6</f>
        <v>0</v>
      </c>
      <c r="X57" s="24"/>
      <c r="Y57" s="24"/>
      <c r="Z57" s="24"/>
      <c r="AA57" s="24"/>
      <c r="AB57" s="24"/>
    </row>
    <row r="58" spans="1:28" s="17" customFormat="1" ht="14.25" customHeight="1">
      <c r="A58" s="198" t="s">
        <v>148</v>
      </c>
      <c r="B58" s="199"/>
      <c r="C58" s="140">
        <v>146.984631147541</v>
      </c>
      <c r="D58" s="141">
        <v>2.1386001386001388</v>
      </c>
      <c r="E58" s="179">
        <v>8.862785862785863</v>
      </c>
      <c r="F58" s="142">
        <v>29.87872487872488</v>
      </c>
      <c r="G58" s="142">
        <v>193.95772695772695</v>
      </c>
      <c r="H58" s="142">
        <v>40.862092862092865</v>
      </c>
      <c r="I58" s="142">
        <v>24.758835758835758</v>
      </c>
      <c r="J58" s="142">
        <v>2.7033957033957035</v>
      </c>
      <c r="K58" s="142">
        <v>28.38184338184338</v>
      </c>
      <c r="L58" s="142">
        <v>0.07830907830907831</v>
      </c>
      <c r="M58" s="142">
        <v>0</v>
      </c>
      <c r="N58" s="142">
        <v>29.133749133749134</v>
      </c>
      <c r="O58" s="142">
        <v>0</v>
      </c>
      <c r="P58" s="142">
        <v>38.1032571032571</v>
      </c>
      <c r="Q58" s="141">
        <v>0.6428571428571428</v>
      </c>
      <c r="R58" s="143">
        <v>57.357142857142854</v>
      </c>
      <c r="S58" s="142">
        <f>'2-2-1週報_週別患者数'!S58/6</f>
        <v>0.5</v>
      </c>
      <c r="T58" s="142">
        <f>'2-2-1週報_週別患者数'!T58/6</f>
        <v>0.5</v>
      </c>
      <c r="U58" s="142">
        <f>'2-2-1週報_週別患者数'!U58/6</f>
        <v>12.833333333333334</v>
      </c>
      <c r="V58" s="142">
        <f>'2-2-1週報_週別患者数'!V58/6</f>
        <v>0</v>
      </c>
      <c r="W58" s="143">
        <f>'2-2-1週報_週別患者数'!W58/6</f>
        <v>0</v>
      </c>
      <c r="X58" s="24"/>
      <c r="Y58" s="24"/>
      <c r="Z58" s="24"/>
      <c r="AA58" s="24"/>
      <c r="AB58" s="24"/>
    </row>
  </sheetData>
  <mergeCells count="9">
    <mergeCell ref="Y2:AB2"/>
    <mergeCell ref="D2:P2"/>
    <mergeCell ref="Q2:R2"/>
    <mergeCell ref="S2:W2"/>
    <mergeCell ref="A57:B57"/>
    <mergeCell ref="A58:B58"/>
    <mergeCell ref="A2:A3"/>
    <mergeCell ref="B2:B3"/>
    <mergeCell ref="A56:B56"/>
  </mergeCells>
  <printOptions/>
  <pageMargins left="0.7086614173228347" right="0.5905511811023623" top="0.34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showGridLines="0" showZeros="0" zoomScale="91" zoomScaleNormal="91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9.125" style="1" customWidth="1"/>
    <col min="3" max="5" width="6.625" style="1" customWidth="1"/>
    <col min="6" max="6" width="8.125" style="1" customWidth="1"/>
    <col min="7" max="17" width="6.625" style="1" customWidth="1"/>
    <col min="18" max="18" width="3.625" style="1" customWidth="1"/>
    <col min="19" max="19" width="12.375" style="4" customWidth="1"/>
    <col min="20" max="24" width="5.625" style="1" customWidth="1"/>
    <col min="25" max="25" width="1.37890625" style="1" customWidth="1"/>
    <col min="26" max="16384" width="9.00390625" style="1" customWidth="1"/>
  </cols>
  <sheetData>
    <row r="1" spans="1:24" ht="27.75" customHeight="1">
      <c r="A1" s="52" t="s">
        <v>52</v>
      </c>
      <c r="Q1" s="57" t="s">
        <v>14</v>
      </c>
      <c r="S1" s="5"/>
      <c r="X1" s="57" t="s">
        <v>14</v>
      </c>
    </row>
    <row r="2" spans="1:24" s="7" customFormat="1" ht="24" customHeight="1">
      <c r="A2" s="217" t="s">
        <v>24</v>
      </c>
      <c r="B2" s="195" t="s">
        <v>13</v>
      </c>
      <c r="C2" s="214" t="s">
        <v>10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  <c r="P2" s="214" t="s">
        <v>11</v>
      </c>
      <c r="Q2" s="220"/>
      <c r="R2" s="61"/>
      <c r="S2" s="217" t="s">
        <v>24</v>
      </c>
      <c r="T2" s="214" t="s">
        <v>12</v>
      </c>
      <c r="U2" s="215"/>
      <c r="V2" s="215"/>
      <c r="W2" s="215"/>
      <c r="X2" s="216"/>
    </row>
    <row r="3" spans="1:25" s="9" customFormat="1" ht="144.75" customHeight="1">
      <c r="A3" s="219"/>
      <c r="B3" s="62" t="s">
        <v>1</v>
      </c>
      <c r="C3" s="190" t="s">
        <v>56</v>
      </c>
      <c r="D3" s="191" t="s">
        <v>40</v>
      </c>
      <c r="E3" s="192" t="s">
        <v>41</v>
      </c>
      <c r="F3" s="193" t="s">
        <v>42</v>
      </c>
      <c r="G3" s="193" t="s">
        <v>47</v>
      </c>
      <c r="H3" s="193" t="s">
        <v>43</v>
      </c>
      <c r="I3" s="193" t="s">
        <v>44</v>
      </c>
      <c r="J3" s="193" t="s">
        <v>48</v>
      </c>
      <c r="K3" s="193" t="s">
        <v>45</v>
      </c>
      <c r="L3" s="193" t="s">
        <v>49</v>
      </c>
      <c r="M3" s="193" t="s">
        <v>46</v>
      </c>
      <c r="N3" s="192" t="s">
        <v>50</v>
      </c>
      <c r="O3" s="193" t="s">
        <v>55</v>
      </c>
      <c r="P3" s="162" t="s">
        <v>2</v>
      </c>
      <c r="Q3" s="194" t="s">
        <v>3</v>
      </c>
      <c r="R3" s="63"/>
      <c r="S3" s="218"/>
      <c r="T3" s="193" t="s">
        <v>6</v>
      </c>
      <c r="U3" s="193" t="s">
        <v>7</v>
      </c>
      <c r="V3" s="193" t="s">
        <v>8</v>
      </c>
      <c r="W3" s="192" t="s">
        <v>51</v>
      </c>
      <c r="X3" s="194" t="s">
        <v>30</v>
      </c>
      <c r="Y3" s="8"/>
    </row>
    <row r="4" spans="1:25" ht="21" customHeight="1">
      <c r="A4" s="59" t="s">
        <v>57</v>
      </c>
      <c r="B4" s="64">
        <v>65</v>
      </c>
      <c r="C4" s="65">
        <v>44</v>
      </c>
      <c r="D4" s="188">
        <v>1</v>
      </c>
      <c r="E4" s="66">
        <v>0</v>
      </c>
      <c r="F4" s="66">
        <v>203</v>
      </c>
      <c r="G4" s="66">
        <v>85</v>
      </c>
      <c r="H4" s="66">
        <v>10</v>
      </c>
      <c r="I4" s="66">
        <v>1</v>
      </c>
      <c r="J4" s="66">
        <v>119</v>
      </c>
      <c r="K4" s="66">
        <v>3</v>
      </c>
      <c r="L4" s="66">
        <v>0</v>
      </c>
      <c r="M4" s="66">
        <v>28</v>
      </c>
      <c r="N4" s="66">
        <v>0</v>
      </c>
      <c r="O4" s="66">
        <v>0</v>
      </c>
      <c r="P4" s="65">
        <v>0</v>
      </c>
      <c r="Q4" s="67">
        <v>3</v>
      </c>
      <c r="R4" s="68"/>
      <c r="S4" s="59" t="s">
        <v>58</v>
      </c>
      <c r="T4" s="66">
        <v>0</v>
      </c>
      <c r="U4" s="66">
        <v>2</v>
      </c>
      <c r="V4" s="66">
        <v>3</v>
      </c>
      <c r="W4" s="66">
        <v>0</v>
      </c>
      <c r="X4" s="67">
        <v>0</v>
      </c>
      <c r="Y4" s="2"/>
    </row>
    <row r="5" spans="1:25" ht="21" customHeight="1">
      <c r="A5" s="60" t="s">
        <v>59</v>
      </c>
      <c r="B5" s="69">
        <v>263</v>
      </c>
      <c r="C5" s="70">
        <v>34</v>
      </c>
      <c r="D5" s="83">
        <v>24</v>
      </c>
      <c r="E5" s="71">
        <v>2</v>
      </c>
      <c r="F5" s="71">
        <v>1182</v>
      </c>
      <c r="G5" s="71">
        <v>202</v>
      </c>
      <c r="H5" s="71">
        <v>116</v>
      </c>
      <c r="I5" s="71">
        <v>31</v>
      </c>
      <c r="J5" s="71">
        <v>1301</v>
      </c>
      <c r="K5" s="71">
        <v>5</v>
      </c>
      <c r="L5" s="71">
        <v>0</v>
      </c>
      <c r="M5" s="71">
        <v>203</v>
      </c>
      <c r="N5" s="71">
        <v>0</v>
      </c>
      <c r="O5" s="71">
        <v>18</v>
      </c>
      <c r="P5" s="70">
        <v>0</v>
      </c>
      <c r="Q5" s="72">
        <v>4</v>
      </c>
      <c r="R5" s="68"/>
      <c r="S5" s="60" t="s">
        <v>60</v>
      </c>
      <c r="T5" s="71">
        <v>1</v>
      </c>
      <c r="U5" s="71">
        <v>2</v>
      </c>
      <c r="V5" s="71">
        <v>60</v>
      </c>
      <c r="W5" s="71">
        <v>0</v>
      </c>
      <c r="X5" s="72">
        <v>0</v>
      </c>
      <c r="Y5" s="2"/>
    </row>
    <row r="6" spans="1:25" ht="21" customHeight="1">
      <c r="A6" s="60" t="s">
        <v>61</v>
      </c>
      <c r="B6" s="69">
        <v>999</v>
      </c>
      <c r="C6" s="70">
        <v>58</v>
      </c>
      <c r="D6" s="83">
        <v>147</v>
      </c>
      <c r="E6" s="71">
        <v>23</v>
      </c>
      <c r="F6" s="71">
        <v>2602</v>
      </c>
      <c r="G6" s="71">
        <v>616</v>
      </c>
      <c r="H6" s="71">
        <v>596</v>
      </c>
      <c r="I6" s="71">
        <v>30</v>
      </c>
      <c r="J6" s="71">
        <v>736</v>
      </c>
      <c r="K6" s="71">
        <v>5</v>
      </c>
      <c r="L6" s="71">
        <v>0</v>
      </c>
      <c r="M6" s="71">
        <v>597</v>
      </c>
      <c r="N6" s="71">
        <v>0</v>
      </c>
      <c r="O6" s="71">
        <v>186</v>
      </c>
      <c r="P6" s="70">
        <v>1</v>
      </c>
      <c r="Q6" s="72">
        <v>27</v>
      </c>
      <c r="R6" s="68"/>
      <c r="S6" s="60" t="s">
        <v>62</v>
      </c>
      <c r="T6" s="71">
        <v>1</v>
      </c>
      <c r="U6" s="71">
        <v>7</v>
      </c>
      <c r="V6" s="71">
        <v>48</v>
      </c>
      <c r="W6" s="71">
        <v>0</v>
      </c>
      <c r="X6" s="72">
        <v>0</v>
      </c>
      <c r="Y6" s="2"/>
    </row>
    <row r="7" spans="1:25" ht="21" customHeight="1">
      <c r="A7" s="60" t="s">
        <v>63</v>
      </c>
      <c r="B7" s="69">
        <v>1120</v>
      </c>
      <c r="C7" s="70">
        <v>8</v>
      </c>
      <c r="D7" s="83">
        <v>102</v>
      </c>
      <c r="E7" s="71">
        <v>118</v>
      </c>
      <c r="F7" s="71">
        <v>2120</v>
      </c>
      <c r="G7" s="71">
        <v>623</v>
      </c>
      <c r="H7" s="71">
        <v>483</v>
      </c>
      <c r="I7" s="71">
        <v>5</v>
      </c>
      <c r="J7" s="71">
        <v>34</v>
      </c>
      <c r="K7" s="71">
        <v>0</v>
      </c>
      <c r="L7" s="71">
        <v>0</v>
      </c>
      <c r="M7" s="71">
        <v>487</v>
      </c>
      <c r="N7" s="71">
        <v>0</v>
      </c>
      <c r="O7" s="71">
        <v>337</v>
      </c>
      <c r="P7" s="70">
        <v>0</v>
      </c>
      <c r="Q7" s="72">
        <v>35</v>
      </c>
      <c r="R7" s="68"/>
      <c r="S7" s="60" t="s">
        <v>64</v>
      </c>
      <c r="T7" s="71">
        <v>0</v>
      </c>
      <c r="U7" s="71">
        <v>1</v>
      </c>
      <c r="V7" s="71">
        <v>25</v>
      </c>
      <c r="W7" s="71">
        <v>0</v>
      </c>
      <c r="X7" s="72">
        <v>0</v>
      </c>
      <c r="Y7" s="2"/>
    </row>
    <row r="8" spans="1:25" ht="21" customHeight="1">
      <c r="A8" s="60" t="s">
        <v>65</v>
      </c>
      <c r="B8" s="69">
        <v>1312</v>
      </c>
      <c r="C8" s="70">
        <v>10</v>
      </c>
      <c r="D8" s="83">
        <v>171</v>
      </c>
      <c r="E8" s="71">
        <v>229</v>
      </c>
      <c r="F8" s="71">
        <v>1835</v>
      </c>
      <c r="G8" s="71">
        <v>527</v>
      </c>
      <c r="H8" s="71">
        <v>321</v>
      </c>
      <c r="I8" s="71">
        <v>20</v>
      </c>
      <c r="J8" s="71">
        <v>4</v>
      </c>
      <c r="K8" s="71">
        <v>0</v>
      </c>
      <c r="L8" s="71">
        <v>0</v>
      </c>
      <c r="M8" s="71">
        <v>396</v>
      </c>
      <c r="N8" s="71">
        <v>0</v>
      </c>
      <c r="O8" s="71">
        <v>551</v>
      </c>
      <c r="P8" s="70">
        <v>1</v>
      </c>
      <c r="Q8" s="72">
        <v>25</v>
      </c>
      <c r="R8" s="68"/>
      <c r="S8" s="60" t="s">
        <v>66</v>
      </c>
      <c r="T8" s="71">
        <v>0</v>
      </c>
      <c r="U8" s="71">
        <v>0</v>
      </c>
      <c r="V8" s="71">
        <v>3</v>
      </c>
      <c r="W8" s="71">
        <v>0</v>
      </c>
      <c r="X8" s="72">
        <v>0</v>
      </c>
      <c r="Y8" s="2"/>
    </row>
    <row r="9" spans="1:25" ht="21" customHeight="1">
      <c r="A9" s="60" t="s">
        <v>67</v>
      </c>
      <c r="B9" s="69">
        <v>1592</v>
      </c>
      <c r="C9" s="70">
        <v>4</v>
      </c>
      <c r="D9" s="83">
        <v>124</v>
      </c>
      <c r="E9" s="71">
        <v>404</v>
      </c>
      <c r="F9" s="71">
        <v>1561</v>
      </c>
      <c r="G9" s="71">
        <v>456</v>
      </c>
      <c r="H9" s="71">
        <v>244</v>
      </c>
      <c r="I9" s="71">
        <v>19</v>
      </c>
      <c r="J9" s="71">
        <v>1</v>
      </c>
      <c r="K9" s="71">
        <v>0</v>
      </c>
      <c r="L9" s="71">
        <v>0</v>
      </c>
      <c r="M9" s="71">
        <v>249</v>
      </c>
      <c r="N9" s="71">
        <v>0</v>
      </c>
      <c r="O9" s="71">
        <v>612</v>
      </c>
      <c r="P9" s="70">
        <v>0</v>
      </c>
      <c r="Q9" s="72">
        <v>31</v>
      </c>
      <c r="R9" s="68"/>
      <c r="S9" s="60" t="s">
        <v>68</v>
      </c>
      <c r="T9" s="71">
        <v>0</v>
      </c>
      <c r="U9" s="71">
        <v>1</v>
      </c>
      <c r="V9" s="71">
        <v>0</v>
      </c>
      <c r="W9" s="71">
        <v>0</v>
      </c>
      <c r="X9" s="72">
        <v>0</v>
      </c>
      <c r="Y9" s="2"/>
    </row>
    <row r="10" spans="1:25" ht="21" customHeight="1">
      <c r="A10" s="60" t="s">
        <v>69</v>
      </c>
      <c r="B10" s="69">
        <v>1568</v>
      </c>
      <c r="C10" s="70">
        <v>4</v>
      </c>
      <c r="D10" s="83">
        <v>96</v>
      </c>
      <c r="E10" s="71">
        <v>431</v>
      </c>
      <c r="F10" s="71">
        <v>1323</v>
      </c>
      <c r="G10" s="71">
        <v>317</v>
      </c>
      <c r="H10" s="71">
        <v>133</v>
      </c>
      <c r="I10" s="71">
        <v>24</v>
      </c>
      <c r="J10" s="71">
        <v>0</v>
      </c>
      <c r="K10" s="71">
        <v>0</v>
      </c>
      <c r="L10" s="71">
        <v>0</v>
      </c>
      <c r="M10" s="71">
        <v>152</v>
      </c>
      <c r="N10" s="71">
        <v>0</v>
      </c>
      <c r="O10" s="71">
        <v>528</v>
      </c>
      <c r="P10" s="70">
        <v>0</v>
      </c>
      <c r="Q10" s="72">
        <v>31</v>
      </c>
      <c r="R10" s="68"/>
      <c r="S10" s="60" t="s">
        <v>70</v>
      </c>
      <c r="T10" s="71">
        <v>0</v>
      </c>
      <c r="U10" s="71">
        <v>1</v>
      </c>
      <c r="V10" s="71">
        <v>0</v>
      </c>
      <c r="W10" s="71">
        <v>0</v>
      </c>
      <c r="X10" s="72">
        <v>0</v>
      </c>
      <c r="Y10" s="2"/>
    </row>
    <row r="11" spans="1:25" ht="21" customHeight="1">
      <c r="A11" s="60" t="s">
        <v>71</v>
      </c>
      <c r="B11" s="69">
        <v>1541</v>
      </c>
      <c r="C11" s="70">
        <v>1</v>
      </c>
      <c r="D11" s="83">
        <v>57</v>
      </c>
      <c r="E11" s="71">
        <v>386</v>
      </c>
      <c r="F11" s="71">
        <v>1011</v>
      </c>
      <c r="G11" s="71">
        <v>168</v>
      </c>
      <c r="H11" s="71">
        <v>51</v>
      </c>
      <c r="I11" s="71">
        <v>13</v>
      </c>
      <c r="J11" s="71">
        <v>1</v>
      </c>
      <c r="K11" s="71">
        <v>1</v>
      </c>
      <c r="L11" s="71">
        <v>0</v>
      </c>
      <c r="M11" s="71">
        <v>56</v>
      </c>
      <c r="N11" s="71">
        <v>0</v>
      </c>
      <c r="O11" s="71">
        <v>372</v>
      </c>
      <c r="P11" s="70">
        <v>0</v>
      </c>
      <c r="Q11" s="72">
        <v>21</v>
      </c>
      <c r="R11" s="68"/>
      <c r="S11" s="60" t="s">
        <v>72</v>
      </c>
      <c r="T11" s="71">
        <v>0</v>
      </c>
      <c r="U11" s="71">
        <v>1</v>
      </c>
      <c r="V11" s="71">
        <v>0</v>
      </c>
      <c r="W11" s="71">
        <v>0</v>
      </c>
      <c r="X11" s="72">
        <v>0</v>
      </c>
      <c r="Y11" s="2"/>
    </row>
    <row r="12" spans="1:25" ht="21" customHeight="1">
      <c r="A12" s="60" t="s">
        <v>73</v>
      </c>
      <c r="B12" s="69">
        <v>1267</v>
      </c>
      <c r="C12" s="70">
        <v>2</v>
      </c>
      <c r="D12" s="83">
        <v>32</v>
      </c>
      <c r="E12" s="71">
        <v>237</v>
      </c>
      <c r="F12" s="71">
        <v>840</v>
      </c>
      <c r="G12" s="71">
        <v>69</v>
      </c>
      <c r="H12" s="71">
        <v>19</v>
      </c>
      <c r="I12" s="71">
        <v>10</v>
      </c>
      <c r="J12" s="71">
        <v>0</v>
      </c>
      <c r="K12" s="71">
        <v>0</v>
      </c>
      <c r="L12" s="71">
        <v>0</v>
      </c>
      <c r="M12" s="71">
        <v>47</v>
      </c>
      <c r="N12" s="71">
        <v>0</v>
      </c>
      <c r="O12" s="71">
        <v>196</v>
      </c>
      <c r="P12" s="70">
        <v>0</v>
      </c>
      <c r="Q12" s="72">
        <v>8</v>
      </c>
      <c r="R12" s="68"/>
      <c r="S12" s="60" t="s">
        <v>74</v>
      </c>
      <c r="T12" s="71">
        <v>0</v>
      </c>
      <c r="U12" s="71">
        <v>0</v>
      </c>
      <c r="V12" s="71">
        <v>0</v>
      </c>
      <c r="W12" s="71">
        <v>0</v>
      </c>
      <c r="X12" s="72">
        <v>0</v>
      </c>
      <c r="Y12" s="2"/>
    </row>
    <row r="13" spans="1:25" ht="21" customHeight="1">
      <c r="A13" s="60" t="s">
        <v>75</v>
      </c>
      <c r="B13" s="69">
        <v>1305</v>
      </c>
      <c r="C13" s="70">
        <v>1</v>
      </c>
      <c r="D13" s="83">
        <v>18</v>
      </c>
      <c r="E13" s="71">
        <v>179</v>
      </c>
      <c r="F13" s="71">
        <v>711</v>
      </c>
      <c r="G13" s="71">
        <v>34</v>
      </c>
      <c r="H13" s="71">
        <v>27</v>
      </c>
      <c r="I13" s="71">
        <v>9</v>
      </c>
      <c r="J13" s="71">
        <v>0</v>
      </c>
      <c r="K13" s="71">
        <v>0</v>
      </c>
      <c r="L13" s="71">
        <v>1</v>
      </c>
      <c r="M13" s="71">
        <v>8</v>
      </c>
      <c r="N13" s="71">
        <v>0</v>
      </c>
      <c r="O13" s="71">
        <v>111</v>
      </c>
      <c r="P13" s="70">
        <v>2</v>
      </c>
      <c r="Q13" s="72">
        <v>6</v>
      </c>
      <c r="R13" s="68"/>
      <c r="S13" s="60" t="s">
        <v>76</v>
      </c>
      <c r="T13" s="71">
        <v>0</v>
      </c>
      <c r="U13" s="71">
        <v>0</v>
      </c>
      <c r="V13" s="71">
        <v>1</v>
      </c>
      <c r="W13" s="71">
        <v>0</v>
      </c>
      <c r="X13" s="72">
        <v>0</v>
      </c>
      <c r="Y13" s="2"/>
    </row>
    <row r="14" spans="1:25" ht="21" customHeight="1">
      <c r="A14" s="60" t="s">
        <v>77</v>
      </c>
      <c r="B14" s="69">
        <v>1140</v>
      </c>
      <c r="C14" s="70">
        <v>1</v>
      </c>
      <c r="D14" s="83">
        <v>13</v>
      </c>
      <c r="E14" s="71">
        <v>97</v>
      </c>
      <c r="F14" s="71">
        <v>577</v>
      </c>
      <c r="G14" s="71">
        <v>28</v>
      </c>
      <c r="H14" s="71">
        <v>5</v>
      </c>
      <c r="I14" s="71">
        <v>3</v>
      </c>
      <c r="J14" s="71">
        <v>0</v>
      </c>
      <c r="K14" s="71">
        <v>0</v>
      </c>
      <c r="L14" s="71">
        <v>0</v>
      </c>
      <c r="M14" s="71">
        <v>11</v>
      </c>
      <c r="N14" s="71">
        <v>0</v>
      </c>
      <c r="O14" s="71">
        <v>92</v>
      </c>
      <c r="P14" s="70">
        <v>0</v>
      </c>
      <c r="Q14" s="72">
        <v>13</v>
      </c>
      <c r="R14" s="68"/>
      <c r="S14" s="60" t="s">
        <v>78</v>
      </c>
      <c r="T14" s="71">
        <v>0</v>
      </c>
      <c r="U14" s="71">
        <v>0</v>
      </c>
      <c r="V14" s="71">
        <v>0</v>
      </c>
      <c r="W14" s="71">
        <v>0</v>
      </c>
      <c r="X14" s="72">
        <v>0</v>
      </c>
      <c r="Y14" s="2"/>
    </row>
    <row r="15" spans="1:25" ht="21" customHeight="1">
      <c r="A15" s="60" t="s">
        <v>79</v>
      </c>
      <c r="B15" s="69">
        <v>1977</v>
      </c>
      <c r="C15" s="70">
        <v>2</v>
      </c>
      <c r="D15" s="83">
        <v>24</v>
      </c>
      <c r="E15" s="71">
        <v>218</v>
      </c>
      <c r="F15" s="71">
        <v>1282</v>
      </c>
      <c r="G15" s="71">
        <v>34</v>
      </c>
      <c r="H15" s="71">
        <v>13</v>
      </c>
      <c r="I15" s="71">
        <v>14</v>
      </c>
      <c r="J15" s="71">
        <v>0</v>
      </c>
      <c r="K15" s="71">
        <v>0</v>
      </c>
      <c r="L15" s="71">
        <v>0</v>
      </c>
      <c r="M15" s="71">
        <v>11</v>
      </c>
      <c r="N15" s="71">
        <v>0</v>
      </c>
      <c r="O15" s="71">
        <v>123</v>
      </c>
      <c r="P15" s="70">
        <v>0</v>
      </c>
      <c r="Q15" s="72">
        <v>47</v>
      </c>
      <c r="R15" s="68"/>
      <c r="S15" s="60" t="s">
        <v>80</v>
      </c>
      <c r="T15" s="71">
        <v>0</v>
      </c>
      <c r="U15" s="71">
        <v>0</v>
      </c>
      <c r="V15" s="71">
        <v>0</v>
      </c>
      <c r="W15" s="71">
        <v>0</v>
      </c>
      <c r="X15" s="72">
        <v>0</v>
      </c>
      <c r="Y15" s="2"/>
    </row>
    <row r="16" spans="1:25" ht="21" customHeight="1">
      <c r="A16" s="60" t="s">
        <v>81</v>
      </c>
      <c r="B16" s="69">
        <v>330</v>
      </c>
      <c r="C16" s="70">
        <v>0</v>
      </c>
      <c r="D16" s="83">
        <v>2</v>
      </c>
      <c r="E16" s="71">
        <v>7</v>
      </c>
      <c r="F16" s="71">
        <v>115</v>
      </c>
      <c r="G16" s="71">
        <v>4</v>
      </c>
      <c r="H16" s="71">
        <v>1</v>
      </c>
      <c r="I16" s="71">
        <v>0</v>
      </c>
      <c r="J16" s="71">
        <v>0</v>
      </c>
      <c r="K16" s="71">
        <v>0</v>
      </c>
      <c r="L16" s="71">
        <v>0</v>
      </c>
      <c r="M16" s="71">
        <v>1</v>
      </c>
      <c r="N16" s="71">
        <v>0</v>
      </c>
      <c r="O16" s="71">
        <v>6</v>
      </c>
      <c r="P16" s="70">
        <v>0</v>
      </c>
      <c r="Q16" s="72">
        <v>37</v>
      </c>
      <c r="R16" s="68"/>
      <c r="S16" s="60" t="s">
        <v>82</v>
      </c>
      <c r="T16" s="71">
        <v>0</v>
      </c>
      <c r="U16" s="71">
        <v>0</v>
      </c>
      <c r="V16" s="71">
        <v>0</v>
      </c>
      <c r="W16" s="71">
        <v>0</v>
      </c>
      <c r="X16" s="72">
        <v>0</v>
      </c>
      <c r="Y16" s="2"/>
    </row>
    <row r="17" spans="1:25" ht="21" customHeight="1">
      <c r="A17" s="60" t="s">
        <v>83</v>
      </c>
      <c r="B17" s="69">
        <v>773</v>
      </c>
      <c r="C17" s="70">
        <v>1</v>
      </c>
      <c r="D17" s="83">
        <v>9</v>
      </c>
      <c r="E17" s="71">
        <v>34</v>
      </c>
      <c r="F17" s="71">
        <v>400</v>
      </c>
      <c r="G17" s="71">
        <v>8</v>
      </c>
      <c r="H17" s="71">
        <v>9</v>
      </c>
      <c r="I17" s="71">
        <v>1</v>
      </c>
      <c r="J17" s="71">
        <v>0</v>
      </c>
      <c r="K17" s="71">
        <v>0</v>
      </c>
      <c r="L17" s="71">
        <v>0</v>
      </c>
      <c r="M17" s="71">
        <v>2</v>
      </c>
      <c r="N17" s="71">
        <v>0</v>
      </c>
      <c r="O17" s="71">
        <v>11</v>
      </c>
      <c r="P17" s="70">
        <v>1</v>
      </c>
      <c r="Q17" s="72">
        <v>197</v>
      </c>
      <c r="R17" s="68"/>
      <c r="S17" s="60" t="s">
        <v>84</v>
      </c>
      <c r="T17" s="71">
        <v>1</v>
      </c>
      <c r="U17" s="71">
        <v>0</v>
      </c>
      <c r="V17" s="71">
        <v>0</v>
      </c>
      <c r="W17" s="71">
        <v>0</v>
      </c>
      <c r="X17" s="72">
        <v>0</v>
      </c>
      <c r="Y17" s="2"/>
    </row>
    <row r="18" spans="1:25" ht="21" customHeight="1">
      <c r="A18" s="60" t="s">
        <v>85</v>
      </c>
      <c r="B18" s="69">
        <v>1317</v>
      </c>
      <c r="C18" s="53" t="s">
        <v>96</v>
      </c>
      <c r="D18" s="189" t="s">
        <v>96</v>
      </c>
      <c r="E18" s="54" t="s">
        <v>96</v>
      </c>
      <c r="F18" s="54" t="s">
        <v>96</v>
      </c>
      <c r="G18" s="54" t="s">
        <v>96</v>
      </c>
      <c r="H18" s="54" t="s">
        <v>96</v>
      </c>
      <c r="I18" s="54" t="s">
        <v>96</v>
      </c>
      <c r="J18" s="54" t="s">
        <v>96</v>
      </c>
      <c r="K18" s="54" t="s">
        <v>96</v>
      </c>
      <c r="L18" s="54" t="s">
        <v>96</v>
      </c>
      <c r="M18" s="54" t="s">
        <v>96</v>
      </c>
      <c r="N18" s="54" t="s">
        <v>96</v>
      </c>
      <c r="O18" s="54" t="s">
        <v>96</v>
      </c>
      <c r="P18" s="70">
        <v>3</v>
      </c>
      <c r="Q18" s="72">
        <v>203</v>
      </c>
      <c r="R18" s="68"/>
      <c r="S18" s="60" t="s">
        <v>86</v>
      </c>
      <c r="T18" s="71">
        <v>0</v>
      </c>
      <c r="U18" s="71">
        <v>0</v>
      </c>
      <c r="V18" s="71">
        <v>0</v>
      </c>
      <c r="W18" s="71">
        <v>0</v>
      </c>
      <c r="X18" s="72">
        <v>0</v>
      </c>
      <c r="Y18" s="2"/>
    </row>
    <row r="19" spans="1:25" ht="21" customHeight="1" thickBot="1">
      <c r="A19" s="60" t="s">
        <v>87</v>
      </c>
      <c r="B19" s="69">
        <v>804</v>
      </c>
      <c r="C19" s="53" t="s">
        <v>95</v>
      </c>
      <c r="D19" s="189" t="s">
        <v>95</v>
      </c>
      <c r="E19" s="54" t="s">
        <v>95</v>
      </c>
      <c r="F19" s="54" t="s">
        <v>95</v>
      </c>
      <c r="G19" s="54" t="s">
        <v>95</v>
      </c>
      <c r="H19" s="54" t="s">
        <v>95</v>
      </c>
      <c r="I19" s="54" t="s">
        <v>95</v>
      </c>
      <c r="J19" s="54" t="s">
        <v>95</v>
      </c>
      <c r="K19" s="54" t="s">
        <v>95</v>
      </c>
      <c r="L19" s="54" t="s">
        <v>95</v>
      </c>
      <c r="M19" s="54" t="s">
        <v>95</v>
      </c>
      <c r="N19" s="54" t="s">
        <v>95</v>
      </c>
      <c r="O19" s="54" t="s">
        <v>95</v>
      </c>
      <c r="P19" s="70">
        <v>1</v>
      </c>
      <c r="Q19" s="72">
        <v>87</v>
      </c>
      <c r="R19" s="68"/>
      <c r="S19" s="60" t="s">
        <v>88</v>
      </c>
      <c r="T19" s="71">
        <v>2</v>
      </c>
      <c r="U19" s="71">
        <v>0</v>
      </c>
      <c r="V19" s="71">
        <v>2</v>
      </c>
      <c r="W19" s="71">
        <v>0</v>
      </c>
      <c r="X19" s="72">
        <v>0</v>
      </c>
      <c r="Y19" s="2"/>
    </row>
    <row r="20" spans="1:25" ht="21" customHeight="1" thickTop="1">
      <c r="A20" s="60" t="s">
        <v>89</v>
      </c>
      <c r="B20" s="69">
        <v>665</v>
      </c>
      <c r="C20" s="53" t="s">
        <v>95</v>
      </c>
      <c r="D20" s="189" t="s">
        <v>95</v>
      </c>
      <c r="E20" s="54" t="s">
        <v>95</v>
      </c>
      <c r="F20" s="54" t="s">
        <v>95</v>
      </c>
      <c r="G20" s="54" t="s">
        <v>95</v>
      </c>
      <c r="H20" s="54" t="s">
        <v>95</v>
      </c>
      <c r="I20" s="54" t="s">
        <v>95</v>
      </c>
      <c r="J20" s="54" t="s">
        <v>95</v>
      </c>
      <c r="K20" s="54" t="s">
        <v>95</v>
      </c>
      <c r="L20" s="54" t="s">
        <v>95</v>
      </c>
      <c r="M20" s="54" t="s">
        <v>95</v>
      </c>
      <c r="N20" s="54" t="s">
        <v>95</v>
      </c>
      <c r="O20" s="54" t="s">
        <v>95</v>
      </c>
      <c r="P20" s="70">
        <v>1</v>
      </c>
      <c r="Q20" s="72">
        <v>101</v>
      </c>
      <c r="R20" s="68"/>
      <c r="S20" s="73" t="s">
        <v>5</v>
      </c>
      <c r="T20" s="75">
        <f>SUM(T4:T19)</f>
        <v>5</v>
      </c>
      <c r="U20" s="75">
        <f>SUM(U4:U19)</f>
        <v>15</v>
      </c>
      <c r="V20" s="75">
        <f>SUM(V4:V19)</f>
        <v>142</v>
      </c>
      <c r="W20" s="75">
        <v>0</v>
      </c>
      <c r="X20" s="76">
        <f>SUM(X4:X19)</f>
        <v>0</v>
      </c>
      <c r="Y20" s="2"/>
    </row>
    <row r="21" spans="1:25" ht="21" customHeight="1">
      <c r="A21" s="60" t="s">
        <v>90</v>
      </c>
      <c r="B21" s="69">
        <v>383</v>
      </c>
      <c r="C21" s="53" t="s">
        <v>95</v>
      </c>
      <c r="D21" s="189" t="s">
        <v>95</v>
      </c>
      <c r="E21" s="54" t="s">
        <v>95</v>
      </c>
      <c r="F21" s="54" t="s">
        <v>95</v>
      </c>
      <c r="G21" s="54" t="s">
        <v>95</v>
      </c>
      <c r="H21" s="54" t="s">
        <v>95</v>
      </c>
      <c r="I21" s="54" t="s">
        <v>95</v>
      </c>
      <c r="J21" s="54" t="s">
        <v>95</v>
      </c>
      <c r="K21" s="54" t="s">
        <v>95</v>
      </c>
      <c r="L21" s="54" t="s">
        <v>95</v>
      </c>
      <c r="M21" s="54" t="s">
        <v>95</v>
      </c>
      <c r="N21" s="54" t="s">
        <v>95</v>
      </c>
      <c r="O21" s="54" t="s">
        <v>95</v>
      </c>
      <c r="P21" s="70">
        <v>2</v>
      </c>
      <c r="Q21" s="72">
        <v>72</v>
      </c>
      <c r="R21" s="68"/>
      <c r="S21" s="77"/>
      <c r="T21" s="78"/>
      <c r="U21" s="78"/>
      <c r="V21" s="78"/>
      <c r="W21" s="78"/>
      <c r="X21" s="78"/>
      <c r="Y21" s="2"/>
    </row>
    <row r="22" spans="1:25" ht="21" customHeight="1">
      <c r="A22" s="60" t="s">
        <v>91</v>
      </c>
      <c r="B22" s="69">
        <v>214</v>
      </c>
      <c r="C22" s="53" t="s">
        <v>95</v>
      </c>
      <c r="D22" s="189" t="s">
        <v>95</v>
      </c>
      <c r="E22" s="54" t="s">
        <v>95</v>
      </c>
      <c r="F22" s="54" t="s">
        <v>95</v>
      </c>
      <c r="G22" s="54" t="s">
        <v>95</v>
      </c>
      <c r="H22" s="54" t="s">
        <v>95</v>
      </c>
      <c r="I22" s="54" t="s">
        <v>95</v>
      </c>
      <c r="J22" s="54" t="s">
        <v>95</v>
      </c>
      <c r="K22" s="54" t="s">
        <v>95</v>
      </c>
      <c r="L22" s="54" t="s">
        <v>95</v>
      </c>
      <c r="M22" s="54" t="s">
        <v>95</v>
      </c>
      <c r="N22" s="54" t="s">
        <v>95</v>
      </c>
      <c r="O22" s="54" t="s">
        <v>95</v>
      </c>
      <c r="P22" s="70">
        <v>0</v>
      </c>
      <c r="Q22" s="72">
        <v>45</v>
      </c>
      <c r="R22" s="68"/>
      <c r="S22" s="77"/>
      <c r="T22" s="78"/>
      <c r="U22" s="78"/>
      <c r="V22" s="78"/>
      <c r="W22" s="78"/>
      <c r="X22" s="78"/>
      <c r="Y22" s="2"/>
    </row>
    <row r="23" spans="1:25" ht="21" customHeight="1" thickBot="1">
      <c r="A23" s="60" t="s">
        <v>92</v>
      </c>
      <c r="B23" s="69">
        <v>126</v>
      </c>
      <c r="C23" s="53" t="s">
        <v>95</v>
      </c>
      <c r="D23" s="189" t="s">
        <v>95</v>
      </c>
      <c r="E23" s="54" t="s">
        <v>95</v>
      </c>
      <c r="F23" s="54" t="s">
        <v>95</v>
      </c>
      <c r="G23" s="54" t="s">
        <v>95</v>
      </c>
      <c r="H23" s="54" t="s">
        <v>95</v>
      </c>
      <c r="I23" s="54" t="s">
        <v>95</v>
      </c>
      <c r="J23" s="54" t="s">
        <v>95</v>
      </c>
      <c r="K23" s="54" t="s">
        <v>95</v>
      </c>
      <c r="L23" s="54" t="s">
        <v>95</v>
      </c>
      <c r="M23" s="54" t="s">
        <v>95</v>
      </c>
      <c r="N23" s="54" t="s">
        <v>95</v>
      </c>
      <c r="O23" s="54" t="s">
        <v>95</v>
      </c>
      <c r="P23" s="55" t="s">
        <v>96</v>
      </c>
      <c r="Q23" s="56" t="s">
        <v>96</v>
      </c>
      <c r="R23" s="68"/>
      <c r="S23" s="77"/>
      <c r="T23" s="78"/>
      <c r="U23" s="78"/>
      <c r="V23" s="78"/>
      <c r="W23" s="78"/>
      <c r="X23" s="78"/>
      <c r="Y23" s="2"/>
    </row>
    <row r="24" spans="1:25" ht="21" customHeight="1" thickTop="1">
      <c r="A24" s="73" t="s">
        <v>5</v>
      </c>
      <c r="B24" s="79">
        <f aca="true" t="shared" si="0" ref="B24:Q24">SUM(B4:B23)</f>
        <v>18761</v>
      </c>
      <c r="C24" s="74">
        <f>SUM(C4:C23)</f>
        <v>170</v>
      </c>
      <c r="D24" s="84">
        <f t="shared" si="0"/>
        <v>820</v>
      </c>
      <c r="E24" s="75">
        <f t="shared" si="0"/>
        <v>2365</v>
      </c>
      <c r="F24" s="75">
        <f t="shared" si="0"/>
        <v>15762</v>
      </c>
      <c r="G24" s="75">
        <f t="shared" si="0"/>
        <v>3171</v>
      </c>
      <c r="H24" s="75">
        <f t="shared" si="0"/>
        <v>2028</v>
      </c>
      <c r="I24" s="75">
        <f t="shared" si="0"/>
        <v>180</v>
      </c>
      <c r="J24" s="75">
        <f t="shared" si="0"/>
        <v>2196</v>
      </c>
      <c r="K24" s="75">
        <f t="shared" si="0"/>
        <v>14</v>
      </c>
      <c r="L24" s="75">
        <f t="shared" si="0"/>
        <v>1</v>
      </c>
      <c r="M24" s="75">
        <f t="shared" si="0"/>
        <v>2248</v>
      </c>
      <c r="N24" s="75">
        <f t="shared" si="0"/>
        <v>0</v>
      </c>
      <c r="O24" s="75">
        <f t="shared" si="0"/>
        <v>3143</v>
      </c>
      <c r="P24" s="74">
        <f t="shared" si="0"/>
        <v>12</v>
      </c>
      <c r="Q24" s="76">
        <f t="shared" si="0"/>
        <v>993</v>
      </c>
      <c r="R24" s="80"/>
      <c r="S24" s="77"/>
      <c r="T24" s="78"/>
      <c r="U24" s="78"/>
      <c r="V24" s="78"/>
      <c r="W24" s="78"/>
      <c r="X24" s="78"/>
      <c r="Y24" s="3"/>
    </row>
    <row r="25" spans="1:24" s="58" customFormat="1" ht="15" customHeight="1">
      <c r="A25" s="81" t="s">
        <v>93</v>
      </c>
      <c r="B25" s="82"/>
      <c r="C25" s="82"/>
      <c r="D25" s="82"/>
      <c r="E25" s="82"/>
      <c r="F25" s="82"/>
      <c r="G25" s="82"/>
      <c r="H25" s="82"/>
      <c r="I25" s="82"/>
      <c r="J25" s="82"/>
      <c r="K25" s="82" t="s">
        <v>94</v>
      </c>
      <c r="L25" s="82"/>
      <c r="M25" s="82"/>
      <c r="N25" s="82"/>
      <c r="O25" s="82"/>
      <c r="P25" s="82"/>
      <c r="Q25" s="82"/>
      <c r="R25" s="82"/>
      <c r="S25" s="81"/>
      <c r="T25" s="82"/>
      <c r="U25" s="82"/>
      <c r="V25" s="82"/>
      <c r="W25" s="82"/>
      <c r="X25" s="82"/>
    </row>
  </sheetData>
  <mergeCells count="5">
    <mergeCell ref="T2:X2"/>
    <mergeCell ref="S2:S3"/>
    <mergeCell ref="A2:A3"/>
    <mergeCell ref="C2:O2"/>
    <mergeCell ref="P2:Q2"/>
  </mergeCells>
  <printOptions/>
  <pageMargins left="0.5118110236220472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9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13" width="6.75390625" style="1" customWidth="1"/>
    <col min="14" max="22" width="6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52" t="s">
        <v>118</v>
      </c>
      <c r="V1" s="57" t="s">
        <v>14</v>
      </c>
      <c r="Y1" s="10"/>
    </row>
    <row r="2" spans="1:25" s="7" customFormat="1" ht="24" customHeight="1">
      <c r="A2" s="217"/>
      <c r="B2" s="230" t="s">
        <v>104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14" t="s">
        <v>12</v>
      </c>
      <c r="O2" s="239"/>
      <c r="P2" s="239"/>
      <c r="Q2" s="239"/>
      <c r="R2" s="239"/>
      <c r="S2" s="239"/>
      <c r="T2" s="239"/>
      <c r="U2" s="239"/>
      <c r="V2" s="240"/>
      <c r="X2" s="226" t="s">
        <v>9</v>
      </c>
      <c r="Y2" s="227"/>
    </row>
    <row r="3" spans="1:26" s="9" customFormat="1" ht="188.25" customHeight="1">
      <c r="A3" s="221"/>
      <c r="B3" s="222" t="s">
        <v>117</v>
      </c>
      <c r="C3" s="223"/>
      <c r="D3" s="224"/>
      <c r="E3" s="225" t="s">
        <v>137</v>
      </c>
      <c r="F3" s="223"/>
      <c r="G3" s="224"/>
      <c r="H3" s="222" t="s">
        <v>103</v>
      </c>
      <c r="I3" s="223"/>
      <c r="J3" s="224"/>
      <c r="K3" s="223" t="s">
        <v>27</v>
      </c>
      <c r="L3" s="223"/>
      <c r="M3" s="224"/>
      <c r="N3" s="233" t="s">
        <v>135</v>
      </c>
      <c r="O3" s="234"/>
      <c r="P3" s="235"/>
      <c r="Q3" s="233" t="s">
        <v>136</v>
      </c>
      <c r="R3" s="234"/>
      <c r="S3" s="234"/>
      <c r="T3" s="236" t="s">
        <v>28</v>
      </c>
      <c r="U3" s="237"/>
      <c r="V3" s="238"/>
      <c r="W3" s="8"/>
      <c r="X3" s="228" t="s">
        <v>121</v>
      </c>
      <c r="Y3" s="229" t="s">
        <v>120</v>
      </c>
      <c r="Z3" s="8"/>
    </row>
    <row r="4" spans="1:26" ht="18.75" customHeight="1">
      <c r="A4" s="85" t="s">
        <v>25</v>
      </c>
      <c r="B4" s="86" t="s">
        <v>100</v>
      </c>
      <c r="C4" s="87" t="s">
        <v>101</v>
      </c>
      <c r="D4" s="89" t="s">
        <v>102</v>
      </c>
      <c r="E4" s="86" t="s">
        <v>100</v>
      </c>
      <c r="F4" s="88" t="s">
        <v>101</v>
      </c>
      <c r="G4" s="89" t="s">
        <v>102</v>
      </c>
      <c r="H4" s="86" t="s">
        <v>100</v>
      </c>
      <c r="I4" s="88" t="s">
        <v>101</v>
      </c>
      <c r="J4" s="89" t="s">
        <v>102</v>
      </c>
      <c r="K4" s="87" t="s">
        <v>100</v>
      </c>
      <c r="L4" s="88" t="s">
        <v>101</v>
      </c>
      <c r="M4" s="89" t="s">
        <v>102</v>
      </c>
      <c r="N4" s="86" t="s">
        <v>100</v>
      </c>
      <c r="O4" s="88" t="s">
        <v>101</v>
      </c>
      <c r="P4" s="89" t="s">
        <v>102</v>
      </c>
      <c r="Q4" s="86" t="s">
        <v>100</v>
      </c>
      <c r="R4" s="88" t="s">
        <v>101</v>
      </c>
      <c r="S4" s="161" t="s">
        <v>102</v>
      </c>
      <c r="T4" s="86" t="s">
        <v>100</v>
      </c>
      <c r="U4" s="88" t="s">
        <v>101</v>
      </c>
      <c r="V4" s="89" t="s">
        <v>102</v>
      </c>
      <c r="W4" s="29"/>
      <c r="X4" s="228"/>
      <c r="Y4" s="229"/>
      <c r="Z4" s="2"/>
    </row>
    <row r="5" spans="1:26" ht="22.5" customHeight="1">
      <c r="A5" s="59" t="s">
        <v>105</v>
      </c>
      <c r="B5" s="90">
        <f>C5+D5</f>
        <v>16</v>
      </c>
      <c r="C5" s="91">
        <v>3</v>
      </c>
      <c r="D5" s="92">
        <v>13</v>
      </c>
      <c r="E5" s="90">
        <f aca="true" t="shared" si="0" ref="E5:E17">F5+G5</f>
        <v>13</v>
      </c>
      <c r="F5" s="93">
        <v>7</v>
      </c>
      <c r="G5" s="92">
        <v>6</v>
      </c>
      <c r="H5" s="90">
        <f aca="true" t="shared" si="1" ref="H5:H17">I5+J5</f>
        <v>8</v>
      </c>
      <c r="I5" s="93">
        <v>1</v>
      </c>
      <c r="J5" s="92">
        <v>7</v>
      </c>
      <c r="K5" s="91">
        <f aca="true" t="shared" si="2" ref="K5:K17">L5+M5</f>
        <v>12</v>
      </c>
      <c r="L5" s="93">
        <v>12</v>
      </c>
      <c r="M5" s="92">
        <v>0</v>
      </c>
      <c r="N5" s="144">
        <f aca="true" t="shared" si="3" ref="N5:N16">O5+P5</f>
        <v>30</v>
      </c>
      <c r="O5" s="145">
        <v>25</v>
      </c>
      <c r="P5" s="147">
        <v>5</v>
      </c>
      <c r="Q5" s="145">
        <f aca="true" t="shared" si="4" ref="Q5:Q17">R5+S5</f>
        <v>1</v>
      </c>
      <c r="R5" s="154">
        <v>0</v>
      </c>
      <c r="S5" s="150">
        <v>1</v>
      </c>
      <c r="T5" s="144">
        <f aca="true" t="shared" si="5" ref="T5:T17">U5+V5</f>
        <v>0</v>
      </c>
      <c r="U5" s="154">
        <v>0</v>
      </c>
      <c r="V5" s="146">
        <v>0</v>
      </c>
      <c r="W5" s="29"/>
      <c r="X5" s="99">
        <v>11</v>
      </c>
      <c r="Y5" s="100">
        <v>6</v>
      </c>
      <c r="Z5" s="2"/>
    </row>
    <row r="6" spans="1:26" ht="22.5" customHeight="1">
      <c r="A6" s="60" t="s">
        <v>106</v>
      </c>
      <c r="B6" s="94">
        <f aca="true" t="shared" si="6" ref="B6:B17">C6+D6</f>
        <v>21</v>
      </c>
      <c r="C6" s="95">
        <v>4</v>
      </c>
      <c r="D6" s="96">
        <v>17</v>
      </c>
      <c r="E6" s="94">
        <f t="shared" si="0"/>
        <v>7</v>
      </c>
      <c r="F6" s="97">
        <v>5</v>
      </c>
      <c r="G6" s="96">
        <v>2</v>
      </c>
      <c r="H6" s="94">
        <f t="shared" si="1"/>
        <v>6</v>
      </c>
      <c r="I6" s="97">
        <v>4</v>
      </c>
      <c r="J6" s="96">
        <v>2</v>
      </c>
      <c r="K6" s="95">
        <f t="shared" si="2"/>
        <v>9</v>
      </c>
      <c r="L6" s="97">
        <v>7</v>
      </c>
      <c r="M6" s="96">
        <v>2</v>
      </c>
      <c r="N6" s="70">
        <f t="shared" si="3"/>
        <v>18</v>
      </c>
      <c r="O6" s="83">
        <v>13</v>
      </c>
      <c r="P6" s="148">
        <v>5</v>
      </c>
      <c r="Q6" s="83">
        <f t="shared" si="4"/>
        <v>2</v>
      </c>
      <c r="R6" s="71">
        <v>1</v>
      </c>
      <c r="S6" s="151">
        <v>1</v>
      </c>
      <c r="T6" s="70">
        <f t="shared" si="5"/>
        <v>0</v>
      </c>
      <c r="U6" s="71">
        <v>0</v>
      </c>
      <c r="V6" s="72">
        <v>0</v>
      </c>
      <c r="W6" s="29"/>
      <c r="X6" s="101">
        <v>11</v>
      </c>
      <c r="Y6" s="102">
        <v>6</v>
      </c>
      <c r="Z6" s="2"/>
    </row>
    <row r="7" spans="1:26" ht="22.5" customHeight="1">
      <c r="A7" s="60" t="s">
        <v>107</v>
      </c>
      <c r="B7" s="94">
        <f t="shared" si="6"/>
        <v>19</v>
      </c>
      <c r="C7" s="95">
        <v>7</v>
      </c>
      <c r="D7" s="96">
        <v>12</v>
      </c>
      <c r="E7" s="94">
        <f t="shared" si="0"/>
        <v>7</v>
      </c>
      <c r="F7" s="97">
        <v>1</v>
      </c>
      <c r="G7" s="96">
        <v>6</v>
      </c>
      <c r="H7" s="94">
        <f t="shared" si="1"/>
        <v>3</v>
      </c>
      <c r="I7" s="97">
        <v>3</v>
      </c>
      <c r="J7" s="96">
        <v>0</v>
      </c>
      <c r="K7" s="95">
        <f t="shared" si="2"/>
        <v>14</v>
      </c>
      <c r="L7" s="97">
        <v>14</v>
      </c>
      <c r="M7" s="96">
        <v>0</v>
      </c>
      <c r="N7" s="70">
        <f t="shared" si="3"/>
        <v>23</v>
      </c>
      <c r="O7" s="83">
        <v>12</v>
      </c>
      <c r="P7" s="148">
        <v>11</v>
      </c>
      <c r="Q7" s="83">
        <f t="shared" si="4"/>
        <v>0</v>
      </c>
      <c r="R7" s="71">
        <v>0</v>
      </c>
      <c r="S7" s="151">
        <v>0</v>
      </c>
      <c r="T7" s="70">
        <f t="shared" si="5"/>
        <v>0</v>
      </c>
      <c r="U7" s="71">
        <v>0</v>
      </c>
      <c r="V7" s="72">
        <v>0</v>
      </c>
      <c r="W7" s="29"/>
      <c r="X7" s="101">
        <v>11</v>
      </c>
      <c r="Y7" s="102">
        <v>6</v>
      </c>
      <c r="Z7" s="2"/>
    </row>
    <row r="8" spans="1:26" ht="22.5" customHeight="1">
      <c r="A8" s="60" t="s">
        <v>108</v>
      </c>
      <c r="B8" s="94">
        <f t="shared" si="6"/>
        <v>11</v>
      </c>
      <c r="C8" s="95">
        <v>6</v>
      </c>
      <c r="D8" s="96">
        <v>5</v>
      </c>
      <c r="E8" s="94">
        <f t="shared" si="0"/>
        <v>7</v>
      </c>
      <c r="F8" s="97">
        <v>6</v>
      </c>
      <c r="G8" s="96">
        <v>1</v>
      </c>
      <c r="H8" s="94">
        <f t="shared" si="1"/>
        <v>2</v>
      </c>
      <c r="I8" s="97">
        <v>1</v>
      </c>
      <c r="J8" s="96">
        <v>1</v>
      </c>
      <c r="K8" s="95">
        <f t="shared" si="2"/>
        <v>12</v>
      </c>
      <c r="L8" s="97">
        <v>10</v>
      </c>
      <c r="M8" s="96">
        <v>2</v>
      </c>
      <c r="N8" s="70">
        <f t="shared" si="3"/>
        <v>19</v>
      </c>
      <c r="O8" s="83">
        <v>12</v>
      </c>
      <c r="P8" s="148">
        <v>7</v>
      </c>
      <c r="Q8" s="83">
        <f t="shared" si="4"/>
        <v>1</v>
      </c>
      <c r="R8" s="71">
        <v>1</v>
      </c>
      <c r="S8" s="151">
        <v>0</v>
      </c>
      <c r="T8" s="70">
        <f t="shared" si="5"/>
        <v>0</v>
      </c>
      <c r="U8" s="71">
        <v>0</v>
      </c>
      <c r="V8" s="72">
        <v>0</v>
      </c>
      <c r="W8" s="29"/>
      <c r="X8" s="101">
        <v>11</v>
      </c>
      <c r="Y8" s="102">
        <v>6</v>
      </c>
      <c r="Z8" s="2"/>
    </row>
    <row r="9" spans="1:26" ht="22.5" customHeight="1">
      <c r="A9" s="60" t="s">
        <v>109</v>
      </c>
      <c r="B9" s="94">
        <f t="shared" si="6"/>
        <v>12</v>
      </c>
      <c r="C9" s="95">
        <v>6</v>
      </c>
      <c r="D9" s="96">
        <v>6</v>
      </c>
      <c r="E9" s="94">
        <f t="shared" si="0"/>
        <v>3</v>
      </c>
      <c r="F9" s="97">
        <v>3</v>
      </c>
      <c r="G9" s="96">
        <v>0</v>
      </c>
      <c r="H9" s="94">
        <f t="shared" si="1"/>
        <v>8</v>
      </c>
      <c r="I9" s="97">
        <v>6</v>
      </c>
      <c r="J9" s="96">
        <v>2</v>
      </c>
      <c r="K9" s="95">
        <f t="shared" si="2"/>
        <v>14</v>
      </c>
      <c r="L9" s="97">
        <v>12</v>
      </c>
      <c r="M9" s="96">
        <v>2</v>
      </c>
      <c r="N9" s="70">
        <f t="shared" si="3"/>
        <v>19</v>
      </c>
      <c r="O9" s="83">
        <v>14</v>
      </c>
      <c r="P9" s="148">
        <v>5</v>
      </c>
      <c r="Q9" s="83">
        <f t="shared" si="4"/>
        <v>0</v>
      </c>
      <c r="R9" s="71">
        <v>0</v>
      </c>
      <c r="S9" s="151">
        <v>0</v>
      </c>
      <c r="T9" s="70">
        <f t="shared" si="5"/>
        <v>0</v>
      </c>
      <c r="U9" s="71">
        <v>0</v>
      </c>
      <c r="V9" s="72">
        <v>0</v>
      </c>
      <c r="W9" s="29"/>
      <c r="X9" s="101">
        <v>11</v>
      </c>
      <c r="Y9" s="102">
        <v>6</v>
      </c>
      <c r="Z9" s="2"/>
    </row>
    <row r="10" spans="1:26" ht="22.5" customHeight="1">
      <c r="A10" s="60" t="s">
        <v>110</v>
      </c>
      <c r="B10" s="94">
        <f t="shared" si="6"/>
        <v>16</v>
      </c>
      <c r="C10" s="95">
        <v>9</v>
      </c>
      <c r="D10" s="96">
        <v>7</v>
      </c>
      <c r="E10" s="94">
        <f t="shared" si="0"/>
        <v>4</v>
      </c>
      <c r="F10" s="97">
        <v>3</v>
      </c>
      <c r="G10" s="96">
        <v>1</v>
      </c>
      <c r="H10" s="94">
        <f t="shared" si="1"/>
        <v>6</v>
      </c>
      <c r="I10" s="97">
        <v>2</v>
      </c>
      <c r="J10" s="96">
        <v>4</v>
      </c>
      <c r="K10" s="95">
        <f t="shared" si="2"/>
        <v>8</v>
      </c>
      <c r="L10" s="97">
        <v>6</v>
      </c>
      <c r="M10" s="96">
        <v>2</v>
      </c>
      <c r="N10" s="70">
        <f t="shared" si="3"/>
        <v>20</v>
      </c>
      <c r="O10" s="83">
        <v>13</v>
      </c>
      <c r="P10" s="148">
        <v>7</v>
      </c>
      <c r="Q10" s="83">
        <f t="shared" si="4"/>
        <v>0</v>
      </c>
      <c r="R10" s="71">
        <v>0</v>
      </c>
      <c r="S10" s="151">
        <v>0</v>
      </c>
      <c r="T10" s="70">
        <f t="shared" si="5"/>
        <v>0</v>
      </c>
      <c r="U10" s="71">
        <v>0</v>
      </c>
      <c r="V10" s="72">
        <v>0</v>
      </c>
      <c r="W10" s="29"/>
      <c r="X10" s="101">
        <v>11</v>
      </c>
      <c r="Y10" s="102">
        <v>6</v>
      </c>
      <c r="Z10" s="2"/>
    </row>
    <row r="11" spans="1:26" ht="22.5" customHeight="1">
      <c r="A11" s="60" t="s">
        <v>111</v>
      </c>
      <c r="B11" s="94">
        <f t="shared" si="6"/>
        <v>16</v>
      </c>
      <c r="C11" s="95">
        <v>7</v>
      </c>
      <c r="D11" s="96">
        <v>9</v>
      </c>
      <c r="E11" s="94">
        <f t="shared" si="0"/>
        <v>6</v>
      </c>
      <c r="F11" s="97">
        <v>5</v>
      </c>
      <c r="G11" s="96">
        <v>1</v>
      </c>
      <c r="H11" s="94">
        <f t="shared" si="1"/>
        <v>5</v>
      </c>
      <c r="I11" s="97">
        <v>2</v>
      </c>
      <c r="J11" s="96">
        <v>3</v>
      </c>
      <c r="K11" s="95">
        <f t="shared" si="2"/>
        <v>10</v>
      </c>
      <c r="L11" s="97">
        <v>9</v>
      </c>
      <c r="M11" s="96">
        <v>1</v>
      </c>
      <c r="N11" s="70">
        <f t="shared" si="3"/>
        <v>23</v>
      </c>
      <c r="O11" s="83">
        <v>13</v>
      </c>
      <c r="P11" s="148">
        <v>10</v>
      </c>
      <c r="Q11" s="83">
        <f t="shared" si="4"/>
        <v>0</v>
      </c>
      <c r="R11" s="71">
        <v>0</v>
      </c>
      <c r="S11" s="151">
        <v>0</v>
      </c>
      <c r="T11" s="70">
        <f t="shared" si="5"/>
        <v>0</v>
      </c>
      <c r="U11" s="71">
        <v>0</v>
      </c>
      <c r="V11" s="72">
        <v>0</v>
      </c>
      <c r="W11" s="29"/>
      <c r="X11" s="101">
        <v>11</v>
      </c>
      <c r="Y11" s="102">
        <v>6</v>
      </c>
      <c r="Z11" s="2"/>
    </row>
    <row r="12" spans="1:26" ht="22.5" customHeight="1">
      <c r="A12" s="60" t="s">
        <v>112</v>
      </c>
      <c r="B12" s="94">
        <f t="shared" si="6"/>
        <v>13</v>
      </c>
      <c r="C12" s="95">
        <v>3</v>
      </c>
      <c r="D12" s="96">
        <v>10</v>
      </c>
      <c r="E12" s="94">
        <f t="shared" si="0"/>
        <v>8</v>
      </c>
      <c r="F12" s="97">
        <v>5</v>
      </c>
      <c r="G12" s="96">
        <v>3</v>
      </c>
      <c r="H12" s="94">
        <f t="shared" si="1"/>
        <v>4</v>
      </c>
      <c r="I12" s="97">
        <v>3</v>
      </c>
      <c r="J12" s="96">
        <v>1</v>
      </c>
      <c r="K12" s="95">
        <f t="shared" si="2"/>
        <v>7</v>
      </c>
      <c r="L12" s="97">
        <v>7</v>
      </c>
      <c r="M12" s="96">
        <v>0</v>
      </c>
      <c r="N12" s="70">
        <f t="shared" si="3"/>
        <v>20</v>
      </c>
      <c r="O12" s="83">
        <v>14</v>
      </c>
      <c r="P12" s="148">
        <v>6</v>
      </c>
      <c r="Q12" s="83">
        <f t="shared" si="4"/>
        <v>1</v>
      </c>
      <c r="R12" s="71">
        <v>0</v>
      </c>
      <c r="S12" s="151">
        <v>1</v>
      </c>
      <c r="T12" s="70">
        <f t="shared" si="5"/>
        <v>0</v>
      </c>
      <c r="U12" s="71">
        <v>0</v>
      </c>
      <c r="V12" s="72">
        <v>0</v>
      </c>
      <c r="W12" s="29"/>
      <c r="X12" s="101">
        <v>11</v>
      </c>
      <c r="Y12" s="102">
        <v>6</v>
      </c>
      <c r="Z12" s="2"/>
    </row>
    <row r="13" spans="1:26" ht="22.5" customHeight="1">
      <c r="A13" s="60" t="s">
        <v>113</v>
      </c>
      <c r="B13" s="94">
        <f t="shared" si="6"/>
        <v>11</v>
      </c>
      <c r="C13" s="95">
        <v>7</v>
      </c>
      <c r="D13" s="96">
        <v>4</v>
      </c>
      <c r="E13" s="94">
        <f t="shared" si="0"/>
        <v>4</v>
      </c>
      <c r="F13" s="97">
        <v>4</v>
      </c>
      <c r="G13" s="96">
        <v>0</v>
      </c>
      <c r="H13" s="94">
        <f t="shared" si="1"/>
        <v>7</v>
      </c>
      <c r="I13" s="97">
        <v>6</v>
      </c>
      <c r="J13" s="96">
        <v>1</v>
      </c>
      <c r="K13" s="95">
        <f t="shared" si="2"/>
        <v>16</v>
      </c>
      <c r="L13" s="97">
        <v>16</v>
      </c>
      <c r="M13" s="96">
        <v>0</v>
      </c>
      <c r="N13" s="70">
        <f t="shared" si="3"/>
        <v>19</v>
      </c>
      <c r="O13" s="83">
        <v>15</v>
      </c>
      <c r="P13" s="148">
        <v>4</v>
      </c>
      <c r="Q13" s="83">
        <f t="shared" si="4"/>
        <v>0</v>
      </c>
      <c r="R13" s="71">
        <v>0</v>
      </c>
      <c r="S13" s="151">
        <v>0</v>
      </c>
      <c r="T13" s="70">
        <f t="shared" si="5"/>
        <v>1</v>
      </c>
      <c r="U13" s="71">
        <v>0</v>
      </c>
      <c r="V13" s="72">
        <v>1</v>
      </c>
      <c r="W13" s="29"/>
      <c r="X13" s="101">
        <v>11</v>
      </c>
      <c r="Y13" s="102">
        <v>6</v>
      </c>
      <c r="Z13" s="2"/>
    </row>
    <row r="14" spans="1:26" ht="22.5" customHeight="1">
      <c r="A14" s="60" t="s">
        <v>114</v>
      </c>
      <c r="B14" s="94">
        <f t="shared" si="6"/>
        <v>13</v>
      </c>
      <c r="C14" s="95">
        <v>6</v>
      </c>
      <c r="D14" s="96">
        <v>7</v>
      </c>
      <c r="E14" s="94">
        <f t="shared" si="0"/>
        <v>4</v>
      </c>
      <c r="F14" s="97">
        <v>4</v>
      </c>
      <c r="G14" s="96">
        <v>0</v>
      </c>
      <c r="H14" s="94">
        <f t="shared" si="1"/>
        <v>11</v>
      </c>
      <c r="I14" s="97">
        <v>4</v>
      </c>
      <c r="J14" s="96">
        <v>7</v>
      </c>
      <c r="K14" s="95">
        <f t="shared" si="2"/>
        <v>15</v>
      </c>
      <c r="L14" s="97">
        <v>14</v>
      </c>
      <c r="M14" s="96">
        <v>1</v>
      </c>
      <c r="N14" s="70">
        <f t="shared" si="3"/>
        <v>20</v>
      </c>
      <c r="O14" s="83">
        <v>12</v>
      </c>
      <c r="P14" s="148">
        <v>8</v>
      </c>
      <c r="Q14" s="83">
        <f t="shared" si="4"/>
        <v>1</v>
      </c>
      <c r="R14" s="71">
        <v>0</v>
      </c>
      <c r="S14" s="151">
        <v>1</v>
      </c>
      <c r="T14" s="70">
        <f t="shared" si="5"/>
        <v>2</v>
      </c>
      <c r="U14" s="71">
        <v>2</v>
      </c>
      <c r="V14" s="72">
        <v>0</v>
      </c>
      <c r="W14" s="29"/>
      <c r="X14" s="101">
        <v>11</v>
      </c>
      <c r="Y14" s="102">
        <v>6</v>
      </c>
      <c r="Z14" s="2"/>
    </row>
    <row r="15" spans="1:26" ht="22.5" customHeight="1">
      <c r="A15" s="60" t="s">
        <v>115</v>
      </c>
      <c r="B15" s="94">
        <f t="shared" si="6"/>
        <v>12</v>
      </c>
      <c r="C15" s="95">
        <v>5</v>
      </c>
      <c r="D15" s="96">
        <v>7</v>
      </c>
      <c r="E15" s="94">
        <f t="shared" si="0"/>
        <v>4</v>
      </c>
      <c r="F15" s="97">
        <v>1</v>
      </c>
      <c r="G15" s="96">
        <v>3</v>
      </c>
      <c r="H15" s="94">
        <f t="shared" si="1"/>
        <v>8</v>
      </c>
      <c r="I15" s="97">
        <v>3</v>
      </c>
      <c r="J15" s="96">
        <v>5</v>
      </c>
      <c r="K15" s="95">
        <f t="shared" si="2"/>
        <v>9</v>
      </c>
      <c r="L15" s="97">
        <v>9</v>
      </c>
      <c r="M15" s="96">
        <v>0</v>
      </c>
      <c r="N15" s="70">
        <f t="shared" si="3"/>
        <v>15</v>
      </c>
      <c r="O15" s="83">
        <v>7</v>
      </c>
      <c r="P15" s="148">
        <v>8</v>
      </c>
      <c r="Q15" s="83">
        <f t="shared" si="4"/>
        <v>1</v>
      </c>
      <c r="R15" s="71">
        <v>1</v>
      </c>
      <c r="S15" s="151">
        <v>0</v>
      </c>
      <c r="T15" s="70">
        <f t="shared" si="5"/>
        <v>0</v>
      </c>
      <c r="U15" s="71">
        <v>0</v>
      </c>
      <c r="V15" s="72">
        <v>0</v>
      </c>
      <c r="W15" s="29"/>
      <c r="X15" s="101">
        <v>11</v>
      </c>
      <c r="Y15" s="102">
        <v>6</v>
      </c>
      <c r="Z15" s="2"/>
    </row>
    <row r="16" spans="1:26" ht="22.5" customHeight="1" thickBot="1">
      <c r="A16" s="60" t="s">
        <v>116</v>
      </c>
      <c r="B16" s="94">
        <f t="shared" si="6"/>
        <v>17</v>
      </c>
      <c r="C16" s="95">
        <v>9</v>
      </c>
      <c r="D16" s="96">
        <v>8</v>
      </c>
      <c r="E16" s="94">
        <f t="shared" si="0"/>
        <v>6</v>
      </c>
      <c r="F16" s="97">
        <v>4</v>
      </c>
      <c r="G16" s="96">
        <v>2</v>
      </c>
      <c r="H16" s="94">
        <f t="shared" si="1"/>
        <v>5</v>
      </c>
      <c r="I16" s="97">
        <v>2</v>
      </c>
      <c r="J16" s="96">
        <v>3</v>
      </c>
      <c r="K16" s="95">
        <f t="shared" si="2"/>
        <v>10</v>
      </c>
      <c r="L16" s="97">
        <v>10</v>
      </c>
      <c r="M16" s="96">
        <v>0</v>
      </c>
      <c r="N16" s="70">
        <f t="shared" si="3"/>
        <v>23</v>
      </c>
      <c r="O16" s="83">
        <v>13</v>
      </c>
      <c r="P16" s="148">
        <v>10</v>
      </c>
      <c r="Q16" s="83">
        <f t="shared" si="4"/>
        <v>1</v>
      </c>
      <c r="R16" s="71">
        <v>1</v>
      </c>
      <c r="S16" s="151">
        <v>0</v>
      </c>
      <c r="T16" s="70">
        <f t="shared" si="5"/>
        <v>0</v>
      </c>
      <c r="U16" s="71">
        <v>0</v>
      </c>
      <c r="V16" s="72">
        <v>0</v>
      </c>
      <c r="W16" s="29"/>
      <c r="X16" s="103">
        <v>11</v>
      </c>
      <c r="Y16" s="104">
        <v>6</v>
      </c>
      <c r="Z16" s="2"/>
    </row>
    <row r="17" spans="1:26" ht="25.5" customHeight="1" thickTop="1">
      <c r="A17" s="73" t="s">
        <v>5</v>
      </c>
      <c r="B17" s="74">
        <f t="shared" si="6"/>
        <v>177</v>
      </c>
      <c r="C17" s="84">
        <f>SUM(C5:C16)</f>
        <v>72</v>
      </c>
      <c r="D17" s="76">
        <f>SUM(D5:D16)</f>
        <v>105</v>
      </c>
      <c r="E17" s="74">
        <f t="shared" si="0"/>
        <v>73</v>
      </c>
      <c r="F17" s="75">
        <f>SUM(F5:F16)</f>
        <v>48</v>
      </c>
      <c r="G17" s="76">
        <f>SUM(G5:G16)</f>
        <v>25</v>
      </c>
      <c r="H17" s="74">
        <f t="shared" si="1"/>
        <v>73</v>
      </c>
      <c r="I17" s="75">
        <f>SUM(I5:I16)</f>
        <v>37</v>
      </c>
      <c r="J17" s="76">
        <f>SUM(J5:J16)</f>
        <v>36</v>
      </c>
      <c r="K17" s="84">
        <f t="shared" si="2"/>
        <v>136</v>
      </c>
      <c r="L17" s="75">
        <f>SUM(L5:L16)</f>
        <v>126</v>
      </c>
      <c r="M17" s="76">
        <f>SUM(M5:M16)</f>
        <v>10</v>
      </c>
      <c r="N17" s="74">
        <f>O17+P17</f>
        <v>249</v>
      </c>
      <c r="O17" s="84">
        <f>SUM(O5:O16)</f>
        <v>163</v>
      </c>
      <c r="P17" s="149">
        <f>SUM(P5:P16)</f>
        <v>86</v>
      </c>
      <c r="Q17" s="84">
        <f t="shared" si="4"/>
        <v>8</v>
      </c>
      <c r="R17" s="75">
        <f>SUM(R5:R16)</f>
        <v>4</v>
      </c>
      <c r="S17" s="152">
        <f>SUM(S5:S16)</f>
        <v>4</v>
      </c>
      <c r="T17" s="74">
        <f t="shared" si="5"/>
        <v>3</v>
      </c>
      <c r="U17" s="75">
        <f>SUM(U5:U16)</f>
        <v>2</v>
      </c>
      <c r="V17" s="76">
        <f>SUM(V5:V16)</f>
        <v>1</v>
      </c>
      <c r="W17" s="29"/>
      <c r="X17" s="98"/>
      <c r="Y17" s="98"/>
      <c r="Z17" s="3"/>
    </row>
    <row r="18" spans="1:25" s="58" customFormat="1" ht="35.25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29"/>
      <c r="X18" s="29"/>
      <c r="Y18" s="29"/>
    </row>
    <row r="19" ht="13.5">
      <c r="W19" s="29"/>
    </row>
    <row r="20" ht="13.5">
      <c r="W20" s="29"/>
    </row>
    <row r="21" ht="11.25" customHeight="1">
      <c r="W21" s="29"/>
    </row>
    <row r="22" ht="13.5">
      <c r="W22" s="29"/>
    </row>
    <row r="23" ht="13.5">
      <c r="W23" s="29"/>
    </row>
    <row r="24" ht="13.5">
      <c r="W24" s="29"/>
    </row>
    <row r="25" ht="13.5">
      <c r="W25" s="29"/>
    </row>
    <row r="26" ht="13.5">
      <c r="W26" s="29"/>
    </row>
    <row r="27" ht="13.5">
      <c r="W27" s="29"/>
    </row>
    <row r="28" ht="13.5">
      <c r="W28" s="29"/>
    </row>
    <row r="29" ht="13.5">
      <c r="W29" s="29"/>
    </row>
    <row r="30" ht="13.5">
      <c r="W30" s="29"/>
    </row>
    <row r="31" ht="13.5">
      <c r="W31" s="29"/>
    </row>
    <row r="32" ht="13.5">
      <c r="W32" s="29"/>
    </row>
    <row r="33" ht="13.5">
      <c r="W33" s="29"/>
    </row>
    <row r="34" ht="13.5">
      <c r="W34" s="29"/>
    </row>
    <row r="35" ht="13.5">
      <c r="W35" s="29"/>
    </row>
    <row r="36" ht="13.5">
      <c r="W36" s="29"/>
    </row>
    <row r="37" ht="13.5">
      <c r="W37" s="29"/>
    </row>
    <row r="38" ht="13.5">
      <c r="W38" s="29"/>
    </row>
    <row r="39" ht="13.5">
      <c r="W39" s="24"/>
    </row>
  </sheetData>
  <mergeCells count="13">
    <mergeCell ref="X2:Y2"/>
    <mergeCell ref="X3:X4"/>
    <mergeCell ref="Y3:Y4"/>
    <mergeCell ref="K3:M3"/>
    <mergeCell ref="B2:M2"/>
    <mergeCell ref="N3:P3"/>
    <mergeCell ref="Q3:S3"/>
    <mergeCell ref="T3:V3"/>
    <mergeCell ref="N2:V2"/>
    <mergeCell ref="A2:A3"/>
    <mergeCell ref="B3:D3"/>
    <mergeCell ref="E3:G3"/>
    <mergeCell ref="H3:J3"/>
  </mergeCells>
  <printOptions/>
  <pageMargins left="0.5118110236220472" right="0.1968503937007874" top="0.7086614173228347" bottom="0.5118110236220472" header="0.5118110236220472" footer="0.4330708661417323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9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2" width="6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52" t="s">
        <v>141</v>
      </c>
      <c r="V1" s="57" t="s">
        <v>142</v>
      </c>
      <c r="Y1" s="10"/>
    </row>
    <row r="2" spans="1:25" s="7" customFormat="1" ht="24" customHeight="1">
      <c r="A2" s="217"/>
      <c r="B2" s="230" t="s">
        <v>104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14" t="s">
        <v>12</v>
      </c>
      <c r="O2" s="239"/>
      <c r="P2" s="239"/>
      <c r="Q2" s="239"/>
      <c r="R2" s="239"/>
      <c r="S2" s="239"/>
      <c r="T2" s="239"/>
      <c r="U2" s="239"/>
      <c r="V2" s="240"/>
      <c r="X2" s="226" t="s">
        <v>9</v>
      </c>
      <c r="Y2" s="227"/>
    </row>
    <row r="3" spans="1:26" s="9" customFormat="1" ht="188.25" customHeight="1">
      <c r="A3" s="221"/>
      <c r="B3" s="222" t="s">
        <v>122</v>
      </c>
      <c r="C3" s="223"/>
      <c r="D3" s="224"/>
      <c r="E3" s="225" t="s">
        <v>137</v>
      </c>
      <c r="F3" s="223"/>
      <c r="G3" s="224"/>
      <c r="H3" s="222" t="s">
        <v>103</v>
      </c>
      <c r="I3" s="223"/>
      <c r="J3" s="224"/>
      <c r="K3" s="223" t="s">
        <v>27</v>
      </c>
      <c r="L3" s="223"/>
      <c r="M3" s="224"/>
      <c r="N3" s="225" t="s">
        <v>138</v>
      </c>
      <c r="O3" s="241"/>
      <c r="P3" s="242"/>
      <c r="Q3" s="225" t="s">
        <v>139</v>
      </c>
      <c r="R3" s="241"/>
      <c r="S3" s="242"/>
      <c r="T3" s="222" t="s">
        <v>28</v>
      </c>
      <c r="U3" s="223"/>
      <c r="V3" s="224"/>
      <c r="W3" s="8"/>
      <c r="X3" s="228" t="s">
        <v>140</v>
      </c>
      <c r="Y3" s="229" t="s">
        <v>120</v>
      </c>
      <c r="Z3" s="8"/>
    </row>
    <row r="4" spans="1:26" ht="18.75" customHeight="1">
      <c r="A4" s="85" t="s">
        <v>25</v>
      </c>
      <c r="B4" s="86" t="s">
        <v>100</v>
      </c>
      <c r="C4" s="87" t="s">
        <v>101</v>
      </c>
      <c r="D4" s="89" t="s">
        <v>102</v>
      </c>
      <c r="E4" s="86" t="s">
        <v>100</v>
      </c>
      <c r="F4" s="88" t="s">
        <v>101</v>
      </c>
      <c r="G4" s="89" t="s">
        <v>102</v>
      </c>
      <c r="H4" s="86" t="s">
        <v>100</v>
      </c>
      <c r="I4" s="88" t="s">
        <v>101</v>
      </c>
      <c r="J4" s="89" t="s">
        <v>102</v>
      </c>
      <c r="K4" s="87" t="s">
        <v>100</v>
      </c>
      <c r="L4" s="88" t="s">
        <v>101</v>
      </c>
      <c r="M4" s="89" t="s">
        <v>102</v>
      </c>
      <c r="N4" s="86" t="s">
        <v>100</v>
      </c>
      <c r="O4" s="88" t="s">
        <v>101</v>
      </c>
      <c r="P4" s="89" t="s">
        <v>102</v>
      </c>
      <c r="Q4" s="86" t="s">
        <v>100</v>
      </c>
      <c r="R4" s="88" t="s">
        <v>101</v>
      </c>
      <c r="S4" s="153" t="s">
        <v>102</v>
      </c>
      <c r="T4" s="86" t="s">
        <v>100</v>
      </c>
      <c r="U4" s="88" t="s">
        <v>101</v>
      </c>
      <c r="V4" s="89" t="s">
        <v>102</v>
      </c>
      <c r="W4" s="29"/>
      <c r="X4" s="243"/>
      <c r="Y4" s="229"/>
      <c r="Z4" s="2"/>
    </row>
    <row r="5" spans="1:26" ht="22.5" customHeight="1">
      <c r="A5" s="59" t="s">
        <v>123</v>
      </c>
      <c r="B5" s="105">
        <f>'2-2-4月報_月別患者数'!B5/11</f>
        <v>1.4545454545454546</v>
      </c>
      <c r="C5" s="106">
        <f>'2-2-4月報_月別患者数'!C5/11</f>
        <v>0.2727272727272727</v>
      </c>
      <c r="D5" s="107">
        <f>'2-2-4月報_月別患者数'!D5/11</f>
        <v>1.1818181818181819</v>
      </c>
      <c r="E5" s="105">
        <f>'2-2-4月報_月別患者数'!E5/11</f>
        <v>1.1818181818181819</v>
      </c>
      <c r="F5" s="108">
        <f>'2-2-4月報_月別患者数'!F5/11</f>
        <v>0.6363636363636364</v>
      </c>
      <c r="G5" s="107">
        <f>'2-2-4月報_月別患者数'!G5/11</f>
        <v>0.5454545454545454</v>
      </c>
      <c r="H5" s="105">
        <f>'2-2-4月報_月別患者数'!H5/11</f>
        <v>0.7272727272727273</v>
      </c>
      <c r="I5" s="108">
        <f>'2-2-4月報_月別患者数'!I5/11</f>
        <v>0.09090909090909091</v>
      </c>
      <c r="J5" s="107">
        <f>'2-2-4月報_月別患者数'!J5/11</f>
        <v>0.6363636363636364</v>
      </c>
      <c r="K5" s="106">
        <f>'2-2-4月報_月別患者数'!K5/11</f>
        <v>1.0909090909090908</v>
      </c>
      <c r="L5" s="108">
        <f>'2-2-4月報_月別患者数'!L5/11</f>
        <v>1.0909090909090908</v>
      </c>
      <c r="M5" s="107">
        <f>'2-2-4月報_月別患者数'!M5/11</f>
        <v>0</v>
      </c>
      <c r="N5" s="109">
        <f>'2-2-4月報_月別患者数'!N5/6</f>
        <v>5</v>
      </c>
      <c r="O5" s="110">
        <f>'2-2-4月報_月別患者数'!O5/6</f>
        <v>4.166666666666667</v>
      </c>
      <c r="P5" s="155">
        <f>'2-2-4月報_月別患者数'!P5/6</f>
        <v>0.8333333333333334</v>
      </c>
      <c r="Q5" s="109">
        <f>'2-2-4月報_月別患者数'!Q5/6</f>
        <v>0.16666666666666666</v>
      </c>
      <c r="R5" s="160">
        <f>'2-2-4月報_月別患者数'!R5/6</f>
        <v>0</v>
      </c>
      <c r="S5" s="155">
        <f>'2-2-4月報_月別患者数'!S5/6</f>
        <v>0.16666666666666666</v>
      </c>
      <c r="T5" s="157">
        <f>'2-2-4月報_月別患者数'!T5/6</f>
        <v>0</v>
      </c>
      <c r="U5" s="158">
        <f>'2-2-4月報_月別患者数'!U5/6</f>
        <v>0</v>
      </c>
      <c r="V5" s="159">
        <f>'2-2-4月報_月別患者数'!V5/6</f>
        <v>0</v>
      </c>
      <c r="W5" s="29"/>
      <c r="X5" s="99">
        <v>11</v>
      </c>
      <c r="Y5" s="100">
        <v>6</v>
      </c>
      <c r="Z5" s="2"/>
    </row>
    <row r="6" spans="1:26" ht="22.5" customHeight="1">
      <c r="A6" s="60" t="s">
        <v>124</v>
      </c>
      <c r="B6" s="112">
        <f>'2-2-4月報_月別患者数'!B6/11</f>
        <v>1.9090909090909092</v>
      </c>
      <c r="C6" s="113">
        <f>'2-2-4月報_月別患者数'!C6/11</f>
        <v>0.36363636363636365</v>
      </c>
      <c r="D6" s="114">
        <f>'2-2-4月報_月別患者数'!D6/11</f>
        <v>1.5454545454545454</v>
      </c>
      <c r="E6" s="112">
        <f>'2-2-4月報_月別患者数'!E6/11</f>
        <v>0.6363636363636364</v>
      </c>
      <c r="F6" s="115">
        <f>'2-2-4月報_月別患者数'!F6/11</f>
        <v>0.45454545454545453</v>
      </c>
      <c r="G6" s="114">
        <f>'2-2-4月報_月別患者数'!G6/11</f>
        <v>0.18181818181818182</v>
      </c>
      <c r="H6" s="112">
        <f>'2-2-4月報_月別患者数'!H6/11</f>
        <v>0.5454545454545454</v>
      </c>
      <c r="I6" s="115">
        <f>'2-2-4月報_月別患者数'!I6/11</f>
        <v>0.36363636363636365</v>
      </c>
      <c r="J6" s="114">
        <f>'2-2-4月報_月別患者数'!J6/11</f>
        <v>0.18181818181818182</v>
      </c>
      <c r="K6" s="113">
        <f>'2-2-4月報_月別患者数'!K6/11</f>
        <v>0.8181818181818182</v>
      </c>
      <c r="L6" s="115">
        <f>'2-2-4月報_月別患者数'!L6/11</f>
        <v>0.6363636363636364</v>
      </c>
      <c r="M6" s="114">
        <f>'2-2-4月報_月別患者数'!M6/11</f>
        <v>0.18181818181818182</v>
      </c>
      <c r="N6" s="109">
        <f>'2-2-4月報_月別患者数'!N6/6</f>
        <v>3</v>
      </c>
      <c r="O6" s="110">
        <f>'2-2-4月報_月別患者数'!O6/6</f>
        <v>2.1666666666666665</v>
      </c>
      <c r="P6" s="155">
        <f>'2-2-4月報_月別患者数'!P6/6</f>
        <v>0.8333333333333334</v>
      </c>
      <c r="Q6" s="109">
        <f>'2-2-4月報_月別患者数'!Q6/6</f>
        <v>0.3333333333333333</v>
      </c>
      <c r="R6" s="160">
        <f>'2-2-4月報_月別患者数'!R6/6</f>
        <v>0.16666666666666666</v>
      </c>
      <c r="S6" s="155">
        <f>'2-2-4月報_月別患者数'!S6/6</f>
        <v>0.16666666666666666</v>
      </c>
      <c r="T6" s="109">
        <f>'2-2-4月報_月別患者数'!T6/6</f>
        <v>0</v>
      </c>
      <c r="U6" s="160">
        <f>'2-2-4月報_月別患者数'!U6/6</f>
        <v>0</v>
      </c>
      <c r="V6" s="111">
        <f>'2-2-4月報_月別患者数'!V6/6</f>
        <v>0</v>
      </c>
      <c r="W6" s="29"/>
      <c r="X6" s="101">
        <v>11</v>
      </c>
      <c r="Y6" s="102">
        <v>6</v>
      </c>
      <c r="Z6" s="2"/>
    </row>
    <row r="7" spans="1:26" ht="22.5" customHeight="1">
      <c r="A7" s="60" t="s">
        <v>125</v>
      </c>
      <c r="B7" s="112">
        <f>'2-2-4月報_月別患者数'!B7/11</f>
        <v>1.7272727272727273</v>
      </c>
      <c r="C7" s="113">
        <f>'2-2-4月報_月別患者数'!C7/11</f>
        <v>0.6363636363636364</v>
      </c>
      <c r="D7" s="114">
        <f>'2-2-4月報_月別患者数'!D7/11</f>
        <v>1.0909090909090908</v>
      </c>
      <c r="E7" s="112">
        <f>'2-2-4月報_月別患者数'!E7/11</f>
        <v>0.6363636363636364</v>
      </c>
      <c r="F7" s="115">
        <f>'2-2-4月報_月別患者数'!F7/11</f>
        <v>0.09090909090909091</v>
      </c>
      <c r="G7" s="114">
        <f>'2-2-4月報_月別患者数'!G7/11</f>
        <v>0.5454545454545454</v>
      </c>
      <c r="H7" s="112">
        <f>'2-2-4月報_月別患者数'!H7/11</f>
        <v>0.2727272727272727</v>
      </c>
      <c r="I7" s="115">
        <f>'2-2-4月報_月別患者数'!I7/11</f>
        <v>0.2727272727272727</v>
      </c>
      <c r="J7" s="114">
        <f>'2-2-4月報_月別患者数'!J7/11</f>
        <v>0</v>
      </c>
      <c r="K7" s="113">
        <f>'2-2-4月報_月別患者数'!K7/11</f>
        <v>1.2727272727272727</v>
      </c>
      <c r="L7" s="115">
        <f>'2-2-4月報_月別患者数'!L7/11</f>
        <v>1.2727272727272727</v>
      </c>
      <c r="M7" s="114">
        <f>'2-2-4月報_月別患者数'!M7/11</f>
        <v>0</v>
      </c>
      <c r="N7" s="109">
        <f>'2-2-4月報_月別患者数'!N7/6</f>
        <v>3.8333333333333335</v>
      </c>
      <c r="O7" s="110">
        <f>'2-2-4月報_月別患者数'!O7/6</f>
        <v>2</v>
      </c>
      <c r="P7" s="155">
        <f>'2-2-4月報_月別患者数'!P7/6</f>
        <v>1.8333333333333333</v>
      </c>
      <c r="Q7" s="109">
        <f>'2-2-4月報_月別患者数'!Q7/6</f>
        <v>0</v>
      </c>
      <c r="R7" s="160">
        <f>'2-2-4月報_月別患者数'!R7/6</f>
        <v>0</v>
      </c>
      <c r="S7" s="155">
        <f>'2-2-4月報_月別患者数'!S7/6</f>
        <v>0</v>
      </c>
      <c r="T7" s="109">
        <f>'2-2-4月報_月別患者数'!T7/6</f>
        <v>0</v>
      </c>
      <c r="U7" s="160">
        <f>'2-2-4月報_月別患者数'!U7/6</f>
        <v>0</v>
      </c>
      <c r="V7" s="111">
        <f>'2-2-4月報_月別患者数'!V7/6</f>
        <v>0</v>
      </c>
      <c r="W7" s="29"/>
      <c r="X7" s="101">
        <v>11</v>
      </c>
      <c r="Y7" s="102">
        <v>6</v>
      </c>
      <c r="Z7" s="2"/>
    </row>
    <row r="8" spans="1:26" ht="22.5" customHeight="1">
      <c r="A8" s="60" t="s">
        <v>126</v>
      </c>
      <c r="B8" s="112">
        <f>'2-2-4月報_月別患者数'!B8/11</f>
        <v>1</v>
      </c>
      <c r="C8" s="113">
        <f>'2-2-4月報_月別患者数'!C8/11</f>
        <v>0.5454545454545454</v>
      </c>
      <c r="D8" s="114">
        <f>'2-2-4月報_月別患者数'!D8/11</f>
        <v>0.45454545454545453</v>
      </c>
      <c r="E8" s="112">
        <f>'2-2-4月報_月別患者数'!E8/11</f>
        <v>0.6363636363636364</v>
      </c>
      <c r="F8" s="115">
        <f>'2-2-4月報_月別患者数'!F8/11</f>
        <v>0.5454545454545454</v>
      </c>
      <c r="G8" s="114">
        <f>'2-2-4月報_月別患者数'!G8/11</f>
        <v>0.09090909090909091</v>
      </c>
      <c r="H8" s="112">
        <f>'2-2-4月報_月別患者数'!H8/11</f>
        <v>0.18181818181818182</v>
      </c>
      <c r="I8" s="115">
        <f>'2-2-4月報_月別患者数'!I8/11</f>
        <v>0.09090909090909091</v>
      </c>
      <c r="J8" s="114">
        <f>'2-2-4月報_月別患者数'!J8/11</f>
        <v>0.09090909090909091</v>
      </c>
      <c r="K8" s="113">
        <f>'2-2-4月報_月別患者数'!K8/11</f>
        <v>1.0909090909090908</v>
      </c>
      <c r="L8" s="115">
        <f>'2-2-4月報_月別患者数'!L8/11</f>
        <v>0.9090909090909091</v>
      </c>
      <c r="M8" s="114">
        <f>'2-2-4月報_月別患者数'!M8/11</f>
        <v>0.18181818181818182</v>
      </c>
      <c r="N8" s="109">
        <f>'2-2-4月報_月別患者数'!N8/6</f>
        <v>3.1666666666666665</v>
      </c>
      <c r="O8" s="110">
        <f>'2-2-4月報_月別患者数'!O8/6</f>
        <v>2</v>
      </c>
      <c r="P8" s="155">
        <f>'2-2-4月報_月別患者数'!P8/6</f>
        <v>1.1666666666666667</v>
      </c>
      <c r="Q8" s="109">
        <f>'2-2-4月報_月別患者数'!Q8/6</f>
        <v>0.16666666666666666</v>
      </c>
      <c r="R8" s="160">
        <f>'2-2-4月報_月別患者数'!R8/6</f>
        <v>0.16666666666666666</v>
      </c>
      <c r="S8" s="155">
        <f>'2-2-4月報_月別患者数'!S8/6</f>
        <v>0</v>
      </c>
      <c r="T8" s="109">
        <f>'2-2-4月報_月別患者数'!T8/6</f>
        <v>0</v>
      </c>
      <c r="U8" s="160">
        <f>'2-2-4月報_月別患者数'!U8/6</f>
        <v>0</v>
      </c>
      <c r="V8" s="111">
        <f>'2-2-4月報_月別患者数'!V8/6</f>
        <v>0</v>
      </c>
      <c r="W8" s="29"/>
      <c r="X8" s="101">
        <v>11</v>
      </c>
      <c r="Y8" s="102">
        <v>6</v>
      </c>
      <c r="Z8" s="2"/>
    </row>
    <row r="9" spans="1:26" ht="22.5" customHeight="1">
      <c r="A9" s="60" t="s">
        <v>127</v>
      </c>
      <c r="B9" s="112">
        <f>'2-2-4月報_月別患者数'!B9/11</f>
        <v>1.0909090909090908</v>
      </c>
      <c r="C9" s="113">
        <f>'2-2-4月報_月別患者数'!C9/11</f>
        <v>0.5454545454545454</v>
      </c>
      <c r="D9" s="114">
        <f>'2-2-4月報_月別患者数'!D9/11</f>
        <v>0.5454545454545454</v>
      </c>
      <c r="E9" s="112">
        <f>'2-2-4月報_月別患者数'!E9/11</f>
        <v>0.2727272727272727</v>
      </c>
      <c r="F9" s="115">
        <f>'2-2-4月報_月別患者数'!F9/11</f>
        <v>0.2727272727272727</v>
      </c>
      <c r="G9" s="114">
        <f>'2-2-4月報_月別患者数'!G9/11</f>
        <v>0</v>
      </c>
      <c r="H9" s="112">
        <f>'2-2-4月報_月別患者数'!H9/11</f>
        <v>0.7272727272727273</v>
      </c>
      <c r="I9" s="115">
        <f>'2-2-4月報_月別患者数'!I9/11</f>
        <v>0.5454545454545454</v>
      </c>
      <c r="J9" s="114">
        <f>'2-2-4月報_月別患者数'!J9/11</f>
        <v>0.18181818181818182</v>
      </c>
      <c r="K9" s="113">
        <f>'2-2-4月報_月別患者数'!K9/11</f>
        <v>1.2727272727272727</v>
      </c>
      <c r="L9" s="115">
        <f>'2-2-4月報_月別患者数'!L9/11</f>
        <v>1.0909090909090908</v>
      </c>
      <c r="M9" s="114">
        <f>'2-2-4月報_月別患者数'!M9/11</f>
        <v>0.18181818181818182</v>
      </c>
      <c r="N9" s="109">
        <f>'2-2-4月報_月別患者数'!N9/6</f>
        <v>3.1666666666666665</v>
      </c>
      <c r="O9" s="110">
        <f>'2-2-4月報_月別患者数'!O9/6</f>
        <v>2.3333333333333335</v>
      </c>
      <c r="P9" s="155">
        <f>'2-2-4月報_月別患者数'!P9/6</f>
        <v>0.8333333333333334</v>
      </c>
      <c r="Q9" s="109">
        <f>'2-2-4月報_月別患者数'!Q9/6</f>
        <v>0</v>
      </c>
      <c r="R9" s="160">
        <f>'2-2-4月報_月別患者数'!R9/6</f>
        <v>0</v>
      </c>
      <c r="S9" s="155">
        <f>'2-2-4月報_月別患者数'!S9/6</f>
        <v>0</v>
      </c>
      <c r="T9" s="109">
        <f>'2-2-4月報_月別患者数'!T9/6</f>
        <v>0</v>
      </c>
      <c r="U9" s="160">
        <f>'2-2-4月報_月別患者数'!U9/6</f>
        <v>0</v>
      </c>
      <c r="V9" s="111">
        <f>'2-2-4月報_月別患者数'!V9/6</f>
        <v>0</v>
      </c>
      <c r="W9" s="29"/>
      <c r="X9" s="101">
        <v>11</v>
      </c>
      <c r="Y9" s="102">
        <v>6</v>
      </c>
      <c r="Z9" s="2"/>
    </row>
    <row r="10" spans="1:26" ht="22.5" customHeight="1">
      <c r="A10" s="60" t="s">
        <v>128</v>
      </c>
      <c r="B10" s="112">
        <f>'2-2-4月報_月別患者数'!B10/11</f>
        <v>1.4545454545454546</v>
      </c>
      <c r="C10" s="113">
        <f>'2-2-4月報_月別患者数'!C10/11</f>
        <v>0.8181818181818182</v>
      </c>
      <c r="D10" s="114">
        <f>'2-2-4月報_月別患者数'!D10/11</f>
        <v>0.6363636363636364</v>
      </c>
      <c r="E10" s="112">
        <f>'2-2-4月報_月別患者数'!E10/11</f>
        <v>0.36363636363636365</v>
      </c>
      <c r="F10" s="115">
        <f>'2-2-4月報_月別患者数'!F10/11</f>
        <v>0.2727272727272727</v>
      </c>
      <c r="G10" s="114">
        <f>'2-2-4月報_月別患者数'!G10/11</f>
        <v>0.09090909090909091</v>
      </c>
      <c r="H10" s="112">
        <f>'2-2-4月報_月別患者数'!H10/11</f>
        <v>0.5454545454545454</v>
      </c>
      <c r="I10" s="115">
        <f>'2-2-4月報_月別患者数'!I10/11</f>
        <v>0.18181818181818182</v>
      </c>
      <c r="J10" s="114">
        <f>'2-2-4月報_月別患者数'!J10/11</f>
        <v>0.36363636363636365</v>
      </c>
      <c r="K10" s="113">
        <f>'2-2-4月報_月別患者数'!K10/11</f>
        <v>0.7272727272727273</v>
      </c>
      <c r="L10" s="115">
        <f>'2-2-4月報_月別患者数'!L10/11</f>
        <v>0.5454545454545454</v>
      </c>
      <c r="M10" s="114">
        <f>'2-2-4月報_月別患者数'!M10/11</f>
        <v>0.18181818181818182</v>
      </c>
      <c r="N10" s="109">
        <f>'2-2-4月報_月別患者数'!N10/6</f>
        <v>3.3333333333333335</v>
      </c>
      <c r="O10" s="110">
        <f>'2-2-4月報_月別患者数'!O10/6</f>
        <v>2.1666666666666665</v>
      </c>
      <c r="P10" s="155">
        <f>'2-2-4月報_月別患者数'!P10/6</f>
        <v>1.1666666666666667</v>
      </c>
      <c r="Q10" s="109">
        <f>'2-2-4月報_月別患者数'!Q10/6</f>
        <v>0</v>
      </c>
      <c r="R10" s="160">
        <f>'2-2-4月報_月別患者数'!R10/6</f>
        <v>0</v>
      </c>
      <c r="S10" s="155">
        <f>'2-2-4月報_月別患者数'!S10/6</f>
        <v>0</v>
      </c>
      <c r="T10" s="109">
        <f>'2-2-4月報_月別患者数'!T10/6</f>
        <v>0</v>
      </c>
      <c r="U10" s="160">
        <f>'2-2-4月報_月別患者数'!U10/6</f>
        <v>0</v>
      </c>
      <c r="V10" s="111">
        <f>'2-2-4月報_月別患者数'!V10/6</f>
        <v>0</v>
      </c>
      <c r="W10" s="29"/>
      <c r="X10" s="101">
        <v>11</v>
      </c>
      <c r="Y10" s="102">
        <v>6</v>
      </c>
      <c r="Z10" s="2"/>
    </row>
    <row r="11" spans="1:26" ht="22.5" customHeight="1">
      <c r="A11" s="60" t="s">
        <v>129</v>
      </c>
      <c r="B11" s="112">
        <f>'2-2-4月報_月別患者数'!B11/11</f>
        <v>1.4545454545454546</v>
      </c>
      <c r="C11" s="113">
        <f>'2-2-4月報_月別患者数'!C11/11</f>
        <v>0.6363636363636364</v>
      </c>
      <c r="D11" s="114">
        <f>'2-2-4月報_月別患者数'!D11/11</f>
        <v>0.8181818181818182</v>
      </c>
      <c r="E11" s="112">
        <f>'2-2-4月報_月別患者数'!E11/11</f>
        <v>0.5454545454545454</v>
      </c>
      <c r="F11" s="115">
        <f>'2-2-4月報_月別患者数'!F11/11</f>
        <v>0.45454545454545453</v>
      </c>
      <c r="G11" s="114">
        <f>'2-2-4月報_月別患者数'!G11/11</f>
        <v>0.09090909090909091</v>
      </c>
      <c r="H11" s="112">
        <f>'2-2-4月報_月別患者数'!H11/11</f>
        <v>0.45454545454545453</v>
      </c>
      <c r="I11" s="115">
        <f>'2-2-4月報_月別患者数'!I11/11</f>
        <v>0.18181818181818182</v>
      </c>
      <c r="J11" s="114">
        <f>'2-2-4月報_月別患者数'!J11/11</f>
        <v>0.2727272727272727</v>
      </c>
      <c r="K11" s="113">
        <f>'2-2-4月報_月別患者数'!K11/11</f>
        <v>0.9090909090909091</v>
      </c>
      <c r="L11" s="115">
        <f>'2-2-4月報_月別患者数'!L11/11</f>
        <v>0.8181818181818182</v>
      </c>
      <c r="M11" s="114">
        <f>'2-2-4月報_月別患者数'!M11/11</f>
        <v>0.09090909090909091</v>
      </c>
      <c r="N11" s="109">
        <f>'2-2-4月報_月別患者数'!N11/6</f>
        <v>3.8333333333333335</v>
      </c>
      <c r="O11" s="110">
        <f>'2-2-4月報_月別患者数'!O11/6</f>
        <v>2.1666666666666665</v>
      </c>
      <c r="P11" s="155">
        <f>'2-2-4月報_月別患者数'!P11/6</f>
        <v>1.6666666666666667</v>
      </c>
      <c r="Q11" s="109">
        <f>'2-2-4月報_月別患者数'!Q11/6</f>
        <v>0</v>
      </c>
      <c r="R11" s="160">
        <f>'2-2-4月報_月別患者数'!R11/6</f>
        <v>0</v>
      </c>
      <c r="S11" s="155">
        <f>'2-2-4月報_月別患者数'!S11/6</f>
        <v>0</v>
      </c>
      <c r="T11" s="109">
        <f>'2-2-4月報_月別患者数'!T11/6</f>
        <v>0</v>
      </c>
      <c r="U11" s="160">
        <f>'2-2-4月報_月別患者数'!U11/6</f>
        <v>0</v>
      </c>
      <c r="V11" s="111">
        <f>'2-2-4月報_月別患者数'!V11/6</f>
        <v>0</v>
      </c>
      <c r="W11" s="29"/>
      <c r="X11" s="101">
        <v>11</v>
      </c>
      <c r="Y11" s="102">
        <v>6</v>
      </c>
      <c r="Z11" s="2"/>
    </row>
    <row r="12" spans="1:26" ht="22.5" customHeight="1">
      <c r="A12" s="60" t="s">
        <v>130</v>
      </c>
      <c r="B12" s="112">
        <f>'2-2-4月報_月別患者数'!B12/11</f>
        <v>1.1818181818181819</v>
      </c>
      <c r="C12" s="113">
        <f>'2-2-4月報_月別患者数'!C12/11</f>
        <v>0.2727272727272727</v>
      </c>
      <c r="D12" s="114">
        <f>'2-2-4月報_月別患者数'!D12/11</f>
        <v>0.9090909090909091</v>
      </c>
      <c r="E12" s="112">
        <f>'2-2-4月報_月別患者数'!E12/11</f>
        <v>0.7272727272727273</v>
      </c>
      <c r="F12" s="115">
        <f>'2-2-4月報_月別患者数'!F12/11</f>
        <v>0.45454545454545453</v>
      </c>
      <c r="G12" s="114">
        <f>'2-2-4月報_月別患者数'!G12/11</f>
        <v>0.2727272727272727</v>
      </c>
      <c r="H12" s="112">
        <f>'2-2-4月報_月別患者数'!H12/11</f>
        <v>0.36363636363636365</v>
      </c>
      <c r="I12" s="115">
        <f>'2-2-4月報_月別患者数'!I12/11</f>
        <v>0.2727272727272727</v>
      </c>
      <c r="J12" s="114">
        <f>'2-2-4月報_月別患者数'!J12/11</f>
        <v>0.09090909090909091</v>
      </c>
      <c r="K12" s="113">
        <f>'2-2-4月報_月別患者数'!K12/11</f>
        <v>0.6363636363636364</v>
      </c>
      <c r="L12" s="115">
        <f>'2-2-4月報_月別患者数'!L12/11</f>
        <v>0.6363636363636364</v>
      </c>
      <c r="M12" s="114">
        <f>'2-2-4月報_月別患者数'!M12/11</f>
        <v>0</v>
      </c>
      <c r="N12" s="109">
        <f>'2-2-4月報_月別患者数'!N12/6</f>
        <v>3.3333333333333335</v>
      </c>
      <c r="O12" s="110">
        <f>'2-2-4月報_月別患者数'!O12/6</f>
        <v>2.3333333333333335</v>
      </c>
      <c r="P12" s="155">
        <f>'2-2-4月報_月別患者数'!P12/6</f>
        <v>1</v>
      </c>
      <c r="Q12" s="109">
        <f>'2-2-4月報_月別患者数'!Q12/6</f>
        <v>0.16666666666666666</v>
      </c>
      <c r="R12" s="160">
        <f>'2-2-4月報_月別患者数'!R12/6</f>
        <v>0</v>
      </c>
      <c r="S12" s="155">
        <f>'2-2-4月報_月別患者数'!S12/6</f>
        <v>0.16666666666666666</v>
      </c>
      <c r="T12" s="109">
        <f>'2-2-4月報_月別患者数'!T12/6</f>
        <v>0</v>
      </c>
      <c r="U12" s="160">
        <f>'2-2-4月報_月別患者数'!U12/6</f>
        <v>0</v>
      </c>
      <c r="V12" s="111">
        <f>'2-2-4月報_月別患者数'!V12/6</f>
        <v>0</v>
      </c>
      <c r="W12" s="29"/>
      <c r="X12" s="101">
        <v>11</v>
      </c>
      <c r="Y12" s="102">
        <v>6</v>
      </c>
      <c r="Z12" s="2"/>
    </row>
    <row r="13" spans="1:26" ht="22.5" customHeight="1">
      <c r="A13" s="60" t="s">
        <v>131</v>
      </c>
      <c r="B13" s="112">
        <f>'2-2-4月報_月別患者数'!B13/11</f>
        <v>1</v>
      </c>
      <c r="C13" s="113">
        <f>'2-2-4月報_月別患者数'!C13/11</f>
        <v>0.6363636363636364</v>
      </c>
      <c r="D13" s="114">
        <f>'2-2-4月報_月別患者数'!D13/11</f>
        <v>0.36363636363636365</v>
      </c>
      <c r="E13" s="112">
        <f>'2-2-4月報_月別患者数'!E13/11</f>
        <v>0.36363636363636365</v>
      </c>
      <c r="F13" s="115">
        <f>'2-2-4月報_月別患者数'!F13/11</f>
        <v>0.36363636363636365</v>
      </c>
      <c r="G13" s="114">
        <f>'2-2-4月報_月別患者数'!G13/11</f>
        <v>0</v>
      </c>
      <c r="H13" s="112">
        <f>'2-2-4月報_月別患者数'!H13/11</f>
        <v>0.6363636363636364</v>
      </c>
      <c r="I13" s="115">
        <f>'2-2-4月報_月別患者数'!I13/11</f>
        <v>0.5454545454545454</v>
      </c>
      <c r="J13" s="114">
        <f>'2-2-4月報_月別患者数'!J13/11</f>
        <v>0.09090909090909091</v>
      </c>
      <c r="K13" s="113">
        <f>'2-2-4月報_月別患者数'!K13/11</f>
        <v>1.4545454545454546</v>
      </c>
      <c r="L13" s="115">
        <f>'2-2-4月報_月別患者数'!L13/11</f>
        <v>1.4545454545454546</v>
      </c>
      <c r="M13" s="114">
        <f>'2-2-4月報_月別患者数'!M13/11</f>
        <v>0</v>
      </c>
      <c r="N13" s="109">
        <f>'2-2-4月報_月別患者数'!N13/6</f>
        <v>3.1666666666666665</v>
      </c>
      <c r="O13" s="110">
        <f>'2-2-4月報_月別患者数'!O13/6</f>
        <v>2.5</v>
      </c>
      <c r="P13" s="155">
        <f>'2-2-4月報_月別患者数'!P13/6</f>
        <v>0.6666666666666666</v>
      </c>
      <c r="Q13" s="109">
        <f>'2-2-4月報_月別患者数'!Q13/6</f>
        <v>0</v>
      </c>
      <c r="R13" s="160">
        <f>'2-2-4月報_月別患者数'!R13/6</f>
        <v>0</v>
      </c>
      <c r="S13" s="155">
        <f>'2-2-4月報_月別患者数'!S13/6</f>
        <v>0</v>
      </c>
      <c r="T13" s="109">
        <f>'2-2-4月報_月別患者数'!T13/6</f>
        <v>0.16666666666666666</v>
      </c>
      <c r="U13" s="160">
        <f>'2-2-4月報_月別患者数'!U13/6</f>
        <v>0</v>
      </c>
      <c r="V13" s="111">
        <f>'2-2-4月報_月別患者数'!V13/6</f>
        <v>0.16666666666666666</v>
      </c>
      <c r="W13" s="29"/>
      <c r="X13" s="101">
        <v>11</v>
      </c>
      <c r="Y13" s="102">
        <v>6</v>
      </c>
      <c r="Z13" s="2"/>
    </row>
    <row r="14" spans="1:26" ht="22.5" customHeight="1">
      <c r="A14" s="60" t="s">
        <v>132</v>
      </c>
      <c r="B14" s="112">
        <f>'2-2-4月報_月別患者数'!B14/11</f>
        <v>1.1818181818181819</v>
      </c>
      <c r="C14" s="113">
        <f>'2-2-4月報_月別患者数'!C14/11</f>
        <v>0.5454545454545454</v>
      </c>
      <c r="D14" s="114">
        <f>'2-2-4月報_月別患者数'!D14/11</f>
        <v>0.6363636363636364</v>
      </c>
      <c r="E14" s="112">
        <f>'2-2-4月報_月別患者数'!E14/11</f>
        <v>0.36363636363636365</v>
      </c>
      <c r="F14" s="115">
        <f>'2-2-4月報_月別患者数'!F14/11</f>
        <v>0.36363636363636365</v>
      </c>
      <c r="G14" s="114">
        <f>'2-2-4月報_月別患者数'!G14/11</f>
        <v>0</v>
      </c>
      <c r="H14" s="112">
        <f>'2-2-4月報_月別患者数'!H14/11</f>
        <v>1</v>
      </c>
      <c r="I14" s="115">
        <f>'2-2-4月報_月別患者数'!I14/11</f>
        <v>0.36363636363636365</v>
      </c>
      <c r="J14" s="114">
        <f>'2-2-4月報_月別患者数'!J14/11</f>
        <v>0.6363636363636364</v>
      </c>
      <c r="K14" s="113">
        <f>'2-2-4月報_月別患者数'!K14/11</f>
        <v>1.3636363636363635</v>
      </c>
      <c r="L14" s="115">
        <f>'2-2-4月報_月別患者数'!L14/11</f>
        <v>1.2727272727272727</v>
      </c>
      <c r="M14" s="114">
        <f>'2-2-4月報_月別患者数'!M14/11</f>
        <v>0.09090909090909091</v>
      </c>
      <c r="N14" s="109">
        <f>'2-2-4月報_月別患者数'!N14/6</f>
        <v>3.3333333333333335</v>
      </c>
      <c r="O14" s="110">
        <f>'2-2-4月報_月別患者数'!O14/6</f>
        <v>2</v>
      </c>
      <c r="P14" s="155">
        <f>'2-2-4月報_月別患者数'!P14/6</f>
        <v>1.3333333333333333</v>
      </c>
      <c r="Q14" s="109">
        <f>'2-2-4月報_月別患者数'!Q14/6</f>
        <v>0.16666666666666666</v>
      </c>
      <c r="R14" s="160">
        <f>'2-2-4月報_月別患者数'!R14/6</f>
        <v>0</v>
      </c>
      <c r="S14" s="155">
        <f>'2-2-4月報_月別患者数'!S14/6</f>
        <v>0.16666666666666666</v>
      </c>
      <c r="T14" s="109">
        <f>'2-2-4月報_月別患者数'!T14/6</f>
        <v>0.3333333333333333</v>
      </c>
      <c r="U14" s="160">
        <f>'2-2-4月報_月別患者数'!U14/6</f>
        <v>0.3333333333333333</v>
      </c>
      <c r="V14" s="111">
        <f>'2-2-4月報_月別患者数'!V14/6</f>
        <v>0</v>
      </c>
      <c r="W14" s="29"/>
      <c r="X14" s="101">
        <v>11</v>
      </c>
      <c r="Y14" s="102">
        <v>6</v>
      </c>
      <c r="Z14" s="2"/>
    </row>
    <row r="15" spans="1:26" ht="22.5" customHeight="1">
      <c r="A15" s="60" t="s">
        <v>133</v>
      </c>
      <c r="B15" s="112">
        <f>'2-2-4月報_月別患者数'!B15/11</f>
        <v>1.0909090909090908</v>
      </c>
      <c r="C15" s="113">
        <f>'2-2-4月報_月別患者数'!C15/11</f>
        <v>0.45454545454545453</v>
      </c>
      <c r="D15" s="114">
        <f>'2-2-4月報_月別患者数'!D15/11</f>
        <v>0.6363636363636364</v>
      </c>
      <c r="E15" s="112">
        <f>'2-2-4月報_月別患者数'!E15/11</f>
        <v>0.36363636363636365</v>
      </c>
      <c r="F15" s="115">
        <f>'2-2-4月報_月別患者数'!F15/11</f>
        <v>0.09090909090909091</v>
      </c>
      <c r="G15" s="114">
        <f>'2-2-4月報_月別患者数'!G15/11</f>
        <v>0.2727272727272727</v>
      </c>
      <c r="H15" s="112">
        <f>'2-2-4月報_月別患者数'!H15/11</f>
        <v>0.7272727272727273</v>
      </c>
      <c r="I15" s="115">
        <f>'2-2-4月報_月別患者数'!I15/11</f>
        <v>0.2727272727272727</v>
      </c>
      <c r="J15" s="114">
        <f>'2-2-4月報_月別患者数'!J15/11</f>
        <v>0.45454545454545453</v>
      </c>
      <c r="K15" s="113">
        <f>'2-2-4月報_月別患者数'!K15/11</f>
        <v>0.8181818181818182</v>
      </c>
      <c r="L15" s="115">
        <f>'2-2-4月報_月別患者数'!L15/11</f>
        <v>0.8181818181818182</v>
      </c>
      <c r="M15" s="114">
        <f>'2-2-4月報_月別患者数'!M15/11</f>
        <v>0</v>
      </c>
      <c r="N15" s="109">
        <f>'2-2-4月報_月別患者数'!N15/6</f>
        <v>2.5</v>
      </c>
      <c r="O15" s="110">
        <f>'2-2-4月報_月別患者数'!O15/6</f>
        <v>1.1666666666666667</v>
      </c>
      <c r="P15" s="155">
        <f>'2-2-4月報_月別患者数'!P15/6</f>
        <v>1.3333333333333333</v>
      </c>
      <c r="Q15" s="109">
        <f>'2-2-4月報_月別患者数'!Q15/6</f>
        <v>0.16666666666666666</v>
      </c>
      <c r="R15" s="160">
        <f>'2-2-4月報_月別患者数'!R15/6</f>
        <v>0.16666666666666666</v>
      </c>
      <c r="S15" s="155">
        <f>'2-2-4月報_月別患者数'!S15/6</f>
        <v>0</v>
      </c>
      <c r="T15" s="109">
        <f>'2-2-4月報_月別患者数'!T15/6</f>
        <v>0</v>
      </c>
      <c r="U15" s="160">
        <f>'2-2-4月報_月別患者数'!U15/6</f>
        <v>0</v>
      </c>
      <c r="V15" s="111">
        <f>'2-2-4月報_月別患者数'!V15/6</f>
        <v>0</v>
      </c>
      <c r="W15" s="29"/>
      <c r="X15" s="101">
        <v>11</v>
      </c>
      <c r="Y15" s="102">
        <v>6</v>
      </c>
      <c r="Z15" s="2"/>
    </row>
    <row r="16" spans="1:26" ht="22.5" customHeight="1" thickBot="1">
      <c r="A16" s="60" t="s">
        <v>134</v>
      </c>
      <c r="B16" s="112">
        <f>'2-2-4月報_月別患者数'!B16/11</f>
        <v>1.5454545454545454</v>
      </c>
      <c r="C16" s="113">
        <f>'2-2-4月報_月別患者数'!C16/11</f>
        <v>0.8181818181818182</v>
      </c>
      <c r="D16" s="114">
        <f>'2-2-4月報_月別患者数'!D16/11</f>
        <v>0.7272727272727273</v>
      </c>
      <c r="E16" s="112">
        <f>'2-2-4月報_月別患者数'!E16/11</f>
        <v>0.5454545454545454</v>
      </c>
      <c r="F16" s="115">
        <f>'2-2-4月報_月別患者数'!F16/11</f>
        <v>0.36363636363636365</v>
      </c>
      <c r="G16" s="114">
        <f>'2-2-4月報_月別患者数'!G16/11</f>
        <v>0.18181818181818182</v>
      </c>
      <c r="H16" s="112">
        <f>'2-2-4月報_月別患者数'!H16/11</f>
        <v>0.45454545454545453</v>
      </c>
      <c r="I16" s="115">
        <f>'2-2-4月報_月別患者数'!I16/11</f>
        <v>0.18181818181818182</v>
      </c>
      <c r="J16" s="114">
        <f>'2-2-4月報_月別患者数'!J16/11</f>
        <v>0.2727272727272727</v>
      </c>
      <c r="K16" s="113">
        <f>'2-2-4月報_月別患者数'!K16/11</f>
        <v>0.9090909090909091</v>
      </c>
      <c r="L16" s="115">
        <f>'2-2-4月報_月別患者数'!L16/11</f>
        <v>0.9090909090909091</v>
      </c>
      <c r="M16" s="114">
        <f>'2-2-4月報_月別患者数'!M16/11</f>
        <v>0</v>
      </c>
      <c r="N16" s="109">
        <f>'2-2-4月報_月別患者数'!N16/6</f>
        <v>3.8333333333333335</v>
      </c>
      <c r="O16" s="110">
        <f>'2-2-4月報_月別患者数'!O16/6</f>
        <v>2.1666666666666665</v>
      </c>
      <c r="P16" s="155">
        <f>'2-2-4月報_月別患者数'!P16/6</f>
        <v>1.6666666666666667</v>
      </c>
      <c r="Q16" s="109">
        <f>'2-2-4月報_月別患者数'!Q16/6</f>
        <v>0.16666666666666666</v>
      </c>
      <c r="R16" s="160">
        <f>'2-2-4月報_月別患者数'!R16/6</f>
        <v>0.16666666666666666</v>
      </c>
      <c r="S16" s="155">
        <f>'2-2-4月報_月別患者数'!S16/6</f>
        <v>0</v>
      </c>
      <c r="T16" s="109">
        <f>'2-2-4月報_月別患者数'!T16/6</f>
        <v>0</v>
      </c>
      <c r="U16" s="160">
        <f>'2-2-4月報_月別患者数'!U16/6</f>
        <v>0</v>
      </c>
      <c r="V16" s="111">
        <f>'2-2-4月報_月別患者数'!V16/6</f>
        <v>0</v>
      </c>
      <c r="W16" s="29"/>
      <c r="X16" s="103">
        <v>11</v>
      </c>
      <c r="Y16" s="104">
        <v>6</v>
      </c>
      <c r="Z16" s="2"/>
    </row>
    <row r="17" spans="1:26" ht="25.5" customHeight="1" thickTop="1">
      <c r="A17" s="73" t="s">
        <v>5</v>
      </c>
      <c r="B17" s="116">
        <f>'2-2-4月報_月別患者数'!B17/11</f>
        <v>16.09090909090909</v>
      </c>
      <c r="C17" s="117">
        <f>'2-2-4月報_月別患者数'!C17/11</f>
        <v>6.545454545454546</v>
      </c>
      <c r="D17" s="118">
        <f>'2-2-4月報_月別患者数'!D17/11</f>
        <v>9.545454545454545</v>
      </c>
      <c r="E17" s="116">
        <f>'2-2-4月報_月別患者数'!E17/11</f>
        <v>6.636363636363637</v>
      </c>
      <c r="F17" s="119">
        <f>'2-2-4月報_月別患者数'!F17/11</f>
        <v>4.363636363636363</v>
      </c>
      <c r="G17" s="118">
        <f>'2-2-4月報_月別患者数'!G17/11</f>
        <v>2.272727272727273</v>
      </c>
      <c r="H17" s="116">
        <f>'2-2-4月報_月別患者数'!H17/11</f>
        <v>6.636363636363637</v>
      </c>
      <c r="I17" s="119">
        <f>'2-2-4月報_月別患者数'!I17/11</f>
        <v>3.3636363636363638</v>
      </c>
      <c r="J17" s="118">
        <f>'2-2-4月報_月別患者数'!J17/11</f>
        <v>3.272727272727273</v>
      </c>
      <c r="K17" s="117">
        <f>'2-2-4月報_月別患者数'!K17/11</f>
        <v>12.363636363636363</v>
      </c>
      <c r="L17" s="119">
        <f>'2-2-4月報_月別患者数'!L17/11</f>
        <v>11.454545454545455</v>
      </c>
      <c r="M17" s="118">
        <f>'2-2-4月報_月別患者数'!M17/11</f>
        <v>0.9090909090909091</v>
      </c>
      <c r="N17" s="116">
        <f>'2-2-4月報_月別患者数'!N17/6</f>
        <v>41.5</v>
      </c>
      <c r="O17" s="117">
        <f>'2-2-4月報_月別患者数'!O17/6</f>
        <v>27.166666666666668</v>
      </c>
      <c r="P17" s="156">
        <f>'2-2-4月報_月別患者数'!P17/6</f>
        <v>14.333333333333334</v>
      </c>
      <c r="Q17" s="116">
        <f>'2-2-4月報_月別患者数'!Q17/6</f>
        <v>1.3333333333333333</v>
      </c>
      <c r="R17" s="119">
        <f>'2-2-4月報_月別患者数'!R17/6</f>
        <v>0.6666666666666666</v>
      </c>
      <c r="S17" s="156">
        <f>'2-2-4月報_月別患者数'!S17/6</f>
        <v>0.6666666666666666</v>
      </c>
      <c r="T17" s="116">
        <f>'2-2-4月報_月別患者数'!T17/6</f>
        <v>0.5</v>
      </c>
      <c r="U17" s="119">
        <f>'2-2-4月報_月別患者数'!U17/6</f>
        <v>0.3333333333333333</v>
      </c>
      <c r="V17" s="118">
        <f>'2-2-4月報_月別患者数'!V17/6</f>
        <v>0.16666666666666666</v>
      </c>
      <c r="W17" s="29"/>
      <c r="X17" s="98"/>
      <c r="Y17" s="98"/>
      <c r="Z17" s="3"/>
    </row>
    <row r="18" spans="1:25" s="58" customFormat="1" ht="35.25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29"/>
      <c r="X18" s="29"/>
      <c r="Y18" s="29"/>
    </row>
    <row r="19" ht="13.5">
      <c r="W19" s="29"/>
    </row>
    <row r="20" ht="13.5">
      <c r="W20" s="29"/>
    </row>
    <row r="21" ht="11.25" customHeight="1">
      <c r="W21" s="29"/>
    </row>
    <row r="22" ht="13.5">
      <c r="W22" s="29"/>
    </row>
    <row r="23" ht="13.5">
      <c r="W23" s="29"/>
    </row>
    <row r="24" ht="13.5">
      <c r="W24" s="29"/>
    </row>
    <row r="25" ht="13.5">
      <c r="W25" s="29"/>
    </row>
    <row r="26" ht="13.5">
      <c r="W26" s="29"/>
    </row>
    <row r="27" ht="13.5">
      <c r="W27" s="29"/>
    </row>
    <row r="28" ht="13.5">
      <c r="W28" s="29"/>
    </row>
    <row r="29" ht="13.5">
      <c r="W29" s="29"/>
    </row>
    <row r="30" ht="13.5">
      <c r="W30" s="29"/>
    </row>
    <row r="31" ht="13.5">
      <c r="W31" s="29"/>
    </row>
    <row r="32" ht="13.5">
      <c r="W32" s="29"/>
    </row>
    <row r="33" ht="13.5">
      <c r="W33" s="29"/>
    </row>
    <row r="34" ht="13.5">
      <c r="W34" s="29"/>
    </row>
    <row r="35" ht="13.5">
      <c r="W35" s="29"/>
    </row>
    <row r="36" ht="13.5">
      <c r="W36" s="29"/>
    </row>
    <row r="37" ht="13.5">
      <c r="W37" s="29"/>
    </row>
    <row r="38" ht="13.5">
      <c r="W38" s="29"/>
    </row>
    <row r="39" ht="13.5">
      <c r="W39" s="24"/>
    </row>
  </sheetData>
  <mergeCells count="13">
    <mergeCell ref="K3:M3"/>
    <mergeCell ref="B2:M2"/>
    <mergeCell ref="N3:P3"/>
    <mergeCell ref="A2:A3"/>
    <mergeCell ref="B3:D3"/>
    <mergeCell ref="E3:G3"/>
    <mergeCell ref="H3:J3"/>
    <mergeCell ref="Q3:S3"/>
    <mergeCell ref="N2:V2"/>
    <mergeCell ref="T3:V3"/>
    <mergeCell ref="X2:Y2"/>
    <mergeCell ref="X3:X4"/>
    <mergeCell ref="Y3:Y4"/>
  </mergeCells>
  <printOptions/>
  <pageMargins left="0.5118110236220472" right="0.1968503937007874" top="0.72" bottom="0.5118110236220472" header="0.5118110236220472" footer="0.4330708661417323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="85" zoomScaleNormal="85"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13" width="6.75390625" style="1" customWidth="1"/>
    <col min="14" max="22" width="7.125" style="1" customWidth="1"/>
    <col min="23" max="23" width="3.625" style="1" customWidth="1"/>
    <col min="24" max="24" width="1.37890625" style="1" customWidth="1"/>
    <col min="25" max="16384" width="9.00390625" style="1" customWidth="1"/>
  </cols>
  <sheetData>
    <row r="1" spans="1:22" ht="27.75" customHeight="1">
      <c r="A1" s="52" t="s">
        <v>119</v>
      </c>
      <c r="T1" s="57"/>
      <c r="V1" s="57" t="s">
        <v>14</v>
      </c>
    </row>
    <row r="2" spans="1:23" s="7" customFormat="1" ht="24" customHeight="1">
      <c r="A2" s="217"/>
      <c r="B2" s="230" t="s">
        <v>104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  <c r="N2" s="214" t="s">
        <v>12</v>
      </c>
      <c r="O2" s="239"/>
      <c r="P2" s="239"/>
      <c r="Q2" s="239"/>
      <c r="R2" s="239"/>
      <c r="S2" s="239"/>
      <c r="T2" s="239"/>
      <c r="U2" s="239"/>
      <c r="V2" s="240"/>
      <c r="W2" s="61"/>
    </row>
    <row r="3" spans="1:24" s="9" customFormat="1" ht="188.25" customHeight="1">
      <c r="A3" s="221"/>
      <c r="B3" s="222" t="s">
        <v>26</v>
      </c>
      <c r="C3" s="223"/>
      <c r="D3" s="224"/>
      <c r="E3" s="225" t="s">
        <v>146</v>
      </c>
      <c r="F3" s="223"/>
      <c r="G3" s="224"/>
      <c r="H3" s="222" t="s">
        <v>103</v>
      </c>
      <c r="I3" s="223"/>
      <c r="J3" s="224"/>
      <c r="K3" s="223" t="s">
        <v>27</v>
      </c>
      <c r="L3" s="223"/>
      <c r="M3" s="224"/>
      <c r="N3" s="225" t="s">
        <v>145</v>
      </c>
      <c r="O3" s="241"/>
      <c r="P3" s="242"/>
      <c r="Q3" s="244" t="s">
        <v>144</v>
      </c>
      <c r="R3" s="245"/>
      <c r="S3" s="246"/>
      <c r="T3" s="222" t="s">
        <v>28</v>
      </c>
      <c r="U3" s="223"/>
      <c r="V3" s="224"/>
      <c r="W3" s="63"/>
      <c r="X3" s="8"/>
    </row>
    <row r="4" spans="1:24" ht="18" customHeight="1">
      <c r="A4" s="85" t="s">
        <v>24</v>
      </c>
      <c r="B4" s="86" t="s">
        <v>100</v>
      </c>
      <c r="C4" s="87" t="s">
        <v>101</v>
      </c>
      <c r="D4" s="89" t="s">
        <v>102</v>
      </c>
      <c r="E4" s="86" t="s">
        <v>100</v>
      </c>
      <c r="F4" s="88" t="s">
        <v>101</v>
      </c>
      <c r="G4" s="89" t="s">
        <v>102</v>
      </c>
      <c r="H4" s="86" t="s">
        <v>100</v>
      </c>
      <c r="I4" s="88" t="s">
        <v>101</v>
      </c>
      <c r="J4" s="89" t="s">
        <v>102</v>
      </c>
      <c r="K4" s="87" t="s">
        <v>100</v>
      </c>
      <c r="L4" s="88" t="s">
        <v>101</v>
      </c>
      <c r="M4" s="89" t="s">
        <v>102</v>
      </c>
      <c r="N4" s="86" t="s">
        <v>100</v>
      </c>
      <c r="O4" s="88" t="s">
        <v>101</v>
      </c>
      <c r="P4" s="89" t="s">
        <v>102</v>
      </c>
      <c r="Q4" s="86" t="s">
        <v>100</v>
      </c>
      <c r="R4" s="88" t="s">
        <v>101</v>
      </c>
      <c r="S4" s="89" t="s">
        <v>102</v>
      </c>
      <c r="T4" s="86" t="s">
        <v>100</v>
      </c>
      <c r="U4" s="88" t="s">
        <v>101</v>
      </c>
      <c r="V4" s="89" t="s">
        <v>102</v>
      </c>
      <c r="W4" s="68"/>
      <c r="X4" s="2"/>
    </row>
    <row r="5" spans="1:24" ht="23.25" customHeight="1">
      <c r="A5" s="59" t="s">
        <v>58</v>
      </c>
      <c r="B5" s="90">
        <f>C5+D5</f>
        <v>0</v>
      </c>
      <c r="C5" s="91">
        <v>0</v>
      </c>
      <c r="D5" s="92">
        <v>0</v>
      </c>
      <c r="E5" s="90">
        <f aca="true" t="shared" si="0" ref="E5:E21">F5+G5</f>
        <v>0</v>
      </c>
      <c r="F5" s="93">
        <v>0</v>
      </c>
      <c r="G5" s="92">
        <v>0</v>
      </c>
      <c r="H5" s="90">
        <f aca="true" t="shared" si="1" ref="H5:H21">I5+J5</f>
        <v>0</v>
      </c>
      <c r="I5" s="93">
        <v>0</v>
      </c>
      <c r="J5" s="92">
        <v>0</v>
      </c>
      <c r="K5" s="91">
        <f aca="true" t="shared" si="2" ref="K5:K21">L5+M5</f>
        <v>0</v>
      </c>
      <c r="L5" s="93">
        <v>0</v>
      </c>
      <c r="M5" s="92">
        <v>0</v>
      </c>
      <c r="N5" s="70">
        <f aca="true" t="shared" si="3" ref="N5:N21">O5+P5</f>
        <v>5</v>
      </c>
      <c r="O5" s="83">
        <v>4</v>
      </c>
      <c r="P5" s="148">
        <v>1</v>
      </c>
      <c r="Q5" s="70">
        <f aca="true" t="shared" si="4" ref="Q5:Q21">R5+S5</f>
        <v>0</v>
      </c>
      <c r="R5" s="71">
        <v>0</v>
      </c>
      <c r="S5" s="72">
        <v>0</v>
      </c>
      <c r="T5" s="70">
        <f aca="true" t="shared" si="5" ref="T5:T21">U5+V5</f>
        <v>0</v>
      </c>
      <c r="U5" s="71">
        <v>0</v>
      </c>
      <c r="V5" s="72">
        <v>0</v>
      </c>
      <c r="W5" s="68"/>
      <c r="X5" s="2"/>
    </row>
    <row r="6" spans="1:24" ht="23.25" customHeight="1">
      <c r="A6" s="60" t="s">
        <v>60</v>
      </c>
      <c r="B6" s="94">
        <f aca="true" t="shared" si="6" ref="B6:B21">C6+D6</f>
        <v>0</v>
      </c>
      <c r="C6" s="95">
        <v>0</v>
      </c>
      <c r="D6" s="96">
        <v>0</v>
      </c>
      <c r="E6" s="94">
        <f t="shared" si="0"/>
        <v>0</v>
      </c>
      <c r="F6" s="97">
        <v>0</v>
      </c>
      <c r="G6" s="96">
        <v>0</v>
      </c>
      <c r="H6" s="94">
        <f t="shared" si="1"/>
        <v>0</v>
      </c>
      <c r="I6" s="97">
        <v>0</v>
      </c>
      <c r="J6" s="96">
        <v>0</v>
      </c>
      <c r="K6" s="95">
        <f t="shared" si="2"/>
        <v>0</v>
      </c>
      <c r="L6" s="97">
        <v>0</v>
      </c>
      <c r="M6" s="96">
        <v>0</v>
      </c>
      <c r="N6" s="70">
        <f t="shared" si="3"/>
        <v>1</v>
      </c>
      <c r="O6" s="83">
        <v>0</v>
      </c>
      <c r="P6" s="148">
        <v>1</v>
      </c>
      <c r="Q6" s="70">
        <f t="shared" si="4"/>
        <v>3</v>
      </c>
      <c r="R6" s="71">
        <v>3</v>
      </c>
      <c r="S6" s="72">
        <v>0</v>
      </c>
      <c r="T6" s="70">
        <f t="shared" si="5"/>
        <v>0</v>
      </c>
      <c r="U6" s="71">
        <v>0</v>
      </c>
      <c r="V6" s="72">
        <v>0</v>
      </c>
      <c r="W6" s="68"/>
      <c r="X6" s="2"/>
    </row>
    <row r="7" spans="1:24" ht="23.25" customHeight="1">
      <c r="A7" s="60" t="s">
        <v>62</v>
      </c>
      <c r="B7" s="94">
        <f t="shared" si="6"/>
        <v>0</v>
      </c>
      <c r="C7" s="95">
        <v>0</v>
      </c>
      <c r="D7" s="96">
        <v>0</v>
      </c>
      <c r="E7" s="94">
        <f t="shared" si="0"/>
        <v>0</v>
      </c>
      <c r="F7" s="97">
        <v>0</v>
      </c>
      <c r="G7" s="96">
        <v>0</v>
      </c>
      <c r="H7" s="94">
        <f t="shared" si="1"/>
        <v>0</v>
      </c>
      <c r="I7" s="97">
        <v>0</v>
      </c>
      <c r="J7" s="96">
        <v>0</v>
      </c>
      <c r="K7" s="95">
        <f t="shared" si="2"/>
        <v>0</v>
      </c>
      <c r="L7" s="97">
        <v>0</v>
      </c>
      <c r="M7" s="96">
        <v>0</v>
      </c>
      <c r="N7" s="70">
        <f t="shared" si="3"/>
        <v>1</v>
      </c>
      <c r="O7" s="83">
        <v>1</v>
      </c>
      <c r="P7" s="148">
        <v>0</v>
      </c>
      <c r="Q7" s="70">
        <f t="shared" si="4"/>
        <v>0</v>
      </c>
      <c r="R7" s="71">
        <v>0</v>
      </c>
      <c r="S7" s="72">
        <v>0</v>
      </c>
      <c r="T7" s="70">
        <f t="shared" si="5"/>
        <v>0</v>
      </c>
      <c r="U7" s="71">
        <v>0</v>
      </c>
      <c r="V7" s="72">
        <v>0</v>
      </c>
      <c r="W7" s="68"/>
      <c r="X7" s="2"/>
    </row>
    <row r="8" spans="1:24" ht="23.25" customHeight="1">
      <c r="A8" s="60" t="s">
        <v>97</v>
      </c>
      <c r="B8" s="94">
        <f t="shared" si="6"/>
        <v>0</v>
      </c>
      <c r="C8" s="95">
        <v>0</v>
      </c>
      <c r="D8" s="96">
        <v>0</v>
      </c>
      <c r="E8" s="94">
        <f t="shared" si="0"/>
        <v>0</v>
      </c>
      <c r="F8" s="97">
        <v>0</v>
      </c>
      <c r="G8" s="96">
        <v>0</v>
      </c>
      <c r="H8" s="94">
        <f t="shared" si="1"/>
        <v>0</v>
      </c>
      <c r="I8" s="97">
        <v>0</v>
      </c>
      <c r="J8" s="96">
        <v>0</v>
      </c>
      <c r="K8" s="95">
        <f t="shared" si="2"/>
        <v>0</v>
      </c>
      <c r="L8" s="97">
        <v>0</v>
      </c>
      <c r="M8" s="96">
        <v>0</v>
      </c>
      <c r="N8" s="70">
        <f t="shared" si="3"/>
        <v>0</v>
      </c>
      <c r="O8" s="83">
        <v>0</v>
      </c>
      <c r="P8" s="148">
        <v>0</v>
      </c>
      <c r="Q8" s="70">
        <f t="shared" si="4"/>
        <v>0</v>
      </c>
      <c r="R8" s="71">
        <v>0</v>
      </c>
      <c r="S8" s="72">
        <v>0</v>
      </c>
      <c r="T8" s="70">
        <f t="shared" si="5"/>
        <v>0</v>
      </c>
      <c r="U8" s="71">
        <v>0</v>
      </c>
      <c r="V8" s="72">
        <v>0</v>
      </c>
      <c r="W8" s="68"/>
      <c r="X8" s="2"/>
    </row>
    <row r="9" spans="1:24" ht="23.25" customHeight="1">
      <c r="A9" s="60" t="s">
        <v>98</v>
      </c>
      <c r="B9" s="94">
        <f t="shared" si="6"/>
        <v>18</v>
      </c>
      <c r="C9" s="95">
        <v>4</v>
      </c>
      <c r="D9" s="96">
        <v>14</v>
      </c>
      <c r="E9" s="94">
        <f t="shared" si="0"/>
        <v>0</v>
      </c>
      <c r="F9" s="97">
        <v>0</v>
      </c>
      <c r="G9" s="96">
        <v>0</v>
      </c>
      <c r="H9" s="94">
        <f t="shared" si="1"/>
        <v>10</v>
      </c>
      <c r="I9" s="97">
        <v>3</v>
      </c>
      <c r="J9" s="96">
        <v>7</v>
      </c>
      <c r="K9" s="95">
        <f t="shared" si="2"/>
        <v>6</v>
      </c>
      <c r="L9" s="97">
        <v>5</v>
      </c>
      <c r="M9" s="96">
        <v>1</v>
      </c>
      <c r="N9" s="70">
        <f t="shared" si="3"/>
        <v>0</v>
      </c>
      <c r="O9" s="83">
        <v>0</v>
      </c>
      <c r="P9" s="148">
        <v>0</v>
      </c>
      <c r="Q9" s="70">
        <f t="shared" si="4"/>
        <v>0</v>
      </c>
      <c r="R9" s="71">
        <v>0</v>
      </c>
      <c r="S9" s="72">
        <v>0</v>
      </c>
      <c r="T9" s="70">
        <f t="shared" si="5"/>
        <v>0</v>
      </c>
      <c r="U9" s="71">
        <v>0</v>
      </c>
      <c r="V9" s="72">
        <v>0</v>
      </c>
      <c r="W9" s="68"/>
      <c r="X9" s="2"/>
    </row>
    <row r="10" spans="1:24" ht="23.25" customHeight="1">
      <c r="A10" s="60" t="s">
        <v>99</v>
      </c>
      <c r="B10" s="94">
        <f t="shared" si="6"/>
        <v>51</v>
      </c>
      <c r="C10" s="95">
        <v>18</v>
      </c>
      <c r="D10" s="96">
        <v>33</v>
      </c>
      <c r="E10" s="94">
        <f t="shared" si="0"/>
        <v>5</v>
      </c>
      <c r="F10" s="97">
        <v>4</v>
      </c>
      <c r="G10" s="96">
        <v>1</v>
      </c>
      <c r="H10" s="94">
        <f t="shared" si="1"/>
        <v>17</v>
      </c>
      <c r="I10" s="97">
        <v>8</v>
      </c>
      <c r="J10" s="96">
        <v>9</v>
      </c>
      <c r="K10" s="95">
        <f t="shared" si="2"/>
        <v>36</v>
      </c>
      <c r="L10" s="97">
        <v>33</v>
      </c>
      <c r="M10" s="96">
        <v>3</v>
      </c>
      <c r="N10" s="70">
        <f t="shared" si="3"/>
        <v>2</v>
      </c>
      <c r="O10" s="83">
        <v>2</v>
      </c>
      <c r="P10" s="148">
        <v>0</v>
      </c>
      <c r="Q10" s="70">
        <f t="shared" si="4"/>
        <v>0</v>
      </c>
      <c r="R10" s="71">
        <v>0</v>
      </c>
      <c r="S10" s="72">
        <v>0</v>
      </c>
      <c r="T10" s="70">
        <f t="shared" si="5"/>
        <v>0</v>
      </c>
      <c r="U10" s="71">
        <v>0</v>
      </c>
      <c r="V10" s="72">
        <v>0</v>
      </c>
      <c r="W10" s="68"/>
      <c r="X10" s="2"/>
    </row>
    <row r="11" spans="1:24" ht="23.25" customHeight="1">
      <c r="A11" s="60" t="s">
        <v>70</v>
      </c>
      <c r="B11" s="94">
        <f t="shared" si="6"/>
        <v>48</v>
      </c>
      <c r="C11" s="95">
        <v>26</v>
      </c>
      <c r="D11" s="96">
        <v>22</v>
      </c>
      <c r="E11" s="94">
        <f t="shared" si="0"/>
        <v>16</v>
      </c>
      <c r="F11" s="97">
        <v>6</v>
      </c>
      <c r="G11" s="96">
        <v>10</v>
      </c>
      <c r="H11" s="94">
        <f t="shared" si="1"/>
        <v>12</v>
      </c>
      <c r="I11" s="97">
        <v>3</v>
      </c>
      <c r="J11" s="96">
        <v>9</v>
      </c>
      <c r="K11" s="95">
        <f t="shared" si="2"/>
        <v>27</v>
      </c>
      <c r="L11" s="97">
        <v>27</v>
      </c>
      <c r="M11" s="96">
        <v>0</v>
      </c>
      <c r="N11" s="70">
        <f t="shared" si="3"/>
        <v>0</v>
      </c>
      <c r="O11" s="83">
        <v>0</v>
      </c>
      <c r="P11" s="148">
        <v>0</v>
      </c>
      <c r="Q11" s="70">
        <f t="shared" si="4"/>
        <v>0</v>
      </c>
      <c r="R11" s="71">
        <v>0</v>
      </c>
      <c r="S11" s="72">
        <v>0</v>
      </c>
      <c r="T11" s="70">
        <f t="shared" si="5"/>
        <v>0</v>
      </c>
      <c r="U11" s="71">
        <v>0</v>
      </c>
      <c r="V11" s="72">
        <v>0</v>
      </c>
      <c r="W11" s="68"/>
      <c r="X11" s="2"/>
    </row>
    <row r="12" spans="1:24" ht="23.25" customHeight="1">
      <c r="A12" s="60" t="s">
        <v>72</v>
      </c>
      <c r="B12" s="94">
        <f t="shared" si="6"/>
        <v>25</v>
      </c>
      <c r="C12" s="95">
        <v>9</v>
      </c>
      <c r="D12" s="96">
        <v>16</v>
      </c>
      <c r="E12" s="94">
        <f t="shared" si="0"/>
        <v>9</v>
      </c>
      <c r="F12" s="97">
        <v>8</v>
      </c>
      <c r="G12" s="96">
        <v>1</v>
      </c>
      <c r="H12" s="94">
        <f t="shared" si="1"/>
        <v>9</v>
      </c>
      <c r="I12" s="97">
        <v>7</v>
      </c>
      <c r="J12" s="96">
        <v>2</v>
      </c>
      <c r="K12" s="95">
        <f t="shared" si="2"/>
        <v>31</v>
      </c>
      <c r="L12" s="97">
        <v>27</v>
      </c>
      <c r="M12" s="96">
        <v>4</v>
      </c>
      <c r="N12" s="70">
        <f t="shared" si="3"/>
        <v>0</v>
      </c>
      <c r="O12" s="83">
        <v>0</v>
      </c>
      <c r="P12" s="148">
        <v>0</v>
      </c>
      <c r="Q12" s="70">
        <f t="shared" si="4"/>
        <v>0</v>
      </c>
      <c r="R12" s="71">
        <v>0</v>
      </c>
      <c r="S12" s="72">
        <v>0</v>
      </c>
      <c r="T12" s="70">
        <f t="shared" si="5"/>
        <v>0</v>
      </c>
      <c r="U12" s="71">
        <v>0</v>
      </c>
      <c r="V12" s="72">
        <v>0</v>
      </c>
      <c r="W12" s="68"/>
      <c r="X12" s="2"/>
    </row>
    <row r="13" spans="1:24" ht="23.25" customHeight="1">
      <c r="A13" s="60" t="s">
        <v>74</v>
      </c>
      <c r="B13" s="94">
        <f t="shared" si="6"/>
        <v>12</v>
      </c>
      <c r="C13" s="95">
        <v>5</v>
      </c>
      <c r="D13" s="96">
        <v>7</v>
      </c>
      <c r="E13" s="94">
        <f t="shared" si="0"/>
        <v>8</v>
      </c>
      <c r="F13" s="97">
        <v>6</v>
      </c>
      <c r="G13" s="96">
        <v>2</v>
      </c>
      <c r="H13" s="94">
        <f t="shared" si="1"/>
        <v>12</v>
      </c>
      <c r="I13" s="97">
        <v>7</v>
      </c>
      <c r="J13" s="96">
        <v>5</v>
      </c>
      <c r="K13" s="95">
        <f t="shared" si="2"/>
        <v>11</v>
      </c>
      <c r="L13" s="97">
        <v>10</v>
      </c>
      <c r="M13" s="96">
        <v>1</v>
      </c>
      <c r="N13" s="70">
        <f t="shared" si="3"/>
        <v>4</v>
      </c>
      <c r="O13" s="83">
        <v>3</v>
      </c>
      <c r="P13" s="148">
        <v>1</v>
      </c>
      <c r="Q13" s="70">
        <f t="shared" si="4"/>
        <v>0</v>
      </c>
      <c r="R13" s="71">
        <v>0</v>
      </c>
      <c r="S13" s="72">
        <v>0</v>
      </c>
      <c r="T13" s="70">
        <f t="shared" si="5"/>
        <v>0</v>
      </c>
      <c r="U13" s="71">
        <v>0</v>
      </c>
      <c r="V13" s="72">
        <v>0</v>
      </c>
      <c r="W13" s="68"/>
      <c r="X13" s="2"/>
    </row>
    <row r="14" spans="1:24" ht="23.25" customHeight="1">
      <c r="A14" s="60" t="s">
        <v>76</v>
      </c>
      <c r="B14" s="94">
        <f t="shared" si="6"/>
        <v>12</v>
      </c>
      <c r="C14" s="95">
        <v>5</v>
      </c>
      <c r="D14" s="96">
        <v>7</v>
      </c>
      <c r="E14" s="94">
        <f t="shared" si="0"/>
        <v>8</v>
      </c>
      <c r="F14" s="97">
        <v>5</v>
      </c>
      <c r="G14" s="96">
        <v>3</v>
      </c>
      <c r="H14" s="94">
        <f t="shared" si="1"/>
        <v>6</v>
      </c>
      <c r="I14" s="97">
        <v>4</v>
      </c>
      <c r="J14" s="96">
        <v>2</v>
      </c>
      <c r="K14" s="95">
        <f t="shared" si="2"/>
        <v>8</v>
      </c>
      <c r="L14" s="97">
        <v>8</v>
      </c>
      <c r="M14" s="96">
        <v>0</v>
      </c>
      <c r="N14" s="70">
        <f t="shared" si="3"/>
        <v>4</v>
      </c>
      <c r="O14" s="83">
        <v>4</v>
      </c>
      <c r="P14" s="148">
        <v>0</v>
      </c>
      <c r="Q14" s="70">
        <f t="shared" si="4"/>
        <v>0</v>
      </c>
      <c r="R14" s="71">
        <v>0</v>
      </c>
      <c r="S14" s="72">
        <v>0</v>
      </c>
      <c r="T14" s="70">
        <f t="shared" si="5"/>
        <v>0</v>
      </c>
      <c r="U14" s="71">
        <v>0</v>
      </c>
      <c r="V14" s="72">
        <v>0</v>
      </c>
      <c r="W14" s="68"/>
      <c r="X14" s="2"/>
    </row>
    <row r="15" spans="1:24" ht="23.25" customHeight="1">
      <c r="A15" s="60" t="s">
        <v>78</v>
      </c>
      <c r="B15" s="94">
        <f t="shared" si="6"/>
        <v>4</v>
      </c>
      <c r="C15" s="95">
        <v>3</v>
      </c>
      <c r="D15" s="96">
        <v>1</v>
      </c>
      <c r="E15" s="94">
        <f t="shared" si="0"/>
        <v>4</v>
      </c>
      <c r="F15" s="97">
        <v>2</v>
      </c>
      <c r="G15" s="96">
        <v>2</v>
      </c>
      <c r="H15" s="94">
        <f t="shared" si="1"/>
        <v>0</v>
      </c>
      <c r="I15" s="97">
        <v>0</v>
      </c>
      <c r="J15" s="96">
        <v>0</v>
      </c>
      <c r="K15" s="95">
        <f t="shared" si="2"/>
        <v>7</v>
      </c>
      <c r="L15" s="97">
        <v>7</v>
      </c>
      <c r="M15" s="96">
        <v>0</v>
      </c>
      <c r="N15" s="70">
        <f t="shared" si="3"/>
        <v>2</v>
      </c>
      <c r="O15" s="83">
        <v>1</v>
      </c>
      <c r="P15" s="148">
        <v>1</v>
      </c>
      <c r="Q15" s="70">
        <f t="shared" si="4"/>
        <v>2</v>
      </c>
      <c r="R15" s="71">
        <v>0</v>
      </c>
      <c r="S15" s="72">
        <v>2</v>
      </c>
      <c r="T15" s="70">
        <f t="shared" si="5"/>
        <v>0</v>
      </c>
      <c r="U15" s="71">
        <v>0</v>
      </c>
      <c r="V15" s="72">
        <v>0</v>
      </c>
      <c r="W15" s="68"/>
      <c r="X15" s="2"/>
    </row>
    <row r="16" spans="1:24" ht="23.25" customHeight="1">
      <c r="A16" s="60" t="s">
        <v>80</v>
      </c>
      <c r="B16" s="94">
        <f t="shared" si="6"/>
        <v>3</v>
      </c>
      <c r="C16" s="95">
        <v>2</v>
      </c>
      <c r="D16" s="96">
        <v>1</v>
      </c>
      <c r="E16" s="94">
        <f t="shared" si="0"/>
        <v>4</v>
      </c>
      <c r="F16" s="97">
        <v>3</v>
      </c>
      <c r="G16" s="96">
        <v>1</v>
      </c>
      <c r="H16" s="94">
        <f t="shared" si="1"/>
        <v>1</v>
      </c>
      <c r="I16" s="97">
        <v>0</v>
      </c>
      <c r="J16" s="96">
        <v>1</v>
      </c>
      <c r="K16" s="95">
        <f t="shared" si="2"/>
        <v>4</v>
      </c>
      <c r="L16" s="97">
        <v>4</v>
      </c>
      <c r="M16" s="96">
        <v>0</v>
      </c>
      <c r="N16" s="70">
        <f t="shared" si="3"/>
        <v>8</v>
      </c>
      <c r="O16" s="83">
        <v>5</v>
      </c>
      <c r="P16" s="148">
        <v>3</v>
      </c>
      <c r="Q16" s="70">
        <f t="shared" si="4"/>
        <v>0</v>
      </c>
      <c r="R16" s="71">
        <v>0</v>
      </c>
      <c r="S16" s="72">
        <v>0</v>
      </c>
      <c r="T16" s="70">
        <f t="shared" si="5"/>
        <v>0</v>
      </c>
      <c r="U16" s="71">
        <v>0</v>
      </c>
      <c r="V16" s="72">
        <v>0</v>
      </c>
      <c r="W16" s="68"/>
      <c r="X16" s="2"/>
    </row>
    <row r="17" spans="1:24" ht="23.25" customHeight="1">
      <c r="A17" s="60" t="s">
        <v>82</v>
      </c>
      <c r="B17" s="94">
        <f t="shared" si="6"/>
        <v>4</v>
      </c>
      <c r="C17" s="95">
        <v>0</v>
      </c>
      <c r="D17" s="96">
        <v>4</v>
      </c>
      <c r="E17" s="94">
        <f t="shared" si="0"/>
        <v>6</v>
      </c>
      <c r="F17" s="97">
        <v>5</v>
      </c>
      <c r="G17" s="96">
        <v>1</v>
      </c>
      <c r="H17" s="94">
        <f t="shared" si="1"/>
        <v>3</v>
      </c>
      <c r="I17" s="97">
        <v>2</v>
      </c>
      <c r="J17" s="96">
        <v>1</v>
      </c>
      <c r="K17" s="95">
        <f t="shared" si="2"/>
        <v>5</v>
      </c>
      <c r="L17" s="97">
        <v>5</v>
      </c>
      <c r="M17" s="96">
        <v>0</v>
      </c>
      <c r="N17" s="70">
        <f t="shared" si="3"/>
        <v>13</v>
      </c>
      <c r="O17" s="83">
        <v>9</v>
      </c>
      <c r="P17" s="148">
        <v>4</v>
      </c>
      <c r="Q17" s="70">
        <f t="shared" si="4"/>
        <v>0</v>
      </c>
      <c r="R17" s="71">
        <v>0</v>
      </c>
      <c r="S17" s="72">
        <v>0</v>
      </c>
      <c r="T17" s="70">
        <f t="shared" si="5"/>
        <v>0</v>
      </c>
      <c r="U17" s="71">
        <v>0</v>
      </c>
      <c r="V17" s="72">
        <v>0</v>
      </c>
      <c r="W17" s="68"/>
      <c r="X17" s="2"/>
    </row>
    <row r="18" spans="1:24" ht="23.25" customHeight="1">
      <c r="A18" s="60" t="s">
        <v>84</v>
      </c>
      <c r="B18" s="94">
        <f t="shared" si="6"/>
        <v>0</v>
      </c>
      <c r="C18" s="95">
        <v>0</v>
      </c>
      <c r="D18" s="96">
        <v>0</v>
      </c>
      <c r="E18" s="94">
        <f t="shared" si="0"/>
        <v>0</v>
      </c>
      <c r="F18" s="97">
        <v>0</v>
      </c>
      <c r="G18" s="96">
        <v>0</v>
      </c>
      <c r="H18" s="94">
        <f t="shared" si="1"/>
        <v>2</v>
      </c>
      <c r="I18" s="97">
        <v>2</v>
      </c>
      <c r="J18" s="96">
        <v>0</v>
      </c>
      <c r="K18" s="95">
        <f t="shared" si="2"/>
        <v>1</v>
      </c>
      <c r="L18" s="97">
        <v>0</v>
      </c>
      <c r="M18" s="96">
        <v>1</v>
      </c>
      <c r="N18" s="70">
        <f t="shared" si="3"/>
        <v>24</v>
      </c>
      <c r="O18" s="83">
        <v>17</v>
      </c>
      <c r="P18" s="148">
        <v>7</v>
      </c>
      <c r="Q18" s="70">
        <f t="shared" si="4"/>
        <v>1</v>
      </c>
      <c r="R18" s="71">
        <v>0</v>
      </c>
      <c r="S18" s="72">
        <v>1</v>
      </c>
      <c r="T18" s="70">
        <f t="shared" si="5"/>
        <v>0</v>
      </c>
      <c r="U18" s="71">
        <v>0</v>
      </c>
      <c r="V18" s="72">
        <v>0</v>
      </c>
      <c r="W18" s="68"/>
      <c r="X18" s="2"/>
    </row>
    <row r="19" spans="1:24" ht="23.25" customHeight="1">
      <c r="A19" s="60" t="s">
        <v>86</v>
      </c>
      <c r="B19" s="94">
        <f t="shared" si="6"/>
        <v>0</v>
      </c>
      <c r="C19" s="95">
        <v>0</v>
      </c>
      <c r="D19" s="96">
        <v>0</v>
      </c>
      <c r="E19" s="94">
        <f t="shared" si="0"/>
        <v>3</v>
      </c>
      <c r="F19" s="97">
        <v>1</v>
      </c>
      <c r="G19" s="96">
        <v>2</v>
      </c>
      <c r="H19" s="94">
        <f t="shared" si="1"/>
        <v>0</v>
      </c>
      <c r="I19" s="97">
        <v>0</v>
      </c>
      <c r="J19" s="96">
        <v>0</v>
      </c>
      <c r="K19" s="95">
        <f t="shared" si="2"/>
        <v>0</v>
      </c>
      <c r="L19" s="97">
        <v>0</v>
      </c>
      <c r="M19" s="96">
        <v>0</v>
      </c>
      <c r="N19" s="70">
        <f t="shared" si="3"/>
        <v>22</v>
      </c>
      <c r="O19" s="83">
        <v>14</v>
      </c>
      <c r="P19" s="148">
        <v>8</v>
      </c>
      <c r="Q19" s="70">
        <f t="shared" si="4"/>
        <v>1</v>
      </c>
      <c r="R19" s="71">
        <v>1</v>
      </c>
      <c r="S19" s="72">
        <v>0</v>
      </c>
      <c r="T19" s="70">
        <f t="shared" si="5"/>
        <v>2</v>
      </c>
      <c r="U19" s="71">
        <v>2</v>
      </c>
      <c r="V19" s="72">
        <v>0</v>
      </c>
      <c r="W19" s="68"/>
      <c r="X19" s="2"/>
    </row>
    <row r="20" spans="1:24" ht="23.25" customHeight="1" thickBot="1">
      <c r="A20" s="60" t="s">
        <v>88</v>
      </c>
      <c r="B20" s="94">
        <f t="shared" si="6"/>
        <v>0</v>
      </c>
      <c r="C20" s="95">
        <v>0</v>
      </c>
      <c r="D20" s="96">
        <v>0</v>
      </c>
      <c r="E20" s="94">
        <f t="shared" si="0"/>
        <v>10</v>
      </c>
      <c r="F20" s="97">
        <v>8</v>
      </c>
      <c r="G20" s="96">
        <v>2</v>
      </c>
      <c r="H20" s="94">
        <f t="shared" si="1"/>
        <v>1</v>
      </c>
      <c r="I20" s="97">
        <v>1</v>
      </c>
      <c r="J20" s="96">
        <v>0</v>
      </c>
      <c r="K20" s="95">
        <f t="shared" si="2"/>
        <v>0</v>
      </c>
      <c r="L20" s="97">
        <v>0</v>
      </c>
      <c r="M20" s="96">
        <v>0</v>
      </c>
      <c r="N20" s="70">
        <f t="shared" si="3"/>
        <v>163</v>
      </c>
      <c r="O20" s="83">
        <v>103</v>
      </c>
      <c r="P20" s="148">
        <v>60</v>
      </c>
      <c r="Q20" s="70">
        <f t="shared" si="4"/>
        <v>1</v>
      </c>
      <c r="R20" s="71">
        <v>0</v>
      </c>
      <c r="S20" s="72">
        <v>1</v>
      </c>
      <c r="T20" s="70">
        <f t="shared" si="5"/>
        <v>1</v>
      </c>
      <c r="U20" s="71">
        <v>0</v>
      </c>
      <c r="V20" s="72">
        <v>1</v>
      </c>
      <c r="W20" s="68"/>
      <c r="X20" s="2"/>
    </row>
    <row r="21" spans="1:24" ht="26.25" customHeight="1" thickTop="1">
      <c r="A21" s="73" t="s">
        <v>5</v>
      </c>
      <c r="B21" s="74">
        <f t="shared" si="6"/>
        <v>177</v>
      </c>
      <c r="C21" s="84">
        <f>SUM(C5:C20)</f>
        <v>72</v>
      </c>
      <c r="D21" s="76">
        <f>SUM(D5:D20)</f>
        <v>105</v>
      </c>
      <c r="E21" s="74">
        <f t="shared" si="0"/>
        <v>73</v>
      </c>
      <c r="F21" s="75">
        <f>SUM(F5:F20)</f>
        <v>48</v>
      </c>
      <c r="G21" s="76">
        <f>SUM(G5:G20)</f>
        <v>25</v>
      </c>
      <c r="H21" s="74">
        <f t="shared" si="1"/>
        <v>73</v>
      </c>
      <c r="I21" s="75">
        <f>SUM(I5:I20)</f>
        <v>37</v>
      </c>
      <c r="J21" s="76">
        <f>SUM(J5:J20)</f>
        <v>36</v>
      </c>
      <c r="K21" s="84">
        <f t="shared" si="2"/>
        <v>136</v>
      </c>
      <c r="L21" s="75">
        <f>SUM(L5:L20)</f>
        <v>126</v>
      </c>
      <c r="M21" s="76">
        <f>SUM(M5:M20)</f>
        <v>10</v>
      </c>
      <c r="N21" s="74">
        <f t="shared" si="3"/>
        <v>249</v>
      </c>
      <c r="O21" s="84">
        <f>SUM(O5:O20)</f>
        <v>163</v>
      </c>
      <c r="P21" s="149">
        <f>SUM(P5:P20)</f>
        <v>86</v>
      </c>
      <c r="Q21" s="74">
        <f t="shared" si="4"/>
        <v>8</v>
      </c>
      <c r="R21" s="75">
        <f>SUM(R5:R20)</f>
        <v>4</v>
      </c>
      <c r="S21" s="76">
        <f>SUM(S5:S20)</f>
        <v>4</v>
      </c>
      <c r="T21" s="74">
        <f t="shared" si="5"/>
        <v>3</v>
      </c>
      <c r="U21" s="75">
        <f>SUM(U5:U20)</f>
        <v>2</v>
      </c>
      <c r="V21" s="76">
        <f>SUM(V5:V20)</f>
        <v>1</v>
      </c>
      <c r="W21" s="80"/>
      <c r="X21" s="3"/>
    </row>
    <row r="22" spans="1:23" s="58" customFormat="1" ht="1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</row>
  </sheetData>
  <mergeCells count="10">
    <mergeCell ref="N3:P3"/>
    <mergeCell ref="Q3:S3"/>
    <mergeCell ref="N2:V2"/>
    <mergeCell ref="T3:V3"/>
    <mergeCell ref="K3:M3"/>
    <mergeCell ref="B2:M2"/>
    <mergeCell ref="A2:A3"/>
    <mergeCell ref="B3:D3"/>
    <mergeCell ref="E3:G3"/>
    <mergeCell ref="H3:J3"/>
  </mergeCells>
  <printOptions/>
  <pageMargins left="0.5511811023622047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2006-06-29T09:04:13Z</cp:lastPrinted>
  <dcterms:created xsi:type="dcterms:W3CDTF">2006-09-07T06:53:22Z</dcterms:created>
  <dcterms:modified xsi:type="dcterms:W3CDTF">2006-09-08T06:47:34Z</dcterms:modified>
  <cp:category/>
  <cp:version/>
  <cp:contentType/>
  <cp:contentStatus/>
</cp:coreProperties>
</file>