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ef.net-shw.ehime.jp\shares2\保健福祉課\03企画係\81_保健統計年報\【作成中】令和5年版保健統計年報\第4章 (一部不足データあり\ＨＰ掲載用\"/>
    </mc:Choice>
  </mc:AlternateContent>
  <xr:revisionPtr revIDLastSave="0" documentId="8_{9CA52AD5-812D-4E73-BEC5-DD89A76B37A9}" xr6:coauthVersionLast="36" xr6:coauthVersionMax="36" xr10:uidLastSave="{00000000-0000-0000-0000-000000000000}"/>
  <bookViews>
    <workbookView xWindow="0" yWindow="0" windowWidth="19170" windowHeight="7270" xr2:uid="{5ADC703B-0F0C-4D21-9C0F-37EA6CD3F183}"/>
  </bookViews>
  <sheets>
    <sheet name="１表 " sheetId="1" r:id="rId1"/>
    <sheet name="２表 " sheetId="2" r:id="rId2"/>
    <sheet name="３表" sheetId="3" r:id="rId3"/>
    <sheet name="４表" sheetId="4" r:id="rId4"/>
    <sheet name="５表" sheetId="5" r:id="rId5"/>
    <sheet name="６表" sheetId="6" r:id="rId6"/>
    <sheet name="7表" sheetId="7" r:id="rId7"/>
    <sheet name="8表" sheetId="8" r:id="rId8"/>
    <sheet name="9表" sheetId="9" r:id="rId9"/>
    <sheet name="10表" sheetId="10" r:id="rId10"/>
    <sheet name="11表 " sheetId="11" r:id="rId11"/>
    <sheet name="12表 " sheetId="12" r:id="rId12"/>
    <sheet name="13表" sheetId="13" r:id="rId13"/>
    <sheet name="14表" sheetId="14" r:id="rId14"/>
    <sheet name="15表" sheetId="15" r:id="rId15"/>
  </sheets>
  <externalReferences>
    <externalReference r:id="rId16"/>
  </externalReferences>
  <definedNames>
    <definedName name="_xlnm.Print_Area" localSheetId="9">'10表'!$A$1:$J$9</definedName>
    <definedName name="_xlnm.Print_Area" localSheetId="10">'11表 '!$A$1:$K$43</definedName>
    <definedName name="_xlnm.Print_Area" localSheetId="11">'12表 '!$A$1:$I$43</definedName>
    <definedName name="_xlnm.Print_Area" localSheetId="14">'15表'!$A$1:$C$42</definedName>
    <definedName name="_xlnm.Print_Area" localSheetId="0">'１表 '!$A$1:$L$52</definedName>
    <definedName name="_xlnm.Print_Area" localSheetId="1">'２表 '!$A$1:$O$53</definedName>
    <definedName name="_xlnm.Print_Area" localSheetId="2">'３表'!$A$1:$N$34</definedName>
    <definedName name="_xlnm.Print_Area" localSheetId="3">'４表'!$A$1:$N$35</definedName>
    <definedName name="_xlnm.Print_Area" localSheetId="7">'8表'!$A$1:$U$32</definedName>
    <definedName name="_xlnm.Print_Area" localSheetId="8">'9表'!$A$1:$U$33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5" l="1"/>
  <c r="B27" i="15"/>
  <c r="C23" i="15"/>
  <c r="B23" i="15"/>
  <c r="H28" i="14"/>
  <c r="C28" i="14"/>
  <c r="E27" i="14"/>
  <c r="C40" i="13"/>
  <c r="E28" i="13"/>
  <c r="E27" i="13"/>
  <c r="E26" i="13"/>
  <c r="F23" i="12"/>
  <c r="F9" i="10"/>
  <c r="F8" i="10"/>
  <c r="F7" i="10"/>
  <c r="F6" i="10"/>
  <c r="F5" i="10"/>
  <c r="F4" i="10"/>
  <c r="F3" i="10"/>
  <c r="W33" i="9"/>
  <c r="U33" i="9" s="1"/>
  <c r="K33" i="9"/>
  <c r="W32" i="9"/>
  <c r="U32" i="9" s="1"/>
  <c r="K32" i="9"/>
  <c r="W31" i="9"/>
  <c r="U31" i="9" s="1"/>
  <c r="K31" i="9"/>
  <c r="W30" i="9"/>
  <c r="U30" i="9" s="1"/>
  <c r="K30" i="9"/>
  <c r="W29" i="9"/>
  <c r="U29" i="9" s="1"/>
  <c r="K29" i="9"/>
  <c r="W28" i="9"/>
  <c r="U28" i="9" s="1"/>
  <c r="K28" i="9"/>
  <c r="W27" i="9"/>
  <c r="U27" i="9" s="1"/>
  <c r="W26" i="9"/>
  <c r="U26" i="9"/>
  <c r="W25" i="9"/>
  <c r="U25" i="9" s="1"/>
  <c r="W24" i="9"/>
  <c r="U24" i="9" s="1"/>
  <c r="W23" i="9"/>
  <c r="U23" i="9"/>
  <c r="W22" i="9"/>
  <c r="U22" i="9" s="1"/>
  <c r="W21" i="9"/>
  <c r="U21" i="9" s="1"/>
  <c r="W20" i="9"/>
  <c r="U20" i="9"/>
  <c r="W19" i="9"/>
  <c r="U19" i="9" s="1"/>
  <c r="W18" i="9"/>
  <c r="U18" i="9" s="1"/>
  <c r="W17" i="9"/>
  <c r="U17" i="9"/>
  <c r="W16" i="9"/>
  <c r="U16" i="9" s="1"/>
  <c r="W15" i="9"/>
  <c r="U15" i="9" s="1"/>
  <c r="W14" i="9"/>
  <c r="U14" i="9"/>
  <c r="W13" i="9"/>
  <c r="U13" i="9" s="1"/>
  <c r="W12" i="9"/>
  <c r="U12" i="9" s="1"/>
  <c r="W11" i="9"/>
  <c r="U11" i="9"/>
  <c r="W10" i="9"/>
  <c r="U10" i="9" s="1"/>
  <c r="W9" i="9"/>
  <c r="U9" i="9" s="1"/>
  <c r="W8" i="9"/>
  <c r="U8" i="9"/>
  <c r="W7" i="9"/>
  <c r="K7" i="9"/>
  <c r="K5" i="9" s="1"/>
  <c r="U5" i="9" s="1"/>
  <c r="W6" i="9"/>
  <c r="K6" i="9"/>
  <c r="U6" i="9" s="1"/>
  <c r="W5" i="9"/>
  <c r="W32" i="8"/>
  <c r="K32" i="8"/>
  <c r="U32" i="8" s="1"/>
  <c r="W31" i="8"/>
  <c r="K31" i="8"/>
  <c r="U31" i="8" s="1"/>
  <c r="W30" i="8"/>
  <c r="K30" i="8"/>
  <c r="U30" i="8" s="1"/>
  <c r="W29" i="8"/>
  <c r="K29" i="8"/>
  <c r="U29" i="8" s="1"/>
  <c r="W28" i="8"/>
  <c r="K28" i="8"/>
  <c r="U28" i="8" s="1"/>
  <c r="W27" i="8"/>
  <c r="K27" i="8"/>
  <c r="U27" i="8" s="1"/>
  <c r="W26" i="8"/>
  <c r="U26" i="8" s="1"/>
  <c r="W25" i="8"/>
  <c r="U25" i="8" s="1"/>
  <c r="W24" i="8"/>
  <c r="U24" i="8"/>
  <c r="W23" i="8"/>
  <c r="U23" i="8"/>
  <c r="W22" i="8"/>
  <c r="U22" i="8" s="1"/>
  <c r="W21" i="8"/>
  <c r="U21" i="8"/>
  <c r="W20" i="8"/>
  <c r="U20" i="8" s="1"/>
  <c r="W19" i="8"/>
  <c r="U19" i="8" s="1"/>
  <c r="W18" i="8"/>
  <c r="U18" i="8"/>
  <c r="W17" i="8"/>
  <c r="U17" i="8" s="1"/>
  <c r="W16" i="8"/>
  <c r="U16" i="8" s="1"/>
  <c r="W15" i="8"/>
  <c r="U15" i="8"/>
  <c r="W14" i="8"/>
  <c r="U14" i="8" s="1"/>
  <c r="W13" i="8"/>
  <c r="U13" i="8" s="1"/>
  <c r="W12" i="8"/>
  <c r="U12" i="8"/>
  <c r="W11" i="8"/>
  <c r="U11" i="8" s="1"/>
  <c r="W10" i="8"/>
  <c r="U10" i="8" s="1"/>
  <c r="W9" i="8"/>
  <c r="U9" i="8"/>
  <c r="W8" i="8"/>
  <c r="U8" i="8" s="1"/>
  <c r="W7" i="8"/>
  <c r="U7" i="8" s="1"/>
  <c r="W6" i="8"/>
  <c r="U6" i="8"/>
  <c r="K6" i="8"/>
  <c r="W5" i="8"/>
  <c r="U5" i="8"/>
  <c r="K5" i="8"/>
  <c r="W4" i="8"/>
  <c r="K4" i="8"/>
  <c r="U4" i="8" s="1"/>
  <c r="C13" i="7"/>
  <c r="C12" i="7"/>
  <c r="C11" i="7"/>
  <c r="C10" i="7"/>
  <c r="C9" i="7"/>
  <c r="C8" i="7"/>
  <c r="C7" i="7"/>
  <c r="C6" i="7"/>
  <c r="C5" i="7"/>
  <c r="C4" i="7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N9" i="4"/>
  <c r="M9" i="4"/>
  <c r="L9" i="4"/>
  <c r="K9" i="4"/>
  <c r="J9" i="4"/>
  <c r="I9" i="4"/>
  <c r="H9" i="4"/>
  <c r="G9" i="4"/>
  <c r="F9" i="4"/>
  <c r="E9" i="4"/>
  <c r="D9" i="4"/>
  <c r="C9" i="4"/>
  <c r="B9" i="4"/>
  <c r="H8" i="4"/>
  <c r="I7" i="4"/>
  <c r="J6" i="4"/>
  <c r="N34" i="3"/>
  <c r="N34" i="4" s="1"/>
  <c r="M34" i="3"/>
  <c r="M34" i="4" s="1"/>
  <c r="L34" i="3"/>
  <c r="L34" i="4" s="1"/>
  <c r="K34" i="3"/>
  <c r="K34" i="4" s="1"/>
  <c r="J34" i="3"/>
  <c r="J34" i="4" s="1"/>
  <c r="I34" i="3"/>
  <c r="I34" i="4" s="1"/>
  <c r="H34" i="3"/>
  <c r="H34" i="4" s="1"/>
  <c r="G34" i="3"/>
  <c r="G34" i="4" s="1"/>
  <c r="F34" i="3"/>
  <c r="F34" i="4" s="1"/>
  <c r="E34" i="3"/>
  <c r="E34" i="4" s="1"/>
  <c r="D34" i="3"/>
  <c r="D34" i="4" s="1"/>
  <c r="C34" i="3"/>
  <c r="C34" i="4" s="1"/>
  <c r="B34" i="3"/>
  <c r="B34" i="4" s="1"/>
  <c r="N33" i="3"/>
  <c r="N33" i="4" s="1"/>
  <c r="M33" i="3"/>
  <c r="M33" i="4" s="1"/>
  <c r="L33" i="3"/>
  <c r="L33" i="4" s="1"/>
  <c r="K33" i="3"/>
  <c r="K33" i="4" s="1"/>
  <c r="J33" i="3"/>
  <c r="J33" i="4" s="1"/>
  <c r="I33" i="3"/>
  <c r="I33" i="4" s="1"/>
  <c r="H33" i="3"/>
  <c r="H33" i="4" s="1"/>
  <c r="G33" i="3"/>
  <c r="G33" i="4" s="1"/>
  <c r="F33" i="3"/>
  <c r="F33" i="4" s="1"/>
  <c r="E33" i="3"/>
  <c r="E33" i="4" s="1"/>
  <c r="D33" i="3"/>
  <c r="D33" i="4" s="1"/>
  <c r="C33" i="3"/>
  <c r="C33" i="4" s="1"/>
  <c r="B33" i="3"/>
  <c r="B33" i="4" s="1"/>
  <c r="N32" i="3"/>
  <c r="N32" i="4" s="1"/>
  <c r="M32" i="3"/>
  <c r="M32" i="4" s="1"/>
  <c r="L32" i="3"/>
  <c r="L32" i="4" s="1"/>
  <c r="K32" i="3"/>
  <c r="K32" i="4" s="1"/>
  <c r="J32" i="3"/>
  <c r="J32" i="4" s="1"/>
  <c r="I32" i="3"/>
  <c r="I32" i="4" s="1"/>
  <c r="H32" i="3"/>
  <c r="H32" i="4" s="1"/>
  <c r="G32" i="3"/>
  <c r="G32" i="4" s="1"/>
  <c r="F32" i="3"/>
  <c r="F32" i="4" s="1"/>
  <c r="E32" i="3"/>
  <c r="E32" i="4" s="1"/>
  <c r="D32" i="3"/>
  <c r="D32" i="4" s="1"/>
  <c r="C32" i="3"/>
  <c r="C32" i="4" s="1"/>
  <c r="B32" i="3"/>
  <c r="B32" i="4" s="1"/>
  <c r="N31" i="3"/>
  <c r="N31" i="4" s="1"/>
  <c r="M31" i="3"/>
  <c r="M31" i="4" s="1"/>
  <c r="L31" i="3"/>
  <c r="L31" i="4" s="1"/>
  <c r="K31" i="3"/>
  <c r="K31" i="4" s="1"/>
  <c r="J31" i="3"/>
  <c r="J31" i="4" s="1"/>
  <c r="I31" i="3"/>
  <c r="I31" i="4" s="1"/>
  <c r="H31" i="3"/>
  <c r="H31" i="4" s="1"/>
  <c r="G31" i="3"/>
  <c r="G31" i="4" s="1"/>
  <c r="F31" i="3"/>
  <c r="F31" i="4" s="1"/>
  <c r="E31" i="3"/>
  <c r="E31" i="4" s="1"/>
  <c r="D31" i="3"/>
  <c r="D31" i="4" s="1"/>
  <c r="C31" i="3"/>
  <c r="C31" i="4" s="1"/>
  <c r="B31" i="3"/>
  <c r="B31" i="4" s="1"/>
  <c r="N30" i="3"/>
  <c r="N30" i="4" s="1"/>
  <c r="M30" i="3"/>
  <c r="M30" i="4" s="1"/>
  <c r="L30" i="3"/>
  <c r="L30" i="4" s="1"/>
  <c r="K30" i="3"/>
  <c r="K30" i="4" s="1"/>
  <c r="J30" i="3"/>
  <c r="J30" i="4" s="1"/>
  <c r="I30" i="3"/>
  <c r="I30" i="4" s="1"/>
  <c r="H30" i="3"/>
  <c r="H30" i="4" s="1"/>
  <c r="G30" i="3"/>
  <c r="G30" i="4" s="1"/>
  <c r="F30" i="3"/>
  <c r="F30" i="4" s="1"/>
  <c r="E30" i="3"/>
  <c r="E30" i="4" s="1"/>
  <c r="D30" i="3"/>
  <c r="D30" i="4" s="1"/>
  <c r="C30" i="3"/>
  <c r="C30" i="4" s="1"/>
  <c r="B30" i="3"/>
  <c r="B30" i="4" s="1"/>
  <c r="N29" i="3"/>
  <c r="N29" i="4" s="1"/>
  <c r="M29" i="3"/>
  <c r="M29" i="4" s="1"/>
  <c r="L29" i="3"/>
  <c r="L29" i="4" s="1"/>
  <c r="K29" i="3"/>
  <c r="K29" i="4" s="1"/>
  <c r="J29" i="3"/>
  <c r="J29" i="4" s="1"/>
  <c r="I29" i="3"/>
  <c r="I29" i="4" s="1"/>
  <c r="H29" i="3"/>
  <c r="H29" i="4" s="1"/>
  <c r="G29" i="3"/>
  <c r="G29" i="4" s="1"/>
  <c r="F29" i="3"/>
  <c r="F29" i="4" s="1"/>
  <c r="E29" i="3"/>
  <c r="E29" i="4" s="1"/>
  <c r="D29" i="3"/>
  <c r="D29" i="4" s="1"/>
  <c r="C29" i="3"/>
  <c r="C29" i="4" s="1"/>
  <c r="B29" i="3"/>
  <c r="B29" i="4" s="1"/>
  <c r="N8" i="3"/>
  <c r="N8" i="4" s="1"/>
  <c r="M8" i="3"/>
  <c r="M8" i="4" s="1"/>
  <c r="L8" i="3"/>
  <c r="L8" i="4" s="1"/>
  <c r="K8" i="3"/>
  <c r="K8" i="4" s="1"/>
  <c r="J8" i="3"/>
  <c r="J8" i="4" s="1"/>
  <c r="I8" i="3"/>
  <c r="I8" i="4" s="1"/>
  <c r="H8" i="3"/>
  <c r="G8" i="3"/>
  <c r="G8" i="4" s="1"/>
  <c r="F8" i="3"/>
  <c r="F8" i="4" s="1"/>
  <c r="E8" i="3"/>
  <c r="E6" i="3" s="1"/>
  <c r="E6" i="4" s="1"/>
  <c r="D8" i="3"/>
  <c r="D8" i="4" s="1"/>
  <c r="C8" i="3"/>
  <c r="C8" i="4" s="1"/>
  <c r="B8" i="3"/>
  <c r="B8" i="4" s="1"/>
  <c r="N7" i="3"/>
  <c r="N7" i="4" s="1"/>
  <c r="M7" i="3"/>
  <c r="M7" i="4" s="1"/>
  <c r="L7" i="3"/>
  <c r="L7" i="4" s="1"/>
  <c r="K7" i="3"/>
  <c r="K7" i="4" s="1"/>
  <c r="J7" i="3"/>
  <c r="J7" i="4" s="1"/>
  <c r="I7" i="3"/>
  <c r="H7" i="3"/>
  <c r="H6" i="3" s="1"/>
  <c r="H6" i="4" s="1"/>
  <c r="G7" i="3"/>
  <c r="G7" i="4" s="1"/>
  <c r="F7" i="3"/>
  <c r="F6" i="3" s="1"/>
  <c r="F6" i="4" s="1"/>
  <c r="E7" i="3"/>
  <c r="E7" i="4" s="1"/>
  <c r="D7" i="3"/>
  <c r="D7" i="4" s="1"/>
  <c r="C7" i="3"/>
  <c r="C7" i="4" s="1"/>
  <c r="B7" i="3"/>
  <c r="B7" i="4" s="1"/>
  <c r="N6" i="3"/>
  <c r="N6" i="4" s="1"/>
  <c r="M6" i="3"/>
  <c r="M6" i="4" s="1"/>
  <c r="L6" i="3"/>
  <c r="L6" i="4" s="1"/>
  <c r="K6" i="3"/>
  <c r="K6" i="4" s="1"/>
  <c r="J6" i="3"/>
  <c r="I6" i="3"/>
  <c r="I6" i="4" s="1"/>
  <c r="G6" i="3"/>
  <c r="G6" i="4" s="1"/>
  <c r="D6" i="3"/>
  <c r="D6" i="4" s="1"/>
  <c r="C6" i="3"/>
  <c r="C6" i="4" s="1"/>
  <c r="B6" i="3"/>
  <c r="B6" i="4" s="1"/>
  <c r="F7" i="4" l="1"/>
  <c r="E8" i="4"/>
  <c r="U7" i="9"/>
  <c r="H7" i="4"/>
</calcChain>
</file>

<file path=xl/sharedStrings.xml><?xml version="1.0" encoding="utf-8"?>
<sst xmlns="http://schemas.openxmlformats.org/spreadsheetml/2006/main" count="896" uniqueCount="313">
  <si>
    <t>第１表　医療施設数・率（人口１０万対）、施設の種類別－都道府県別</t>
    <rPh sb="0" eb="1">
      <t>ダイ</t>
    </rPh>
    <rPh sb="2" eb="3">
      <t>ヒョウ</t>
    </rPh>
    <rPh sb="4" eb="6">
      <t>イリョウ</t>
    </rPh>
    <rPh sb="6" eb="8">
      <t>シセツ</t>
    </rPh>
    <rPh sb="8" eb="9">
      <t>スウ</t>
    </rPh>
    <rPh sb="10" eb="11">
      <t>リツ</t>
    </rPh>
    <rPh sb="12" eb="14">
      <t>ジンコウ</t>
    </rPh>
    <rPh sb="16" eb="17">
      <t>マン</t>
    </rPh>
    <rPh sb="17" eb="18">
      <t>タイ</t>
    </rPh>
    <rPh sb="20" eb="22">
      <t>シセツ</t>
    </rPh>
    <rPh sb="23" eb="25">
      <t>シュルイ</t>
    </rPh>
    <rPh sb="25" eb="26">
      <t>ベツ</t>
    </rPh>
    <rPh sb="27" eb="31">
      <t>トドウフケン</t>
    </rPh>
    <rPh sb="31" eb="32">
      <t>ベツ</t>
    </rPh>
    <phoneticPr fontId="4"/>
  </si>
  <si>
    <t>令和４年１０月１日現在</t>
    <rPh sb="0" eb="2">
      <t>レイワ</t>
    </rPh>
    <rPh sb="3" eb="4">
      <t>ネン</t>
    </rPh>
    <rPh sb="4" eb="5">
      <t>ガンネン</t>
    </rPh>
    <rPh sb="6" eb="7">
      <t>ガツ</t>
    </rPh>
    <rPh sb="8" eb="9">
      <t>ニチ</t>
    </rPh>
    <rPh sb="9" eb="11">
      <t>ゲンザイ</t>
    </rPh>
    <phoneticPr fontId="4"/>
  </si>
  <si>
    <t>都道
府県</t>
    <rPh sb="0" eb="1">
      <t>ミヤコ</t>
    </rPh>
    <rPh sb="1" eb="2">
      <t>ミチ</t>
    </rPh>
    <rPh sb="3" eb="5">
      <t>フケン</t>
    </rPh>
    <phoneticPr fontId="4"/>
  </si>
  <si>
    <t>施設数</t>
    <rPh sb="0" eb="2">
      <t>シセツ</t>
    </rPh>
    <rPh sb="2" eb="3">
      <t>スウ</t>
    </rPh>
    <phoneticPr fontId="4"/>
  </si>
  <si>
    <t>人口１０万対施設数</t>
    <rPh sb="0" eb="2">
      <t>ジンコウ</t>
    </rPh>
    <rPh sb="4" eb="6">
      <t>マンタイ</t>
    </rPh>
    <rPh sb="6" eb="8">
      <t>シセツ</t>
    </rPh>
    <rPh sb="8" eb="9">
      <t>スウ</t>
    </rPh>
    <phoneticPr fontId="4"/>
  </si>
  <si>
    <t>病院</t>
    <rPh sb="0" eb="2">
      <t>ビョウイン</t>
    </rPh>
    <phoneticPr fontId="4"/>
  </si>
  <si>
    <t>（再掲）</t>
    <rPh sb="1" eb="3">
      <t>サイケイ</t>
    </rPh>
    <phoneticPr fontId="4"/>
  </si>
  <si>
    <t>一般
診療所</t>
    <rPh sb="0" eb="2">
      <t>イッパン</t>
    </rPh>
    <rPh sb="3" eb="5">
      <t>シンリョウ</t>
    </rPh>
    <rPh sb="5" eb="6">
      <t>ショ</t>
    </rPh>
    <phoneticPr fontId="4"/>
  </si>
  <si>
    <t>歯科
診療所</t>
    <rPh sb="0" eb="2">
      <t>シカ</t>
    </rPh>
    <rPh sb="3" eb="5">
      <t>シンリョウ</t>
    </rPh>
    <rPh sb="5" eb="6">
      <t>ショ</t>
    </rPh>
    <phoneticPr fontId="4"/>
  </si>
  <si>
    <t>精神</t>
    <rPh sb="0" eb="2">
      <t>セイシン</t>
    </rPh>
    <phoneticPr fontId="4"/>
  </si>
  <si>
    <t>一般</t>
    <rPh sb="0" eb="2">
      <t>イッパン</t>
    </rPh>
    <phoneticPr fontId="4"/>
  </si>
  <si>
    <t>有床</t>
    <rPh sb="0" eb="1">
      <t>ユウ</t>
    </rPh>
    <rPh sb="1" eb="2">
      <t>トコ</t>
    </rPh>
    <phoneticPr fontId="4"/>
  </si>
  <si>
    <t>全国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</si>
  <si>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</si>
  <si>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</si>
  <si>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</si>
  <si>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</si>
  <si>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</si>
  <si>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</si>
  <si>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</si>
  <si>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</si>
  <si>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</si>
  <si>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</si>
  <si>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</si>
  <si>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</si>
  <si>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</si>
  <si>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</si>
  <si>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</si>
  <si>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</si>
  <si>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</si>
  <si>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</si>
  <si>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</si>
  <si>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</si>
  <si>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</si>
  <si>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</si>
  <si>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</si>
  <si>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</si>
  <si>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</si>
  <si>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</si>
  <si>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</si>
  <si>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</si>
  <si>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</si>
  <si>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</si>
  <si>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</si>
  <si>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</si>
  <si>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</si>
  <si>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</si>
  <si>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</si>
  <si>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</si>
  <si>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</si>
  <si>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</si>
  <si>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</si>
  <si>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</si>
  <si>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</si>
  <si>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</si>
  <si>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</si>
  <si>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</si>
  <si>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</si>
  <si>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</si>
  <si>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</si>
  <si>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第２表　病床数・率（人口１０万対）、施設の種類別－都道府県別</t>
    <rPh sb="0" eb="1">
      <t>ダイ</t>
    </rPh>
    <rPh sb="2" eb="3">
      <t>ヒョウ</t>
    </rPh>
    <rPh sb="4" eb="6">
      <t>ビョウショウ</t>
    </rPh>
    <rPh sb="6" eb="7">
      <t>スウ</t>
    </rPh>
    <rPh sb="8" eb="9">
      <t>リツ</t>
    </rPh>
    <rPh sb="10" eb="12">
      <t>ジンコウ</t>
    </rPh>
    <rPh sb="14" eb="15">
      <t>マン</t>
    </rPh>
    <rPh sb="15" eb="16">
      <t>タイ</t>
    </rPh>
    <rPh sb="18" eb="20">
      <t>シセツ</t>
    </rPh>
    <rPh sb="21" eb="23">
      <t>シュルイ</t>
    </rPh>
    <rPh sb="23" eb="24">
      <t>ベツ</t>
    </rPh>
    <rPh sb="25" eb="29">
      <t>トドウフケン</t>
    </rPh>
    <rPh sb="29" eb="30">
      <t>ベツ</t>
    </rPh>
    <phoneticPr fontId="4"/>
  </si>
  <si>
    <t>令和４年１０月１日現在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4"/>
  </si>
  <si>
    <t>病床数</t>
    <rPh sb="0" eb="2">
      <t>ビョウショウ</t>
    </rPh>
    <rPh sb="2" eb="3">
      <t>スウ</t>
    </rPh>
    <phoneticPr fontId="4"/>
  </si>
  <si>
    <t>人口１０万対病床数</t>
    <rPh sb="0" eb="2">
      <t>ジンコウ</t>
    </rPh>
    <rPh sb="4" eb="6">
      <t>マンタイ</t>
    </rPh>
    <rPh sb="6" eb="8">
      <t>ビョウショウ</t>
    </rPh>
    <rPh sb="8" eb="9">
      <t>スウ</t>
    </rPh>
    <phoneticPr fontId="4"/>
  </si>
  <si>
    <t>感染</t>
    <rPh sb="0" eb="2">
      <t>カンセン</t>
    </rPh>
    <phoneticPr fontId="4"/>
  </si>
  <si>
    <t>結核</t>
    <rPh sb="0" eb="2">
      <t>ケッカク</t>
    </rPh>
    <phoneticPr fontId="4"/>
  </si>
  <si>
    <t>療養</t>
    <rPh sb="0" eb="2">
      <t>リョウヨウ</t>
    </rPh>
    <phoneticPr fontId="4"/>
  </si>
  <si>
    <t>第３表　医療施設数及び病床数、施設の種類別-市町別</t>
    <rPh sb="0" eb="1">
      <t>ダイ</t>
    </rPh>
    <rPh sb="2" eb="3">
      <t>ヒョウ</t>
    </rPh>
    <rPh sb="4" eb="6">
      <t>イリョウ</t>
    </rPh>
    <rPh sb="6" eb="8">
      <t>シセツ</t>
    </rPh>
    <rPh sb="8" eb="9">
      <t>スウ</t>
    </rPh>
    <rPh sb="9" eb="10">
      <t>オヨ</t>
    </rPh>
    <rPh sb="11" eb="14">
      <t>ビョウショウスウ</t>
    </rPh>
    <rPh sb="15" eb="17">
      <t>シセツ</t>
    </rPh>
    <rPh sb="18" eb="21">
      <t>シュルイベツ</t>
    </rPh>
    <rPh sb="22" eb="24">
      <t>シチョウ</t>
    </rPh>
    <rPh sb="24" eb="25">
      <t>ベツ</t>
    </rPh>
    <phoneticPr fontId="11"/>
  </si>
  <si>
    <t>令和４年１０月１日現在</t>
    <phoneticPr fontId="12"/>
  </si>
  <si>
    <t>市町</t>
    <rPh sb="0" eb="2">
      <t>シチョウ</t>
    </rPh>
    <phoneticPr fontId="11"/>
  </si>
  <si>
    <t>病院</t>
    <rPh sb="0" eb="2">
      <t>ビョウイン</t>
    </rPh>
    <phoneticPr fontId="11"/>
  </si>
  <si>
    <t>一般診療所</t>
    <rPh sb="0" eb="2">
      <t>イッパン</t>
    </rPh>
    <rPh sb="2" eb="5">
      <t>シンリョウショ</t>
    </rPh>
    <phoneticPr fontId="11"/>
  </si>
  <si>
    <t>歯科
診療所
施設数</t>
    <rPh sb="0" eb="2">
      <t>シカ</t>
    </rPh>
    <rPh sb="3" eb="5">
      <t>シンリョウ</t>
    </rPh>
    <rPh sb="5" eb="6">
      <t>ショ</t>
    </rPh>
    <rPh sb="7" eb="9">
      <t>シセツ</t>
    </rPh>
    <rPh sb="9" eb="10">
      <t>スウ</t>
    </rPh>
    <phoneticPr fontId="11"/>
  </si>
  <si>
    <t>施設数</t>
    <rPh sb="0" eb="3">
      <t>シセツスウ</t>
    </rPh>
    <phoneticPr fontId="11"/>
  </si>
  <si>
    <t>病床数</t>
    <rPh sb="0" eb="3">
      <t>ビョウショウスウ</t>
    </rPh>
    <phoneticPr fontId="11"/>
  </si>
  <si>
    <t>病床数</t>
    <rPh sb="0" eb="3">
      <t>ビョウショウスウ</t>
    </rPh>
    <phoneticPr fontId="12"/>
  </si>
  <si>
    <t>（再掲）</t>
    <rPh sb="1" eb="3">
      <t>サイケイ</t>
    </rPh>
    <phoneticPr fontId="12"/>
  </si>
  <si>
    <t>総数</t>
    <rPh sb="0" eb="2">
      <t>ソウスウ</t>
    </rPh>
    <phoneticPr fontId="11"/>
  </si>
  <si>
    <t>精神</t>
    <rPh sb="0" eb="2">
      <t>セイシン</t>
    </rPh>
    <phoneticPr fontId="11"/>
  </si>
  <si>
    <t>感染症</t>
    <rPh sb="0" eb="3">
      <t>カンセンショウ</t>
    </rPh>
    <phoneticPr fontId="11"/>
  </si>
  <si>
    <t>結核</t>
    <rPh sb="0" eb="2">
      <t>ケッカク</t>
    </rPh>
    <phoneticPr fontId="11"/>
  </si>
  <si>
    <t>療養</t>
    <rPh sb="0" eb="2">
      <t>リョウヨウ</t>
    </rPh>
    <phoneticPr fontId="12"/>
  </si>
  <si>
    <t>一般</t>
    <rPh sb="0" eb="2">
      <t>イッパン</t>
    </rPh>
    <phoneticPr fontId="11"/>
  </si>
  <si>
    <t>総数</t>
    <rPh sb="0" eb="2">
      <t>ソウスウ</t>
    </rPh>
    <phoneticPr fontId="12"/>
  </si>
  <si>
    <t>有床</t>
    <rPh sb="0" eb="1">
      <t>ユウショウ</t>
    </rPh>
    <rPh sb="1" eb="2">
      <t>ユカ</t>
    </rPh>
    <phoneticPr fontId="11"/>
  </si>
  <si>
    <t>無床</t>
    <rPh sb="0" eb="1">
      <t>ム</t>
    </rPh>
    <rPh sb="1" eb="2">
      <t>ユカ</t>
    </rPh>
    <phoneticPr fontId="11"/>
  </si>
  <si>
    <t>総数</t>
  </si>
  <si>
    <t>市計</t>
  </si>
  <si>
    <t>郡計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</si>
  <si>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</si>
  <si>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</si>
  <si>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</si>
  <si>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</si>
  <si>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</si>
  <si>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</si>
  <si>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</si>
  <si>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</si>
  <si>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</si>
  <si>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</si>
  <si>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</si>
  <si>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</si>
  <si>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</si>
  <si>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</si>
  <si>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</si>
  <si>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</si>
  <si>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</si>
  <si>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</si>
  <si>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</si>
  <si>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</si>
  <si>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宇摩</t>
    <rPh sb="0" eb="2">
      <t>ウマ</t>
    </rPh>
    <phoneticPr fontId="16"/>
  </si>
  <si>
    <t>新居浜西条</t>
    <rPh sb="0" eb="3">
      <t>ニイハマ</t>
    </rPh>
    <rPh sb="3" eb="5">
      <t>サイジョウ</t>
    </rPh>
    <phoneticPr fontId="16"/>
  </si>
  <si>
    <t>今治</t>
    <rPh sb="0" eb="2">
      <t>イマバリ</t>
    </rPh>
    <phoneticPr fontId="16"/>
  </si>
  <si>
    <t>松山</t>
    <rPh sb="0" eb="2">
      <t>マツヤマ</t>
    </rPh>
    <phoneticPr fontId="16"/>
  </si>
  <si>
    <t>八幡浜大洲</t>
    <rPh sb="0" eb="3">
      <t>ヤワタハマ</t>
    </rPh>
    <rPh sb="3" eb="5">
      <t>オオズ</t>
    </rPh>
    <phoneticPr fontId="16"/>
  </si>
  <si>
    <t>宇和島</t>
    <rPh sb="0" eb="3">
      <t>ウワジマ</t>
    </rPh>
    <phoneticPr fontId="16"/>
  </si>
  <si>
    <t>第４表　人口１０万対医療施設数及び病床数、施設の種類別-市町別</t>
    <phoneticPr fontId="11"/>
  </si>
  <si>
    <t>R4.10.1
推計
総人口</t>
    <rPh sb="8" eb="10">
      <t>スイケイ</t>
    </rPh>
    <rPh sb="11" eb="14">
      <t>ソウジンコウ</t>
    </rPh>
    <phoneticPr fontId="12"/>
  </si>
  <si>
    <t>注）　療養病床も総人口１０万対で算出した。</t>
    <rPh sb="0" eb="1">
      <t>チュウ</t>
    </rPh>
    <rPh sb="3" eb="5">
      <t>リョウヨウ</t>
    </rPh>
    <rPh sb="5" eb="7">
      <t>ビョウショウ</t>
    </rPh>
    <rPh sb="8" eb="11">
      <t>ソウジンコウ</t>
    </rPh>
    <rPh sb="13" eb="15">
      <t>マンタイ</t>
    </rPh>
    <rPh sb="16" eb="18">
      <t>サンシュツ</t>
    </rPh>
    <phoneticPr fontId="12"/>
  </si>
  <si>
    <t>第５表　病院数、開設者別-市町別</t>
    <rPh sb="4" eb="6">
      <t>ビョウイン</t>
    </rPh>
    <rPh sb="8" eb="11">
      <t>カイセツシャ</t>
    </rPh>
    <phoneticPr fontId="11"/>
  </si>
  <si>
    <t>令和４年１０月１日現在</t>
    <rPh sb="0" eb="2">
      <t>レイワ</t>
    </rPh>
    <phoneticPr fontId="12"/>
  </si>
  <si>
    <t>国</t>
    <rPh sb="0" eb="1">
      <t>クニ</t>
    </rPh>
    <phoneticPr fontId="11"/>
  </si>
  <si>
    <t>公的医療機関</t>
    <rPh sb="0" eb="2">
      <t>コウテキ</t>
    </rPh>
    <rPh sb="2" eb="4">
      <t>イリョウ</t>
    </rPh>
    <rPh sb="4" eb="6">
      <t>キカン</t>
    </rPh>
    <phoneticPr fontId="11"/>
  </si>
  <si>
    <t>全国社会
保険協会
連合会</t>
    <phoneticPr fontId="11"/>
  </si>
  <si>
    <t>共済
組合</t>
    <rPh sb="0" eb="2">
      <t>キョウサイ</t>
    </rPh>
    <rPh sb="3" eb="5">
      <t>クミアイ</t>
    </rPh>
    <phoneticPr fontId="11"/>
  </si>
  <si>
    <t>公益　　法人</t>
    <rPh sb="0" eb="2">
      <t>コウエキ</t>
    </rPh>
    <rPh sb="4" eb="6">
      <t>ホウジン</t>
    </rPh>
    <phoneticPr fontId="11"/>
  </si>
  <si>
    <t>医療　　法人</t>
    <rPh sb="0" eb="2">
      <t>イリョウ</t>
    </rPh>
    <rPh sb="4" eb="6">
      <t>ホウジン</t>
    </rPh>
    <phoneticPr fontId="11"/>
  </si>
  <si>
    <t>社会
福祉
法人</t>
    <rPh sb="0" eb="2">
      <t>シャカイ</t>
    </rPh>
    <rPh sb="3" eb="5">
      <t>フクシ</t>
    </rPh>
    <rPh sb="6" eb="8">
      <t>ホウジン</t>
    </rPh>
    <phoneticPr fontId="12"/>
  </si>
  <si>
    <t>医療
生協</t>
    <rPh sb="0" eb="2">
      <t>イリョウ</t>
    </rPh>
    <rPh sb="3" eb="5">
      <t>セイキョウ</t>
    </rPh>
    <phoneticPr fontId="12"/>
  </si>
  <si>
    <t>会社</t>
  </si>
  <si>
    <t>その他の
法人</t>
    <rPh sb="0" eb="3">
      <t>ソノタ</t>
    </rPh>
    <rPh sb="5" eb="7">
      <t>ホウジン</t>
    </rPh>
    <phoneticPr fontId="11"/>
  </si>
  <si>
    <t>個人</t>
    <rPh sb="0" eb="2">
      <t>コジン</t>
    </rPh>
    <phoneticPr fontId="11"/>
  </si>
  <si>
    <t>国立病院機構</t>
    <rPh sb="0" eb="2">
      <t>コクリツ</t>
    </rPh>
    <rPh sb="2" eb="4">
      <t>ビョウイン</t>
    </rPh>
    <rPh sb="4" eb="6">
      <t>キコウ</t>
    </rPh>
    <phoneticPr fontId="11"/>
  </si>
  <si>
    <t>国立大学法人</t>
    <rPh sb="0" eb="2">
      <t>コクリツ</t>
    </rPh>
    <rPh sb="2" eb="4">
      <t>ダイガク</t>
    </rPh>
    <rPh sb="4" eb="6">
      <t>ホウジン</t>
    </rPh>
    <phoneticPr fontId="12"/>
  </si>
  <si>
    <t>労働者健康安全機構</t>
    <rPh sb="0" eb="3">
      <t>ロウドウシャ</t>
    </rPh>
    <rPh sb="3" eb="5">
      <t>ケンコウ</t>
    </rPh>
    <rPh sb="5" eb="7">
      <t>アンゼン</t>
    </rPh>
    <rPh sb="7" eb="9">
      <t>キコウ</t>
    </rPh>
    <phoneticPr fontId="11"/>
  </si>
  <si>
    <t>独立行政法人地域医療機能推進機構</t>
  </si>
  <si>
    <t>県</t>
    <rPh sb="0" eb="1">
      <t>ケン</t>
    </rPh>
    <phoneticPr fontId="11"/>
  </si>
  <si>
    <t>市町村</t>
    <rPh sb="0" eb="3">
      <t>シチョウソン</t>
    </rPh>
    <phoneticPr fontId="11"/>
  </si>
  <si>
    <t>日赤</t>
    <rPh sb="0" eb="2">
      <t>ニッセキ</t>
    </rPh>
    <phoneticPr fontId="11"/>
  </si>
  <si>
    <t>済生会</t>
    <rPh sb="0" eb="3">
      <t>サイセイカイ</t>
    </rPh>
    <phoneticPr fontId="11"/>
  </si>
  <si>
    <t>第６表　病院数、病院の種類・病床規模別</t>
    <rPh sb="0" eb="1">
      <t>ダイ</t>
    </rPh>
    <rPh sb="2" eb="3">
      <t>ヒョウ</t>
    </rPh>
    <rPh sb="4" eb="7">
      <t>ビョウインスウ</t>
    </rPh>
    <rPh sb="8" eb="10">
      <t>ビョウイン</t>
    </rPh>
    <rPh sb="11" eb="13">
      <t>シュルイ</t>
    </rPh>
    <rPh sb="14" eb="18">
      <t>ビョウショウキボ</t>
    </rPh>
    <rPh sb="18" eb="19">
      <t>ベツ</t>
    </rPh>
    <phoneticPr fontId="11"/>
  </si>
  <si>
    <t>病床規模</t>
    <rPh sb="0" eb="4">
      <t>ビョウショウキボ</t>
    </rPh>
    <phoneticPr fontId="11"/>
  </si>
  <si>
    <t>精神科病院</t>
    <rPh sb="0" eb="2">
      <t>セイシン</t>
    </rPh>
    <rPh sb="2" eb="3">
      <t>カ</t>
    </rPh>
    <rPh sb="3" eb="5">
      <t>ビョウイン</t>
    </rPh>
    <phoneticPr fontId="11"/>
  </si>
  <si>
    <t>一般病院</t>
    <rPh sb="0" eb="2">
      <t>イッパン</t>
    </rPh>
    <rPh sb="2" eb="4">
      <t>ビョウイン</t>
    </rPh>
    <phoneticPr fontId="11"/>
  </si>
  <si>
    <t>20-99</t>
    <phoneticPr fontId="12"/>
  </si>
  <si>
    <t>100-199</t>
  </si>
  <si>
    <t>200-299</t>
  </si>
  <si>
    <t>300-399</t>
  </si>
  <si>
    <t>400-499</t>
  </si>
  <si>
    <t>500-599</t>
  </si>
  <si>
    <t>600-699</t>
  </si>
  <si>
    <t>700-799</t>
  </si>
  <si>
    <t>800-899</t>
  </si>
  <si>
    <t>第７表　病院数、開設者・病床規模別</t>
    <rPh sb="0" eb="1">
      <t>ダイ</t>
    </rPh>
    <rPh sb="2" eb="3">
      <t>ヒョウ</t>
    </rPh>
    <rPh sb="4" eb="7">
      <t>ビョウインスウ</t>
    </rPh>
    <rPh sb="8" eb="11">
      <t>カイセツシャ</t>
    </rPh>
    <rPh sb="12" eb="16">
      <t>ビョウショウキボ</t>
    </rPh>
    <rPh sb="16" eb="17">
      <t>ベツ</t>
    </rPh>
    <phoneticPr fontId="11"/>
  </si>
  <si>
    <t>公的医
療機関</t>
    <rPh sb="0" eb="2">
      <t>コウテキ</t>
    </rPh>
    <rPh sb="2" eb="3">
      <t>イ</t>
    </rPh>
    <rPh sb="4" eb="5">
      <t>リョウ</t>
    </rPh>
    <rPh sb="5" eb="7">
      <t>キカン</t>
    </rPh>
    <phoneticPr fontId="11"/>
  </si>
  <si>
    <t>社会保
険関係
団体</t>
    <rPh sb="0" eb="2">
      <t>シャカイ</t>
    </rPh>
    <rPh sb="2" eb="3">
      <t>タモツ</t>
    </rPh>
    <rPh sb="4" eb="5">
      <t>ケン</t>
    </rPh>
    <rPh sb="5" eb="7">
      <t>カンケイ</t>
    </rPh>
    <rPh sb="8" eb="10">
      <t>ダンタイ</t>
    </rPh>
    <phoneticPr fontId="11"/>
  </si>
  <si>
    <t>公益
法人</t>
    <rPh sb="0" eb="2">
      <t>コウエキ</t>
    </rPh>
    <rPh sb="3" eb="5">
      <t>ホウジン</t>
    </rPh>
    <phoneticPr fontId="11"/>
  </si>
  <si>
    <t>医療
法人</t>
    <rPh sb="0" eb="2">
      <t>イリョウ</t>
    </rPh>
    <rPh sb="3" eb="5">
      <t>ホウジン</t>
    </rPh>
    <phoneticPr fontId="11"/>
  </si>
  <si>
    <t>その他の法人</t>
    <rPh sb="0" eb="3">
      <t>ソノタ</t>
    </rPh>
    <rPh sb="4" eb="6">
      <t>ホウジン</t>
    </rPh>
    <phoneticPr fontId="11"/>
  </si>
  <si>
    <t>会社</t>
    <rPh sb="0" eb="2">
      <t>カイシャ</t>
    </rPh>
    <phoneticPr fontId="12"/>
  </si>
  <si>
    <t>実数</t>
    <rPh sb="0" eb="2">
      <t>ジッスウ</t>
    </rPh>
    <phoneticPr fontId="11"/>
  </si>
  <si>
    <t>百分率</t>
    <rPh sb="0" eb="3">
      <t>ヒャクブンリツ</t>
    </rPh>
    <phoneticPr fontId="11"/>
  </si>
  <si>
    <t>0-99</t>
  </si>
  <si>
    <t>第８表 病院数・率（人口１０万対）-年次・市町別</t>
    <rPh sb="0" eb="1">
      <t>ダイ</t>
    </rPh>
    <rPh sb="2" eb="3">
      <t>ヒョウ</t>
    </rPh>
    <rPh sb="4" eb="6">
      <t>ビョウイン</t>
    </rPh>
    <rPh sb="6" eb="7">
      <t>ビョウショウスウ</t>
    </rPh>
    <rPh sb="8" eb="9">
      <t>リツ</t>
    </rPh>
    <rPh sb="10" eb="12">
      <t>ジンコウ</t>
    </rPh>
    <rPh sb="14" eb="15">
      <t>マン</t>
    </rPh>
    <rPh sb="15" eb="16">
      <t>タイ</t>
    </rPh>
    <rPh sb="18" eb="20">
      <t>ネンジ</t>
    </rPh>
    <rPh sb="21" eb="23">
      <t>シチョウ</t>
    </rPh>
    <rPh sb="23" eb="24">
      <t>ベツ</t>
    </rPh>
    <phoneticPr fontId="11"/>
  </si>
  <si>
    <t>各年１０月１日</t>
    <rPh sb="0" eb="2">
      <t>カクネン</t>
    </rPh>
    <rPh sb="4" eb="5">
      <t>ガツ</t>
    </rPh>
    <rPh sb="6" eb="7">
      <t>ニチ</t>
    </rPh>
    <phoneticPr fontId="11"/>
  </si>
  <si>
    <t>市町村</t>
    <rPh sb="0" eb="3">
      <t>シチョウソン</t>
    </rPh>
    <phoneticPr fontId="12"/>
  </si>
  <si>
    <t>実数</t>
    <rPh sb="0" eb="2">
      <t>ジッスウ</t>
    </rPh>
    <phoneticPr fontId="12"/>
  </si>
  <si>
    <t>人口１０万対</t>
    <rPh sb="0" eb="2">
      <t>ジンコウ</t>
    </rPh>
    <rPh sb="4" eb="5">
      <t>マン</t>
    </rPh>
    <rPh sb="5" eb="6">
      <t>タイ</t>
    </rPh>
    <phoneticPr fontId="12"/>
  </si>
  <si>
    <t>平成２５年</t>
    <rPh sb="0" eb="2">
      <t>ヘイセイ</t>
    </rPh>
    <rPh sb="4" eb="5">
      <t>ネン</t>
    </rPh>
    <phoneticPr fontId="12"/>
  </si>
  <si>
    <t>平成２６年</t>
    <rPh sb="0" eb="2">
      <t>ヘイセイ</t>
    </rPh>
    <rPh sb="4" eb="5">
      <t>ネン</t>
    </rPh>
    <phoneticPr fontId="12"/>
  </si>
  <si>
    <t>平成２７年</t>
    <rPh sb="0" eb="2">
      <t>ヘイセイ</t>
    </rPh>
    <rPh sb="4" eb="5">
      <t>ネン</t>
    </rPh>
    <phoneticPr fontId="12"/>
  </si>
  <si>
    <t>平成２８年</t>
    <rPh sb="0" eb="2">
      <t>ヘイセイ</t>
    </rPh>
    <rPh sb="4" eb="5">
      <t>ネン</t>
    </rPh>
    <phoneticPr fontId="11"/>
  </si>
  <si>
    <t>平成２９年</t>
    <rPh sb="0" eb="2">
      <t>ヘイセイ</t>
    </rPh>
    <rPh sb="4" eb="5">
      <t>ネン</t>
    </rPh>
    <phoneticPr fontId="11"/>
  </si>
  <si>
    <t>平成30年</t>
    <rPh sb="0" eb="2">
      <t>ヘイセイ</t>
    </rPh>
    <rPh sb="4" eb="5">
      <t>ネン</t>
    </rPh>
    <phoneticPr fontId="11"/>
  </si>
  <si>
    <t>令和元年</t>
    <rPh sb="0" eb="2">
      <t>レイワ</t>
    </rPh>
    <rPh sb="2" eb="4">
      <t>ガンネン</t>
    </rPh>
    <rPh sb="3" eb="4">
      <t>ネン</t>
    </rPh>
    <phoneticPr fontId="11"/>
  </si>
  <si>
    <t>令和２年</t>
    <rPh sb="0" eb="2">
      <t>レイワ</t>
    </rPh>
    <rPh sb="3" eb="4">
      <t>ネン</t>
    </rPh>
    <phoneticPr fontId="12"/>
  </si>
  <si>
    <t>令和３年</t>
    <rPh sb="0" eb="2">
      <t>レイワ</t>
    </rPh>
    <rPh sb="3" eb="4">
      <t>ネン</t>
    </rPh>
    <phoneticPr fontId="12"/>
  </si>
  <si>
    <t>令和４年</t>
    <rPh sb="0" eb="2">
      <t>レイワ</t>
    </rPh>
    <rPh sb="3" eb="4">
      <t>ネン</t>
    </rPh>
    <phoneticPr fontId="12"/>
  </si>
  <si>
    <t>令和2年</t>
    <rPh sb="0" eb="2">
      <t>レイワ</t>
    </rPh>
    <rPh sb="3" eb="4">
      <t>ネン</t>
    </rPh>
    <phoneticPr fontId="12"/>
  </si>
  <si>
    <t>R４.10.1推計人口</t>
    <rPh sb="7" eb="9">
      <t>スイケイ</t>
    </rPh>
    <rPh sb="9" eb="11">
      <t>ジンコウ</t>
    </rPh>
    <phoneticPr fontId="12"/>
  </si>
  <si>
    <t>総数</t>
    <rPh sb="0" eb="2">
      <t>ソウスウ</t>
    </rPh>
    <phoneticPr fontId="16"/>
  </si>
  <si>
    <t>市計</t>
    <rPh sb="0" eb="1">
      <t>シ</t>
    </rPh>
    <rPh sb="1" eb="2">
      <t>ケイ</t>
    </rPh>
    <phoneticPr fontId="16"/>
  </si>
  <si>
    <t>郡計</t>
    <rPh sb="0" eb="1">
      <t>グン</t>
    </rPh>
    <rPh sb="1" eb="2">
      <t>ケイ</t>
    </rPh>
    <phoneticPr fontId="16"/>
  </si>
  <si>
    <t>松山市</t>
    <rPh sb="0" eb="3">
      <t>マツヤマシ</t>
    </rPh>
    <phoneticPr fontId="16"/>
  </si>
  <si>
    <t>今治市</t>
    <rPh sb="0" eb="3">
      <t>イマバリシ</t>
    </rPh>
    <phoneticPr fontId="16"/>
  </si>
  <si>
    <t>宇和島市</t>
    <rPh sb="0" eb="4">
      <t>ウワジマシ</t>
    </rPh>
    <phoneticPr fontId="16"/>
  </si>
  <si>
    <t>八幡浜市</t>
    <rPh sb="0" eb="4">
      <t>ヤワタハマシ</t>
    </rPh>
    <phoneticPr fontId="16"/>
  </si>
  <si>
    <t>新居浜市</t>
    <rPh sb="0" eb="4">
      <t>ニイハマシ</t>
    </rPh>
    <phoneticPr fontId="16"/>
  </si>
  <si>
    <t>西条市</t>
    <rPh sb="0" eb="3">
      <t>サイジョウシ</t>
    </rPh>
    <phoneticPr fontId="16"/>
  </si>
  <si>
    <t>大洲市</t>
    <rPh sb="0" eb="3">
      <t>オオズシ</t>
    </rPh>
    <phoneticPr fontId="16"/>
  </si>
  <si>
    <t>伊予市</t>
    <rPh sb="0" eb="3">
      <t>イヨシ</t>
    </rPh>
    <phoneticPr fontId="16"/>
  </si>
  <si>
    <t>四国中央市</t>
    <rPh sb="0" eb="2">
      <t>シコク</t>
    </rPh>
    <rPh sb="2" eb="4">
      <t>チュウオウ</t>
    </rPh>
    <rPh sb="4" eb="5">
      <t>シ</t>
    </rPh>
    <phoneticPr fontId="12"/>
  </si>
  <si>
    <t>西予市</t>
    <rPh sb="0" eb="2">
      <t>セイヨ</t>
    </rPh>
    <rPh sb="2" eb="3">
      <t>シ</t>
    </rPh>
    <phoneticPr fontId="12"/>
  </si>
  <si>
    <t>東温市</t>
    <rPh sb="0" eb="3">
      <t>トウオンシ</t>
    </rPh>
    <phoneticPr fontId="12"/>
  </si>
  <si>
    <t>上島町</t>
    <rPh sb="0" eb="3">
      <t>カミジマチョウ</t>
    </rPh>
    <phoneticPr fontId="12"/>
  </si>
  <si>
    <t>久万高原町</t>
    <rPh sb="0" eb="5">
      <t>クマコウゲンチョウ</t>
    </rPh>
    <phoneticPr fontId="12"/>
  </si>
  <si>
    <t>松前町</t>
    <rPh sb="0" eb="1">
      <t>マツ</t>
    </rPh>
    <rPh sb="1" eb="2">
      <t>マエ</t>
    </rPh>
    <rPh sb="2" eb="3">
      <t>チョウ</t>
    </rPh>
    <phoneticPr fontId="16"/>
  </si>
  <si>
    <t>砥部町</t>
    <rPh sb="0" eb="3">
      <t>トベチョウ</t>
    </rPh>
    <phoneticPr fontId="16"/>
  </si>
  <si>
    <t>内子町</t>
    <rPh sb="0" eb="2">
      <t>ウチコ</t>
    </rPh>
    <rPh sb="2" eb="3">
      <t>チョウ</t>
    </rPh>
    <phoneticPr fontId="16"/>
  </si>
  <si>
    <t>伊方町</t>
    <rPh sb="0" eb="2">
      <t>イカタ</t>
    </rPh>
    <rPh sb="2" eb="3">
      <t>チョウ</t>
    </rPh>
    <phoneticPr fontId="16"/>
  </si>
  <si>
    <t>松野町</t>
    <rPh sb="0" eb="1">
      <t>マツ</t>
    </rPh>
    <rPh sb="1" eb="2">
      <t>ノ</t>
    </rPh>
    <rPh sb="2" eb="3">
      <t>チョウ</t>
    </rPh>
    <phoneticPr fontId="16"/>
  </si>
  <si>
    <t>鬼北町</t>
    <rPh sb="0" eb="1">
      <t>キ</t>
    </rPh>
    <rPh sb="1" eb="2">
      <t>ホク</t>
    </rPh>
    <rPh sb="2" eb="3">
      <t>チョウ</t>
    </rPh>
    <phoneticPr fontId="12"/>
  </si>
  <si>
    <t>愛南町</t>
    <rPh sb="0" eb="3">
      <t>アイナンチョウ</t>
    </rPh>
    <phoneticPr fontId="12"/>
  </si>
  <si>
    <t>第９表 病院病床数・率（人口１０万対）-年次・市町別</t>
    <rPh sb="0" eb="1">
      <t>ダイ</t>
    </rPh>
    <rPh sb="2" eb="3">
      <t>ヒョウ</t>
    </rPh>
    <rPh sb="4" eb="6">
      <t>ビョウイン</t>
    </rPh>
    <rPh sb="6" eb="9">
      <t>ビョウショウスウ</t>
    </rPh>
    <rPh sb="10" eb="11">
      <t>リツ</t>
    </rPh>
    <rPh sb="12" eb="14">
      <t>ジンコウ</t>
    </rPh>
    <rPh sb="16" eb="17">
      <t>マン</t>
    </rPh>
    <rPh sb="17" eb="18">
      <t>タイ</t>
    </rPh>
    <rPh sb="20" eb="22">
      <t>ネンジ</t>
    </rPh>
    <rPh sb="23" eb="25">
      <t>シチョウ</t>
    </rPh>
    <rPh sb="25" eb="26">
      <t>ベツ</t>
    </rPh>
    <phoneticPr fontId="11"/>
  </si>
  <si>
    <t>人口１０万対</t>
    <rPh sb="0" eb="2">
      <t>ジンコウ</t>
    </rPh>
    <rPh sb="4" eb="6">
      <t>マンツイ</t>
    </rPh>
    <phoneticPr fontId="12"/>
  </si>
  <si>
    <t>R4.10.1推計人口</t>
    <rPh sb="7" eb="9">
      <t>スイケイ</t>
    </rPh>
    <rPh sb="9" eb="11">
      <t>ジンコウ</t>
    </rPh>
    <phoneticPr fontId="12"/>
  </si>
  <si>
    <t>第１０表  病院の病床数・患者数（在院・新入院・退院・外来）、病床の種類別</t>
    <rPh sb="0" eb="1">
      <t>ダイ</t>
    </rPh>
    <rPh sb="3" eb="4">
      <t>ヒョウ</t>
    </rPh>
    <rPh sb="6" eb="8">
      <t>ビョウイン</t>
    </rPh>
    <rPh sb="9" eb="10">
      <t>ビョウ</t>
    </rPh>
    <rPh sb="10" eb="11">
      <t>トコ</t>
    </rPh>
    <rPh sb="11" eb="12">
      <t>スウ</t>
    </rPh>
    <rPh sb="13" eb="16">
      <t>カンジャスウ</t>
    </rPh>
    <rPh sb="17" eb="19">
      <t>ザイイン</t>
    </rPh>
    <rPh sb="20" eb="21">
      <t>シン</t>
    </rPh>
    <rPh sb="21" eb="23">
      <t>ニュウイン</t>
    </rPh>
    <rPh sb="24" eb="26">
      <t>タイイン</t>
    </rPh>
    <rPh sb="27" eb="29">
      <t>ガイライ</t>
    </rPh>
    <rPh sb="31" eb="33">
      <t>ビョウショウ</t>
    </rPh>
    <rPh sb="34" eb="36">
      <t>シュルイ</t>
    </rPh>
    <rPh sb="36" eb="37">
      <t>ベツ</t>
    </rPh>
    <phoneticPr fontId="3"/>
  </si>
  <si>
    <t>令和４年</t>
    <rPh sb="0" eb="2">
      <t>レイワ</t>
    </rPh>
    <rPh sb="3" eb="4">
      <t>ネン</t>
    </rPh>
    <phoneticPr fontId="3"/>
  </si>
  <si>
    <t>病床の種別</t>
  </si>
  <si>
    <t>病床数
(６月末)</t>
    <rPh sb="6" eb="8">
      <t>ガツマツ</t>
    </rPh>
    <phoneticPr fontId="3"/>
  </si>
  <si>
    <t>在院患者
延数</t>
    <rPh sb="5" eb="6">
      <t>ノ</t>
    </rPh>
    <rPh sb="6" eb="7">
      <t>スウ</t>
    </rPh>
    <phoneticPr fontId="3"/>
  </si>
  <si>
    <t>１日平均
在院
患者数</t>
    <rPh sb="1" eb="2">
      <t>ニチ</t>
    </rPh>
    <rPh sb="2" eb="4">
      <t>ヘイキン</t>
    </rPh>
    <rPh sb="5" eb="7">
      <t>ザイイン</t>
    </rPh>
    <rPh sb="8" eb="11">
      <t>カンジャスウ</t>
    </rPh>
    <phoneticPr fontId="3"/>
  </si>
  <si>
    <t>新入院
患者数</t>
    <rPh sb="4" eb="7">
      <t>カンジャスウ</t>
    </rPh>
    <phoneticPr fontId="3"/>
  </si>
  <si>
    <t>退院
患者数</t>
    <rPh sb="0" eb="2">
      <t>タイイン</t>
    </rPh>
    <rPh sb="3" eb="6">
      <t>カンジャスウ</t>
    </rPh>
    <phoneticPr fontId="3"/>
  </si>
  <si>
    <t>外来患者
延数</t>
    <rPh sb="5" eb="6">
      <t>ノ</t>
    </rPh>
    <rPh sb="6" eb="7">
      <t>スウ</t>
    </rPh>
    <phoneticPr fontId="3"/>
  </si>
  <si>
    <t>精神病床</t>
  </si>
  <si>
    <t>感染症病床</t>
    <rPh sb="0" eb="3">
      <t>カンセンショウ</t>
    </rPh>
    <phoneticPr fontId="3"/>
  </si>
  <si>
    <t>結核病床</t>
  </si>
  <si>
    <t>療養病床</t>
    <rPh sb="0" eb="2">
      <t>リョウヨウ</t>
    </rPh>
    <rPh sb="2" eb="4">
      <t>ビョウショウ</t>
    </rPh>
    <phoneticPr fontId="3"/>
  </si>
  <si>
    <t>一般病床</t>
    <rPh sb="0" eb="2">
      <t>イッパン</t>
    </rPh>
    <rPh sb="2" eb="4">
      <t>ビョウショウ</t>
    </rPh>
    <phoneticPr fontId="3"/>
  </si>
  <si>
    <t>介護療養病床（再掲）</t>
    <rPh sb="0" eb="2">
      <t>カイゴ</t>
    </rPh>
    <rPh sb="2" eb="4">
      <t>リョウヨウ</t>
    </rPh>
    <rPh sb="4" eb="6">
      <t>ビョウショウ</t>
    </rPh>
    <rPh sb="7" eb="9">
      <t>サイケイ</t>
    </rPh>
    <phoneticPr fontId="3"/>
  </si>
  <si>
    <t>第１１表 病院の在院患者延数、病床の種類別ー年次別</t>
    <rPh sb="0" eb="1">
      <t>ダイ</t>
    </rPh>
    <rPh sb="3" eb="4">
      <t>ヒョウ</t>
    </rPh>
    <rPh sb="18" eb="20">
      <t>シュルイ</t>
    </rPh>
    <rPh sb="20" eb="21">
      <t>ベツ</t>
    </rPh>
    <phoneticPr fontId="3"/>
  </si>
  <si>
    <t>年次</t>
  </si>
  <si>
    <t>結核
病床</t>
  </si>
  <si>
    <t>感染症
病床
※１</t>
    <rPh sb="0" eb="3">
      <t>カンセンショウ</t>
    </rPh>
    <phoneticPr fontId="3"/>
  </si>
  <si>
    <r>
      <t>その他の病床等</t>
    </r>
    <r>
      <rPr>
        <sz val="9"/>
        <rFont val="HG丸ｺﾞｼｯｸM-PRO"/>
        <family val="3"/>
        <charset val="128"/>
      </rPr>
      <t>※</t>
    </r>
    <rPh sb="2" eb="3">
      <t>タ</t>
    </rPh>
    <rPh sb="4" eb="6">
      <t>ビョウショウ</t>
    </rPh>
    <rPh sb="6" eb="7">
      <t>トウ</t>
    </rPh>
    <phoneticPr fontId="3"/>
  </si>
  <si>
    <t>精神科病院</t>
    <rPh sb="2" eb="3">
      <t>カ</t>
    </rPh>
    <phoneticPr fontId="3"/>
  </si>
  <si>
    <t>一般病院</t>
    <rPh sb="0" eb="2">
      <t>イッパン</t>
    </rPh>
    <rPh sb="2" eb="4">
      <t>ビョウイン</t>
    </rPh>
    <phoneticPr fontId="3"/>
  </si>
  <si>
    <t>総数</t>
    <rPh sb="0" eb="2">
      <t>ソウスウ</t>
    </rPh>
    <phoneticPr fontId="3"/>
  </si>
  <si>
    <t>一般病床等</t>
    <rPh sb="0" eb="2">
      <t>イッパン</t>
    </rPh>
    <rPh sb="2" eb="4">
      <t>ビョウショウ</t>
    </rPh>
    <rPh sb="4" eb="5">
      <t>トウ</t>
    </rPh>
    <phoneticPr fontId="3"/>
  </si>
  <si>
    <t>療養病床等</t>
    <rPh sb="0" eb="2">
      <t>リョウヨウ</t>
    </rPh>
    <rPh sb="2" eb="4">
      <t>ビョウショウ</t>
    </rPh>
    <rPh sb="4" eb="5">
      <t>トウ</t>
    </rPh>
    <phoneticPr fontId="3"/>
  </si>
  <si>
    <t>介護療養
病床(再掲)</t>
    <rPh sb="0" eb="2">
      <t>カイゴ</t>
    </rPh>
    <rPh sb="2" eb="4">
      <t>リョウヨウ</t>
    </rPh>
    <rPh sb="5" eb="7">
      <t>ビョウショウ</t>
    </rPh>
    <rPh sb="8" eb="10">
      <t>サイケイ</t>
    </rPh>
    <phoneticPr fontId="3"/>
  </si>
  <si>
    <t>昭和50年</t>
  </si>
  <si>
    <t>…</t>
  </si>
  <si>
    <t>平成2年</t>
    <rPh sb="0" eb="2">
      <t>ヘイセイ</t>
    </rPh>
    <rPh sb="3" eb="4">
      <t>ネン</t>
    </rPh>
    <phoneticPr fontId="3"/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</si>
  <si>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</si>
  <si>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</si>
  <si>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</si>
  <si>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</si>
  <si>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</si>
  <si>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</si>
  <si>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</si>
  <si>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</si>
  <si>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</si>
  <si>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</si>
  <si>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</si>
  <si>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</si>
  <si>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</si>
  <si>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</si>
  <si>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</si>
  <si>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  <phoneticPr fontId="3"/>
  </si>
  <si>
    <t>27</t>
    <phoneticPr fontId="3"/>
  </si>
  <si>
    <t>28</t>
    <phoneticPr fontId="3"/>
  </si>
  <si>
    <t>29</t>
  </si>
  <si>
    <t>30</t>
  </si>
  <si>
    <t>令和元年</t>
    <rPh sb="0" eb="4">
      <t>レイワガンネン</t>
    </rPh>
    <phoneticPr fontId="3"/>
  </si>
  <si>
    <t>2</t>
  </si>
  <si>
    <t>3</t>
  </si>
  <si>
    <t>４</t>
    <phoneticPr fontId="3"/>
  </si>
  <si>
    <t>※その他病床等とは、療養病床、一般病床及び経過的旧その他の病床である。</t>
    <rPh sb="3" eb="4">
      <t>タ</t>
    </rPh>
    <rPh sb="4" eb="6">
      <t>ビョウショウ</t>
    </rPh>
    <rPh sb="6" eb="7">
      <t>トウ</t>
    </rPh>
    <rPh sb="10" eb="12">
      <t>リョウヨウ</t>
    </rPh>
    <rPh sb="12" eb="14">
      <t>ビョウショウ</t>
    </rPh>
    <rPh sb="15" eb="17">
      <t>イッパン</t>
    </rPh>
    <rPh sb="17" eb="19">
      <t>ビョウショウ</t>
    </rPh>
    <rPh sb="19" eb="20">
      <t>オヨ</t>
    </rPh>
    <rPh sb="21" eb="24">
      <t>ケイカテキ</t>
    </rPh>
    <rPh sb="24" eb="25">
      <t>キュウ</t>
    </rPh>
    <rPh sb="27" eb="28">
      <t>タ</t>
    </rPh>
    <rPh sb="29" eb="31">
      <t>ビョウショウ</t>
    </rPh>
    <phoneticPr fontId="3"/>
  </si>
  <si>
    <t>　一般病床等とは、一般病床及び経過的旧その他の病床（経過的旧療養型病床群を除く）である。</t>
    <rPh sb="1" eb="3">
      <t>イッパン</t>
    </rPh>
    <rPh sb="3" eb="5">
      <t>ビョウショウ</t>
    </rPh>
    <rPh sb="5" eb="6">
      <t>トウ</t>
    </rPh>
    <rPh sb="9" eb="11">
      <t>イッパン</t>
    </rPh>
    <rPh sb="11" eb="13">
      <t>ビョウショウ</t>
    </rPh>
    <rPh sb="13" eb="14">
      <t>オヨ</t>
    </rPh>
    <rPh sb="15" eb="18">
      <t>ケイカテキ</t>
    </rPh>
    <rPh sb="18" eb="19">
      <t>キュウ</t>
    </rPh>
    <rPh sb="21" eb="22">
      <t>タ</t>
    </rPh>
    <rPh sb="23" eb="25">
      <t>ビョウショウ</t>
    </rPh>
    <rPh sb="26" eb="29">
      <t>ケイカテキ</t>
    </rPh>
    <rPh sb="29" eb="30">
      <t>キュウ</t>
    </rPh>
    <rPh sb="30" eb="33">
      <t>リョウヨウガタ</t>
    </rPh>
    <rPh sb="33" eb="35">
      <t>ビョウショウ</t>
    </rPh>
    <rPh sb="35" eb="36">
      <t>グン</t>
    </rPh>
    <rPh sb="37" eb="38">
      <t>ノゾ</t>
    </rPh>
    <phoneticPr fontId="3"/>
  </si>
  <si>
    <t>　療養病床等とは、療養病床及び経過的旧療養型病床群である。</t>
    <rPh sb="1" eb="3">
      <t>リョウヨウ</t>
    </rPh>
    <rPh sb="3" eb="5">
      <t>ビョウショウ</t>
    </rPh>
    <rPh sb="5" eb="6">
      <t>トウ</t>
    </rPh>
    <rPh sb="9" eb="11">
      <t>リョウヨウ</t>
    </rPh>
    <rPh sb="11" eb="13">
      <t>ビョウショウ</t>
    </rPh>
    <rPh sb="13" eb="14">
      <t>オヨ</t>
    </rPh>
    <rPh sb="15" eb="18">
      <t>ケイカテキ</t>
    </rPh>
    <rPh sb="18" eb="19">
      <t>キュウ</t>
    </rPh>
    <rPh sb="19" eb="22">
      <t>リョウヨウガタ</t>
    </rPh>
    <rPh sb="22" eb="24">
      <t>ビョウショウ</t>
    </rPh>
    <rPh sb="24" eb="25">
      <t>グン</t>
    </rPh>
    <phoneticPr fontId="3"/>
  </si>
  <si>
    <t>※1　平成１１年以前は伝染病床</t>
    <rPh sb="3" eb="5">
      <t>ヘイセイ</t>
    </rPh>
    <rPh sb="7" eb="10">
      <t>ネンイゼン</t>
    </rPh>
    <rPh sb="11" eb="13">
      <t>デンセン</t>
    </rPh>
    <rPh sb="13" eb="15">
      <t>ビョウショウ</t>
    </rPh>
    <phoneticPr fontId="3"/>
  </si>
  <si>
    <t>第１２表 病院の人口１０万対１日平均在院患者数、病床の種類別ー年次別</t>
    <rPh sb="0" eb="1">
      <t>ダイ</t>
    </rPh>
    <rPh sb="3" eb="4">
      <t>ヒョウ</t>
    </rPh>
    <rPh sb="5" eb="7">
      <t>ビョウイン</t>
    </rPh>
    <rPh sb="8" eb="10">
      <t>ジンコウ</t>
    </rPh>
    <rPh sb="12" eb="14">
      <t>マンタイ</t>
    </rPh>
    <rPh sb="15" eb="16">
      <t>ニチ</t>
    </rPh>
    <rPh sb="16" eb="18">
      <t>ヘイキン</t>
    </rPh>
    <rPh sb="18" eb="20">
      <t>ザイイン</t>
    </rPh>
    <rPh sb="20" eb="23">
      <t>カンジャスウ</t>
    </rPh>
    <rPh sb="24" eb="25">
      <t>ビョウ</t>
    </rPh>
    <rPh sb="25" eb="26">
      <t>トコ</t>
    </rPh>
    <rPh sb="27" eb="29">
      <t>シュルイ</t>
    </rPh>
    <rPh sb="29" eb="30">
      <t>ベツ</t>
    </rPh>
    <rPh sb="31" eb="33">
      <t>ネンジ</t>
    </rPh>
    <rPh sb="33" eb="34">
      <t>ベツ</t>
    </rPh>
    <phoneticPr fontId="3"/>
  </si>
  <si>
    <t>感染症病床
※１</t>
    <rPh sb="0" eb="3">
      <t>カンセンショウ</t>
    </rPh>
    <phoneticPr fontId="3"/>
  </si>
  <si>
    <t>その他の病床等※</t>
    <rPh sb="2" eb="3">
      <t>タ</t>
    </rPh>
    <rPh sb="4" eb="6">
      <t>ビョウショウ</t>
    </rPh>
    <rPh sb="6" eb="7">
      <t>トウ</t>
    </rPh>
    <phoneticPr fontId="3"/>
  </si>
  <si>
    <t>介護療養病床
（再掲）</t>
    <rPh sb="0" eb="2">
      <t>カイゴ</t>
    </rPh>
    <rPh sb="2" eb="4">
      <t>リョウヨウ</t>
    </rPh>
    <rPh sb="4" eb="6">
      <t>ビョウショウ</t>
    </rPh>
    <rPh sb="8" eb="10">
      <t>サイケイ</t>
    </rPh>
    <phoneticPr fontId="3"/>
  </si>
  <si>
    <t>　　　－</t>
  </si>
  <si>
    <t>26</t>
  </si>
  <si>
    <t>2年</t>
    <rPh sb="1" eb="2">
      <t>ネン</t>
    </rPh>
    <phoneticPr fontId="3"/>
  </si>
  <si>
    <t>3年</t>
    <rPh sb="1" eb="2">
      <t>ネン</t>
    </rPh>
    <phoneticPr fontId="3"/>
  </si>
  <si>
    <t>４年</t>
    <rPh sb="1" eb="2">
      <t>ネン</t>
    </rPh>
    <phoneticPr fontId="3"/>
  </si>
  <si>
    <t>第１３表 病院の新入院患者数、病床の種類別ー年次別</t>
    <rPh sb="0" eb="1">
      <t>ダイ</t>
    </rPh>
    <rPh sb="3" eb="4">
      <t>ヒョウ</t>
    </rPh>
    <rPh sb="5" eb="7">
      <t>ビョウイン</t>
    </rPh>
    <rPh sb="8" eb="11">
      <t>シンニュウイン</t>
    </rPh>
    <rPh sb="11" eb="14">
      <t>カンジャスウ</t>
    </rPh>
    <rPh sb="15" eb="17">
      <t>ビョウショウ</t>
    </rPh>
    <rPh sb="18" eb="20">
      <t>シュルイ</t>
    </rPh>
    <rPh sb="20" eb="21">
      <t>ベツ</t>
    </rPh>
    <rPh sb="22" eb="24">
      <t>ネンジ</t>
    </rPh>
    <rPh sb="24" eb="25">
      <t>ベツ</t>
    </rPh>
    <phoneticPr fontId="3"/>
  </si>
  <si>
    <t>精神病床</t>
    <phoneticPr fontId="3"/>
  </si>
  <si>
    <t>感染症
病床</t>
    <rPh sb="0" eb="3">
      <t>カンセンショウ</t>
    </rPh>
    <phoneticPr fontId="3"/>
  </si>
  <si>
    <t>結核病床</t>
    <phoneticPr fontId="3"/>
  </si>
  <si>
    <t>再掲</t>
    <rPh sb="0" eb="2">
      <t>サイケイ</t>
    </rPh>
    <phoneticPr fontId="3"/>
  </si>
  <si>
    <t>精神科
病院</t>
    <rPh sb="2" eb="3">
      <t>カ</t>
    </rPh>
    <rPh sb="4" eb="6">
      <t>ビョウイン</t>
    </rPh>
    <phoneticPr fontId="3"/>
  </si>
  <si>
    <t>一般
病院</t>
    <rPh sb="3" eb="5">
      <t>ビョウイン</t>
    </rPh>
    <phoneticPr fontId="3"/>
  </si>
  <si>
    <t>他の病床から療養病床等へ</t>
    <rPh sb="0" eb="1">
      <t>タ</t>
    </rPh>
    <rPh sb="2" eb="4">
      <t>ビョウショウ</t>
    </rPh>
    <rPh sb="6" eb="8">
      <t>リョウヨウ</t>
    </rPh>
    <rPh sb="8" eb="10">
      <t>ビョウショウ</t>
    </rPh>
    <rPh sb="10" eb="11">
      <t>トウ</t>
    </rPh>
    <phoneticPr fontId="3"/>
  </si>
  <si>
    <t>介護療養
病床
（再掲）</t>
    <rPh sb="0" eb="2">
      <t>カイゴ</t>
    </rPh>
    <rPh sb="2" eb="4">
      <t>リョウヨウ</t>
    </rPh>
    <rPh sb="5" eb="7">
      <t>ビョウショウ</t>
    </rPh>
    <rPh sb="9" eb="11">
      <t>サイケイ</t>
    </rPh>
    <phoneticPr fontId="3"/>
  </si>
  <si>
    <t>昭和50年</t>
    <phoneticPr fontId="3"/>
  </si>
  <si>
    <t>…</t>
    <phoneticPr fontId="3"/>
  </si>
  <si>
    <t>平成元年</t>
    <phoneticPr fontId="3"/>
  </si>
  <si>
    <t>11</t>
    <phoneticPr fontId="3"/>
  </si>
  <si>
    <t>12</t>
    <phoneticPr fontId="3"/>
  </si>
  <si>
    <t>13</t>
    <phoneticPr fontId="3"/>
  </si>
  <si>
    <t>15</t>
    <phoneticPr fontId="3"/>
  </si>
  <si>
    <t>18</t>
    <phoneticPr fontId="3"/>
  </si>
  <si>
    <t>23</t>
    <phoneticPr fontId="3"/>
  </si>
  <si>
    <t>25</t>
    <phoneticPr fontId="3"/>
  </si>
  <si>
    <t>30</t>
    <phoneticPr fontId="3"/>
  </si>
  <si>
    <t>２</t>
  </si>
  <si>
    <t>第１４表 病院の退院患者数、病床の種類別ー年次別</t>
    <rPh sb="0" eb="1">
      <t>ダイ</t>
    </rPh>
    <rPh sb="3" eb="4">
      <t>ヒョウ</t>
    </rPh>
    <rPh sb="5" eb="7">
      <t>ビョウイン</t>
    </rPh>
    <rPh sb="8" eb="10">
      <t>タイイン</t>
    </rPh>
    <rPh sb="10" eb="12">
      <t>カンジャ</t>
    </rPh>
    <rPh sb="12" eb="13">
      <t>スウ</t>
    </rPh>
    <rPh sb="14" eb="15">
      <t>ビョウ</t>
    </rPh>
    <rPh sb="15" eb="16">
      <t>トコ</t>
    </rPh>
    <rPh sb="17" eb="19">
      <t>シュルイ</t>
    </rPh>
    <rPh sb="19" eb="20">
      <t>ベツ</t>
    </rPh>
    <rPh sb="21" eb="23">
      <t>ネンジ</t>
    </rPh>
    <rPh sb="23" eb="24">
      <t>ベツ</t>
    </rPh>
    <phoneticPr fontId="3"/>
  </si>
  <si>
    <t>年次</t>
    <rPh sb="0" eb="2">
      <t>ネンジ</t>
    </rPh>
    <phoneticPr fontId="3"/>
  </si>
  <si>
    <t>療養病床等から他の病床へ</t>
    <rPh sb="0" eb="2">
      <t>リョウヨウ</t>
    </rPh>
    <rPh sb="2" eb="4">
      <t>ビョウショウ</t>
    </rPh>
    <rPh sb="4" eb="5">
      <t>トウ</t>
    </rPh>
    <rPh sb="7" eb="8">
      <t>タ</t>
    </rPh>
    <rPh sb="9" eb="11">
      <t>ビョウショウ</t>
    </rPh>
    <phoneticPr fontId="3"/>
  </si>
  <si>
    <t>平成元年</t>
  </si>
  <si>
    <t>19</t>
    <phoneticPr fontId="3"/>
  </si>
  <si>
    <t>２年</t>
    <rPh sb="1" eb="2">
      <t>ネン</t>
    </rPh>
    <phoneticPr fontId="3"/>
  </si>
  <si>
    <t>３年</t>
    <rPh sb="1" eb="2">
      <t>ネン</t>
    </rPh>
    <phoneticPr fontId="3"/>
  </si>
  <si>
    <t>第１５表 病院の人口１０万対新入院患者数及び退院患者数ー年次別</t>
    <rPh sb="0" eb="1">
      <t>ダイ</t>
    </rPh>
    <rPh sb="3" eb="4">
      <t>ヒョウ</t>
    </rPh>
    <rPh sb="5" eb="7">
      <t>ビョウイン</t>
    </rPh>
    <rPh sb="8" eb="10">
      <t>ジンコウ</t>
    </rPh>
    <rPh sb="12" eb="14">
      <t>マンタイ</t>
    </rPh>
    <rPh sb="14" eb="15">
      <t>シン</t>
    </rPh>
    <rPh sb="15" eb="17">
      <t>ニュウイン</t>
    </rPh>
    <rPh sb="17" eb="20">
      <t>カンジャスウ</t>
    </rPh>
    <rPh sb="20" eb="21">
      <t>オヨ</t>
    </rPh>
    <rPh sb="22" eb="24">
      <t>タイイン</t>
    </rPh>
    <rPh sb="24" eb="27">
      <t>カンジャスウ</t>
    </rPh>
    <rPh sb="28" eb="30">
      <t>ネンジ</t>
    </rPh>
    <rPh sb="30" eb="31">
      <t>ベツ</t>
    </rPh>
    <phoneticPr fontId="3"/>
  </si>
  <si>
    <t>新入院患者</t>
  </si>
  <si>
    <t>退院患者</t>
  </si>
  <si>
    <t>３</t>
    <phoneticPr fontId="3"/>
  </si>
  <si>
    <t>１１</t>
  </si>
  <si>
    <t>１２</t>
  </si>
  <si>
    <t>１３</t>
  </si>
  <si>
    <t>１４</t>
  </si>
  <si>
    <t>１５</t>
  </si>
  <si>
    <t>１６</t>
  </si>
  <si>
    <t>１７</t>
    <phoneticPr fontId="3"/>
  </si>
  <si>
    <t>１８</t>
    <phoneticPr fontId="3"/>
  </si>
  <si>
    <t>１９</t>
    <phoneticPr fontId="3"/>
  </si>
  <si>
    <t>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</si>
</sst>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_ * #,##0_ ;_ * &quot;△&quot;?,?#0_ ;_ * &quot;-&quot;_ ;_ @_ "/>
    <numFmt numFmtId="177" formatCode="_ * #,##0.0_ ;_ * &quot;△&quot;#,##0.0_ ;_ * &quot;-&quot;_ ;_ @_ "/>
    <numFmt numFmtId="178" formatCode="0.0_);[Red]\(0.0\)"/>
    <numFmt numFmtId="179" formatCode="_ * #,##0_ ;_ * &quot;△&quot;#,##0_ ;_ * &quot;-&quot;_ ;_ @_ "/>
    <numFmt numFmtId="180" formatCode="#,##0_ "/>
    <numFmt numFmtId="181" formatCode="_ * #,##0.0_ ;_ * \-#,##0.0_ ;_ * &quot;-&quot;_ ;_ @_ "/>
    <numFmt numFmtId="182" formatCode="#,##0.0_ "/>
  </numFmts>
  <fonts count="22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HG創英角ｺﾞｼｯｸUB"/>
      <family val="3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name val="ＭＳ ＰＲゴシック"/>
      <family val="3"/>
      <charset val="128"/>
    </font>
    <font>
      <sz val="11"/>
      <name val="HG創英角ｺﾞｼｯｸUB"/>
      <family val="3"/>
      <charset val="128"/>
    </font>
    <font>
      <sz val="18"/>
      <name val="HG創英角ｺﾞｼｯｸUB"/>
      <family val="3"/>
      <charset val="128"/>
    </font>
    <font>
      <sz val="6"/>
      <name val="ＭＳ Ｐゴシック"/>
      <family val="3"/>
      <charset val="128"/>
    </font>
    <font>
      <sz val="9.6"/>
      <name val="ＭＳ 明朝"/>
      <family val="1"/>
      <charset val="128"/>
    </font>
    <font>
      <sz val="11"/>
      <color indexed="8"/>
      <name val="HG丸ｺﾞｼｯｸM-PRO"/>
      <family val="3"/>
      <charset val="128"/>
    </font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3"/>
      <charset val="128"/>
    </font>
    <font>
      <sz val="10"/>
      <name val="HG丸ｺﾞｼｯｸM-PRO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S創英角ｺﾞｼｯｸUB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38" fontId="15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0" fontId="1" fillId="0" borderId="0"/>
    <xf numFmtId="49" fontId="7" fillId="0" borderId="0">
      <alignment horizontal="center" vertical="center"/>
    </xf>
  </cellStyleXfs>
  <cellXfs count="428">
    <xf numFmtId="0" fontId="0" fillId="0" borderId="0" xfId="0"/>
    <xf numFmtId="49" fontId="2" fillId="0" borderId="0" xfId="0" applyNumberFormat="1" applyFont="1" applyAlignment="1">
      <alignment horizontal="left" vertical="center"/>
    </xf>
    <xf numFmtId="0" fontId="5" fillId="0" borderId="0" xfId="0" applyFont="1" applyAlignment="1"/>
    <xf numFmtId="0" fontId="0" fillId="0" borderId="0" xfId="0" applyAlignment="1"/>
    <xf numFmtId="49" fontId="6" fillId="0" borderId="1" xfId="0" applyNumberFormat="1" applyFont="1" applyBorder="1" applyAlignment="1">
      <alignment horizontal="right" vertical="center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/>
    </xf>
    <xf numFmtId="49" fontId="7" fillId="0" borderId="8" xfId="0" applyNumberFormat="1" applyFont="1" applyBorder="1" applyAlignment="1">
      <alignment horizontal="center" wrapText="1"/>
    </xf>
    <xf numFmtId="49" fontId="7" fillId="0" borderId="4" xfId="0" applyNumberFormat="1" applyFont="1" applyBorder="1" applyAlignment="1">
      <alignment horizontal="center"/>
    </xf>
    <xf numFmtId="49" fontId="7" fillId="0" borderId="4" xfId="0" applyNumberFormat="1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/>
    </xf>
    <xf numFmtId="49" fontId="7" fillId="0" borderId="9" xfId="0" applyNumberFormat="1" applyFon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49" fontId="7" fillId="0" borderId="11" xfId="0" applyNumberFormat="1" applyFont="1" applyBorder="1" applyAlignment="1">
      <alignment horizontal="center" wrapText="1"/>
    </xf>
    <xf numFmtId="49" fontId="7" fillId="0" borderId="10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12" xfId="0" applyNumberFormat="1" applyFont="1" applyBorder="1" applyAlignment="1">
      <alignment horizontal="right" shrinkToFit="1"/>
    </xf>
    <xf numFmtId="176" fontId="8" fillId="0" borderId="0" xfId="0" applyNumberFormat="1" applyFont="1" applyBorder="1" applyAlignment="1">
      <alignment horizontal="right" shrinkToFit="1"/>
    </xf>
    <xf numFmtId="176" fontId="8" fillId="0" borderId="9" xfId="0" applyNumberFormat="1" applyFont="1" applyBorder="1" applyAlignment="1">
      <alignment horizontal="right" shrinkToFit="1"/>
    </xf>
    <xf numFmtId="177" fontId="8" fillId="0" borderId="0" xfId="0" applyNumberFormat="1" applyFont="1" applyBorder="1" applyAlignment="1">
      <alignment horizontal="right" shrinkToFit="1"/>
    </xf>
    <xf numFmtId="177" fontId="8" fillId="0" borderId="9" xfId="0" applyNumberFormat="1" applyFont="1" applyBorder="1" applyAlignment="1">
      <alignment horizontal="right" shrinkToFit="1"/>
    </xf>
    <xf numFmtId="49" fontId="7" fillId="0" borderId="7" xfId="0" applyNumberFormat="1" applyFont="1" applyBorder="1" applyAlignment="1">
      <alignment horizontal="center"/>
    </xf>
    <xf numFmtId="176" fontId="8" fillId="0" borderId="13" xfId="0" applyNumberFormat="1" applyFont="1" applyBorder="1" applyAlignment="1">
      <alignment horizontal="right" shrinkToFit="1"/>
    </xf>
    <xf numFmtId="177" fontId="8" fillId="0" borderId="13" xfId="0" applyNumberFormat="1" applyFont="1" applyBorder="1" applyAlignment="1">
      <alignment horizontal="right" shrinkToFit="1"/>
    </xf>
    <xf numFmtId="49" fontId="7" fillId="0" borderId="7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right" shrinkToFit="1"/>
    </xf>
    <xf numFmtId="176" fontId="8" fillId="0" borderId="1" xfId="0" applyNumberFormat="1" applyFont="1" applyBorder="1" applyAlignment="1">
      <alignment horizontal="right" shrinkToFit="1"/>
    </xf>
    <xf numFmtId="176" fontId="8" fillId="0" borderId="14" xfId="0" applyNumberFormat="1" applyFont="1" applyBorder="1" applyAlignment="1">
      <alignment horizontal="right" shrinkToFit="1"/>
    </xf>
    <xf numFmtId="177" fontId="8" fillId="0" borderId="1" xfId="0" applyNumberFormat="1" applyFont="1" applyBorder="1" applyAlignment="1">
      <alignment horizontal="right" shrinkToFit="1"/>
    </xf>
    <xf numFmtId="177" fontId="8" fillId="0" borderId="14" xfId="0" applyNumberFormat="1" applyFont="1" applyBorder="1" applyAlignment="1">
      <alignment horizontal="right" shrinkToFit="1"/>
    </xf>
    <xf numFmtId="49" fontId="9" fillId="0" borderId="0" xfId="0" applyNumberFormat="1" applyFont="1" applyAlignment="1">
      <alignment horizontal="left" vertical="center"/>
    </xf>
    <xf numFmtId="49" fontId="6" fillId="0" borderId="1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 wrapText="1"/>
    </xf>
    <xf numFmtId="176" fontId="8" fillId="0" borderId="15" xfId="0" applyNumberFormat="1" applyFont="1" applyBorder="1" applyAlignment="1">
      <alignment vertical="center" shrinkToFit="1"/>
    </xf>
    <xf numFmtId="176" fontId="8" fillId="0" borderId="9" xfId="0" applyNumberFormat="1" applyFont="1" applyBorder="1" applyAlignment="1">
      <alignment vertical="center" shrinkToFit="1"/>
    </xf>
    <xf numFmtId="178" fontId="8" fillId="0" borderId="8" xfId="0" applyNumberFormat="1" applyFont="1" applyBorder="1" applyAlignment="1">
      <alignment vertical="center" shrinkToFit="1"/>
    </xf>
    <xf numFmtId="178" fontId="8" fillId="0" borderId="15" xfId="0" applyNumberFormat="1" applyFont="1" applyBorder="1" applyAlignment="1">
      <alignment vertical="center" shrinkToFit="1"/>
    </xf>
    <xf numFmtId="178" fontId="8" fillId="0" borderId="9" xfId="0" applyNumberFormat="1" applyFont="1" applyBorder="1" applyAlignment="1">
      <alignment vertical="center" shrinkToFit="1"/>
    </xf>
    <xf numFmtId="176" fontId="0" fillId="0" borderId="0" xfId="0" applyNumberFormat="1" applyAlignment="1"/>
    <xf numFmtId="176" fontId="8" fillId="0" borderId="0" xfId="0" applyNumberFormat="1" applyFont="1" applyBorder="1" applyAlignment="1">
      <alignment shrinkToFit="1"/>
    </xf>
    <xf numFmtId="176" fontId="8" fillId="0" borderId="13" xfId="0" applyNumberFormat="1" applyFont="1" applyBorder="1" applyAlignment="1">
      <alignment shrinkToFit="1"/>
    </xf>
    <xf numFmtId="178" fontId="8" fillId="0" borderId="12" xfId="0" applyNumberFormat="1" applyFont="1" applyBorder="1" applyAlignment="1">
      <alignment shrinkToFit="1"/>
    </xf>
    <xf numFmtId="178" fontId="8" fillId="0" borderId="0" xfId="0" applyNumberFormat="1" applyFont="1" applyBorder="1" applyAlignment="1">
      <alignment shrinkToFit="1"/>
    </xf>
    <xf numFmtId="178" fontId="8" fillId="0" borderId="13" xfId="0" applyNumberFormat="1" applyFont="1" applyBorder="1" applyAlignment="1">
      <alignment shrinkToFit="1"/>
    </xf>
    <xf numFmtId="176" fontId="8" fillId="0" borderId="12" xfId="0" applyNumberFormat="1" applyFont="1" applyBorder="1" applyAlignment="1">
      <alignment vertical="center" shrinkToFit="1"/>
    </xf>
    <xf numFmtId="176" fontId="8" fillId="0" borderId="0" xfId="0" applyNumberFormat="1" applyFont="1" applyBorder="1" applyAlignment="1">
      <alignment vertical="center" shrinkToFit="1"/>
    </xf>
    <xf numFmtId="176" fontId="8" fillId="0" borderId="13" xfId="0" applyNumberFormat="1" applyFont="1" applyBorder="1" applyAlignment="1">
      <alignment vertical="center" shrinkToFit="1"/>
    </xf>
    <xf numFmtId="178" fontId="8" fillId="0" borderId="12" xfId="0" applyNumberFormat="1" applyFont="1" applyBorder="1" applyAlignment="1">
      <alignment vertical="center" shrinkToFit="1"/>
    </xf>
    <xf numFmtId="178" fontId="8" fillId="0" borderId="0" xfId="0" applyNumberFormat="1" applyFont="1" applyBorder="1" applyAlignment="1">
      <alignment vertical="center" shrinkToFit="1"/>
    </xf>
    <xf numFmtId="178" fontId="8" fillId="0" borderId="13" xfId="0" applyNumberFormat="1" applyFont="1" applyBorder="1" applyAlignment="1">
      <alignment vertical="center" shrinkToFit="1"/>
    </xf>
    <xf numFmtId="0" fontId="8" fillId="0" borderId="0" xfId="0" applyFont="1" applyBorder="1" applyAlignment="1"/>
    <xf numFmtId="176" fontId="8" fillId="0" borderId="1" xfId="0" applyNumberFormat="1" applyFont="1" applyBorder="1" applyAlignment="1">
      <alignment vertical="center" shrinkToFit="1"/>
    </xf>
    <xf numFmtId="176" fontId="8" fillId="0" borderId="14" xfId="0" applyNumberFormat="1" applyFont="1" applyBorder="1" applyAlignment="1">
      <alignment vertical="center" shrinkToFit="1"/>
    </xf>
    <xf numFmtId="178" fontId="8" fillId="0" borderId="11" xfId="0" applyNumberFormat="1" applyFont="1" applyBorder="1" applyAlignment="1">
      <alignment vertical="center" shrinkToFit="1"/>
    </xf>
    <xf numFmtId="178" fontId="8" fillId="0" borderId="1" xfId="0" applyNumberFormat="1" applyFont="1" applyBorder="1" applyAlignment="1">
      <alignment vertical="center" shrinkToFit="1"/>
    </xf>
    <xf numFmtId="178" fontId="8" fillId="0" borderId="14" xfId="0" applyNumberFormat="1" applyFont="1" applyBorder="1" applyAlignment="1">
      <alignment vertical="center" shrinkToFit="1"/>
    </xf>
    <xf numFmtId="0" fontId="0" fillId="0" borderId="15" xfId="0" applyBorder="1" applyAlignment="1"/>
    <xf numFmtId="177" fontId="8" fillId="0" borderId="15" xfId="0" applyNumberFormat="1" applyFont="1" applyBorder="1" applyAlignment="1">
      <alignment horizontal="right" vertical="center" shrinkToFit="1"/>
    </xf>
    <xf numFmtId="49" fontId="10" fillId="0" borderId="1" xfId="2" applyNumberFormat="1" applyFont="1" applyFill="1" applyBorder="1" applyAlignment="1">
      <alignment horizontal="left" vertical="center"/>
    </xf>
    <xf numFmtId="58" fontId="7" fillId="0" borderId="1" xfId="2" applyNumberFormat="1" applyFont="1" applyFill="1" applyBorder="1" applyAlignment="1">
      <alignment horizontal="right" vertical="center"/>
    </xf>
    <xf numFmtId="0" fontId="1" fillId="0" borderId="0" xfId="2" applyFill="1" applyAlignment="1">
      <alignment vertical="center"/>
    </xf>
    <xf numFmtId="49" fontId="13" fillId="0" borderId="2" xfId="2" applyNumberFormat="1" applyFont="1" applyFill="1" applyBorder="1" applyAlignment="1" applyProtection="1">
      <alignment horizontal="center" vertical="center"/>
      <protection locked="0"/>
    </xf>
    <xf numFmtId="49" fontId="7" fillId="0" borderId="5" xfId="2" applyNumberFormat="1" applyFont="1" applyFill="1" applyBorder="1" applyAlignment="1">
      <alignment horizontal="center" vertical="center"/>
    </xf>
    <xf numFmtId="49" fontId="7" fillId="0" borderId="6" xfId="2" applyNumberFormat="1" applyFont="1" applyFill="1" applyBorder="1" applyAlignment="1">
      <alignment horizontal="center" vertical="center"/>
    </xf>
    <xf numFmtId="49" fontId="7" fillId="0" borderId="15" xfId="2" applyNumberFormat="1" applyFont="1" applyFill="1" applyBorder="1" applyAlignment="1">
      <alignment horizontal="center" vertical="center"/>
    </xf>
    <xf numFmtId="49" fontId="7" fillId="0" borderId="2" xfId="2" applyNumberFormat="1" applyFont="1" applyFill="1" applyBorder="1" applyAlignment="1">
      <alignment horizontal="center" vertical="center" wrapText="1"/>
    </xf>
    <xf numFmtId="49" fontId="13" fillId="0" borderId="7" xfId="2" applyNumberFormat="1" applyFont="1" applyFill="1" applyBorder="1" applyAlignment="1" applyProtection="1">
      <alignment horizontal="center" vertical="center"/>
      <protection locked="0"/>
    </xf>
    <xf numFmtId="49" fontId="7" fillId="0" borderId="2" xfId="2" applyNumberFormat="1" applyFont="1" applyFill="1" applyBorder="1" applyAlignment="1">
      <alignment horizontal="center" vertical="center"/>
    </xf>
    <xf numFmtId="49" fontId="7" fillId="0" borderId="8" xfId="2" applyNumberFormat="1" applyFont="1" applyFill="1" applyBorder="1" applyAlignment="1">
      <alignment horizontal="center" vertical="center"/>
    </xf>
    <xf numFmtId="49" fontId="7" fillId="0" borderId="15" xfId="2" applyNumberFormat="1" applyFont="1" applyFill="1" applyBorder="1" applyAlignment="1">
      <alignment horizontal="center" vertical="center"/>
    </xf>
    <xf numFmtId="49" fontId="7" fillId="0" borderId="9" xfId="2" applyNumberFormat="1" applyFont="1" applyFill="1" applyBorder="1" applyAlignment="1">
      <alignment horizontal="center" vertical="center"/>
    </xf>
    <xf numFmtId="49" fontId="7" fillId="0" borderId="2" xfId="2" applyNumberFormat="1" applyFont="1" applyFill="1" applyBorder="1" applyAlignment="1">
      <alignment horizontal="center" vertical="center"/>
    </xf>
    <xf numFmtId="49" fontId="7" fillId="0" borderId="7" xfId="2" applyNumberFormat="1" applyFont="1" applyFill="1" applyBorder="1" applyAlignment="1">
      <alignment horizontal="center" vertical="center"/>
    </xf>
    <xf numFmtId="49" fontId="7" fillId="0" borderId="4" xfId="2" applyNumberFormat="1" applyFont="1" applyFill="1" applyBorder="1" applyAlignment="1">
      <alignment horizontal="center" vertical="center"/>
    </xf>
    <xf numFmtId="49" fontId="7" fillId="0" borderId="12" xfId="2" applyNumberFormat="1" applyFont="1" applyFill="1" applyBorder="1" applyAlignment="1">
      <alignment horizontal="center" vertical="center"/>
    </xf>
    <xf numFmtId="49" fontId="7" fillId="0" borderId="0" xfId="2" applyNumberFormat="1" applyFont="1" applyFill="1" applyBorder="1" applyAlignment="1">
      <alignment horizontal="center" vertical="center"/>
    </xf>
    <xf numFmtId="49" fontId="7" fillId="0" borderId="13" xfId="2" applyNumberFormat="1" applyFont="1" applyFill="1" applyBorder="1" applyAlignment="1">
      <alignment horizontal="center" vertical="center"/>
    </xf>
    <xf numFmtId="49" fontId="7" fillId="0" borderId="7" xfId="2" applyNumberFormat="1" applyFont="1" applyFill="1" applyBorder="1" applyAlignment="1">
      <alignment horizontal="center" vertical="center"/>
    </xf>
    <xf numFmtId="49" fontId="13" fillId="0" borderId="10" xfId="2" applyNumberFormat="1" applyFont="1" applyFill="1" applyBorder="1" applyAlignment="1" applyProtection="1">
      <alignment horizontal="center" vertical="center"/>
      <protection locked="0"/>
    </xf>
    <xf numFmtId="49" fontId="7" fillId="0" borderId="10" xfId="2" applyNumberFormat="1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49" fontId="7" fillId="0" borderId="4" xfId="2" applyNumberFormat="1" applyFont="1" applyFill="1" applyBorder="1" applyAlignment="1">
      <alignment horizontal="center" vertical="center"/>
    </xf>
    <xf numFmtId="49" fontId="7" fillId="0" borderId="5" xfId="2" applyNumberFormat="1" applyFont="1" applyFill="1" applyBorder="1" applyAlignment="1">
      <alignment horizontal="center" vertical="center"/>
    </xf>
    <xf numFmtId="49" fontId="7" fillId="0" borderId="10" xfId="2" applyNumberFormat="1" applyFont="1" applyFill="1" applyBorder="1" applyAlignment="1">
      <alignment horizontal="center" vertical="center"/>
    </xf>
    <xf numFmtId="49" fontId="7" fillId="0" borderId="8" xfId="3" applyNumberFormat="1" applyFont="1" applyBorder="1" applyAlignment="1">
      <alignment horizontal="center" vertical="center"/>
    </xf>
    <xf numFmtId="179" fontId="8" fillId="0" borderId="8" xfId="3" applyNumberFormat="1" applyFont="1" applyBorder="1" applyAlignment="1">
      <alignment horizontal="right" vertical="center" shrinkToFit="1"/>
    </xf>
    <xf numFmtId="179" fontId="8" fillId="0" borderId="15" xfId="3" applyNumberFormat="1" applyFont="1" applyBorder="1" applyAlignment="1">
      <alignment horizontal="right" vertical="center" shrinkToFit="1"/>
    </xf>
    <xf numFmtId="179" fontId="8" fillId="0" borderId="9" xfId="3" applyNumberFormat="1" applyFont="1" applyBorder="1" applyAlignment="1">
      <alignment horizontal="right" vertical="center" shrinkToFit="1"/>
    </xf>
    <xf numFmtId="49" fontId="7" fillId="0" borderId="12" xfId="3" applyNumberFormat="1" applyFont="1" applyBorder="1" applyAlignment="1">
      <alignment horizontal="center" vertical="center"/>
    </xf>
    <xf numFmtId="179" fontId="8" fillId="0" borderId="12" xfId="3" applyNumberFormat="1" applyFont="1" applyBorder="1" applyAlignment="1">
      <alignment horizontal="right" vertical="center" shrinkToFit="1"/>
    </xf>
    <xf numFmtId="179" fontId="8" fillId="0" borderId="0" xfId="3" applyNumberFormat="1" applyFont="1" applyBorder="1" applyAlignment="1">
      <alignment horizontal="right" vertical="center" shrinkToFit="1"/>
    </xf>
    <xf numFmtId="179" fontId="8" fillId="0" borderId="13" xfId="3" applyNumberFormat="1" applyFont="1" applyBorder="1" applyAlignment="1">
      <alignment horizontal="right" vertical="center" shrinkToFit="1"/>
    </xf>
    <xf numFmtId="49" fontId="7" fillId="0" borderId="11" xfId="3" applyNumberFormat="1" applyFont="1" applyBorder="1" applyAlignment="1">
      <alignment horizontal="center" vertical="center"/>
    </xf>
    <xf numFmtId="179" fontId="8" fillId="0" borderId="11" xfId="3" applyNumberFormat="1" applyFont="1" applyBorder="1" applyAlignment="1">
      <alignment horizontal="right" vertical="center" shrinkToFit="1"/>
    </xf>
    <xf numFmtId="179" fontId="8" fillId="0" borderId="1" xfId="3" applyNumberFormat="1" applyFont="1" applyBorder="1" applyAlignment="1">
      <alignment horizontal="right" vertical="center" shrinkToFit="1"/>
    </xf>
    <xf numFmtId="179" fontId="8" fillId="0" borderId="14" xfId="3" applyNumberFormat="1" applyFont="1" applyBorder="1" applyAlignment="1">
      <alignment horizontal="right" vertical="center" shrinkToFit="1"/>
    </xf>
    <xf numFmtId="49" fontId="7" fillId="0" borderId="5" xfId="3" applyNumberFormat="1" applyFont="1" applyBorder="1" applyAlignment="1">
      <alignment horizontal="center" vertical="center"/>
    </xf>
    <xf numFmtId="179" fontId="8" fillId="0" borderId="5" xfId="3" applyNumberFormat="1" applyFont="1" applyBorder="1" applyAlignment="1">
      <alignment horizontal="right" vertical="center" shrinkToFit="1"/>
    </xf>
    <xf numFmtId="179" fontId="8" fillId="0" borderId="6" xfId="3" applyNumberFormat="1" applyFont="1" applyBorder="1" applyAlignment="1">
      <alignment horizontal="right" vertical="center" shrinkToFit="1"/>
    </xf>
    <xf numFmtId="179" fontId="8" fillId="0" borderId="3" xfId="3" applyNumberFormat="1" applyFont="1" applyBorder="1" applyAlignment="1">
      <alignment horizontal="right" vertical="center" shrinkToFit="1"/>
    </xf>
    <xf numFmtId="49" fontId="7" fillId="0" borderId="4" xfId="3" applyNumberFormat="1" applyFont="1" applyBorder="1" applyAlignment="1">
      <alignment horizontal="center" vertical="center"/>
    </xf>
    <xf numFmtId="49" fontId="7" fillId="0" borderId="7" xfId="3" applyNumberFormat="1" applyFont="1" applyBorder="1" applyAlignment="1">
      <alignment horizontal="center" vertical="center"/>
    </xf>
    <xf numFmtId="0" fontId="15" fillId="0" borderId="0" xfId="2" applyFont="1" applyFill="1" applyAlignment="1">
      <alignment vertical="center"/>
    </xf>
    <xf numFmtId="49" fontId="7" fillId="0" borderId="16" xfId="3" applyNumberFormat="1" applyFont="1" applyBorder="1" applyAlignment="1">
      <alignment horizontal="center" vertical="center"/>
    </xf>
    <xf numFmtId="179" fontId="8" fillId="0" borderId="17" xfId="3" applyNumberFormat="1" applyFont="1" applyBorder="1" applyAlignment="1">
      <alignment horizontal="right" vertical="center" shrinkToFit="1"/>
    </xf>
    <xf numFmtId="179" fontId="8" fillId="0" borderId="18" xfId="3" applyNumberFormat="1" applyFont="1" applyBorder="1" applyAlignment="1">
      <alignment horizontal="right" vertical="center" shrinkToFit="1"/>
    </xf>
    <xf numFmtId="179" fontId="8" fillId="0" borderId="19" xfId="3" applyNumberFormat="1" applyFont="1" applyBorder="1" applyAlignment="1">
      <alignment horizontal="right" vertical="center" shrinkToFit="1"/>
    </xf>
    <xf numFmtId="49" fontId="7" fillId="0" borderId="20" xfId="3" applyNumberFormat="1" applyFont="1" applyBorder="1" applyAlignment="1">
      <alignment horizontal="center" vertical="center"/>
    </xf>
    <xf numFmtId="49" fontId="7" fillId="0" borderId="10" xfId="3" applyNumberFormat="1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left" vertical="center"/>
    </xf>
    <xf numFmtId="58" fontId="7" fillId="0" borderId="1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49" fontId="13" fillId="0" borderId="2" xfId="0" applyNumberFormat="1" applyFont="1" applyFill="1" applyBorder="1" applyAlignment="1" applyProtection="1">
      <alignment horizontal="center" vertical="center"/>
      <protection locked="0"/>
    </xf>
    <xf numFmtId="49" fontId="7" fillId="0" borderId="5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13" fillId="0" borderId="7" xfId="0" applyNumberFormat="1" applyFont="1" applyFill="1" applyBorder="1" applyAlignment="1" applyProtection="1">
      <alignment horizontal="center" vertical="center"/>
      <protection locked="0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13" fillId="0" borderId="10" xfId="0" applyNumberFormat="1" applyFont="1" applyFill="1" applyBorder="1" applyAlignment="1" applyProtection="1">
      <alignment horizontal="center" vertical="center"/>
      <protection locked="0"/>
    </xf>
    <xf numFmtId="49" fontId="7" fillId="0" borderId="10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177" fontId="8" fillId="0" borderId="8" xfId="0" applyNumberFormat="1" applyFont="1" applyFill="1" applyBorder="1" applyAlignment="1" applyProtection="1">
      <alignment horizontal="right" vertical="center" shrinkToFit="1"/>
      <protection locked="0"/>
    </xf>
    <xf numFmtId="177" fontId="8" fillId="0" borderId="15" xfId="0" applyNumberFormat="1" applyFont="1" applyFill="1" applyBorder="1" applyAlignment="1" applyProtection="1">
      <alignment horizontal="right" vertical="center" shrinkToFit="1"/>
      <protection locked="0"/>
    </xf>
    <xf numFmtId="177" fontId="8" fillId="0" borderId="0" xfId="0" applyNumberFormat="1" applyFont="1" applyFill="1" applyBorder="1" applyAlignment="1" applyProtection="1">
      <alignment horizontal="right" vertical="center" shrinkToFit="1"/>
      <protection locked="0"/>
    </xf>
    <xf numFmtId="177" fontId="8" fillId="0" borderId="9" xfId="0" applyNumberFormat="1" applyFont="1" applyFill="1" applyBorder="1" applyAlignment="1" applyProtection="1">
      <alignment horizontal="right" vertical="center" shrinkToFit="1"/>
      <protection locked="0"/>
    </xf>
    <xf numFmtId="180" fontId="1" fillId="0" borderId="15" xfId="1" applyNumberFormat="1" applyFont="1" applyBorder="1"/>
    <xf numFmtId="177" fontId="8" fillId="0" borderId="12" xfId="0" applyNumberFormat="1" applyFont="1" applyFill="1" applyBorder="1" applyAlignment="1" applyProtection="1">
      <alignment horizontal="right" vertical="center" shrinkToFit="1"/>
      <protection locked="0"/>
    </xf>
    <xf numFmtId="177" fontId="8" fillId="0" borderId="13" xfId="0" applyNumberFormat="1" applyFont="1" applyFill="1" applyBorder="1" applyAlignment="1" applyProtection="1">
      <alignment horizontal="right" vertical="center" shrinkToFit="1"/>
      <protection locked="0"/>
    </xf>
    <xf numFmtId="177" fontId="8" fillId="0" borderId="11" xfId="0" applyNumberFormat="1" applyFont="1" applyFill="1" applyBorder="1" applyAlignment="1" applyProtection="1">
      <alignment horizontal="right" vertical="center" shrinkToFit="1"/>
      <protection locked="0"/>
    </xf>
    <xf numFmtId="177" fontId="8" fillId="0" borderId="1" xfId="0" applyNumberFormat="1" applyFont="1" applyFill="1" applyBorder="1" applyAlignment="1" applyProtection="1">
      <alignment horizontal="right" vertical="center" shrinkToFit="1"/>
      <protection locked="0"/>
    </xf>
    <xf numFmtId="177" fontId="8" fillId="0" borderId="14" xfId="0" applyNumberFormat="1" applyFont="1" applyFill="1" applyBorder="1" applyAlignment="1" applyProtection="1">
      <alignment horizontal="right" vertical="center" shrinkToFit="1"/>
      <protection locked="0"/>
    </xf>
    <xf numFmtId="177" fontId="8" fillId="0" borderId="12" xfId="0" applyNumberFormat="1" applyFont="1" applyFill="1" applyBorder="1" applyAlignment="1">
      <alignment horizontal="right" vertical="center" shrinkToFit="1"/>
    </xf>
    <xf numFmtId="177" fontId="8" fillId="0" borderId="0" xfId="0" applyNumberFormat="1" applyFont="1" applyFill="1" applyBorder="1" applyAlignment="1">
      <alignment horizontal="right" vertical="center" shrinkToFit="1"/>
    </xf>
    <xf numFmtId="177" fontId="8" fillId="0" borderId="15" xfId="0" applyNumberFormat="1" applyFont="1" applyFill="1" applyBorder="1" applyAlignment="1">
      <alignment horizontal="right" vertical="center" shrinkToFit="1"/>
    </xf>
    <xf numFmtId="177" fontId="8" fillId="0" borderId="13" xfId="0" applyNumberFormat="1" applyFont="1" applyFill="1" applyBorder="1" applyAlignment="1">
      <alignment horizontal="right" vertical="center" shrinkToFit="1"/>
    </xf>
    <xf numFmtId="177" fontId="8" fillId="0" borderId="5" xfId="0" applyNumberFormat="1" applyFont="1" applyFill="1" applyBorder="1" applyAlignment="1">
      <alignment horizontal="right" vertical="center" shrinkToFit="1"/>
    </xf>
    <xf numFmtId="177" fontId="8" fillId="0" borderId="6" xfId="0" applyNumberFormat="1" applyFont="1" applyFill="1" applyBorder="1" applyAlignment="1">
      <alignment horizontal="right" vertical="center" shrinkToFit="1"/>
    </xf>
    <xf numFmtId="177" fontId="8" fillId="0" borderId="3" xfId="0" applyNumberFormat="1" applyFont="1" applyFill="1" applyBorder="1" applyAlignment="1">
      <alignment horizontal="right" vertical="center" shrinkToFit="1"/>
    </xf>
    <xf numFmtId="177" fontId="8" fillId="0" borderId="5" xfId="0" applyNumberFormat="1" applyFont="1" applyFill="1" applyBorder="1" applyAlignment="1" applyProtection="1">
      <alignment horizontal="right" vertical="center" shrinkToFit="1"/>
      <protection locked="0"/>
    </xf>
    <xf numFmtId="177" fontId="8" fillId="0" borderId="6" xfId="0" applyNumberFormat="1" applyFont="1" applyFill="1" applyBorder="1" applyAlignment="1" applyProtection="1">
      <alignment horizontal="right" vertical="center" shrinkToFit="1"/>
      <protection locked="0"/>
    </xf>
    <xf numFmtId="177" fontId="8" fillId="0" borderId="3" xfId="0" applyNumberFormat="1" applyFont="1" applyFill="1" applyBorder="1" applyAlignment="1" applyProtection="1">
      <alignment horizontal="right" vertical="center" shrinkToFit="1"/>
      <protection locked="0"/>
    </xf>
    <xf numFmtId="0" fontId="15" fillId="0" borderId="0" xfId="0" applyFont="1" applyFill="1" applyAlignment="1">
      <alignment vertical="center"/>
    </xf>
    <xf numFmtId="177" fontId="8" fillId="0" borderId="8" xfId="0" applyNumberFormat="1" applyFont="1" applyFill="1" applyBorder="1" applyAlignment="1">
      <alignment horizontal="right" vertical="center" shrinkToFit="1"/>
    </xf>
    <xf numFmtId="177" fontId="8" fillId="0" borderId="9" xfId="0" applyNumberFormat="1" applyFont="1" applyFill="1" applyBorder="1" applyAlignment="1">
      <alignment horizontal="right" vertical="center" shrinkToFit="1"/>
    </xf>
    <xf numFmtId="177" fontId="8" fillId="0" borderId="17" xfId="0" applyNumberFormat="1" applyFont="1" applyFill="1" applyBorder="1" applyAlignment="1">
      <alignment horizontal="right" vertical="center" shrinkToFit="1"/>
    </xf>
    <xf numFmtId="177" fontId="8" fillId="0" borderId="18" xfId="0" applyNumberFormat="1" applyFont="1" applyFill="1" applyBorder="1" applyAlignment="1">
      <alignment horizontal="right" vertical="center" shrinkToFit="1"/>
    </xf>
    <xf numFmtId="177" fontId="8" fillId="0" borderId="19" xfId="0" applyNumberFormat="1" applyFont="1" applyFill="1" applyBorder="1" applyAlignment="1">
      <alignment horizontal="right" vertical="center" shrinkToFit="1"/>
    </xf>
    <xf numFmtId="177" fontId="8" fillId="0" borderId="21" xfId="0" applyNumberFormat="1" applyFont="1" applyFill="1" applyBorder="1" applyAlignment="1">
      <alignment horizontal="right" vertical="center" shrinkToFit="1"/>
    </xf>
    <xf numFmtId="177" fontId="8" fillId="0" borderId="22" xfId="0" applyNumberFormat="1" applyFont="1" applyFill="1" applyBorder="1" applyAlignment="1">
      <alignment horizontal="right" vertical="center" shrinkToFit="1"/>
    </xf>
    <xf numFmtId="177" fontId="8" fillId="0" borderId="23" xfId="0" applyNumberFormat="1" applyFont="1" applyFill="1" applyBorder="1" applyAlignment="1">
      <alignment horizontal="right" vertical="center" shrinkToFit="1"/>
    </xf>
    <xf numFmtId="177" fontId="8" fillId="0" borderId="11" xfId="0" applyNumberFormat="1" applyFont="1" applyFill="1" applyBorder="1" applyAlignment="1">
      <alignment horizontal="right" vertical="center" shrinkToFit="1"/>
    </xf>
    <xf numFmtId="177" fontId="8" fillId="0" borderId="1" xfId="0" applyNumberFormat="1" applyFont="1" applyFill="1" applyBorder="1" applyAlignment="1">
      <alignment horizontal="right" vertical="center" shrinkToFit="1"/>
    </xf>
    <xf numFmtId="177" fontId="8" fillId="0" borderId="14" xfId="0" applyNumberFormat="1" applyFont="1" applyFill="1" applyBorder="1" applyAlignment="1">
      <alignment horizontal="right" vertical="center" shrinkToFit="1"/>
    </xf>
    <xf numFmtId="0" fontId="7" fillId="0" borderId="0" xfId="0" applyFont="1" applyFill="1" applyAlignment="1">
      <alignment vertical="center"/>
    </xf>
    <xf numFmtId="180" fontId="1" fillId="0" borderId="0" xfId="1" applyNumberFormat="1" applyFont="1" applyBorder="1"/>
    <xf numFmtId="49" fontId="10" fillId="0" borderId="1" xfId="2" applyNumberFormat="1" applyFont="1" applyFill="1" applyBorder="1" applyAlignment="1">
      <alignment horizontal="left" vertical="center"/>
    </xf>
    <xf numFmtId="41" fontId="10" fillId="0" borderId="1" xfId="2" applyNumberFormat="1" applyFont="1" applyFill="1" applyBorder="1" applyAlignment="1">
      <alignment horizontal="left" vertical="center"/>
    </xf>
    <xf numFmtId="41" fontId="1" fillId="0" borderId="0" xfId="2" applyNumberFormat="1" applyFill="1" applyAlignment="1">
      <alignment vertical="center"/>
    </xf>
    <xf numFmtId="49" fontId="7" fillId="0" borderId="0" xfId="2" applyNumberFormat="1" applyFont="1" applyFill="1" applyAlignment="1">
      <alignment horizontal="center" vertical="center"/>
    </xf>
    <xf numFmtId="58" fontId="7" fillId="0" borderId="1" xfId="2" applyNumberFormat="1" applyFont="1" applyFill="1" applyBorder="1" applyAlignment="1">
      <alignment horizontal="right" vertical="center" shrinkToFit="1"/>
    </xf>
    <xf numFmtId="41" fontId="7" fillId="0" borderId="1" xfId="2" applyNumberFormat="1" applyFont="1" applyFill="1" applyBorder="1" applyAlignment="1">
      <alignment horizontal="right" vertical="center" shrinkToFit="1"/>
    </xf>
    <xf numFmtId="49" fontId="7" fillId="0" borderId="3" xfId="2" applyNumberFormat="1" applyFont="1" applyFill="1" applyBorder="1" applyAlignment="1">
      <alignment horizontal="center" vertical="center"/>
    </xf>
    <xf numFmtId="49" fontId="7" fillId="0" borderId="2" xfId="4" applyNumberFormat="1" applyFont="1" applyFill="1" applyBorder="1" applyAlignment="1">
      <alignment horizontal="center" vertical="center" wrapText="1"/>
    </xf>
    <xf numFmtId="49" fontId="7" fillId="0" borderId="7" xfId="2" applyNumberFormat="1" applyFont="1" applyBorder="1" applyAlignment="1">
      <alignment horizontal="center" vertical="center"/>
    </xf>
    <xf numFmtId="49" fontId="7" fillId="0" borderId="2" xfId="2" applyNumberFormat="1" applyFont="1" applyFill="1" applyBorder="1" applyAlignment="1">
      <alignment horizontal="center" vertical="center" wrapText="1"/>
    </xf>
    <xf numFmtId="49" fontId="17" fillId="0" borderId="2" xfId="2" applyNumberFormat="1" applyFont="1" applyFill="1" applyBorder="1" applyAlignment="1">
      <alignment horizontal="center" vertical="center" wrapText="1"/>
    </xf>
    <xf numFmtId="49" fontId="17" fillId="0" borderId="4" xfId="2" applyNumberFormat="1" applyFont="1" applyFill="1" applyBorder="1" applyAlignment="1">
      <alignment horizontal="center" vertical="center" wrapText="1"/>
    </xf>
    <xf numFmtId="49" fontId="7" fillId="0" borderId="9" xfId="2" applyNumberFormat="1" applyFont="1" applyFill="1" applyBorder="1" applyAlignment="1">
      <alignment horizontal="center" vertical="center"/>
    </xf>
    <xf numFmtId="49" fontId="7" fillId="0" borderId="10" xfId="2" applyNumberFormat="1" applyFont="1" applyFill="1" applyBorder="1" applyAlignment="1">
      <alignment horizontal="center" vertical="center" wrapText="1"/>
    </xf>
    <xf numFmtId="49" fontId="7" fillId="0" borderId="10" xfId="4" applyNumberFormat="1" applyFont="1" applyFill="1" applyBorder="1" applyAlignment="1">
      <alignment horizontal="center" vertical="center" wrapText="1"/>
    </xf>
    <xf numFmtId="49" fontId="7" fillId="0" borderId="10" xfId="4" applyNumberFormat="1" applyFont="1" applyFill="1" applyBorder="1" applyAlignment="1">
      <alignment horizontal="center" vertical="center"/>
    </xf>
    <xf numFmtId="0" fontId="1" fillId="0" borderId="10" xfId="2" applyBorder="1" applyAlignment="1">
      <alignment horizontal="center" vertical="center"/>
    </xf>
    <xf numFmtId="179" fontId="1" fillId="0" borderId="0" xfId="2" applyNumberFormat="1" applyFill="1" applyAlignment="1">
      <alignment vertical="center"/>
    </xf>
    <xf numFmtId="179" fontId="8" fillId="0" borderId="0" xfId="3" applyNumberFormat="1" applyFont="1" applyFill="1" applyBorder="1" applyAlignment="1">
      <alignment horizontal="right" vertical="center" shrinkToFit="1"/>
    </xf>
    <xf numFmtId="179" fontId="8" fillId="0" borderId="13" xfId="3" applyNumberFormat="1" applyFont="1" applyFill="1" applyBorder="1" applyAlignment="1">
      <alignment horizontal="right" vertical="center" shrinkToFit="1"/>
    </xf>
    <xf numFmtId="179" fontId="8" fillId="0" borderId="1" xfId="3" applyNumberFormat="1" applyFont="1" applyFill="1" applyBorder="1" applyAlignment="1">
      <alignment horizontal="right" vertical="center" shrinkToFit="1"/>
    </xf>
    <xf numFmtId="179" fontId="8" fillId="0" borderId="14" xfId="3" applyNumberFormat="1" applyFont="1" applyFill="1" applyBorder="1" applyAlignment="1">
      <alignment horizontal="right" vertical="center" shrinkToFit="1"/>
    </xf>
    <xf numFmtId="49" fontId="7" fillId="0" borderId="12" xfId="3" applyNumberFormat="1" applyFont="1" applyFill="1" applyBorder="1" applyAlignment="1">
      <alignment horizontal="center" vertical="center"/>
    </xf>
    <xf numFmtId="179" fontId="8" fillId="0" borderId="12" xfId="3" applyNumberFormat="1" applyFont="1" applyFill="1" applyBorder="1" applyAlignment="1">
      <alignment horizontal="right" vertical="center" shrinkToFit="1"/>
    </xf>
    <xf numFmtId="49" fontId="7" fillId="0" borderId="5" xfId="3" applyNumberFormat="1" applyFont="1" applyFill="1" applyBorder="1" applyAlignment="1">
      <alignment horizontal="center" vertical="center"/>
    </xf>
    <xf numFmtId="179" fontId="8" fillId="0" borderId="5" xfId="3" applyNumberFormat="1" applyFont="1" applyFill="1" applyBorder="1" applyAlignment="1">
      <alignment horizontal="right" vertical="center" shrinkToFit="1"/>
    </xf>
    <xf numFmtId="179" fontId="8" fillId="0" borderId="6" xfId="3" applyNumberFormat="1" applyFont="1" applyFill="1" applyBorder="1" applyAlignment="1">
      <alignment horizontal="right" vertical="center" shrinkToFit="1"/>
    </xf>
    <xf numFmtId="179" fontId="8" fillId="0" borderId="3" xfId="3" applyNumberFormat="1" applyFont="1" applyFill="1" applyBorder="1" applyAlignment="1">
      <alignment horizontal="right" vertical="center" shrinkToFit="1"/>
    </xf>
    <xf numFmtId="179" fontId="8" fillId="0" borderId="15" xfId="3" applyNumberFormat="1" applyFont="1" applyFill="1" applyBorder="1" applyAlignment="1">
      <alignment horizontal="right" vertical="center" shrinkToFit="1"/>
    </xf>
    <xf numFmtId="179" fontId="8" fillId="0" borderId="9" xfId="3" applyNumberFormat="1" applyFont="1" applyFill="1" applyBorder="1" applyAlignment="1">
      <alignment horizontal="right" vertical="center" shrinkToFit="1"/>
    </xf>
    <xf numFmtId="179" fontId="8" fillId="0" borderId="18" xfId="3" applyNumberFormat="1" applyFont="1" applyFill="1" applyBorder="1" applyAlignment="1">
      <alignment horizontal="right" vertical="center" shrinkToFit="1"/>
    </xf>
    <xf numFmtId="179" fontId="8" fillId="0" borderId="19" xfId="3" applyNumberFormat="1" applyFont="1" applyFill="1" applyBorder="1" applyAlignment="1">
      <alignment horizontal="right" vertical="center" shrinkToFit="1"/>
    </xf>
    <xf numFmtId="0" fontId="7" fillId="0" borderId="0" xfId="2" applyFont="1" applyFill="1" applyAlignment="1">
      <alignment horizontal="distributed" vertical="center"/>
    </xf>
    <xf numFmtId="49" fontId="9" fillId="0" borderId="1" xfId="2" applyNumberFormat="1" applyFont="1" applyFill="1" applyBorder="1" applyAlignment="1">
      <alignment horizontal="left" vertical="center"/>
    </xf>
    <xf numFmtId="0" fontId="10" fillId="0" borderId="1" xfId="2" applyFont="1" applyFill="1" applyBorder="1" applyAlignment="1">
      <alignment horizontal="left" vertical="center"/>
    </xf>
    <xf numFmtId="0" fontId="18" fillId="0" borderId="0" xfId="2" applyFont="1" applyFill="1" applyAlignment="1">
      <alignment vertical="center"/>
    </xf>
    <xf numFmtId="58" fontId="7" fillId="0" borderId="1" xfId="2" applyNumberFormat="1" applyFont="1" applyFill="1" applyBorder="1" applyAlignment="1">
      <alignment horizontal="right" vertical="center" shrinkToFit="1"/>
    </xf>
    <xf numFmtId="0" fontId="19" fillId="0" borderId="0" xfId="2" applyFont="1" applyFill="1" applyAlignment="1">
      <alignment vertical="center"/>
    </xf>
    <xf numFmtId="49" fontId="7" fillId="0" borderId="8" xfId="2" applyNumberFormat="1" applyFont="1" applyFill="1" applyBorder="1" applyAlignment="1">
      <alignment horizontal="center" vertical="center"/>
    </xf>
    <xf numFmtId="176" fontId="8" fillId="0" borderId="12" xfId="2" applyNumberFormat="1" applyFont="1" applyBorder="1" applyAlignment="1">
      <alignment horizontal="right" vertical="center" shrinkToFit="1"/>
    </xf>
    <xf numFmtId="176" fontId="8" fillId="0" borderId="15" xfId="2" applyNumberFormat="1" applyFont="1" applyBorder="1" applyAlignment="1">
      <alignment horizontal="right" vertical="center" shrinkToFit="1"/>
    </xf>
    <xf numFmtId="176" fontId="8" fillId="0" borderId="9" xfId="2" applyNumberFormat="1" applyFont="1" applyBorder="1" applyAlignment="1">
      <alignment horizontal="right" vertical="center" shrinkToFit="1"/>
    </xf>
    <xf numFmtId="49" fontId="7" fillId="0" borderId="12" xfId="2" applyNumberFormat="1" applyFont="1" applyFill="1" applyBorder="1" applyAlignment="1">
      <alignment horizontal="center" vertical="center"/>
    </xf>
    <xf numFmtId="176" fontId="8" fillId="0" borderId="0" xfId="2" applyNumberFormat="1" applyFont="1" applyBorder="1" applyAlignment="1">
      <alignment horizontal="right" vertical="center" shrinkToFit="1"/>
    </xf>
    <xf numFmtId="176" fontId="8" fillId="0" borderId="13" xfId="2" applyNumberFormat="1" applyFont="1" applyBorder="1" applyAlignment="1">
      <alignment horizontal="right" vertical="center" shrinkToFit="1"/>
    </xf>
    <xf numFmtId="49" fontId="7" fillId="0" borderId="11" xfId="2" applyNumberFormat="1" applyFont="1" applyFill="1" applyBorder="1" applyAlignment="1">
      <alignment horizontal="center" vertical="center"/>
    </xf>
    <xf numFmtId="176" fontId="8" fillId="0" borderId="11" xfId="2" applyNumberFormat="1" applyFont="1" applyBorder="1" applyAlignment="1">
      <alignment horizontal="right" vertical="center" shrinkToFit="1"/>
    </xf>
    <xf numFmtId="176" fontId="8" fillId="0" borderId="1" xfId="2" applyNumberFormat="1" applyFont="1" applyBorder="1" applyAlignment="1">
      <alignment horizontal="right" vertical="center" shrinkToFit="1"/>
    </xf>
    <xf numFmtId="176" fontId="8" fillId="0" borderId="14" xfId="2" applyNumberFormat="1" applyFont="1" applyBorder="1" applyAlignment="1">
      <alignment horizontal="right" vertical="center" shrinkToFit="1"/>
    </xf>
    <xf numFmtId="49" fontId="7" fillId="0" borderId="0" xfId="2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20" fillId="0" borderId="1" xfId="5" applyNumberFormat="1" applyFont="1" applyFill="1" applyBorder="1" applyAlignment="1">
      <alignment horizontal="left" vertical="center"/>
    </xf>
    <xf numFmtId="0" fontId="10" fillId="0" borderId="1" xfId="5" applyFont="1" applyFill="1" applyBorder="1" applyAlignment="1">
      <alignment horizontal="left" vertical="center"/>
    </xf>
    <xf numFmtId="0" fontId="21" fillId="0" borderId="0" xfId="5" applyFont="1" applyFill="1" applyAlignment="1">
      <alignment vertical="center"/>
    </xf>
    <xf numFmtId="58" fontId="7" fillId="0" borderId="1" xfId="5" applyNumberFormat="1" applyFont="1" applyFill="1" applyBorder="1" applyAlignment="1">
      <alignment horizontal="right" vertical="center"/>
    </xf>
    <xf numFmtId="49" fontId="7" fillId="0" borderId="2" xfId="5" applyNumberFormat="1" applyFont="1" applyFill="1" applyBorder="1" applyAlignment="1">
      <alignment horizontal="center" vertical="center" shrinkToFit="1"/>
    </xf>
    <xf numFmtId="49" fontId="7" fillId="0" borderId="5" xfId="5" applyNumberFormat="1" applyFont="1" applyFill="1" applyBorder="1" applyAlignment="1">
      <alignment horizontal="center" vertical="center"/>
    </xf>
    <xf numFmtId="49" fontId="7" fillId="0" borderId="3" xfId="5" applyNumberFormat="1" applyFont="1" applyFill="1" applyBorder="1" applyAlignment="1">
      <alignment horizontal="center" vertical="center"/>
    </xf>
    <xf numFmtId="49" fontId="7" fillId="0" borderId="8" xfId="5" applyNumberFormat="1" applyFont="1" applyFill="1" applyBorder="1" applyAlignment="1">
      <alignment horizontal="center" vertical="center"/>
    </xf>
    <xf numFmtId="49" fontId="7" fillId="0" borderId="4" xfId="5" applyNumberFormat="1" applyFont="1" applyFill="1" applyBorder="1" applyAlignment="1">
      <alignment horizontal="center" vertical="center" wrapText="1"/>
    </xf>
    <xf numFmtId="49" fontId="7" fillId="0" borderId="2" xfId="5" applyNumberFormat="1" applyFont="1" applyFill="1" applyBorder="1" applyAlignment="1">
      <alignment horizontal="center" vertical="center"/>
    </xf>
    <xf numFmtId="0" fontId="1" fillId="0" borderId="0" xfId="5" applyFill="1" applyAlignment="1">
      <alignment vertical="center"/>
    </xf>
    <xf numFmtId="49" fontId="7" fillId="0" borderId="10" xfId="5" applyNumberFormat="1" applyFont="1" applyFill="1" applyBorder="1" applyAlignment="1">
      <alignment horizontal="center" vertical="center" shrinkToFit="1"/>
    </xf>
    <xf numFmtId="49" fontId="7" fillId="0" borderId="4" xfId="5" applyNumberFormat="1" applyFont="1" applyFill="1" applyBorder="1" applyAlignment="1">
      <alignment horizontal="center" vertical="center" shrinkToFit="1"/>
    </xf>
    <xf numFmtId="49" fontId="7" fillId="0" borderId="5" xfId="5" applyNumberFormat="1" applyFont="1" applyFill="1" applyBorder="1" applyAlignment="1">
      <alignment horizontal="center" vertical="center" shrinkToFit="1"/>
    </xf>
    <xf numFmtId="49" fontId="7" fillId="0" borderId="6" xfId="5" applyNumberFormat="1" applyFont="1" applyFill="1" applyBorder="1" applyAlignment="1">
      <alignment horizontal="center" vertical="center" shrinkToFit="1"/>
    </xf>
    <xf numFmtId="49" fontId="7" fillId="0" borderId="3" xfId="5" applyNumberFormat="1" applyFont="1" applyFill="1" applyBorder="1" applyAlignment="1">
      <alignment horizontal="center" vertical="center" shrinkToFit="1"/>
    </xf>
    <xf numFmtId="0" fontId="1" fillId="0" borderId="0" xfId="5" applyFill="1" applyAlignment="1">
      <alignment vertical="center" shrinkToFit="1"/>
    </xf>
    <xf numFmtId="41" fontId="8" fillId="0" borderId="8" xfId="5" applyNumberFormat="1" applyFont="1" applyFill="1" applyBorder="1" applyAlignment="1">
      <alignment horizontal="right" vertical="center" shrinkToFit="1"/>
    </xf>
    <xf numFmtId="181" fontId="8" fillId="0" borderId="9" xfId="5" applyNumberFormat="1" applyFont="1" applyFill="1" applyBorder="1" applyAlignment="1">
      <alignment horizontal="right" vertical="center" shrinkToFit="1"/>
    </xf>
    <xf numFmtId="176" fontId="8" fillId="0" borderId="15" xfId="5" applyNumberFormat="1" applyFont="1" applyFill="1" applyBorder="1" applyAlignment="1">
      <alignment horizontal="right" vertical="center" shrinkToFit="1"/>
    </xf>
    <xf numFmtId="176" fontId="8" fillId="0" borderId="9" xfId="5" applyNumberFormat="1" applyFont="1" applyFill="1" applyBorder="1" applyAlignment="1">
      <alignment horizontal="right" vertical="center" shrinkToFit="1"/>
    </xf>
    <xf numFmtId="49" fontId="7" fillId="0" borderId="7" xfId="5" applyNumberFormat="1" applyFont="1" applyFill="1" applyBorder="1" applyAlignment="1">
      <alignment horizontal="center" vertical="center"/>
    </xf>
    <xf numFmtId="41" fontId="8" fillId="0" borderId="12" xfId="5" applyNumberFormat="1" applyFont="1" applyFill="1" applyBorder="1" applyAlignment="1">
      <alignment horizontal="right" vertical="center" shrinkToFit="1"/>
    </xf>
    <xf numFmtId="181" fontId="8" fillId="0" borderId="13" xfId="5" applyNumberFormat="1" applyFont="1" applyFill="1" applyBorder="1" applyAlignment="1">
      <alignment horizontal="right" vertical="center" shrinkToFit="1"/>
    </xf>
    <xf numFmtId="176" fontId="8" fillId="0" borderId="0" xfId="5" applyNumberFormat="1" applyFont="1" applyFill="1" applyBorder="1" applyAlignment="1">
      <alignment horizontal="right" vertical="center" shrinkToFit="1"/>
    </xf>
    <xf numFmtId="176" fontId="8" fillId="0" borderId="13" xfId="5" applyNumberFormat="1" applyFont="1" applyFill="1" applyBorder="1" applyAlignment="1">
      <alignment horizontal="right" vertical="center" shrinkToFit="1"/>
    </xf>
    <xf numFmtId="49" fontId="7" fillId="0" borderId="10" xfId="5" applyNumberFormat="1" applyFont="1" applyFill="1" applyBorder="1" applyAlignment="1">
      <alignment horizontal="center" vertical="center"/>
    </xf>
    <xf numFmtId="41" fontId="8" fillId="0" borderId="11" xfId="5" applyNumberFormat="1" applyFont="1" applyFill="1" applyBorder="1" applyAlignment="1">
      <alignment horizontal="right" vertical="center" shrinkToFit="1"/>
    </xf>
    <xf numFmtId="181" fontId="8" fillId="0" borderId="14" xfId="5" applyNumberFormat="1" applyFont="1" applyFill="1" applyBorder="1" applyAlignment="1">
      <alignment horizontal="right" vertical="center" shrinkToFit="1"/>
    </xf>
    <xf numFmtId="176" fontId="8" fillId="0" borderId="1" xfId="5" applyNumberFormat="1" applyFont="1" applyFill="1" applyBorder="1" applyAlignment="1">
      <alignment horizontal="right" vertical="center" shrinkToFit="1"/>
    </xf>
    <xf numFmtId="176" fontId="8" fillId="0" borderId="14" xfId="5" applyNumberFormat="1" applyFont="1" applyFill="1" applyBorder="1" applyAlignment="1">
      <alignment horizontal="right" vertical="center" shrinkToFit="1"/>
    </xf>
    <xf numFmtId="0" fontId="1" fillId="0" borderId="0" xfId="5" applyFill="1" applyAlignment="1">
      <alignment horizontal="center" vertical="center"/>
    </xf>
    <xf numFmtId="49" fontId="10" fillId="0" borderId="1" xfId="0" applyNumberFormat="1" applyFont="1" applyFill="1" applyBorder="1" applyAlignment="1">
      <alignment horizontal="left" vertical="center"/>
    </xf>
    <xf numFmtId="41" fontId="10" fillId="0" borderId="1" xfId="0" applyNumberFormat="1" applyFont="1" applyFill="1" applyBorder="1" applyAlignment="1">
      <alignment horizontal="left" vertical="center"/>
    </xf>
    <xf numFmtId="41" fontId="10" fillId="0" borderId="0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Alignment="1">
      <alignment vertical="center"/>
    </xf>
    <xf numFmtId="49" fontId="7" fillId="0" borderId="2" xfId="0" applyNumberFormat="1" applyFont="1" applyFill="1" applyBorder="1" applyAlignment="1" applyProtection="1">
      <alignment horizontal="center" vertical="center"/>
      <protection locked="0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 applyProtection="1">
      <alignment horizontal="center" vertical="center"/>
      <protection locked="0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1" fontId="0" fillId="0" borderId="0" xfId="0" applyNumberFormat="1" applyFill="1" applyAlignment="1">
      <alignment vertical="center"/>
    </xf>
    <xf numFmtId="179" fontId="8" fillId="0" borderId="15" xfId="0" applyNumberFormat="1" applyFont="1" applyBorder="1" applyAlignment="1">
      <alignment horizontal="right" vertical="center" shrinkToFit="1"/>
    </xf>
    <xf numFmtId="179" fontId="8" fillId="0" borderId="15" xfId="0" applyNumberFormat="1" applyFont="1" applyBorder="1" applyAlignment="1" applyProtection="1">
      <alignment horizontal="right" vertical="center" shrinkToFit="1"/>
      <protection locked="0"/>
    </xf>
    <xf numFmtId="177" fontId="8" fillId="0" borderId="8" xfId="0" applyNumberFormat="1" applyFont="1" applyBorder="1" applyAlignment="1" applyProtection="1">
      <alignment horizontal="right" vertical="center" shrinkToFit="1"/>
      <protection locked="0"/>
    </xf>
    <xf numFmtId="177" fontId="8" fillId="0" borderId="15" xfId="0" applyNumberFormat="1" applyFont="1" applyBorder="1" applyAlignment="1" applyProtection="1">
      <alignment horizontal="right" vertical="center" shrinkToFit="1"/>
      <protection locked="0"/>
    </xf>
    <xf numFmtId="177" fontId="8" fillId="0" borderId="15" xfId="0" applyNumberFormat="1" applyFont="1" applyFill="1" applyBorder="1" applyAlignment="1" applyProtection="1">
      <alignment horizontal="right" vertical="center" shrinkToFit="1"/>
    </xf>
    <xf numFmtId="177" fontId="8" fillId="0" borderId="0" xfId="0" applyNumberFormat="1" applyFont="1" applyFill="1" applyBorder="1" applyAlignment="1" applyProtection="1">
      <alignment horizontal="right" vertical="center" shrinkToFit="1"/>
    </xf>
    <xf numFmtId="177" fontId="8" fillId="0" borderId="13" xfId="0" applyNumberFormat="1" applyFont="1" applyFill="1" applyBorder="1" applyAlignment="1" applyProtection="1">
      <alignment horizontal="right" vertical="center" shrinkToFit="1"/>
    </xf>
    <xf numFmtId="179" fontId="8" fillId="0" borderId="0" xfId="0" applyNumberFormat="1" applyFont="1" applyBorder="1" applyAlignment="1">
      <alignment horizontal="right" vertical="center" shrinkToFit="1"/>
    </xf>
    <xf numFmtId="179" fontId="8" fillId="0" borderId="0" xfId="0" applyNumberFormat="1" applyFont="1" applyBorder="1" applyAlignment="1" applyProtection="1">
      <alignment horizontal="right" vertical="center" shrinkToFit="1"/>
      <protection locked="0"/>
    </xf>
    <xf numFmtId="177" fontId="8" fillId="0" borderId="12" xfId="0" applyNumberFormat="1" applyFont="1" applyBorder="1" applyAlignment="1" applyProtection="1">
      <alignment horizontal="right" vertical="center" shrinkToFit="1"/>
      <protection locked="0"/>
    </xf>
    <xf numFmtId="177" fontId="8" fillId="0" borderId="0" xfId="0" applyNumberFormat="1" applyFont="1" applyBorder="1" applyAlignment="1" applyProtection="1">
      <alignment horizontal="right" vertical="center" shrinkToFit="1"/>
      <protection locked="0"/>
    </xf>
    <xf numFmtId="177" fontId="8" fillId="0" borderId="0" xfId="0" applyNumberFormat="1" applyFont="1" applyBorder="1" applyAlignment="1">
      <alignment horizontal="right" vertical="center" shrinkToFit="1"/>
    </xf>
    <xf numFmtId="179" fontId="8" fillId="0" borderId="1" xfId="0" applyNumberFormat="1" applyFont="1" applyBorder="1" applyAlignment="1">
      <alignment horizontal="right" vertical="center" shrinkToFit="1"/>
    </xf>
    <xf numFmtId="179" fontId="8" fillId="0" borderId="1" xfId="0" applyNumberFormat="1" applyFont="1" applyBorder="1" applyAlignment="1" applyProtection="1">
      <alignment horizontal="right" vertical="center" shrinkToFit="1"/>
      <protection locked="0"/>
    </xf>
    <xf numFmtId="177" fontId="8" fillId="0" borderId="11" xfId="0" applyNumberFormat="1" applyFont="1" applyBorder="1" applyAlignment="1" applyProtection="1">
      <alignment horizontal="right" vertical="center" shrinkToFit="1"/>
      <protection locked="0"/>
    </xf>
    <xf numFmtId="177" fontId="8" fillId="0" borderId="1" xfId="0" applyNumberFormat="1" applyFont="1" applyBorder="1" applyAlignment="1" applyProtection="1">
      <alignment horizontal="right" vertical="center" shrinkToFit="1"/>
      <protection locked="0"/>
    </xf>
    <xf numFmtId="177" fontId="8" fillId="0" borderId="1" xfId="0" applyNumberFormat="1" applyFont="1" applyBorder="1" applyAlignment="1">
      <alignment horizontal="right" vertical="center" shrinkToFit="1"/>
    </xf>
    <xf numFmtId="177" fontId="8" fillId="0" borderId="1" xfId="0" applyNumberFormat="1" applyFont="1" applyFill="1" applyBorder="1" applyAlignment="1" applyProtection="1">
      <alignment horizontal="right" vertical="center" shrinkToFit="1"/>
    </xf>
    <xf numFmtId="177" fontId="8" fillId="0" borderId="14" xfId="0" applyNumberFormat="1" applyFont="1" applyFill="1" applyBorder="1" applyAlignment="1" applyProtection="1">
      <alignment horizontal="right" vertical="center" shrinkToFit="1"/>
    </xf>
    <xf numFmtId="49" fontId="7" fillId="0" borderId="4" xfId="0" applyNumberFormat="1" applyFont="1" applyBorder="1" applyAlignment="1">
      <alignment horizontal="center" vertical="center"/>
    </xf>
    <xf numFmtId="179" fontId="8" fillId="0" borderId="6" xfId="0" applyNumberFormat="1" applyFont="1" applyBorder="1" applyAlignment="1">
      <alignment horizontal="right" vertical="center" shrinkToFit="1"/>
    </xf>
    <xf numFmtId="179" fontId="8" fillId="0" borderId="6" xfId="0" applyNumberFormat="1" applyFont="1" applyBorder="1" applyAlignment="1" applyProtection="1">
      <alignment horizontal="right" vertical="center" shrinkToFit="1"/>
      <protection locked="0"/>
    </xf>
    <xf numFmtId="177" fontId="8" fillId="0" borderId="5" xfId="0" applyNumberFormat="1" applyFont="1" applyBorder="1" applyAlignment="1" applyProtection="1">
      <alignment horizontal="right" vertical="center" shrinkToFit="1"/>
      <protection locked="0"/>
    </xf>
    <xf numFmtId="177" fontId="8" fillId="0" borderId="6" xfId="0" applyNumberFormat="1" applyFont="1" applyBorder="1" applyAlignment="1" applyProtection="1">
      <alignment horizontal="right" vertical="center" shrinkToFit="1"/>
      <protection locked="0"/>
    </xf>
    <xf numFmtId="177" fontId="8" fillId="0" borderId="6" xfId="0" applyNumberFormat="1" applyFont="1" applyBorder="1" applyAlignment="1">
      <alignment horizontal="right" vertical="center" shrinkToFit="1"/>
    </xf>
    <xf numFmtId="177" fontId="8" fillId="0" borderId="6" xfId="0" applyNumberFormat="1" applyFont="1" applyFill="1" applyBorder="1" applyAlignment="1" applyProtection="1">
      <alignment horizontal="right" vertical="center" shrinkToFit="1"/>
    </xf>
    <xf numFmtId="177" fontId="8" fillId="0" borderId="3" xfId="0" applyNumberFormat="1" applyFont="1" applyFill="1" applyBorder="1" applyAlignment="1" applyProtection="1">
      <alignment horizontal="right" vertical="center" shrinkToFit="1"/>
    </xf>
    <xf numFmtId="0" fontId="7" fillId="0" borderId="7" xfId="0" applyFont="1" applyFill="1" applyBorder="1" applyAlignment="1">
      <alignment horizontal="center" vertical="center"/>
    </xf>
    <xf numFmtId="179" fontId="0" fillId="0" borderId="0" xfId="0" applyNumberFormat="1" applyFill="1" applyBorder="1" applyAlignment="1">
      <alignment horizontal="right" vertical="center"/>
    </xf>
    <xf numFmtId="177" fontId="8" fillId="0" borderId="12" xfId="0" applyNumberFormat="1" applyFont="1" applyFill="1" applyBorder="1" applyAlignment="1">
      <alignment horizontal="right" vertical="center"/>
    </xf>
    <xf numFmtId="179" fontId="8" fillId="0" borderId="18" xfId="0" applyNumberFormat="1" applyFont="1" applyBorder="1" applyAlignment="1" applyProtection="1">
      <alignment horizontal="right" vertical="center" shrinkToFit="1"/>
      <protection locked="0"/>
    </xf>
    <xf numFmtId="177" fontId="8" fillId="0" borderId="18" xfId="0" applyNumberFormat="1" applyFont="1" applyBorder="1" applyAlignment="1">
      <alignment horizontal="right" vertical="center" shrinkToFit="1"/>
    </xf>
    <xf numFmtId="177" fontId="8" fillId="0" borderId="18" xfId="0" applyNumberFormat="1" applyFont="1" applyFill="1" applyBorder="1" applyAlignment="1" applyProtection="1">
      <alignment horizontal="right" vertical="center" shrinkToFit="1"/>
    </xf>
    <xf numFmtId="177" fontId="8" fillId="0" borderId="19" xfId="0" applyNumberFormat="1" applyFont="1" applyFill="1" applyBorder="1" applyAlignment="1" applyProtection="1">
      <alignment horizontal="right" vertical="center" shrinkToFit="1"/>
    </xf>
    <xf numFmtId="49" fontId="7" fillId="0" borderId="20" xfId="0" applyNumberFormat="1" applyFont="1" applyBorder="1" applyAlignment="1">
      <alignment horizontal="center" vertical="center"/>
    </xf>
    <xf numFmtId="179" fontId="8" fillId="0" borderId="22" xfId="0" applyNumberFormat="1" applyFont="1" applyFill="1" applyBorder="1" applyAlignment="1" applyProtection="1">
      <alignment horizontal="right" vertical="center" shrinkToFit="1"/>
      <protection locked="0"/>
    </xf>
    <xf numFmtId="179" fontId="8" fillId="0" borderId="0" xfId="0" applyNumberFormat="1" applyFont="1" applyFill="1" applyBorder="1" applyAlignment="1" applyProtection="1">
      <alignment horizontal="right" vertical="center" shrinkToFit="1"/>
      <protection locked="0"/>
    </xf>
    <xf numFmtId="177" fontId="8" fillId="0" borderId="21" xfId="0" applyNumberFormat="1" applyFont="1" applyFill="1" applyBorder="1" applyAlignment="1" applyProtection="1">
      <alignment horizontal="right" vertical="center" shrinkToFit="1"/>
      <protection locked="0"/>
    </xf>
    <xf numFmtId="177" fontId="8" fillId="0" borderId="22" xfId="0" applyNumberFormat="1" applyFont="1" applyFill="1" applyBorder="1" applyAlignment="1" applyProtection="1">
      <alignment horizontal="right" vertical="center" shrinkToFit="1"/>
      <protection locked="0"/>
    </xf>
    <xf numFmtId="179" fontId="8" fillId="0" borderId="1" xfId="0" applyNumberFormat="1" applyFont="1" applyFill="1" applyBorder="1" applyAlignment="1" applyProtection="1">
      <alignment horizontal="right" vertical="center" shrinkToFit="1"/>
      <protection locked="0"/>
    </xf>
    <xf numFmtId="0" fontId="7" fillId="0" borderId="0" xfId="0" applyFont="1" applyFill="1" applyAlignment="1">
      <alignment horizontal="distributed" vertical="center"/>
    </xf>
    <xf numFmtId="181" fontId="0" fillId="0" borderId="0" xfId="0" applyNumberFormat="1" applyFill="1" applyAlignment="1">
      <alignment vertical="center"/>
    </xf>
    <xf numFmtId="49" fontId="7" fillId="0" borderId="7" xfId="0" applyNumberFormat="1" applyFont="1" applyFill="1" applyBorder="1" applyAlignment="1" applyProtection="1">
      <alignment horizontal="center" vertical="center"/>
      <protection locked="0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179" fontId="8" fillId="0" borderId="15" xfId="0" applyNumberFormat="1" applyFont="1" applyFill="1" applyBorder="1" applyAlignment="1" applyProtection="1">
      <alignment horizontal="right" vertical="center" shrinkToFit="1"/>
      <protection locked="0"/>
    </xf>
    <xf numFmtId="177" fontId="8" fillId="0" borderId="9" xfId="0" applyNumberFormat="1" applyFont="1" applyFill="1" applyBorder="1" applyAlignment="1" applyProtection="1">
      <alignment horizontal="right" vertical="center" shrinkToFit="1"/>
    </xf>
    <xf numFmtId="179" fontId="8" fillId="0" borderId="15" xfId="0" applyNumberFormat="1" applyFont="1" applyFill="1" applyBorder="1" applyAlignment="1">
      <alignment horizontal="right" vertical="center" shrinkToFit="1"/>
    </xf>
    <xf numFmtId="179" fontId="8" fillId="0" borderId="0" xfId="0" applyNumberFormat="1" applyFont="1" applyFill="1" applyBorder="1" applyAlignment="1">
      <alignment horizontal="right" vertical="center" shrinkToFit="1"/>
    </xf>
    <xf numFmtId="182" fontId="8" fillId="0" borderId="11" xfId="0" applyNumberFormat="1" applyFont="1" applyFill="1" applyBorder="1" applyAlignment="1">
      <alignment horizontal="right" vertical="center" shrinkToFit="1"/>
    </xf>
    <xf numFmtId="182" fontId="8" fillId="0" borderId="1" xfId="0" applyNumberFormat="1" applyFont="1" applyBorder="1" applyAlignment="1">
      <alignment horizontal="right" vertical="center" shrinkToFit="1"/>
    </xf>
    <xf numFmtId="179" fontId="8" fillId="0" borderId="6" xfId="0" applyNumberFormat="1" applyFont="1" applyFill="1" applyBorder="1" applyAlignment="1">
      <alignment horizontal="right" vertical="center" shrinkToFit="1"/>
    </xf>
    <xf numFmtId="41" fontId="0" fillId="0" borderId="6" xfId="0" applyNumberFormat="1" applyFill="1" applyBorder="1" applyAlignment="1">
      <alignment vertical="center"/>
    </xf>
    <xf numFmtId="41" fontId="0" fillId="0" borderId="3" xfId="0" applyNumberFormat="1" applyFill="1" applyBorder="1" applyAlignment="1">
      <alignment vertical="center"/>
    </xf>
    <xf numFmtId="179" fontId="8" fillId="0" borderId="1" xfId="0" applyNumberFormat="1" applyFont="1" applyFill="1" applyBorder="1" applyAlignment="1">
      <alignment horizontal="right" vertical="center" shrinkToFit="1"/>
    </xf>
    <xf numFmtId="177" fontId="8" fillId="0" borderId="11" xfId="0" applyNumberFormat="1" applyFont="1" applyBorder="1" applyAlignment="1">
      <alignment horizontal="right" vertical="center" shrinkToFit="1"/>
    </xf>
    <xf numFmtId="49" fontId="7" fillId="0" borderId="16" xfId="0" applyNumberFormat="1" applyFont="1" applyBorder="1" applyAlignment="1">
      <alignment horizontal="center" vertical="center"/>
    </xf>
    <xf numFmtId="179" fontId="8" fillId="0" borderId="18" xfId="0" applyNumberFormat="1" applyFont="1" applyFill="1" applyBorder="1" applyAlignment="1">
      <alignment horizontal="right" vertical="center" shrinkToFit="1"/>
    </xf>
    <xf numFmtId="179" fontId="8" fillId="0" borderId="18" xfId="0" applyNumberFormat="1" applyFont="1" applyBorder="1" applyAlignment="1">
      <alignment horizontal="right" vertical="center" shrinkToFit="1"/>
    </xf>
    <xf numFmtId="177" fontId="8" fillId="0" borderId="24" xfId="0" applyNumberFormat="1" applyFont="1" applyFill="1" applyBorder="1" applyAlignment="1" applyProtection="1">
      <alignment horizontal="right" vertical="center" shrinkToFit="1"/>
      <protection locked="0"/>
    </xf>
    <xf numFmtId="177" fontId="8" fillId="0" borderId="25" xfId="0" applyNumberFormat="1" applyFont="1" applyBorder="1" applyAlignment="1" applyProtection="1">
      <alignment horizontal="right" vertical="center" shrinkToFit="1"/>
      <protection locked="0"/>
    </xf>
    <xf numFmtId="177" fontId="8" fillId="0" borderId="25" xfId="0" applyNumberFormat="1" applyFont="1" applyBorder="1" applyAlignment="1">
      <alignment horizontal="right" vertical="center" shrinkToFit="1"/>
    </xf>
    <xf numFmtId="177" fontId="8" fillId="0" borderId="25" xfId="0" applyNumberFormat="1" applyFont="1" applyFill="1" applyBorder="1" applyAlignment="1" applyProtection="1">
      <alignment horizontal="right" vertical="center" shrinkToFit="1"/>
    </xf>
    <xf numFmtId="177" fontId="8" fillId="0" borderId="22" xfId="0" applyNumberFormat="1" applyFont="1" applyFill="1" applyBorder="1" applyAlignment="1" applyProtection="1">
      <alignment horizontal="right" vertical="center" shrinkToFit="1"/>
    </xf>
    <xf numFmtId="49" fontId="9" fillId="0" borderId="0" xfId="0" applyNumberFormat="1" applyFont="1" applyBorder="1" applyAlignment="1">
      <alignment horizontal="left" vertical="center"/>
    </xf>
    <xf numFmtId="0" fontId="5" fillId="0" borderId="0" xfId="0" applyNumberFormat="1" applyFont="1" applyBorder="1" applyAlignment="1">
      <alignment vertical="center"/>
    </xf>
    <xf numFmtId="0" fontId="7" fillId="0" borderId="0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left" vertical="center"/>
    </xf>
    <xf numFmtId="0" fontId="7" fillId="0" borderId="1" xfId="0" applyNumberFormat="1" applyFont="1" applyBorder="1" applyAlignment="1">
      <alignment horizontal="left" vertical="center"/>
    </xf>
    <xf numFmtId="179" fontId="8" fillId="0" borderId="4" xfId="0" applyNumberFormat="1" applyFont="1" applyBorder="1" applyAlignment="1">
      <alignment horizontal="right" vertical="center" shrinkToFit="1"/>
    </xf>
    <xf numFmtId="41" fontId="8" fillId="0" borderId="4" xfId="0" applyNumberFormat="1" applyFont="1" applyBorder="1" applyAlignment="1">
      <alignment horizontal="right" vertical="center" shrinkToFit="1"/>
    </xf>
    <xf numFmtId="0" fontId="7" fillId="0" borderId="12" xfId="0" applyNumberFormat="1" applyFont="1" applyBorder="1" applyAlignment="1">
      <alignment horizontal="left" vertical="center"/>
    </xf>
    <xf numFmtId="49" fontId="7" fillId="0" borderId="11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10" xfId="0" applyNumberFormat="1" applyFont="1" applyBorder="1" applyAlignment="1">
      <alignment horizontal="left" vertical="center"/>
    </xf>
    <xf numFmtId="0" fontId="0" fillId="0" borderId="0" xfId="0" applyNumberFormat="1" applyAlignment="1"/>
    <xf numFmtId="0" fontId="7" fillId="0" borderId="0" xfId="0" applyNumberFormat="1" applyFont="1" applyAlignment="1"/>
    <xf numFmtId="49" fontId="7" fillId="0" borderId="2" xfId="0" applyNumberFormat="1" applyFont="1" applyBorder="1" applyAlignment="1">
      <alignment horizontal="center" vertical="center"/>
    </xf>
    <xf numFmtId="49" fontId="17" fillId="0" borderId="4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7" fillId="0" borderId="8" xfId="6" applyBorder="1">
      <alignment horizontal="center" vertical="center"/>
    </xf>
    <xf numFmtId="179" fontId="8" fillId="0" borderId="8" xfId="0" applyNumberFormat="1" applyFont="1" applyBorder="1" applyAlignment="1">
      <alignment horizontal="right" vertical="center" shrinkToFit="1"/>
    </xf>
    <xf numFmtId="49" fontId="7" fillId="0" borderId="15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12" xfId="6" applyBorder="1">
      <alignment horizontal="center" vertical="center"/>
    </xf>
    <xf numFmtId="179" fontId="8" fillId="0" borderId="12" xfId="0" applyNumberFormat="1" applyFont="1" applyBorder="1" applyAlignment="1">
      <alignment horizontal="right" vertical="center" shrinkToFit="1"/>
    </xf>
    <xf numFmtId="49" fontId="7" fillId="0" borderId="0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12" xfId="6" applyFont="1" applyBorder="1">
      <alignment horizontal="center" vertical="center"/>
    </xf>
    <xf numFmtId="49" fontId="7" fillId="0" borderId="7" xfId="6" applyFont="1" applyBorder="1">
      <alignment horizontal="center" vertical="center"/>
    </xf>
    <xf numFmtId="179" fontId="8" fillId="0" borderId="13" xfId="0" applyNumberFormat="1" applyFont="1" applyBorder="1" applyAlignment="1">
      <alignment horizontal="right" vertical="center" shrinkToFit="1"/>
    </xf>
    <xf numFmtId="49" fontId="7" fillId="0" borderId="7" xfId="6" applyFont="1" applyFill="1" applyBorder="1">
      <alignment horizontal="center" vertical="center"/>
    </xf>
    <xf numFmtId="179" fontId="8" fillId="0" borderId="13" xfId="0" applyNumberFormat="1" applyFont="1" applyFill="1" applyBorder="1" applyAlignment="1">
      <alignment horizontal="right" vertical="center" shrinkToFit="1"/>
    </xf>
    <xf numFmtId="49" fontId="7" fillId="0" borderId="10" xfId="6" applyFont="1" applyFill="1" applyBorder="1">
      <alignment horizontal="center" vertical="center"/>
    </xf>
    <xf numFmtId="179" fontId="8" fillId="0" borderId="14" xfId="0" applyNumberFormat="1" applyFont="1" applyFill="1" applyBorder="1" applyAlignment="1">
      <alignment horizontal="right" vertical="center" shrinkToFit="1"/>
    </xf>
    <xf numFmtId="49" fontId="9" fillId="0" borderId="1" xfId="0" applyNumberFormat="1" applyFont="1" applyBorder="1" applyAlignment="1">
      <alignment horizontal="left" vertical="center"/>
    </xf>
    <xf numFmtId="0" fontId="7" fillId="0" borderId="0" xfId="0" applyFont="1" applyAlignment="1"/>
    <xf numFmtId="49" fontId="7" fillId="0" borderId="10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7" fillId="0" borderId="2" xfId="6" applyBorder="1">
      <alignment horizontal="center" vertical="center"/>
    </xf>
    <xf numFmtId="177" fontId="8" fillId="0" borderId="8" xfId="0" applyNumberFormat="1" applyFont="1" applyBorder="1" applyAlignment="1">
      <alignment horizontal="right" vertical="center" shrinkToFit="1"/>
    </xf>
    <xf numFmtId="49" fontId="7" fillId="0" borderId="7" xfId="6" applyBorder="1">
      <alignment horizontal="center" vertical="center"/>
    </xf>
    <xf numFmtId="177" fontId="8" fillId="0" borderId="12" xfId="0" applyNumberFormat="1" applyFont="1" applyBorder="1" applyAlignment="1">
      <alignment horizontal="right" vertical="center" shrinkToFit="1"/>
    </xf>
    <xf numFmtId="178" fontId="8" fillId="0" borderId="0" xfId="0" applyNumberFormat="1" applyFont="1" applyBorder="1" applyAlignment="1">
      <alignment horizontal="right" vertical="center" shrinkToFit="1"/>
    </xf>
    <xf numFmtId="0" fontId="0" fillId="0" borderId="0" xfId="0" applyBorder="1" applyAlignment="1"/>
    <xf numFmtId="177" fontId="8" fillId="0" borderId="13" xfId="0" applyNumberFormat="1" applyFont="1" applyBorder="1" applyAlignment="1">
      <alignment horizontal="right" vertical="center" shrinkToFit="1"/>
    </xf>
    <xf numFmtId="0" fontId="0" fillId="0" borderId="12" xfId="0" applyBorder="1" applyAlignment="1"/>
    <xf numFmtId="49" fontId="7" fillId="0" borderId="10" xfId="6" applyFont="1" applyBorder="1">
      <alignment horizontal="center" vertical="center"/>
    </xf>
    <xf numFmtId="178" fontId="8" fillId="0" borderId="1" xfId="0" applyNumberFormat="1" applyFont="1" applyBorder="1" applyAlignment="1">
      <alignment horizontal="right" vertical="center" shrinkToFit="1"/>
    </xf>
    <xf numFmtId="177" fontId="8" fillId="0" borderId="14" xfId="0" applyNumberFormat="1" applyFont="1" applyBorder="1" applyAlignment="1">
      <alignment horizontal="right" vertical="center" shrinkToFit="1"/>
    </xf>
    <xf numFmtId="49" fontId="7" fillId="0" borderId="8" xfId="0" applyNumberFormat="1" applyFont="1" applyBorder="1" applyAlignment="1">
      <alignment horizontal="center" vertical="center" wrapText="1"/>
    </xf>
    <xf numFmtId="0" fontId="7" fillId="0" borderId="0" xfId="0" applyFont="1"/>
    <xf numFmtId="49" fontId="7" fillId="0" borderId="11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176" fontId="8" fillId="0" borderId="12" xfId="0" applyNumberFormat="1" applyFont="1" applyBorder="1" applyAlignment="1">
      <alignment horizontal="right" vertical="center" shrinkToFit="1"/>
    </xf>
    <xf numFmtId="176" fontId="8" fillId="0" borderId="0" xfId="0" applyNumberFormat="1" applyFont="1" applyBorder="1" applyAlignment="1">
      <alignment horizontal="right" vertical="center" shrinkToFit="1"/>
    </xf>
    <xf numFmtId="176" fontId="7" fillId="0" borderId="0" xfId="0" applyNumberFormat="1" applyFont="1" applyBorder="1" applyAlignment="1">
      <alignment horizontal="right" vertical="center" shrinkToFit="1"/>
    </xf>
    <xf numFmtId="176" fontId="7" fillId="0" borderId="13" xfId="0" applyNumberFormat="1" applyFont="1" applyBorder="1" applyAlignment="1">
      <alignment horizontal="right" vertical="center" shrinkToFit="1"/>
    </xf>
    <xf numFmtId="176" fontId="8" fillId="0" borderId="13" xfId="0" applyNumberFormat="1" applyFont="1" applyBorder="1" applyAlignment="1">
      <alignment horizontal="right" vertical="center" shrinkToFit="1"/>
    </xf>
    <xf numFmtId="176" fontId="8" fillId="0" borderId="1" xfId="0" applyNumberFormat="1" applyFont="1" applyBorder="1" applyAlignment="1">
      <alignment horizontal="right" vertical="center" shrinkToFit="1"/>
    </xf>
    <xf numFmtId="176" fontId="8" fillId="0" borderId="14" xfId="0" applyNumberFormat="1" applyFont="1" applyBorder="1" applyAlignment="1">
      <alignment horizontal="right" vertical="center" shrinkToFit="1"/>
    </xf>
    <xf numFmtId="0" fontId="0" fillId="0" borderId="0" xfId="0" applyNumberFormat="1"/>
    <xf numFmtId="176" fontId="0" fillId="0" borderId="0" xfId="0" applyNumberFormat="1"/>
    <xf numFmtId="176" fontId="8" fillId="0" borderId="1" xfId="0" applyNumberFormat="1" applyFont="1" applyFill="1" applyBorder="1" applyAlignment="1">
      <alignment horizontal="right" vertical="center" shrinkToFit="1"/>
    </xf>
    <xf numFmtId="0" fontId="7" fillId="0" borderId="0" xfId="0" applyNumberFormat="1" applyFont="1"/>
    <xf numFmtId="0" fontId="0" fillId="0" borderId="0" xfId="0" applyBorder="1"/>
    <xf numFmtId="0" fontId="0" fillId="0" borderId="0" xfId="0" applyNumberFormat="1" applyBorder="1"/>
    <xf numFmtId="0" fontId="0" fillId="0" borderId="0" xfId="0" applyNumberFormat="1" applyBorder="1" applyAlignment="1">
      <alignment vertical="center"/>
    </xf>
    <xf numFmtId="49" fontId="7" fillId="0" borderId="4" xfId="6" applyNumberFormat="1" applyFont="1" applyBorder="1" applyAlignment="1">
      <alignment horizontal="center" vertical="center"/>
    </xf>
    <xf numFmtId="177" fontId="8" fillId="0" borderId="9" xfId="0" applyNumberFormat="1" applyFont="1" applyBorder="1" applyAlignment="1">
      <alignment horizontal="right" vertical="center" shrinkToFit="1"/>
    </xf>
    <xf numFmtId="0" fontId="7" fillId="0" borderId="0" xfId="0" applyNumberFormat="1" applyFont="1" applyBorder="1"/>
    <xf numFmtId="179" fontId="8" fillId="0" borderId="0" xfId="0" applyNumberFormat="1" applyFont="1" applyAlignment="1">
      <alignment horizontal="right" vertical="center"/>
    </xf>
  </cellXfs>
  <cellStyles count="7">
    <cellStyle name="丸ゴシックM-PRO" xfId="6" xr:uid="{CD883CC5-4F27-457B-B399-02A968F2E1D8}"/>
    <cellStyle name="桁区切り" xfId="1" builtinId="6"/>
    <cellStyle name="標準" xfId="0" builtinId="0"/>
    <cellStyle name="標準_20第４章（医療施設）" xfId="4" xr:uid="{343D9F13-D10E-4FCB-B2F6-3D516791F5A7}"/>
    <cellStyle name="標準_22第４章（医療施設）" xfId="2" xr:uid="{218273D7-1C06-4487-83BF-71FCC7D31AC7}"/>
    <cellStyle name="標準_Sec.2-2" xfId="3" xr:uid="{B21416AD-56B0-4914-8376-4D2E0CC22749}"/>
    <cellStyle name="標準_仕様（医療施設）" xfId="5" xr:uid="{F0B23074-7C87-4A06-9AA7-1F88BE3C7D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96;&#21644;5&#24180;&#24230;&#31532;&#65300;&#31456;&#65288;&#21307;&#30274;&#26045;&#35373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１）表 "/>
      <sheetName val="１表 "/>
      <sheetName val="２表 "/>
      <sheetName val="３表"/>
      <sheetName val="４表"/>
      <sheetName val="５表"/>
      <sheetName val="６表"/>
      <sheetName val="7表"/>
      <sheetName val="8表"/>
      <sheetName val="9表"/>
      <sheetName val="10表"/>
      <sheetName val="11表 "/>
      <sheetName val="12表 "/>
      <sheetName val="13表"/>
      <sheetName val="14表"/>
      <sheetName val="15表"/>
      <sheetName val="16表"/>
      <sheetName val="17表"/>
      <sheetName val="18表 "/>
      <sheetName val="19表 "/>
      <sheetName val="20表"/>
      <sheetName val="21表"/>
      <sheetName val="22表"/>
      <sheetName val="23表"/>
      <sheetName val="24表"/>
      <sheetName val="25表 "/>
      <sheetName val="26表"/>
      <sheetName val="27表"/>
      <sheetName val="28表"/>
      <sheetName val="29表"/>
      <sheetName val="30表"/>
      <sheetName val="参考（市町村別人口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9">
          <cell r="B9" t="str">
            <v>総数</v>
          </cell>
          <cell r="C9">
            <v>1306000</v>
          </cell>
        </row>
        <row r="10">
          <cell r="B10" t="str">
            <v>市計</v>
          </cell>
          <cell r="C10">
            <v>1189206</v>
          </cell>
        </row>
        <row r="11">
          <cell r="B11" t="str">
            <v>郡計</v>
          </cell>
          <cell r="C11">
            <v>116959</v>
          </cell>
        </row>
        <row r="12">
          <cell r="B12" t="str">
            <v>松山市</v>
          </cell>
          <cell r="C12">
            <v>505948</v>
          </cell>
        </row>
        <row r="13">
          <cell r="B13" t="str">
            <v>今治市</v>
          </cell>
          <cell r="C13">
            <v>146903</v>
          </cell>
        </row>
        <row r="14">
          <cell r="B14" t="str">
            <v>宇和島市</v>
          </cell>
          <cell r="C14">
            <v>67779</v>
          </cell>
        </row>
        <row r="15">
          <cell r="B15" t="str">
            <v>八幡浜市</v>
          </cell>
          <cell r="C15">
            <v>30652</v>
          </cell>
        </row>
        <row r="16">
          <cell r="B16" t="str">
            <v>新居浜市</v>
          </cell>
          <cell r="C16">
            <v>113462</v>
          </cell>
        </row>
        <row r="17">
          <cell r="B17" t="str">
            <v>西条市</v>
          </cell>
          <cell r="C17">
            <v>102511</v>
          </cell>
        </row>
        <row r="18">
          <cell r="B18" t="str">
            <v>大洲市</v>
          </cell>
          <cell r="C18">
            <v>39129</v>
          </cell>
        </row>
        <row r="19">
          <cell r="B19" t="str">
            <v>伊予市</v>
          </cell>
          <cell r="C19">
            <v>34474</v>
          </cell>
        </row>
        <row r="20">
          <cell r="B20" t="str">
            <v>四国中央市</v>
          </cell>
          <cell r="C20">
            <v>80628</v>
          </cell>
        </row>
        <row r="21">
          <cell r="B21" t="str">
            <v>西予市</v>
          </cell>
          <cell r="C21">
            <v>34064</v>
          </cell>
        </row>
        <row r="22">
          <cell r="B22" t="str">
            <v>東温市</v>
          </cell>
          <cell r="C22">
            <v>33656</v>
          </cell>
        </row>
        <row r="23">
          <cell r="B23" t="str">
            <v>上島町</v>
          </cell>
          <cell r="C23">
            <v>6230</v>
          </cell>
        </row>
        <row r="24">
          <cell r="B24" t="str">
            <v>久万高原町</v>
          </cell>
          <cell r="C24">
            <v>6908</v>
          </cell>
        </row>
        <row r="25">
          <cell r="B25" t="str">
            <v>松前町</v>
          </cell>
          <cell r="C25">
            <v>29377</v>
          </cell>
        </row>
        <row r="26">
          <cell r="B26" t="str">
            <v>砥部町</v>
          </cell>
          <cell r="C26">
            <v>20249</v>
          </cell>
        </row>
        <row r="27">
          <cell r="B27" t="str">
            <v>内子町</v>
          </cell>
          <cell r="C27">
            <v>14707</v>
          </cell>
        </row>
        <row r="28">
          <cell r="B28" t="str">
            <v>伊方町</v>
          </cell>
          <cell r="C28">
            <v>7914</v>
          </cell>
        </row>
        <row r="29">
          <cell r="B29" t="str">
            <v>松野町</v>
          </cell>
          <cell r="C29">
            <v>3546</v>
          </cell>
        </row>
        <row r="30">
          <cell r="B30" t="str">
            <v>鬼北町</v>
          </cell>
          <cell r="C30">
            <v>9329</v>
          </cell>
        </row>
        <row r="31">
          <cell r="B31" t="str">
            <v>愛南町</v>
          </cell>
          <cell r="C31">
            <v>18699</v>
          </cell>
        </row>
        <row r="32">
          <cell r="B32" t="str">
            <v>宇摩</v>
          </cell>
          <cell r="C32">
            <v>80628</v>
          </cell>
        </row>
        <row r="33">
          <cell r="B33" t="str">
            <v>新居浜西条</v>
          </cell>
          <cell r="C33">
            <v>215973</v>
          </cell>
        </row>
        <row r="34">
          <cell r="B34" t="str">
            <v>今治</v>
          </cell>
          <cell r="C34">
            <v>153133</v>
          </cell>
        </row>
        <row r="35">
          <cell r="B35" t="str">
            <v>松山</v>
          </cell>
          <cell r="C35">
            <v>630612</v>
          </cell>
        </row>
        <row r="36">
          <cell r="B36" t="str">
            <v>八幡浜大洲</v>
          </cell>
          <cell r="C36">
            <v>126466</v>
          </cell>
        </row>
        <row r="37">
          <cell r="B37" t="str">
            <v>宇和島</v>
          </cell>
          <cell r="C37">
            <v>99353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1F66A-FBAF-4546-9356-A9049D7C41D2}">
  <sheetPr>
    <tabColor theme="8" tint="0.59999389629810485"/>
    <pageSetUpPr fitToPage="1"/>
  </sheetPr>
  <dimension ref="A1:M53"/>
  <sheetViews>
    <sheetView tabSelected="1" view="pageBreakPreview" zoomScaleNormal="100" zoomScaleSheetLayoutView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9" defaultRowHeight="13"/>
  <cols>
    <col min="1" max="1" width="8.453125" style="3" customWidth="1"/>
    <col min="2" max="2" width="7.08984375" style="3" customWidth="1"/>
    <col min="3" max="3" width="6.6328125" style="3" customWidth="1"/>
    <col min="4" max="4" width="6.08984375" style="3" customWidth="1"/>
    <col min="5" max="5" width="7.7265625" style="3" customWidth="1"/>
    <col min="6" max="7" width="6.6328125" style="3" customWidth="1"/>
    <col min="8" max="12" width="7.08984375" style="3" customWidth="1"/>
    <col min="13" max="256" width="9" style="3"/>
    <col min="257" max="257" width="8.453125" style="3" customWidth="1"/>
    <col min="258" max="258" width="7.08984375" style="3" customWidth="1"/>
    <col min="259" max="259" width="6.6328125" style="3" customWidth="1"/>
    <col min="260" max="260" width="6.08984375" style="3" customWidth="1"/>
    <col min="261" max="261" width="7.7265625" style="3" customWidth="1"/>
    <col min="262" max="263" width="6.6328125" style="3" customWidth="1"/>
    <col min="264" max="268" width="7.08984375" style="3" customWidth="1"/>
    <col min="269" max="512" width="9" style="3"/>
    <col min="513" max="513" width="8.453125" style="3" customWidth="1"/>
    <col min="514" max="514" width="7.08984375" style="3" customWidth="1"/>
    <col min="515" max="515" width="6.6328125" style="3" customWidth="1"/>
    <col min="516" max="516" width="6.08984375" style="3" customWidth="1"/>
    <col min="517" max="517" width="7.7265625" style="3" customWidth="1"/>
    <col min="518" max="519" width="6.6328125" style="3" customWidth="1"/>
    <col min="520" max="524" width="7.08984375" style="3" customWidth="1"/>
    <col min="525" max="768" width="9" style="3"/>
    <col min="769" max="769" width="8.453125" style="3" customWidth="1"/>
    <col min="770" max="770" width="7.08984375" style="3" customWidth="1"/>
    <col min="771" max="771" width="6.6328125" style="3" customWidth="1"/>
    <col min="772" max="772" width="6.08984375" style="3" customWidth="1"/>
    <col min="773" max="773" width="7.7265625" style="3" customWidth="1"/>
    <col min="774" max="775" width="6.6328125" style="3" customWidth="1"/>
    <col min="776" max="780" width="7.08984375" style="3" customWidth="1"/>
    <col min="781" max="1024" width="9" style="3"/>
    <col min="1025" max="1025" width="8.453125" style="3" customWidth="1"/>
    <col min="1026" max="1026" width="7.08984375" style="3" customWidth="1"/>
    <col min="1027" max="1027" width="6.6328125" style="3" customWidth="1"/>
    <col min="1028" max="1028" width="6.08984375" style="3" customWidth="1"/>
    <col min="1029" max="1029" width="7.7265625" style="3" customWidth="1"/>
    <col min="1030" max="1031" width="6.6328125" style="3" customWidth="1"/>
    <col min="1032" max="1036" width="7.08984375" style="3" customWidth="1"/>
    <col min="1037" max="1280" width="9" style="3"/>
    <col min="1281" max="1281" width="8.453125" style="3" customWidth="1"/>
    <col min="1282" max="1282" width="7.08984375" style="3" customWidth="1"/>
    <col min="1283" max="1283" width="6.6328125" style="3" customWidth="1"/>
    <col min="1284" max="1284" width="6.08984375" style="3" customWidth="1"/>
    <col min="1285" max="1285" width="7.7265625" style="3" customWidth="1"/>
    <col min="1286" max="1287" width="6.6328125" style="3" customWidth="1"/>
    <col min="1288" max="1292" width="7.08984375" style="3" customWidth="1"/>
    <col min="1293" max="1536" width="9" style="3"/>
    <col min="1537" max="1537" width="8.453125" style="3" customWidth="1"/>
    <col min="1538" max="1538" width="7.08984375" style="3" customWidth="1"/>
    <col min="1539" max="1539" width="6.6328125" style="3" customWidth="1"/>
    <col min="1540" max="1540" width="6.08984375" style="3" customWidth="1"/>
    <col min="1541" max="1541" width="7.7265625" style="3" customWidth="1"/>
    <col min="1542" max="1543" width="6.6328125" style="3" customWidth="1"/>
    <col min="1544" max="1548" width="7.08984375" style="3" customWidth="1"/>
    <col min="1549" max="1792" width="9" style="3"/>
    <col min="1793" max="1793" width="8.453125" style="3" customWidth="1"/>
    <col min="1794" max="1794" width="7.08984375" style="3" customWidth="1"/>
    <col min="1795" max="1795" width="6.6328125" style="3" customWidth="1"/>
    <col min="1796" max="1796" width="6.08984375" style="3" customWidth="1"/>
    <col min="1797" max="1797" width="7.7265625" style="3" customWidth="1"/>
    <col min="1798" max="1799" width="6.6328125" style="3" customWidth="1"/>
    <col min="1800" max="1804" width="7.08984375" style="3" customWidth="1"/>
    <col min="1805" max="2048" width="9" style="3"/>
    <col min="2049" max="2049" width="8.453125" style="3" customWidth="1"/>
    <col min="2050" max="2050" width="7.08984375" style="3" customWidth="1"/>
    <col min="2051" max="2051" width="6.6328125" style="3" customWidth="1"/>
    <col min="2052" max="2052" width="6.08984375" style="3" customWidth="1"/>
    <col min="2053" max="2053" width="7.7265625" style="3" customWidth="1"/>
    <col min="2054" max="2055" width="6.6328125" style="3" customWidth="1"/>
    <col min="2056" max="2060" width="7.08984375" style="3" customWidth="1"/>
    <col min="2061" max="2304" width="9" style="3"/>
    <col min="2305" max="2305" width="8.453125" style="3" customWidth="1"/>
    <col min="2306" max="2306" width="7.08984375" style="3" customWidth="1"/>
    <col min="2307" max="2307" width="6.6328125" style="3" customWidth="1"/>
    <col min="2308" max="2308" width="6.08984375" style="3" customWidth="1"/>
    <col min="2309" max="2309" width="7.7265625" style="3" customWidth="1"/>
    <col min="2310" max="2311" width="6.6328125" style="3" customWidth="1"/>
    <col min="2312" max="2316" width="7.08984375" style="3" customWidth="1"/>
    <col min="2317" max="2560" width="9" style="3"/>
    <col min="2561" max="2561" width="8.453125" style="3" customWidth="1"/>
    <col min="2562" max="2562" width="7.08984375" style="3" customWidth="1"/>
    <col min="2563" max="2563" width="6.6328125" style="3" customWidth="1"/>
    <col min="2564" max="2564" width="6.08984375" style="3" customWidth="1"/>
    <col min="2565" max="2565" width="7.7265625" style="3" customWidth="1"/>
    <col min="2566" max="2567" width="6.6328125" style="3" customWidth="1"/>
    <col min="2568" max="2572" width="7.08984375" style="3" customWidth="1"/>
    <col min="2573" max="2816" width="9" style="3"/>
    <col min="2817" max="2817" width="8.453125" style="3" customWidth="1"/>
    <col min="2818" max="2818" width="7.08984375" style="3" customWidth="1"/>
    <col min="2819" max="2819" width="6.6328125" style="3" customWidth="1"/>
    <col min="2820" max="2820" width="6.08984375" style="3" customWidth="1"/>
    <col min="2821" max="2821" width="7.7265625" style="3" customWidth="1"/>
    <col min="2822" max="2823" width="6.6328125" style="3" customWidth="1"/>
    <col min="2824" max="2828" width="7.08984375" style="3" customWidth="1"/>
    <col min="2829" max="3072" width="9" style="3"/>
    <col min="3073" max="3073" width="8.453125" style="3" customWidth="1"/>
    <col min="3074" max="3074" width="7.08984375" style="3" customWidth="1"/>
    <col min="3075" max="3075" width="6.6328125" style="3" customWidth="1"/>
    <col min="3076" max="3076" width="6.08984375" style="3" customWidth="1"/>
    <col min="3077" max="3077" width="7.7265625" style="3" customWidth="1"/>
    <col min="3078" max="3079" width="6.6328125" style="3" customWidth="1"/>
    <col min="3080" max="3084" width="7.08984375" style="3" customWidth="1"/>
    <col min="3085" max="3328" width="9" style="3"/>
    <col min="3329" max="3329" width="8.453125" style="3" customWidth="1"/>
    <col min="3330" max="3330" width="7.08984375" style="3" customWidth="1"/>
    <col min="3331" max="3331" width="6.6328125" style="3" customWidth="1"/>
    <col min="3332" max="3332" width="6.08984375" style="3" customWidth="1"/>
    <col min="3333" max="3333" width="7.7265625" style="3" customWidth="1"/>
    <col min="3334" max="3335" width="6.6328125" style="3" customWidth="1"/>
    <col min="3336" max="3340" width="7.08984375" style="3" customWidth="1"/>
    <col min="3341" max="3584" width="9" style="3"/>
    <col min="3585" max="3585" width="8.453125" style="3" customWidth="1"/>
    <col min="3586" max="3586" width="7.08984375" style="3" customWidth="1"/>
    <col min="3587" max="3587" width="6.6328125" style="3" customWidth="1"/>
    <col min="3588" max="3588" width="6.08984375" style="3" customWidth="1"/>
    <col min="3589" max="3589" width="7.7265625" style="3" customWidth="1"/>
    <col min="3590" max="3591" width="6.6328125" style="3" customWidth="1"/>
    <col min="3592" max="3596" width="7.08984375" style="3" customWidth="1"/>
    <col min="3597" max="3840" width="9" style="3"/>
    <col min="3841" max="3841" width="8.453125" style="3" customWidth="1"/>
    <col min="3842" max="3842" width="7.08984375" style="3" customWidth="1"/>
    <col min="3843" max="3843" width="6.6328125" style="3" customWidth="1"/>
    <col min="3844" max="3844" width="6.08984375" style="3" customWidth="1"/>
    <col min="3845" max="3845" width="7.7265625" style="3" customWidth="1"/>
    <col min="3846" max="3847" width="6.6328125" style="3" customWidth="1"/>
    <col min="3848" max="3852" width="7.08984375" style="3" customWidth="1"/>
    <col min="3853" max="4096" width="9" style="3"/>
    <col min="4097" max="4097" width="8.453125" style="3" customWidth="1"/>
    <col min="4098" max="4098" width="7.08984375" style="3" customWidth="1"/>
    <col min="4099" max="4099" width="6.6328125" style="3" customWidth="1"/>
    <col min="4100" max="4100" width="6.08984375" style="3" customWidth="1"/>
    <col min="4101" max="4101" width="7.7265625" style="3" customWidth="1"/>
    <col min="4102" max="4103" width="6.6328125" style="3" customWidth="1"/>
    <col min="4104" max="4108" width="7.08984375" style="3" customWidth="1"/>
    <col min="4109" max="4352" width="9" style="3"/>
    <col min="4353" max="4353" width="8.453125" style="3" customWidth="1"/>
    <col min="4354" max="4354" width="7.08984375" style="3" customWidth="1"/>
    <col min="4355" max="4355" width="6.6328125" style="3" customWidth="1"/>
    <col min="4356" max="4356" width="6.08984375" style="3" customWidth="1"/>
    <col min="4357" max="4357" width="7.7265625" style="3" customWidth="1"/>
    <col min="4358" max="4359" width="6.6328125" style="3" customWidth="1"/>
    <col min="4360" max="4364" width="7.08984375" style="3" customWidth="1"/>
    <col min="4365" max="4608" width="9" style="3"/>
    <col min="4609" max="4609" width="8.453125" style="3" customWidth="1"/>
    <col min="4610" max="4610" width="7.08984375" style="3" customWidth="1"/>
    <col min="4611" max="4611" width="6.6328125" style="3" customWidth="1"/>
    <col min="4612" max="4612" width="6.08984375" style="3" customWidth="1"/>
    <col min="4613" max="4613" width="7.7265625" style="3" customWidth="1"/>
    <col min="4614" max="4615" width="6.6328125" style="3" customWidth="1"/>
    <col min="4616" max="4620" width="7.08984375" style="3" customWidth="1"/>
    <col min="4621" max="4864" width="9" style="3"/>
    <col min="4865" max="4865" width="8.453125" style="3" customWidth="1"/>
    <col min="4866" max="4866" width="7.08984375" style="3" customWidth="1"/>
    <col min="4867" max="4867" width="6.6328125" style="3" customWidth="1"/>
    <col min="4868" max="4868" width="6.08984375" style="3" customWidth="1"/>
    <col min="4869" max="4869" width="7.7265625" style="3" customWidth="1"/>
    <col min="4870" max="4871" width="6.6328125" style="3" customWidth="1"/>
    <col min="4872" max="4876" width="7.08984375" style="3" customWidth="1"/>
    <col min="4877" max="5120" width="9" style="3"/>
    <col min="5121" max="5121" width="8.453125" style="3" customWidth="1"/>
    <col min="5122" max="5122" width="7.08984375" style="3" customWidth="1"/>
    <col min="5123" max="5123" width="6.6328125" style="3" customWidth="1"/>
    <col min="5124" max="5124" width="6.08984375" style="3" customWidth="1"/>
    <col min="5125" max="5125" width="7.7265625" style="3" customWidth="1"/>
    <col min="5126" max="5127" width="6.6328125" style="3" customWidth="1"/>
    <col min="5128" max="5132" width="7.08984375" style="3" customWidth="1"/>
    <col min="5133" max="5376" width="9" style="3"/>
    <col min="5377" max="5377" width="8.453125" style="3" customWidth="1"/>
    <col min="5378" max="5378" width="7.08984375" style="3" customWidth="1"/>
    <col min="5379" max="5379" width="6.6328125" style="3" customWidth="1"/>
    <col min="5380" max="5380" width="6.08984375" style="3" customWidth="1"/>
    <col min="5381" max="5381" width="7.7265625" style="3" customWidth="1"/>
    <col min="5382" max="5383" width="6.6328125" style="3" customWidth="1"/>
    <col min="5384" max="5388" width="7.08984375" style="3" customWidth="1"/>
    <col min="5389" max="5632" width="9" style="3"/>
    <col min="5633" max="5633" width="8.453125" style="3" customWidth="1"/>
    <col min="5634" max="5634" width="7.08984375" style="3" customWidth="1"/>
    <col min="5635" max="5635" width="6.6328125" style="3" customWidth="1"/>
    <col min="5636" max="5636" width="6.08984375" style="3" customWidth="1"/>
    <col min="5637" max="5637" width="7.7265625" style="3" customWidth="1"/>
    <col min="5638" max="5639" width="6.6328125" style="3" customWidth="1"/>
    <col min="5640" max="5644" width="7.08984375" style="3" customWidth="1"/>
    <col min="5645" max="5888" width="9" style="3"/>
    <col min="5889" max="5889" width="8.453125" style="3" customWidth="1"/>
    <col min="5890" max="5890" width="7.08984375" style="3" customWidth="1"/>
    <col min="5891" max="5891" width="6.6328125" style="3" customWidth="1"/>
    <col min="5892" max="5892" width="6.08984375" style="3" customWidth="1"/>
    <col min="5893" max="5893" width="7.7265625" style="3" customWidth="1"/>
    <col min="5894" max="5895" width="6.6328125" style="3" customWidth="1"/>
    <col min="5896" max="5900" width="7.08984375" style="3" customWidth="1"/>
    <col min="5901" max="6144" width="9" style="3"/>
    <col min="6145" max="6145" width="8.453125" style="3" customWidth="1"/>
    <col min="6146" max="6146" width="7.08984375" style="3" customWidth="1"/>
    <col min="6147" max="6147" width="6.6328125" style="3" customWidth="1"/>
    <col min="6148" max="6148" width="6.08984375" style="3" customWidth="1"/>
    <col min="6149" max="6149" width="7.7265625" style="3" customWidth="1"/>
    <col min="6150" max="6151" width="6.6328125" style="3" customWidth="1"/>
    <col min="6152" max="6156" width="7.08984375" style="3" customWidth="1"/>
    <col min="6157" max="6400" width="9" style="3"/>
    <col min="6401" max="6401" width="8.453125" style="3" customWidth="1"/>
    <col min="6402" max="6402" width="7.08984375" style="3" customWidth="1"/>
    <col min="6403" max="6403" width="6.6328125" style="3" customWidth="1"/>
    <col min="6404" max="6404" width="6.08984375" style="3" customWidth="1"/>
    <col min="6405" max="6405" width="7.7265625" style="3" customWidth="1"/>
    <col min="6406" max="6407" width="6.6328125" style="3" customWidth="1"/>
    <col min="6408" max="6412" width="7.08984375" style="3" customWidth="1"/>
    <col min="6413" max="6656" width="9" style="3"/>
    <col min="6657" max="6657" width="8.453125" style="3" customWidth="1"/>
    <col min="6658" max="6658" width="7.08984375" style="3" customWidth="1"/>
    <col min="6659" max="6659" width="6.6328125" style="3" customWidth="1"/>
    <col min="6660" max="6660" width="6.08984375" style="3" customWidth="1"/>
    <col min="6661" max="6661" width="7.7265625" style="3" customWidth="1"/>
    <col min="6662" max="6663" width="6.6328125" style="3" customWidth="1"/>
    <col min="6664" max="6668" width="7.08984375" style="3" customWidth="1"/>
    <col min="6669" max="6912" width="9" style="3"/>
    <col min="6913" max="6913" width="8.453125" style="3" customWidth="1"/>
    <col min="6914" max="6914" width="7.08984375" style="3" customWidth="1"/>
    <col min="6915" max="6915" width="6.6328125" style="3" customWidth="1"/>
    <col min="6916" max="6916" width="6.08984375" style="3" customWidth="1"/>
    <col min="6917" max="6917" width="7.7265625" style="3" customWidth="1"/>
    <col min="6918" max="6919" width="6.6328125" style="3" customWidth="1"/>
    <col min="6920" max="6924" width="7.08984375" style="3" customWidth="1"/>
    <col min="6925" max="7168" width="9" style="3"/>
    <col min="7169" max="7169" width="8.453125" style="3" customWidth="1"/>
    <col min="7170" max="7170" width="7.08984375" style="3" customWidth="1"/>
    <col min="7171" max="7171" width="6.6328125" style="3" customWidth="1"/>
    <col min="7172" max="7172" width="6.08984375" style="3" customWidth="1"/>
    <col min="7173" max="7173" width="7.7265625" style="3" customWidth="1"/>
    <col min="7174" max="7175" width="6.6328125" style="3" customWidth="1"/>
    <col min="7176" max="7180" width="7.08984375" style="3" customWidth="1"/>
    <col min="7181" max="7424" width="9" style="3"/>
    <col min="7425" max="7425" width="8.453125" style="3" customWidth="1"/>
    <col min="7426" max="7426" width="7.08984375" style="3" customWidth="1"/>
    <col min="7427" max="7427" width="6.6328125" style="3" customWidth="1"/>
    <col min="7428" max="7428" width="6.08984375" style="3" customWidth="1"/>
    <col min="7429" max="7429" width="7.7265625" style="3" customWidth="1"/>
    <col min="7430" max="7431" width="6.6328125" style="3" customWidth="1"/>
    <col min="7432" max="7436" width="7.08984375" style="3" customWidth="1"/>
    <col min="7437" max="7680" width="9" style="3"/>
    <col min="7681" max="7681" width="8.453125" style="3" customWidth="1"/>
    <col min="7682" max="7682" width="7.08984375" style="3" customWidth="1"/>
    <col min="7683" max="7683" width="6.6328125" style="3" customWidth="1"/>
    <col min="7684" max="7684" width="6.08984375" style="3" customWidth="1"/>
    <col min="7685" max="7685" width="7.7265625" style="3" customWidth="1"/>
    <col min="7686" max="7687" width="6.6328125" style="3" customWidth="1"/>
    <col min="7688" max="7692" width="7.08984375" style="3" customWidth="1"/>
    <col min="7693" max="7936" width="9" style="3"/>
    <col min="7937" max="7937" width="8.453125" style="3" customWidth="1"/>
    <col min="7938" max="7938" width="7.08984375" style="3" customWidth="1"/>
    <col min="7939" max="7939" width="6.6328125" style="3" customWidth="1"/>
    <col min="7940" max="7940" width="6.08984375" style="3" customWidth="1"/>
    <col min="7941" max="7941" width="7.7265625" style="3" customWidth="1"/>
    <col min="7942" max="7943" width="6.6328125" style="3" customWidth="1"/>
    <col min="7944" max="7948" width="7.08984375" style="3" customWidth="1"/>
    <col min="7949" max="8192" width="9" style="3"/>
    <col min="8193" max="8193" width="8.453125" style="3" customWidth="1"/>
    <col min="8194" max="8194" width="7.08984375" style="3" customWidth="1"/>
    <col min="8195" max="8195" width="6.6328125" style="3" customWidth="1"/>
    <col min="8196" max="8196" width="6.08984375" style="3" customWidth="1"/>
    <col min="8197" max="8197" width="7.7265625" style="3" customWidth="1"/>
    <col min="8198" max="8199" width="6.6328125" style="3" customWidth="1"/>
    <col min="8200" max="8204" width="7.08984375" style="3" customWidth="1"/>
    <col min="8205" max="8448" width="9" style="3"/>
    <col min="8449" max="8449" width="8.453125" style="3" customWidth="1"/>
    <col min="8450" max="8450" width="7.08984375" style="3" customWidth="1"/>
    <col min="8451" max="8451" width="6.6328125" style="3" customWidth="1"/>
    <col min="8452" max="8452" width="6.08984375" style="3" customWidth="1"/>
    <col min="8453" max="8453" width="7.7265625" style="3" customWidth="1"/>
    <col min="8454" max="8455" width="6.6328125" style="3" customWidth="1"/>
    <col min="8456" max="8460" width="7.08984375" style="3" customWidth="1"/>
    <col min="8461" max="8704" width="9" style="3"/>
    <col min="8705" max="8705" width="8.453125" style="3" customWidth="1"/>
    <col min="8706" max="8706" width="7.08984375" style="3" customWidth="1"/>
    <col min="8707" max="8707" width="6.6328125" style="3" customWidth="1"/>
    <col min="8708" max="8708" width="6.08984375" style="3" customWidth="1"/>
    <col min="8709" max="8709" width="7.7265625" style="3" customWidth="1"/>
    <col min="8710" max="8711" width="6.6328125" style="3" customWidth="1"/>
    <col min="8712" max="8716" width="7.08984375" style="3" customWidth="1"/>
    <col min="8717" max="8960" width="9" style="3"/>
    <col min="8961" max="8961" width="8.453125" style="3" customWidth="1"/>
    <col min="8962" max="8962" width="7.08984375" style="3" customWidth="1"/>
    <col min="8963" max="8963" width="6.6328125" style="3" customWidth="1"/>
    <col min="8964" max="8964" width="6.08984375" style="3" customWidth="1"/>
    <col min="8965" max="8965" width="7.7265625" style="3" customWidth="1"/>
    <col min="8966" max="8967" width="6.6328125" style="3" customWidth="1"/>
    <col min="8968" max="8972" width="7.08984375" style="3" customWidth="1"/>
    <col min="8973" max="9216" width="9" style="3"/>
    <col min="9217" max="9217" width="8.453125" style="3" customWidth="1"/>
    <col min="9218" max="9218" width="7.08984375" style="3" customWidth="1"/>
    <col min="9219" max="9219" width="6.6328125" style="3" customWidth="1"/>
    <col min="9220" max="9220" width="6.08984375" style="3" customWidth="1"/>
    <col min="9221" max="9221" width="7.7265625" style="3" customWidth="1"/>
    <col min="9222" max="9223" width="6.6328125" style="3" customWidth="1"/>
    <col min="9224" max="9228" width="7.08984375" style="3" customWidth="1"/>
    <col min="9229" max="9472" width="9" style="3"/>
    <col min="9473" max="9473" width="8.453125" style="3" customWidth="1"/>
    <col min="9474" max="9474" width="7.08984375" style="3" customWidth="1"/>
    <col min="9475" max="9475" width="6.6328125" style="3" customWidth="1"/>
    <col min="9476" max="9476" width="6.08984375" style="3" customWidth="1"/>
    <col min="9477" max="9477" width="7.7265625" style="3" customWidth="1"/>
    <col min="9478" max="9479" width="6.6328125" style="3" customWidth="1"/>
    <col min="9480" max="9484" width="7.08984375" style="3" customWidth="1"/>
    <col min="9485" max="9728" width="9" style="3"/>
    <col min="9729" max="9729" width="8.453125" style="3" customWidth="1"/>
    <col min="9730" max="9730" width="7.08984375" style="3" customWidth="1"/>
    <col min="9731" max="9731" width="6.6328125" style="3" customWidth="1"/>
    <col min="9732" max="9732" width="6.08984375" style="3" customWidth="1"/>
    <col min="9733" max="9733" width="7.7265625" style="3" customWidth="1"/>
    <col min="9734" max="9735" width="6.6328125" style="3" customWidth="1"/>
    <col min="9736" max="9740" width="7.08984375" style="3" customWidth="1"/>
    <col min="9741" max="9984" width="9" style="3"/>
    <col min="9985" max="9985" width="8.453125" style="3" customWidth="1"/>
    <col min="9986" max="9986" width="7.08984375" style="3" customWidth="1"/>
    <col min="9987" max="9987" width="6.6328125" style="3" customWidth="1"/>
    <col min="9988" max="9988" width="6.08984375" style="3" customWidth="1"/>
    <col min="9989" max="9989" width="7.7265625" style="3" customWidth="1"/>
    <col min="9990" max="9991" width="6.6328125" style="3" customWidth="1"/>
    <col min="9992" max="9996" width="7.08984375" style="3" customWidth="1"/>
    <col min="9997" max="10240" width="9" style="3"/>
    <col min="10241" max="10241" width="8.453125" style="3" customWidth="1"/>
    <col min="10242" max="10242" width="7.08984375" style="3" customWidth="1"/>
    <col min="10243" max="10243" width="6.6328125" style="3" customWidth="1"/>
    <col min="10244" max="10244" width="6.08984375" style="3" customWidth="1"/>
    <col min="10245" max="10245" width="7.7265625" style="3" customWidth="1"/>
    <col min="10246" max="10247" width="6.6328125" style="3" customWidth="1"/>
    <col min="10248" max="10252" width="7.08984375" style="3" customWidth="1"/>
    <col min="10253" max="10496" width="9" style="3"/>
    <col min="10497" max="10497" width="8.453125" style="3" customWidth="1"/>
    <col min="10498" max="10498" width="7.08984375" style="3" customWidth="1"/>
    <col min="10499" max="10499" width="6.6328125" style="3" customWidth="1"/>
    <col min="10500" max="10500" width="6.08984375" style="3" customWidth="1"/>
    <col min="10501" max="10501" width="7.7265625" style="3" customWidth="1"/>
    <col min="10502" max="10503" width="6.6328125" style="3" customWidth="1"/>
    <col min="10504" max="10508" width="7.08984375" style="3" customWidth="1"/>
    <col min="10509" max="10752" width="9" style="3"/>
    <col min="10753" max="10753" width="8.453125" style="3" customWidth="1"/>
    <col min="10754" max="10754" width="7.08984375" style="3" customWidth="1"/>
    <col min="10755" max="10755" width="6.6328125" style="3" customWidth="1"/>
    <col min="10756" max="10756" width="6.08984375" style="3" customWidth="1"/>
    <col min="10757" max="10757" width="7.7265625" style="3" customWidth="1"/>
    <col min="10758" max="10759" width="6.6328125" style="3" customWidth="1"/>
    <col min="10760" max="10764" width="7.08984375" style="3" customWidth="1"/>
    <col min="10765" max="11008" width="9" style="3"/>
    <col min="11009" max="11009" width="8.453125" style="3" customWidth="1"/>
    <col min="11010" max="11010" width="7.08984375" style="3" customWidth="1"/>
    <col min="11011" max="11011" width="6.6328125" style="3" customWidth="1"/>
    <col min="11012" max="11012" width="6.08984375" style="3" customWidth="1"/>
    <col min="11013" max="11013" width="7.7265625" style="3" customWidth="1"/>
    <col min="11014" max="11015" width="6.6328125" style="3" customWidth="1"/>
    <col min="11016" max="11020" width="7.08984375" style="3" customWidth="1"/>
    <col min="11021" max="11264" width="9" style="3"/>
    <col min="11265" max="11265" width="8.453125" style="3" customWidth="1"/>
    <col min="11266" max="11266" width="7.08984375" style="3" customWidth="1"/>
    <col min="11267" max="11267" width="6.6328125" style="3" customWidth="1"/>
    <col min="11268" max="11268" width="6.08984375" style="3" customWidth="1"/>
    <col min="11269" max="11269" width="7.7265625" style="3" customWidth="1"/>
    <col min="11270" max="11271" width="6.6328125" style="3" customWidth="1"/>
    <col min="11272" max="11276" width="7.08984375" style="3" customWidth="1"/>
    <col min="11277" max="11520" width="9" style="3"/>
    <col min="11521" max="11521" width="8.453125" style="3" customWidth="1"/>
    <col min="11522" max="11522" width="7.08984375" style="3" customWidth="1"/>
    <col min="11523" max="11523" width="6.6328125" style="3" customWidth="1"/>
    <col min="11524" max="11524" width="6.08984375" style="3" customWidth="1"/>
    <col min="11525" max="11525" width="7.7265625" style="3" customWidth="1"/>
    <col min="11526" max="11527" width="6.6328125" style="3" customWidth="1"/>
    <col min="11528" max="11532" width="7.08984375" style="3" customWidth="1"/>
    <col min="11533" max="11776" width="9" style="3"/>
    <col min="11777" max="11777" width="8.453125" style="3" customWidth="1"/>
    <col min="11778" max="11778" width="7.08984375" style="3" customWidth="1"/>
    <col min="11779" max="11779" width="6.6328125" style="3" customWidth="1"/>
    <col min="11780" max="11780" width="6.08984375" style="3" customWidth="1"/>
    <col min="11781" max="11781" width="7.7265625" style="3" customWidth="1"/>
    <col min="11782" max="11783" width="6.6328125" style="3" customWidth="1"/>
    <col min="11784" max="11788" width="7.08984375" style="3" customWidth="1"/>
    <col min="11789" max="12032" width="9" style="3"/>
    <col min="12033" max="12033" width="8.453125" style="3" customWidth="1"/>
    <col min="12034" max="12034" width="7.08984375" style="3" customWidth="1"/>
    <col min="12035" max="12035" width="6.6328125" style="3" customWidth="1"/>
    <col min="12036" max="12036" width="6.08984375" style="3" customWidth="1"/>
    <col min="12037" max="12037" width="7.7265625" style="3" customWidth="1"/>
    <col min="12038" max="12039" width="6.6328125" style="3" customWidth="1"/>
    <col min="12040" max="12044" width="7.08984375" style="3" customWidth="1"/>
    <col min="12045" max="12288" width="9" style="3"/>
    <col min="12289" max="12289" width="8.453125" style="3" customWidth="1"/>
    <col min="12290" max="12290" width="7.08984375" style="3" customWidth="1"/>
    <col min="12291" max="12291" width="6.6328125" style="3" customWidth="1"/>
    <col min="12292" max="12292" width="6.08984375" style="3" customWidth="1"/>
    <col min="12293" max="12293" width="7.7265625" style="3" customWidth="1"/>
    <col min="12294" max="12295" width="6.6328125" style="3" customWidth="1"/>
    <col min="12296" max="12300" width="7.08984375" style="3" customWidth="1"/>
    <col min="12301" max="12544" width="9" style="3"/>
    <col min="12545" max="12545" width="8.453125" style="3" customWidth="1"/>
    <col min="12546" max="12546" width="7.08984375" style="3" customWidth="1"/>
    <col min="12547" max="12547" width="6.6328125" style="3" customWidth="1"/>
    <col min="12548" max="12548" width="6.08984375" style="3" customWidth="1"/>
    <col min="12549" max="12549" width="7.7265625" style="3" customWidth="1"/>
    <col min="12550" max="12551" width="6.6328125" style="3" customWidth="1"/>
    <col min="12552" max="12556" width="7.08984375" style="3" customWidth="1"/>
    <col min="12557" max="12800" width="9" style="3"/>
    <col min="12801" max="12801" width="8.453125" style="3" customWidth="1"/>
    <col min="12802" max="12802" width="7.08984375" style="3" customWidth="1"/>
    <col min="12803" max="12803" width="6.6328125" style="3" customWidth="1"/>
    <col min="12804" max="12804" width="6.08984375" style="3" customWidth="1"/>
    <col min="12805" max="12805" width="7.7265625" style="3" customWidth="1"/>
    <col min="12806" max="12807" width="6.6328125" style="3" customWidth="1"/>
    <col min="12808" max="12812" width="7.08984375" style="3" customWidth="1"/>
    <col min="12813" max="13056" width="9" style="3"/>
    <col min="13057" max="13057" width="8.453125" style="3" customWidth="1"/>
    <col min="13058" max="13058" width="7.08984375" style="3" customWidth="1"/>
    <col min="13059" max="13059" width="6.6328125" style="3" customWidth="1"/>
    <col min="13060" max="13060" width="6.08984375" style="3" customWidth="1"/>
    <col min="13061" max="13061" width="7.7265625" style="3" customWidth="1"/>
    <col min="13062" max="13063" width="6.6328125" style="3" customWidth="1"/>
    <col min="13064" max="13068" width="7.08984375" style="3" customWidth="1"/>
    <col min="13069" max="13312" width="9" style="3"/>
    <col min="13313" max="13313" width="8.453125" style="3" customWidth="1"/>
    <col min="13314" max="13314" width="7.08984375" style="3" customWidth="1"/>
    <col min="13315" max="13315" width="6.6328125" style="3" customWidth="1"/>
    <col min="13316" max="13316" width="6.08984375" style="3" customWidth="1"/>
    <col min="13317" max="13317" width="7.7265625" style="3" customWidth="1"/>
    <col min="13318" max="13319" width="6.6328125" style="3" customWidth="1"/>
    <col min="13320" max="13324" width="7.08984375" style="3" customWidth="1"/>
    <col min="13325" max="13568" width="9" style="3"/>
    <col min="13569" max="13569" width="8.453125" style="3" customWidth="1"/>
    <col min="13570" max="13570" width="7.08984375" style="3" customWidth="1"/>
    <col min="13571" max="13571" width="6.6328125" style="3" customWidth="1"/>
    <col min="13572" max="13572" width="6.08984375" style="3" customWidth="1"/>
    <col min="13573" max="13573" width="7.7265625" style="3" customWidth="1"/>
    <col min="13574" max="13575" width="6.6328125" style="3" customWidth="1"/>
    <col min="13576" max="13580" width="7.08984375" style="3" customWidth="1"/>
    <col min="13581" max="13824" width="9" style="3"/>
    <col min="13825" max="13825" width="8.453125" style="3" customWidth="1"/>
    <col min="13826" max="13826" width="7.08984375" style="3" customWidth="1"/>
    <col min="13827" max="13827" width="6.6328125" style="3" customWidth="1"/>
    <col min="13828" max="13828" width="6.08984375" style="3" customWidth="1"/>
    <col min="13829" max="13829" width="7.7265625" style="3" customWidth="1"/>
    <col min="13830" max="13831" width="6.6328125" style="3" customWidth="1"/>
    <col min="13832" max="13836" width="7.08984375" style="3" customWidth="1"/>
    <col min="13837" max="14080" width="9" style="3"/>
    <col min="14081" max="14081" width="8.453125" style="3" customWidth="1"/>
    <col min="14082" max="14082" width="7.08984375" style="3" customWidth="1"/>
    <col min="14083" max="14083" width="6.6328125" style="3" customWidth="1"/>
    <col min="14084" max="14084" width="6.08984375" style="3" customWidth="1"/>
    <col min="14085" max="14085" width="7.7265625" style="3" customWidth="1"/>
    <col min="14086" max="14087" width="6.6328125" style="3" customWidth="1"/>
    <col min="14088" max="14092" width="7.08984375" style="3" customWidth="1"/>
    <col min="14093" max="14336" width="9" style="3"/>
    <col min="14337" max="14337" width="8.453125" style="3" customWidth="1"/>
    <col min="14338" max="14338" width="7.08984375" style="3" customWidth="1"/>
    <col min="14339" max="14339" width="6.6328125" style="3" customWidth="1"/>
    <col min="14340" max="14340" width="6.08984375" style="3" customWidth="1"/>
    <col min="14341" max="14341" width="7.7265625" style="3" customWidth="1"/>
    <col min="14342" max="14343" width="6.6328125" style="3" customWidth="1"/>
    <col min="14344" max="14348" width="7.08984375" style="3" customWidth="1"/>
    <col min="14349" max="14592" width="9" style="3"/>
    <col min="14593" max="14593" width="8.453125" style="3" customWidth="1"/>
    <col min="14594" max="14594" width="7.08984375" style="3" customWidth="1"/>
    <col min="14595" max="14595" width="6.6328125" style="3" customWidth="1"/>
    <col min="14596" max="14596" width="6.08984375" style="3" customWidth="1"/>
    <col min="14597" max="14597" width="7.7265625" style="3" customWidth="1"/>
    <col min="14598" max="14599" width="6.6328125" style="3" customWidth="1"/>
    <col min="14600" max="14604" width="7.08984375" style="3" customWidth="1"/>
    <col min="14605" max="14848" width="9" style="3"/>
    <col min="14849" max="14849" width="8.453125" style="3" customWidth="1"/>
    <col min="14850" max="14850" width="7.08984375" style="3" customWidth="1"/>
    <col min="14851" max="14851" width="6.6328125" style="3" customWidth="1"/>
    <col min="14852" max="14852" width="6.08984375" style="3" customWidth="1"/>
    <col min="14853" max="14853" width="7.7265625" style="3" customWidth="1"/>
    <col min="14854" max="14855" width="6.6328125" style="3" customWidth="1"/>
    <col min="14856" max="14860" width="7.08984375" style="3" customWidth="1"/>
    <col min="14861" max="15104" width="9" style="3"/>
    <col min="15105" max="15105" width="8.453125" style="3" customWidth="1"/>
    <col min="15106" max="15106" width="7.08984375" style="3" customWidth="1"/>
    <col min="15107" max="15107" width="6.6328125" style="3" customWidth="1"/>
    <col min="15108" max="15108" width="6.08984375" style="3" customWidth="1"/>
    <col min="15109" max="15109" width="7.7265625" style="3" customWidth="1"/>
    <col min="15110" max="15111" width="6.6328125" style="3" customWidth="1"/>
    <col min="15112" max="15116" width="7.08984375" style="3" customWidth="1"/>
    <col min="15117" max="15360" width="9" style="3"/>
    <col min="15361" max="15361" width="8.453125" style="3" customWidth="1"/>
    <col min="15362" max="15362" width="7.08984375" style="3" customWidth="1"/>
    <col min="15363" max="15363" width="6.6328125" style="3" customWidth="1"/>
    <col min="15364" max="15364" width="6.08984375" style="3" customWidth="1"/>
    <col min="15365" max="15365" width="7.7265625" style="3" customWidth="1"/>
    <col min="15366" max="15367" width="6.6328125" style="3" customWidth="1"/>
    <col min="15368" max="15372" width="7.08984375" style="3" customWidth="1"/>
    <col min="15373" max="15616" width="9" style="3"/>
    <col min="15617" max="15617" width="8.453125" style="3" customWidth="1"/>
    <col min="15618" max="15618" width="7.08984375" style="3" customWidth="1"/>
    <col min="15619" max="15619" width="6.6328125" style="3" customWidth="1"/>
    <col min="15620" max="15620" width="6.08984375" style="3" customWidth="1"/>
    <col min="15621" max="15621" width="7.7265625" style="3" customWidth="1"/>
    <col min="15622" max="15623" width="6.6328125" style="3" customWidth="1"/>
    <col min="15624" max="15628" width="7.08984375" style="3" customWidth="1"/>
    <col min="15629" max="15872" width="9" style="3"/>
    <col min="15873" max="15873" width="8.453125" style="3" customWidth="1"/>
    <col min="15874" max="15874" width="7.08984375" style="3" customWidth="1"/>
    <col min="15875" max="15875" width="6.6328125" style="3" customWidth="1"/>
    <col min="15876" max="15876" width="6.08984375" style="3" customWidth="1"/>
    <col min="15877" max="15877" width="7.7265625" style="3" customWidth="1"/>
    <col min="15878" max="15879" width="6.6328125" style="3" customWidth="1"/>
    <col min="15880" max="15884" width="7.08984375" style="3" customWidth="1"/>
    <col min="15885" max="16128" width="9" style="3"/>
    <col min="16129" max="16129" width="8.453125" style="3" customWidth="1"/>
    <col min="16130" max="16130" width="7.08984375" style="3" customWidth="1"/>
    <col min="16131" max="16131" width="6.6328125" style="3" customWidth="1"/>
    <col min="16132" max="16132" width="6.08984375" style="3" customWidth="1"/>
    <col min="16133" max="16133" width="7.7265625" style="3" customWidth="1"/>
    <col min="16134" max="16135" width="6.6328125" style="3" customWidth="1"/>
    <col min="16136" max="16140" width="7.08984375" style="3" customWidth="1"/>
    <col min="16141" max="16384" width="9" style="3"/>
  </cols>
  <sheetData>
    <row r="1" spans="1:13">
      <c r="A1" s="1" t="s">
        <v>0</v>
      </c>
      <c r="B1" s="2"/>
      <c r="C1" s="2"/>
      <c r="D1" s="2"/>
      <c r="E1" s="2"/>
      <c r="F1" s="2"/>
      <c r="J1" s="4" t="s">
        <v>1</v>
      </c>
      <c r="K1" s="4"/>
      <c r="L1" s="4"/>
    </row>
    <row r="2" spans="1:13">
      <c r="A2" s="5" t="s">
        <v>2</v>
      </c>
      <c r="B2" s="6" t="s">
        <v>3</v>
      </c>
      <c r="C2" s="7"/>
      <c r="D2" s="7"/>
      <c r="E2" s="7"/>
      <c r="F2" s="7"/>
      <c r="G2" s="7"/>
      <c r="H2" s="8" t="s">
        <v>4</v>
      </c>
      <c r="I2" s="9"/>
      <c r="J2" s="9"/>
      <c r="K2" s="9"/>
      <c r="L2" s="6"/>
    </row>
    <row r="3" spans="1:13">
      <c r="A3" s="10"/>
      <c r="B3" s="11" t="s">
        <v>5</v>
      </c>
      <c r="C3" s="8" t="s">
        <v>6</v>
      </c>
      <c r="D3" s="6"/>
      <c r="E3" s="12" t="s">
        <v>7</v>
      </c>
      <c r="F3" s="13" t="s">
        <v>6</v>
      </c>
      <c r="G3" s="14" t="s">
        <v>8</v>
      </c>
      <c r="H3" s="15" t="s">
        <v>5</v>
      </c>
      <c r="I3" s="11" t="s">
        <v>6</v>
      </c>
      <c r="J3" s="16"/>
      <c r="K3" s="12" t="s">
        <v>7</v>
      </c>
      <c r="L3" s="14" t="s">
        <v>8</v>
      </c>
      <c r="M3" s="2"/>
    </row>
    <row r="4" spans="1:13">
      <c r="A4" s="17"/>
      <c r="B4" s="18"/>
      <c r="C4" s="13" t="s">
        <v>9</v>
      </c>
      <c r="D4" s="19" t="s">
        <v>10</v>
      </c>
      <c r="E4" s="20"/>
      <c r="F4" s="13" t="s">
        <v>11</v>
      </c>
      <c r="G4" s="14"/>
      <c r="H4" s="21"/>
      <c r="I4" s="19" t="s">
        <v>9</v>
      </c>
      <c r="J4" s="13" t="s">
        <v>10</v>
      </c>
      <c r="K4" s="20"/>
      <c r="L4" s="14"/>
      <c r="M4" s="2"/>
    </row>
    <row r="5" spans="1:13">
      <c r="A5" s="22" t="s">
        <v>12</v>
      </c>
      <c r="B5" s="23">
        <v>8156</v>
      </c>
      <c r="C5" s="24">
        <v>1056</v>
      </c>
      <c r="D5" s="24">
        <v>7100</v>
      </c>
      <c r="E5" s="24">
        <v>105182</v>
      </c>
      <c r="F5" s="24">
        <v>5958</v>
      </c>
      <c r="G5" s="25">
        <v>67755</v>
      </c>
      <c r="H5" s="26">
        <v>6.5</v>
      </c>
      <c r="I5" s="26">
        <v>0.8</v>
      </c>
      <c r="J5" s="26">
        <v>5.7</v>
      </c>
      <c r="K5" s="26">
        <v>84.2</v>
      </c>
      <c r="L5" s="27">
        <v>54.2</v>
      </c>
    </row>
    <row r="6" spans="1:13" ht="25.15" customHeight="1">
      <c r="A6" s="28" t="s">
        <v>13</v>
      </c>
      <c r="B6" s="23">
        <v>535</v>
      </c>
      <c r="C6" s="24">
        <v>70</v>
      </c>
      <c r="D6" s="24">
        <v>465</v>
      </c>
      <c r="E6" s="24">
        <v>3436</v>
      </c>
      <c r="F6" s="24">
        <v>354</v>
      </c>
      <c r="G6" s="29">
        <v>2784</v>
      </c>
      <c r="H6" s="26">
        <v>10.4</v>
      </c>
      <c r="I6" s="26">
        <v>1.4</v>
      </c>
      <c r="J6" s="26">
        <v>9</v>
      </c>
      <c r="K6" s="26">
        <v>66.8</v>
      </c>
      <c r="L6" s="30">
        <v>54.2</v>
      </c>
    </row>
    <row r="7" spans="1:13">
      <c r="A7" s="28" t="s">
        <v>14</v>
      </c>
      <c r="B7" s="23">
        <v>90</v>
      </c>
      <c r="C7" s="24">
        <v>17</v>
      </c>
      <c r="D7" s="24">
        <v>73</v>
      </c>
      <c r="E7" s="24">
        <v>859</v>
      </c>
      <c r="F7" s="24">
        <v>117</v>
      </c>
      <c r="G7" s="29">
        <v>493</v>
      </c>
      <c r="H7" s="26">
        <v>7.5</v>
      </c>
      <c r="I7" s="26">
        <v>1.4</v>
      </c>
      <c r="J7" s="26">
        <v>6.1</v>
      </c>
      <c r="K7" s="26">
        <v>71.3</v>
      </c>
      <c r="L7" s="30">
        <v>40.9</v>
      </c>
    </row>
    <row r="8" spans="1:13">
      <c r="A8" s="31" t="s">
        <v>15</v>
      </c>
      <c r="B8" s="23">
        <v>92</v>
      </c>
      <c r="C8" s="24">
        <v>15</v>
      </c>
      <c r="D8" s="24">
        <v>77</v>
      </c>
      <c r="E8" s="24">
        <v>889</v>
      </c>
      <c r="F8" s="24">
        <v>83</v>
      </c>
      <c r="G8" s="29">
        <v>548</v>
      </c>
      <c r="H8" s="26">
        <v>7.8</v>
      </c>
      <c r="I8" s="26">
        <v>1.3</v>
      </c>
      <c r="J8" s="26">
        <v>6.5</v>
      </c>
      <c r="K8" s="26">
        <v>75.3</v>
      </c>
      <c r="L8" s="30">
        <v>46.4</v>
      </c>
    </row>
    <row r="9" spans="1:13">
      <c r="A9" s="31" t="s">
        <v>16</v>
      </c>
      <c r="B9" s="23">
        <v>135</v>
      </c>
      <c r="C9" s="24">
        <v>27</v>
      </c>
      <c r="D9" s="24">
        <v>108</v>
      </c>
      <c r="E9" s="24">
        <v>1749</v>
      </c>
      <c r="F9" s="24">
        <v>102</v>
      </c>
      <c r="G9" s="29">
        <v>1054</v>
      </c>
      <c r="H9" s="26">
        <v>5.9</v>
      </c>
      <c r="I9" s="26">
        <v>1.2</v>
      </c>
      <c r="J9" s="26">
        <v>4.7</v>
      </c>
      <c r="K9" s="26">
        <v>76.7</v>
      </c>
      <c r="L9" s="30">
        <v>46.2</v>
      </c>
    </row>
    <row r="10" spans="1:13">
      <c r="A10" s="31" t="s">
        <v>17</v>
      </c>
      <c r="B10" s="23">
        <v>65</v>
      </c>
      <c r="C10" s="24">
        <v>16</v>
      </c>
      <c r="D10" s="24">
        <v>49</v>
      </c>
      <c r="E10" s="24">
        <v>817</v>
      </c>
      <c r="F10" s="24">
        <v>50</v>
      </c>
      <c r="G10" s="29">
        <v>424</v>
      </c>
      <c r="H10" s="26">
        <v>7</v>
      </c>
      <c r="I10" s="26">
        <v>1.7</v>
      </c>
      <c r="J10" s="26">
        <v>5.3</v>
      </c>
      <c r="K10" s="26">
        <v>87.8</v>
      </c>
      <c r="L10" s="30">
        <v>45.6</v>
      </c>
    </row>
    <row r="11" spans="1:13" ht="25.15" customHeight="1">
      <c r="A11" s="28" t="s">
        <v>18</v>
      </c>
      <c r="B11" s="23">
        <v>67</v>
      </c>
      <c r="C11" s="24">
        <v>14</v>
      </c>
      <c r="D11" s="24">
        <v>53</v>
      </c>
      <c r="E11" s="24">
        <v>903</v>
      </c>
      <c r="F11" s="24">
        <v>46</v>
      </c>
      <c r="G11" s="29">
        <v>468</v>
      </c>
      <c r="H11" s="26">
        <v>6.4</v>
      </c>
      <c r="I11" s="26">
        <v>1.3</v>
      </c>
      <c r="J11" s="26">
        <v>5.0999999999999996</v>
      </c>
      <c r="K11" s="26">
        <v>86.7</v>
      </c>
      <c r="L11" s="30">
        <v>45</v>
      </c>
    </row>
    <row r="12" spans="1:13">
      <c r="A12" s="28" t="s">
        <v>19</v>
      </c>
      <c r="B12" s="23">
        <v>124</v>
      </c>
      <c r="C12" s="24">
        <v>23</v>
      </c>
      <c r="D12" s="24">
        <v>101</v>
      </c>
      <c r="E12" s="24">
        <v>1390</v>
      </c>
      <c r="F12" s="24">
        <v>79</v>
      </c>
      <c r="G12" s="29">
        <v>834</v>
      </c>
      <c r="H12" s="26">
        <v>6.9</v>
      </c>
      <c r="I12" s="26">
        <v>1.3</v>
      </c>
      <c r="J12" s="26">
        <v>5.6</v>
      </c>
      <c r="K12" s="26">
        <v>77.7</v>
      </c>
      <c r="L12" s="30">
        <v>46.6</v>
      </c>
    </row>
    <row r="13" spans="1:13">
      <c r="A13" s="31" t="s">
        <v>20</v>
      </c>
      <c r="B13" s="23">
        <v>173</v>
      </c>
      <c r="C13" s="24">
        <v>20</v>
      </c>
      <c r="D13" s="24">
        <v>153</v>
      </c>
      <c r="E13" s="24">
        <v>1775</v>
      </c>
      <c r="F13" s="24">
        <v>115</v>
      </c>
      <c r="G13" s="29">
        <v>1364</v>
      </c>
      <c r="H13" s="26">
        <v>6.1</v>
      </c>
      <c r="I13" s="26">
        <v>0.7</v>
      </c>
      <c r="J13" s="26">
        <v>5.4</v>
      </c>
      <c r="K13" s="26">
        <v>62.5</v>
      </c>
      <c r="L13" s="30">
        <v>48</v>
      </c>
    </row>
    <row r="14" spans="1:13">
      <c r="A14" s="31" t="s">
        <v>21</v>
      </c>
      <c r="B14" s="23">
        <v>109</v>
      </c>
      <c r="C14" s="24">
        <v>18</v>
      </c>
      <c r="D14" s="24">
        <v>91</v>
      </c>
      <c r="E14" s="24">
        <v>1480</v>
      </c>
      <c r="F14" s="24">
        <v>102</v>
      </c>
      <c r="G14" s="29">
        <v>959</v>
      </c>
      <c r="H14" s="26">
        <v>5.7</v>
      </c>
      <c r="I14" s="26">
        <v>0.9</v>
      </c>
      <c r="J14" s="26">
        <v>4.8</v>
      </c>
      <c r="K14" s="26">
        <v>77.5</v>
      </c>
      <c r="L14" s="30">
        <v>50.2</v>
      </c>
    </row>
    <row r="15" spans="1:13">
      <c r="A15" s="31" t="s">
        <v>22</v>
      </c>
      <c r="B15" s="23">
        <v>127</v>
      </c>
      <c r="C15" s="24">
        <v>13</v>
      </c>
      <c r="D15" s="24">
        <v>114</v>
      </c>
      <c r="E15" s="24">
        <v>1582</v>
      </c>
      <c r="F15" s="24">
        <v>65</v>
      </c>
      <c r="G15" s="29">
        <v>976</v>
      </c>
      <c r="H15" s="26">
        <v>6.6</v>
      </c>
      <c r="I15" s="26">
        <v>0.7</v>
      </c>
      <c r="J15" s="26">
        <v>6</v>
      </c>
      <c r="K15" s="26">
        <v>82.7</v>
      </c>
      <c r="L15" s="30">
        <v>51</v>
      </c>
    </row>
    <row r="16" spans="1:13" ht="25.15" customHeight="1">
      <c r="A16" s="28" t="s">
        <v>23</v>
      </c>
      <c r="B16" s="23">
        <v>342</v>
      </c>
      <c r="C16" s="24">
        <v>46</v>
      </c>
      <c r="D16" s="24">
        <v>296</v>
      </c>
      <c r="E16" s="24">
        <v>4495</v>
      </c>
      <c r="F16" s="24">
        <v>191</v>
      </c>
      <c r="G16" s="29">
        <v>3542</v>
      </c>
      <c r="H16" s="26">
        <v>4.7</v>
      </c>
      <c r="I16" s="26">
        <v>0.6</v>
      </c>
      <c r="J16" s="26">
        <v>4</v>
      </c>
      <c r="K16" s="26">
        <v>61.3</v>
      </c>
      <c r="L16" s="30">
        <v>48.3</v>
      </c>
    </row>
    <row r="17" spans="1:12">
      <c r="A17" s="28" t="s">
        <v>24</v>
      </c>
      <c r="B17" s="23">
        <v>290</v>
      </c>
      <c r="C17" s="24">
        <v>34</v>
      </c>
      <c r="D17" s="24">
        <v>256</v>
      </c>
      <c r="E17" s="24">
        <v>3939</v>
      </c>
      <c r="F17" s="24">
        <v>149</v>
      </c>
      <c r="G17" s="29">
        <v>3241</v>
      </c>
      <c r="H17" s="26">
        <v>4.5999999999999996</v>
      </c>
      <c r="I17" s="26">
        <v>0.5</v>
      </c>
      <c r="J17" s="26">
        <v>4.0999999999999996</v>
      </c>
      <c r="K17" s="26">
        <v>62.9</v>
      </c>
      <c r="L17" s="30">
        <v>51.7</v>
      </c>
    </row>
    <row r="18" spans="1:12">
      <c r="A18" s="31" t="s">
        <v>25</v>
      </c>
      <c r="B18" s="23">
        <v>629</v>
      </c>
      <c r="C18" s="24">
        <v>48</v>
      </c>
      <c r="D18" s="24">
        <v>581</v>
      </c>
      <c r="E18" s="24">
        <v>14689</v>
      </c>
      <c r="F18" s="24">
        <v>314</v>
      </c>
      <c r="G18" s="29">
        <v>10696</v>
      </c>
      <c r="H18" s="26">
        <v>4.5</v>
      </c>
      <c r="I18" s="26">
        <v>0.3</v>
      </c>
      <c r="J18" s="26">
        <v>4.0999999999999996</v>
      </c>
      <c r="K18" s="26">
        <v>104.6</v>
      </c>
      <c r="L18" s="30">
        <v>76.2</v>
      </c>
    </row>
    <row r="19" spans="1:12">
      <c r="A19" s="31" t="s">
        <v>26</v>
      </c>
      <c r="B19" s="23">
        <v>336</v>
      </c>
      <c r="C19" s="24">
        <v>45</v>
      </c>
      <c r="D19" s="24">
        <v>291</v>
      </c>
      <c r="E19" s="24">
        <v>7093</v>
      </c>
      <c r="F19" s="24">
        <v>176</v>
      </c>
      <c r="G19" s="29">
        <v>4983</v>
      </c>
      <c r="H19" s="26">
        <v>3.6</v>
      </c>
      <c r="I19" s="26">
        <v>0.5</v>
      </c>
      <c r="J19" s="26">
        <v>3.2</v>
      </c>
      <c r="K19" s="26">
        <v>76.8</v>
      </c>
      <c r="L19" s="30">
        <v>54</v>
      </c>
    </row>
    <row r="20" spans="1:12">
      <c r="A20" s="31" t="s">
        <v>27</v>
      </c>
      <c r="B20" s="23">
        <v>120</v>
      </c>
      <c r="C20" s="24">
        <v>20</v>
      </c>
      <c r="D20" s="24">
        <v>100</v>
      </c>
      <c r="E20" s="24">
        <v>1685</v>
      </c>
      <c r="F20" s="24">
        <v>45</v>
      </c>
      <c r="G20" s="29">
        <v>1117</v>
      </c>
      <c r="H20" s="26">
        <v>5.6</v>
      </c>
      <c r="I20" s="26">
        <v>0.9</v>
      </c>
      <c r="J20" s="26">
        <v>4.5999999999999996</v>
      </c>
      <c r="K20" s="26">
        <v>78.3</v>
      </c>
      <c r="L20" s="30">
        <v>51.9</v>
      </c>
    </row>
    <row r="21" spans="1:12" ht="25.15" customHeight="1">
      <c r="A21" s="28" t="s">
        <v>28</v>
      </c>
      <c r="B21" s="23">
        <v>106</v>
      </c>
      <c r="C21" s="24">
        <v>19</v>
      </c>
      <c r="D21" s="24">
        <v>87</v>
      </c>
      <c r="E21" s="24">
        <v>758</v>
      </c>
      <c r="F21" s="24">
        <v>32</v>
      </c>
      <c r="G21" s="29">
        <v>439</v>
      </c>
      <c r="H21" s="26">
        <v>10.4</v>
      </c>
      <c r="I21" s="26">
        <v>1.9</v>
      </c>
      <c r="J21" s="26">
        <v>8.6</v>
      </c>
      <c r="K21" s="26">
        <v>74.5</v>
      </c>
      <c r="L21" s="30">
        <v>43.2</v>
      </c>
    </row>
    <row r="22" spans="1:12">
      <c r="A22" s="28" t="s">
        <v>29</v>
      </c>
      <c r="B22" s="23">
        <v>91</v>
      </c>
      <c r="C22" s="24">
        <v>13</v>
      </c>
      <c r="D22" s="24">
        <v>78</v>
      </c>
      <c r="E22" s="24">
        <v>886</v>
      </c>
      <c r="F22" s="24">
        <v>57</v>
      </c>
      <c r="G22" s="29">
        <v>479</v>
      </c>
      <c r="H22" s="26">
        <v>8.1</v>
      </c>
      <c r="I22" s="26">
        <v>1.2</v>
      </c>
      <c r="J22" s="26">
        <v>7</v>
      </c>
      <c r="K22" s="26">
        <v>79.2</v>
      </c>
      <c r="L22" s="30">
        <v>42.8</v>
      </c>
    </row>
    <row r="23" spans="1:12">
      <c r="A23" s="31" t="s">
        <v>30</v>
      </c>
      <c r="B23" s="23">
        <v>67</v>
      </c>
      <c r="C23" s="24">
        <v>10</v>
      </c>
      <c r="D23" s="24">
        <v>57</v>
      </c>
      <c r="E23" s="24">
        <v>573</v>
      </c>
      <c r="F23" s="24">
        <v>53</v>
      </c>
      <c r="G23" s="29">
        <v>300</v>
      </c>
      <c r="H23" s="26">
        <v>8.9</v>
      </c>
      <c r="I23" s="26">
        <v>1.3</v>
      </c>
      <c r="J23" s="26">
        <v>7.6</v>
      </c>
      <c r="K23" s="26">
        <v>76.099999999999994</v>
      </c>
      <c r="L23" s="30">
        <v>39.799999999999997</v>
      </c>
    </row>
    <row r="24" spans="1:12">
      <c r="A24" s="31" t="s">
        <v>31</v>
      </c>
      <c r="B24" s="23">
        <v>60</v>
      </c>
      <c r="C24" s="24">
        <v>8</v>
      </c>
      <c r="D24" s="24">
        <v>52</v>
      </c>
      <c r="E24" s="24">
        <v>752</v>
      </c>
      <c r="F24" s="24">
        <v>34</v>
      </c>
      <c r="G24" s="29">
        <v>429</v>
      </c>
      <c r="H24" s="26">
        <v>7.5</v>
      </c>
      <c r="I24" s="26">
        <v>1</v>
      </c>
      <c r="J24" s="26">
        <v>6.5</v>
      </c>
      <c r="K24" s="26">
        <v>93.8</v>
      </c>
      <c r="L24" s="30">
        <v>53.5</v>
      </c>
    </row>
    <row r="25" spans="1:12">
      <c r="A25" s="31" t="s">
        <v>32</v>
      </c>
      <c r="B25" s="23">
        <v>125</v>
      </c>
      <c r="C25" s="24">
        <v>15</v>
      </c>
      <c r="D25" s="24">
        <v>110</v>
      </c>
      <c r="E25" s="24">
        <v>1606</v>
      </c>
      <c r="F25" s="24">
        <v>61</v>
      </c>
      <c r="G25" s="29">
        <v>991</v>
      </c>
      <c r="H25" s="26">
        <v>6.2</v>
      </c>
      <c r="I25" s="26">
        <v>0.7</v>
      </c>
      <c r="J25" s="26">
        <v>5.4</v>
      </c>
      <c r="K25" s="26">
        <v>79.5</v>
      </c>
      <c r="L25" s="30">
        <v>49.1</v>
      </c>
    </row>
    <row r="26" spans="1:12" ht="25.15" customHeight="1">
      <c r="A26" s="28" t="s">
        <v>33</v>
      </c>
      <c r="B26" s="23">
        <v>97</v>
      </c>
      <c r="C26" s="24">
        <v>12</v>
      </c>
      <c r="D26" s="24">
        <v>85</v>
      </c>
      <c r="E26" s="24">
        <v>1636</v>
      </c>
      <c r="F26" s="24">
        <v>116</v>
      </c>
      <c r="G26" s="29">
        <v>949</v>
      </c>
      <c r="H26" s="26">
        <v>5</v>
      </c>
      <c r="I26" s="26">
        <v>0.6</v>
      </c>
      <c r="J26" s="26">
        <v>4.4000000000000004</v>
      </c>
      <c r="K26" s="26">
        <v>84.1</v>
      </c>
      <c r="L26" s="30">
        <v>48.8</v>
      </c>
    </row>
    <row r="27" spans="1:12">
      <c r="A27" s="28" t="s">
        <v>34</v>
      </c>
      <c r="B27" s="23">
        <v>170</v>
      </c>
      <c r="C27" s="24">
        <v>31</v>
      </c>
      <c r="D27" s="24">
        <v>139</v>
      </c>
      <c r="E27" s="24">
        <v>2761</v>
      </c>
      <c r="F27" s="24">
        <v>158</v>
      </c>
      <c r="G27" s="29">
        <v>1743</v>
      </c>
      <c r="H27" s="26">
        <v>4.7</v>
      </c>
      <c r="I27" s="26">
        <v>0.9</v>
      </c>
      <c r="J27" s="26">
        <v>3.9</v>
      </c>
      <c r="K27" s="26">
        <v>77.099999999999994</v>
      </c>
      <c r="L27" s="30">
        <v>48.7</v>
      </c>
    </row>
    <row r="28" spans="1:12">
      <c r="A28" s="31" t="s">
        <v>35</v>
      </c>
      <c r="B28" s="23">
        <v>317</v>
      </c>
      <c r="C28" s="24">
        <v>36</v>
      </c>
      <c r="D28" s="24">
        <v>281</v>
      </c>
      <c r="E28" s="24">
        <v>5617</v>
      </c>
      <c r="F28" s="24">
        <v>272</v>
      </c>
      <c r="G28" s="29">
        <v>3703</v>
      </c>
      <c r="H28" s="26">
        <v>4.2</v>
      </c>
      <c r="I28" s="26">
        <v>0.5</v>
      </c>
      <c r="J28" s="26">
        <v>3.7</v>
      </c>
      <c r="K28" s="26">
        <v>74.900000000000006</v>
      </c>
      <c r="L28" s="30">
        <v>49.4</v>
      </c>
    </row>
    <row r="29" spans="1:12">
      <c r="A29" s="31" t="s">
        <v>36</v>
      </c>
      <c r="B29" s="23">
        <v>93</v>
      </c>
      <c r="C29" s="24">
        <v>12</v>
      </c>
      <c r="D29" s="24">
        <v>81</v>
      </c>
      <c r="E29" s="24">
        <v>1526</v>
      </c>
      <c r="F29" s="24">
        <v>72</v>
      </c>
      <c r="G29" s="29">
        <v>805</v>
      </c>
      <c r="H29" s="26">
        <v>5.3</v>
      </c>
      <c r="I29" s="26">
        <v>0.7</v>
      </c>
      <c r="J29" s="26">
        <v>4.5999999999999996</v>
      </c>
      <c r="K29" s="26">
        <v>87.6</v>
      </c>
      <c r="L29" s="30">
        <v>46.2</v>
      </c>
    </row>
    <row r="30" spans="1:12">
      <c r="A30" s="31" t="s">
        <v>37</v>
      </c>
      <c r="B30" s="23">
        <v>58</v>
      </c>
      <c r="C30" s="24">
        <v>7</v>
      </c>
      <c r="D30" s="24">
        <v>51</v>
      </c>
      <c r="E30" s="24">
        <v>1145</v>
      </c>
      <c r="F30" s="24">
        <v>36</v>
      </c>
      <c r="G30" s="29">
        <v>564</v>
      </c>
      <c r="H30" s="26">
        <v>4.0999999999999996</v>
      </c>
      <c r="I30" s="26">
        <v>0.5</v>
      </c>
      <c r="J30" s="26">
        <v>3.6</v>
      </c>
      <c r="K30" s="26">
        <v>81.3</v>
      </c>
      <c r="L30" s="30">
        <v>40</v>
      </c>
    </row>
    <row r="31" spans="1:12" ht="25.15" customHeight="1">
      <c r="A31" s="28" t="s">
        <v>38</v>
      </c>
      <c r="B31" s="23">
        <v>160</v>
      </c>
      <c r="C31" s="24">
        <v>11</v>
      </c>
      <c r="D31" s="24">
        <v>149</v>
      </c>
      <c r="E31" s="24">
        <v>2496</v>
      </c>
      <c r="F31" s="24">
        <v>71</v>
      </c>
      <c r="G31" s="29">
        <v>1281</v>
      </c>
      <c r="H31" s="26">
        <v>6.3</v>
      </c>
      <c r="I31" s="26">
        <v>0.4</v>
      </c>
      <c r="J31" s="26">
        <v>5.8</v>
      </c>
      <c r="K31" s="26">
        <v>97.9</v>
      </c>
      <c r="L31" s="30">
        <v>50.2</v>
      </c>
    </row>
    <row r="32" spans="1:12">
      <c r="A32" s="28" t="s">
        <v>39</v>
      </c>
      <c r="B32" s="23">
        <v>506</v>
      </c>
      <c r="C32" s="24">
        <v>39</v>
      </c>
      <c r="D32" s="24">
        <v>467</v>
      </c>
      <c r="E32" s="24">
        <v>8821</v>
      </c>
      <c r="F32" s="24">
        <v>192</v>
      </c>
      <c r="G32" s="29">
        <v>5468</v>
      </c>
      <c r="H32" s="26">
        <v>5.8</v>
      </c>
      <c r="I32" s="26">
        <v>0.4</v>
      </c>
      <c r="J32" s="26">
        <v>5.3</v>
      </c>
      <c r="K32" s="26">
        <v>100.4</v>
      </c>
      <c r="L32" s="30">
        <v>62.3</v>
      </c>
    </row>
    <row r="33" spans="1:12">
      <c r="A33" s="31" t="s">
        <v>40</v>
      </c>
      <c r="B33" s="23">
        <v>347</v>
      </c>
      <c r="C33" s="24">
        <v>33</v>
      </c>
      <c r="D33" s="24">
        <v>314</v>
      </c>
      <c r="E33" s="24">
        <v>5218</v>
      </c>
      <c r="F33" s="24">
        <v>172</v>
      </c>
      <c r="G33" s="29">
        <v>2960</v>
      </c>
      <c r="H33" s="26">
        <v>6.4</v>
      </c>
      <c r="I33" s="26">
        <v>0.6</v>
      </c>
      <c r="J33" s="26">
        <v>5.8</v>
      </c>
      <c r="K33" s="26">
        <v>96.6</v>
      </c>
      <c r="L33" s="30">
        <v>54.8</v>
      </c>
    </row>
    <row r="34" spans="1:12">
      <c r="A34" s="31" t="s">
        <v>41</v>
      </c>
      <c r="B34" s="23">
        <v>75</v>
      </c>
      <c r="C34" s="24">
        <v>4</v>
      </c>
      <c r="D34" s="24">
        <v>71</v>
      </c>
      <c r="E34" s="24">
        <v>1225</v>
      </c>
      <c r="F34" s="24">
        <v>33</v>
      </c>
      <c r="G34" s="29">
        <v>682</v>
      </c>
      <c r="H34" s="26">
        <v>5.7</v>
      </c>
      <c r="I34" s="26">
        <v>0.3</v>
      </c>
      <c r="J34" s="26">
        <v>5.4</v>
      </c>
      <c r="K34" s="26">
        <v>93.8</v>
      </c>
      <c r="L34" s="30">
        <v>52.2</v>
      </c>
    </row>
    <row r="35" spans="1:12">
      <c r="A35" s="31" t="s">
        <v>42</v>
      </c>
      <c r="B35" s="23">
        <v>83</v>
      </c>
      <c r="C35" s="24">
        <v>8</v>
      </c>
      <c r="D35" s="24">
        <v>75</v>
      </c>
      <c r="E35" s="24">
        <v>1030</v>
      </c>
      <c r="F35" s="24">
        <v>50</v>
      </c>
      <c r="G35" s="29">
        <v>520</v>
      </c>
      <c r="H35" s="26">
        <v>9.1999999999999993</v>
      </c>
      <c r="I35" s="26">
        <v>0.9</v>
      </c>
      <c r="J35" s="26">
        <v>8.3000000000000007</v>
      </c>
      <c r="K35" s="26">
        <v>114.1</v>
      </c>
      <c r="L35" s="30">
        <v>57.6</v>
      </c>
    </row>
    <row r="36" spans="1:12" ht="25.15" customHeight="1">
      <c r="A36" s="28" t="s">
        <v>43</v>
      </c>
      <c r="B36" s="23">
        <v>43</v>
      </c>
      <c r="C36" s="24">
        <v>4</v>
      </c>
      <c r="D36" s="24">
        <v>39</v>
      </c>
      <c r="E36" s="24">
        <v>485</v>
      </c>
      <c r="F36" s="24">
        <v>36</v>
      </c>
      <c r="G36" s="29">
        <v>258</v>
      </c>
      <c r="H36" s="26">
        <v>7.9</v>
      </c>
      <c r="I36" s="26">
        <v>0.7</v>
      </c>
      <c r="J36" s="26">
        <v>7.2</v>
      </c>
      <c r="K36" s="26">
        <v>89.2</v>
      </c>
      <c r="L36" s="30">
        <v>47.4</v>
      </c>
    </row>
    <row r="37" spans="1:12">
      <c r="A37" s="28" t="s">
        <v>44</v>
      </c>
      <c r="B37" s="23">
        <v>46</v>
      </c>
      <c r="C37" s="24">
        <v>9</v>
      </c>
      <c r="D37" s="24">
        <v>37</v>
      </c>
      <c r="E37" s="24">
        <v>707</v>
      </c>
      <c r="F37" s="24">
        <v>38</v>
      </c>
      <c r="G37" s="29">
        <v>251</v>
      </c>
      <c r="H37" s="26">
        <v>7</v>
      </c>
      <c r="I37" s="26">
        <v>1.4</v>
      </c>
      <c r="J37" s="26">
        <v>5.6</v>
      </c>
      <c r="K37" s="26">
        <v>107.4</v>
      </c>
      <c r="L37" s="30">
        <v>38.1</v>
      </c>
    </row>
    <row r="38" spans="1:12">
      <c r="A38" s="31" t="s">
        <v>45</v>
      </c>
      <c r="B38" s="23">
        <v>159</v>
      </c>
      <c r="C38" s="24">
        <v>16</v>
      </c>
      <c r="D38" s="24">
        <v>143</v>
      </c>
      <c r="E38" s="24">
        <v>1608</v>
      </c>
      <c r="F38" s="24">
        <v>126</v>
      </c>
      <c r="G38" s="29">
        <v>995</v>
      </c>
      <c r="H38" s="26">
        <v>8.5</v>
      </c>
      <c r="I38" s="26">
        <v>0.9</v>
      </c>
      <c r="J38" s="26">
        <v>7.7</v>
      </c>
      <c r="K38" s="26">
        <v>86.4</v>
      </c>
      <c r="L38" s="30">
        <v>53.4</v>
      </c>
    </row>
    <row r="39" spans="1:12">
      <c r="A39" s="31" t="s">
        <v>46</v>
      </c>
      <c r="B39" s="23">
        <v>232</v>
      </c>
      <c r="C39" s="24">
        <v>31</v>
      </c>
      <c r="D39" s="24">
        <v>201</v>
      </c>
      <c r="E39" s="24">
        <v>2537</v>
      </c>
      <c r="F39" s="24">
        <v>168</v>
      </c>
      <c r="G39" s="29">
        <v>1502</v>
      </c>
      <c r="H39" s="26">
        <v>8.4</v>
      </c>
      <c r="I39" s="26">
        <v>1.1000000000000001</v>
      </c>
      <c r="J39" s="26">
        <v>7.3</v>
      </c>
      <c r="K39" s="26">
        <v>91.9</v>
      </c>
      <c r="L39" s="30">
        <v>54.4</v>
      </c>
    </row>
    <row r="40" spans="1:12">
      <c r="A40" s="31" t="s">
        <v>47</v>
      </c>
      <c r="B40" s="23">
        <v>139</v>
      </c>
      <c r="C40" s="24">
        <v>27</v>
      </c>
      <c r="D40" s="24">
        <v>112</v>
      </c>
      <c r="E40" s="24">
        <v>1224</v>
      </c>
      <c r="F40" s="24">
        <v>95</v>
      </c>
      <c r="G40" s="29">
        <v>641</v>
      </c>
      <c r="H40" s="26">
        <v>10.6</v>
      </c>
      <c r="I40" s="26">
        <v>2.1</v>
      </c>
      <c r="J40" s="26">
        <v>8.5</v>
      </c>
      <c r="K40" s="26">
        <v>93.2</v>
      </c>
      <c r="L40" s="30">
        <v>48.8</v>
      </c>
    </row>
    <row r="41" spans="1:12" ht="25.15" customHeight="1">
      <c r="A41" s="28" t="s">
        <v>48</v>
      </c>
      <c r="B41" s="23">
        <v>106</v>
      </c>
      <c r="C41" s="24">
        <v>15</v>
      </c>
      <c r="D41" s="24">
        <v>91</v>
      </c>
      <c r="E41" s="24">
        <v>703</v>
      </c>
      <c r="F41" s="24">
        <v>81</v>
      </c>
      <c r="G41" s="29">
        <v>422</v>
      </c>
      <c r="H41" s="26">
        <v>15.1</v>
      </c>
      <c r="I41" s="26">
        <v>2.1</v>
      </c>
      <c r="J41" s="26">
        <v>12.9</v>
      </c>
      <c r="K41" s="26">
        <v>99.9</v>
      </c>
      <c r="L41" s="30">
        <v>59.9</v>
      </c>
    </row>
    <row r="42" spans="1:12">
      <c r="A42" s="28" t="s">
        <v>49</v>
      </c>
      <c r="B42" s="23">
        <v>87</v>
      </c>
      <c r="C42" s="24">
        <v>11</v>
      </c>
      <c r="D42" s="24">
        <v>76</v>
      </c>
      <c r="E42" s="24">
        <v>853</v>
      </c>
      <c r="F42" s="24">
        <v>85</v>
      </c>
      <c r="G42" s="29">
        <v>473</v>
      </c>
      <c r="H42" s="26">
        <v>9.3000000000000007</v>
      </c>
      <c r="I42" s="26">
        <v>1.2</v>
      </c>
      <c r="J42" s="26">
        <v>8.1</v>
      </c>
      <c r="K42" s="26">
        <v>91.3</v>
      </c>
      <c r="L42" s="30">
        <v>50.6</v>
      </c>
    </row>
    <row r="43" spans="1:12">
      <c r="A43" s="31" t="s">
        <v>50</v>
      </c>
      <c r="B43" s="23">
        <v>134</v>
      </c>
      <c r="C43" s="24">
        <v>13</v>
      </c>
      <c r="D43" s="24">
        <v>121</v>
      </c>
      <c r="E43" s="24">
        <v>1193</v>
      </c>
      <c r="F43" s="24">
        <v>126</v>
      </c>
      <c r="G43" s="29">
        <v>646</v>
      </c>
      <c r="H43" s="26">
        <v>10.3</v>
      </c>
      <c r="I43" s="26">
        <v>1</v>
      </c>
      <c r="J43" s="26">
        <v>9.3000000000000007</v>
      </c>
      <c r="K43" s="26">
        <v>91.3</v>
      </c>
      <c r="L43" s="30">
        <v>49.5</v>
      </c>
    </row>
    <row r="44" spans="1:12">
      <c r="A44" s="31" t="s">
        <v>51</v>
      </c>
      <c r="B44" s="23">
        <v>120</v>
      </c>
      <c r="C44" s="24">
        <v>12</v>
      </c>
      <c r="D44" s="24">
        <v>108</v>
      </c>
      <c r="E44" s="24">
        <v>528</v>
      </c>
      <c r="F44" s="24">
        <v>64</v>
      </c>
      <c r="G44" s="29">
        <v>346</v>
      </c>
      <c r="H44" s="26">
        <v>17.8</v>
      </c>
      <c r="I44" s="26">
        <v>1.8</v>
      </c>
      <c r="J44" s="26">
        <v>16</v>
      </c>
      <c r="K44" s="26">
        <v>78.099999999999994</v>
      </c>
      <c r="L44" s="30">
        <v>51.2</v>
      </c>
    </row>
    <row r="45" spans="1:12">
      <c r="A45" s="31" t="s">
        <v>52</v>
      </c>
      <c r="B45" s="23">
        <v>453</v>
      </c>
      <c r="C45" s="24">
        <v>63</v>
      </c>
      <c r="D45" s="24">
        <v>390</v>
      </c>
      <c r="E45" s="24">
        <v>4801</v>
      </c>
      <c r="F45" s="24">
        <v>450</v>
      </c>
      <c r="G45" s="29">
        <v>3074</v>
      </c>
      <c r="H45" s="26">
        <v>8.9</v>
      </c>
      <c r="I45" s="26">
        <v>1.2</v>
      </c>
      <c r="J45" s="26">
        <v>7.6</v>
      </c>
      <c r="K45" s="26">
        <v>93.8</v>
      </c>
      <c r="L45" s="30">
        <v>60.1</v>
      </c>
    </row>
    <row r="46" spans="1:12" ht="25.15" customHeight="1">
      <c r="A46" s="28" t="s">
        <v>53</v>
      </c>
      <c r="B46" s="23">
        <v>96</v>
      </c>
      <c r="C46" s="24">
        <v>14</v>
      </c>
      <c r="D46" s="24">
        <v>82</v>
      </c>
      <c r="E46" s="24">
        <v>702</v>
      </c>
      <c r="F46" s="24">
        <v>137</v>
      </c>
      <c r="G46" s="29">
        <v>399</v>
      </c>
      <c r="H46" s="26">
        <v>12</v>
      </c>
      <c r="I46" s="26">
        <v>1.7</v>
      </c>
      <c r="J46" s="26">
        <v>10.199999999999999</v>
      </c>
      <c r="K46" s="26">
        <v>87.6</v>
      </c>
      <c r="L46" s="30">
        <v>49.8</v>
      </c>
    </row>
    <row r="47" spans="1:12">
      <c r="A47" s="28" t="s">
        <v>54</v>
      </c>
      <c r="B47" s="23">
        <v>147</v>
      </c>
      <c r="C47" s="24">
        <v>28</v>
      </c>
      <c r="D47" s="24">
        <v>119</v>
      </c>
      <c r="E47" s="24">
        <v>1336</v>
      </c>
      <c r="F47" s="24">
        <v>202</v>
      </c>
      <c r="G47" s="29">
        <v>703</v>
      </c>
      <c r="H47" s="26">
        <v>11.5</v>
      </c>
      <c r="I47" s="26">
        <v>2.2000000000000002</v>
      </c>
      <c r="J47" s="26">
        <v>9.3000000000000007</v>
      </c>
      <c r="K47" s="26">
        <v>104.1</v>
      </c>
      <c r="L47" s="30">
        <v>54.8</v>
      </c>
    </row>
    <row r="48" spans="1:12">
      <c r="A48" s="31" t="s">
        <v>55</v>
      </c>
      <c r="B48" s="23">
        <v>203</v>
      </c>
      <c r="C48" s="24">
        <v>38</v>
      </c>
      <c r="D48" s="24">
        <v>165</v>
      </c>
      <c r="E48" s="24">
        <v>1481</v>
      </c>
      <c r="F48" s="24">
        <v>254</v>
      </c>
      <c r="G48" s="29">
        <v>832</v>
      </c>
      <c r="H48" s="26">
        <v>11.8</v>
      </c>
      <c r="I48" s="26">
        <v>2.2000000000000002</v>
      </c>
      <c r="J48" s="26">
        <v>9.6</v>
      </c>
      <c r="K48" s="26">
        <v>86.2</v>
      </c>
      <c r="L48" s="30">
        <v>48.4</v>
      </c>
    </row>
    <row r="49" spans="1:12">
      <c r="A49" s="31" t="s">
        <v>56</v>
      </c>
      <c r="B49" s="23">
        <v>151</v>
      </c>
      <c r="C49" s="24">
        <v>25</v>
      </c>
      <c r="D49" s="24">
        <v>126</v>
      </c>
      <c r="E49" s="24">
        <v>962</v>
      </c>
      <c r="F49" s="24">
        <v>221</v>
      </c>
      <c r="G49" s="29">
        <v>524</v>
      </c>
      <c r="H49" s="26">
        <v>13.6</v>
      </c>
      <c r="I49" s="26">
        <v>2.2999999999999998</v>
      </c>
      <c r="J49" s="26">
        <v>11.4</v>
      </c>
      <c r="K49" s="26">
        <v>86.9</v>
      </c>
      <c r="L49" s="30">
        <v>47.3</v>
      </c>
    </row>
    <row r="50" spans="1:12">
      <c r="A50" s="31" t="s">
        <v>57</v>
      </c>
      <c r="B50" s="23">
        <v>132</v>
      </c>
      <c r="C50" s="24">
        <v>17</v>
      </c>
      <c r="D50" s="24">
        <v>115</v>
      </c>
      <c r="E50" s="24">
        <v>918</v>
      </c>
      <c r="F50" s="24">
        <v>134</v>
      </c>
      <c r="G50" s="29">
        <v>488</v>
      </c>
      <c r="H50" s="26">
        <v>12.5</v>
      </c>
      <c r="I50" s="26">
        <v>1.6</v>
      </c>
      <c r="J50" s="26">
        <v>10.9</v>
      </c>
      <c r="K50" s="26">
        <v>87.3</v>
      </c>
      <c r="L50" s="30">
        <v>46.4</v>
      </c>
    </row>
    <row r="51" spans="1:12" ht="25.15" customHeight="1">
      <c r="A51" s="28" t="s">
        <v>58</v>
      </c>
      <c r="B51" s="23">
        <v>230</v>
      </c>
      <c r="C51" s="24">
        <v>37</v>
      </c>
      <c r="D51" s="24">
        <v>193</v>
      </c>
      <c r="E51" s="24">
        <v>1385</v>
      </c>
      <c r="F51" s="24">
        <v>281</v>
      </c>
      <c r="G51" s="29">
        <v>795</v>
      </c>
      <c r="H51" s="26">
        <v>14.7</v>
      </c>
      <c r="I51" s="26">
        <v>2.4</v>
      </c>
      <c r="J51" s="26">
        <v>12.3</v>
      </c>
      <c r="K51" s="26">
        <v>88.6</v>
      </c>
      <c r="L51" s="30">
        <v>50.9</v>
      </c>
    </row>
    <row r="52" spans="1:12">
      <c r="A52" s="32" t="s">
        <v>59</v>
      </c>
      <c r="B52" s="33">
        <v>89</v>
      </c>
      <c r="C52" s="34">
        <v>12</v>
      </c>
      <c r="D52" s="34">
        <v>77</v>
      </c>
      <c r="E52" s="34">
        <v>928</v>
      </c>
      <c r="F52" s="34">
        <v>63</v>
      </c>
      <c r="G52" s="35">
        <v>610</v>
      </c>
      <c r="H52" s="36">
        <v>6.1</v>
      </c>
      <c r="I52" s="36">
        <v>0.8</v>
      </c>
      <c r="J52" s="36">
        <v>5.2</v>
      </c>
      <c r="K52" s="36">
        <v>63.2</v>
      </c>
      <c r="L52" s="37">
        <v>41.6</v>
      </c>
    </row>
    <row r="53" spans="1:12" ht="4.1500000000000004" customHeight="1"/>
  </sheetData>
  <mergeCells count="12">
    <mergeCell ref="K3:K4"/>
    <mergeCell ref="L3:L4"/>
    <mergeCell ref="J1:L1"/>
    <mergeCell ref="A2:A4"/>
    <mergeCell ref="B2:G2"/>
    <mergeCell ref="H2:L2"/>
    <mergeCell ref="B3:B4"/>
    <mergeCell ref="C3:D3"/>
    <mergeCell ref="E3:E4"/>
    <mergeCell ref="G3:G4"/>
    <mergeCell ref="H3:H4"/>
    <mergeCell ref="I3:J3"/>
  </mergeCells>
  <phoneticPr fontId="3"/>
  <pageMargins left="0.78740157480314965" right="0.78740157480314965" top="0.59055118110236227" bottom="0.59055118110236227" header="0" footer="0"/>
  <pageSetup paperSize="9" fitToWidth="40" orientation="portrait" blackAndWhite="1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4BB36-B4A1-4CD3-A0F9-3FC5E3665210}">
  <sheetPr>
    <tabColor theme="8" tint="0.59999389629810485"/>
    <outlinePr summaryBelow="0" summaryRight="0"/>
    <pageSetUpPr autoPageBreaks="0"/>
  </sheetPr>
  <dimension ref="A1:I60"/>
  <sheetViews>
    <sheetView view="pageBreakPreview" zoomScaleNormal="100" zoomScaleSheetLayoutView="100" workbookViewId="0"/>
  </sheetViews>
  <sheetFormatPr defaultColWidth="6.453125" defaultRowHeight="13"/>
  <cols>
    <col min="1" max="2" width="1.7265625" style="366" customWidth="1"/>
    <col min="3" max="3" width="20.26953125" style="366" customWidth="1"/>
    <col min="4" max="8" width="10.453125" style="366" customWidth="1"/>
    <col min="9" max="9" width="13" style="366" customWidth="1"/>
    <col min="10" max="255" width="6.453125" style="3" customWidth="1"/>
    <col min="256" max="256" width="6.453125" style="3"/>
    <col min="257" max="258" width="1.7265625" style="3" customWidth="1"/>
    <col min="259" max="259" width="20.26953125" style="3" customWidth="1"/>
    <col min="260" max="264" width="10.453125" style="3" customWidth="1"/>
    <col min="265" max="265" width="13" style="3" customWidth="1"/>
    <col min="266" max="512" width="6.453125" style="3"/>
    <col min="513" max="514" width="1.7265625" style="3" customWidth="1"/>
    <col min="515" max="515" width="20.26953125" style="3" customWidth="1"/>
    <col min="516" max="520" width="10.453125" style="3" customWidth="1"/>
    <col min="521" max="521" width="13" style="3" customWidth="1"/>
    <col min="522" max="768" width="6.453125" style="3"/>
    <col min="769" max="770" width="1.7265625" style="3" customWidth="1"/>
    <col min="771" max="771" width="20.26953125" style="3" customWidth="1"/>
    <col min="772" max="776" width="10.453125" style="3" customWidth="1"/>
    <col min="777" max="777" width="13" style="3" customWidth="1"/>
    <col min="778" max="1024" width="6.453125" style="3"/>
    <col min="1025" max="1026" width="1.7265625" style="3" customWidth="1"/>
    <col min="1027" max="1027" width="20.26953125" style="3" customWidth="1"/>
    <col min="1028" max="1032" width="10.453125" style="3" customWidth="1"/>
    <col min="1033" max="1033" width="13" style="3" customWidth="1"/>
    <col min="1034" max="1280" width="6.453125" style="3"/>
    <col min="1281" max="1282" width="1.7265625" style="3" customWidth="1"/>
    <col min="1283" max="1283" width="20.26953125" style="3" customWidth="1"/>
    <col min="1284" max="1288" width="10.453125" style="3" customWidth="1"/>
    <col min="1289" max="1289" width="13" style="3" customWidth="1"/>
    <col min="1290" max="1536" width="6.453125" style="3"/>
    <col min="1537" max="1538" width="1.7265625" style="3" customWidth="1"/>
    <col min="1539" max="1539" width="20.26953125" style="3" customWidth="1"/>
    <col min="1540" max="1544" width="10.453125" style="3" customWidth="1"/>
    <col min="1545" max="1545" width="13" style="3" customWidth="1"/>
    <col min="1546" max="1792" width="6.453125" style="3"/>
    <col min="1793" max="1794" width="1.7265625" style="3" customWidth="1"/>
    <col min="1795" max="1795" width="20.26953125" style="3" customWidth="1"/>
    <col min="1796" max="1800" width="10.453125" style="3" customWidth="1"/>
    <col min="1801" max="1801" width="13" style="3" customWidth="1"/>
    <col min="1802" max="2048" width="6.453125" style="3"/>
    <col min="2049" max="2050" width="1.7265625" style="3" customWidth="1"/>
    <col min="2051" max="2051" width="20.26953125" style="3" customWidth="1"/>
    <col min="2052" max="2056" width="10.453125" style="3" customWidth="1"/>
    <col min="2057" max="2057" width="13" style="3" customWidth="1"/>
    <col min="2058" max="2304" width="6.453125" style="3"/>
    <col min="2305" max="2306" width="1.7265625" style="3" customWidth="1"/>
    <col min="2307" max="2307" width="20.26953125" style="3" customWidth="1"/>
    <col min="2308" max="2312" width="10.453125" style="3" customWidth="1"/>
    <col min="2313" max="2313" width="13" style="3" customWidth="1"/>
    <col min="2314" max="2560" width="6.453125" style="3"/>
    <col min="2561" max="2562" width="1.7265625" style="3" customWidth="1"/>
    <col min="2563" max="2563" width="20.26953125" style="3" customWidth="1"/>
    <col min="2564" max="2568" width="10.453125" style="3" customWidth="1"/>
    <col min="2569" max="2569" width="13" style="3" customWidth="1"/>
    <col min="2570" max="2816" width="6.453125" style="3"/>
    <col min="2817" max="2818" width="1.7265625" style="3" customWidth="1"/>
    <col min="2819" max="2819" width="20.26953125" style="3" customWidth="1"/>
    <col min="2820" max="2824" width="10.453125" style="3" customWidth="1"/>
    <col min="2825" max="2825" width="13" style="3" customWidth="1"/>
    <col min="2826" max="3072" width="6.453125" style="3"/>
    <col min="3073" max="3074" width="1.7265625" style="3" customWidth="1"/>
    <col min="3075" max="3075" width="20.26953125" style="3" customWidth="1"/>
    <col min="3076" max="3080" width="10.453125" style="3" customWidth="1"/>
    <col min="3081" max="3081" width="13" style="3" customWidth="1"/>
    <col min="3082" max="3328" width="6.453125" style="3"/>
    <col min="3329" max="3330" width="1.7265625" style="3" customWidth="1"/>
    <col min="3331" max="3331" width="20.26953125" style="3" customWidth="1"/>
    <col min="3332" max="3336" width="10.453125" style="3" customWidth="1"/>
    <col min="3337" max="3337" width="13" style="3" customWidth="1"/>
    <col min="3338" max="3584" width="6.453125" style="3"/>
    <col min="3585" max="3586" width="1.7265625" style="3" customWidth="1"/>
    <col min="3587" max="3587" width="20.26953125" style="3" customWidth="1"/>
    <col min="3588" max="3592" width="10.453125" style="3" customWidth="1"/>
    <col min="3593" max="3593" width="13" style="3" customWidth="1"/>
    <col min="3594" max="3840" width="6.453125" style="3"/>
    <col min="3841" max="3842" width="1.7265625" style="3" customWidth="1"/>
    <col min="3843" max="3843" width="20.26953125" style="3" customWidth="1"/>
    <col min="3844" max="3848" width="10.453125" style="3" customWidth="1"/>
    <col min="3849" max="3849" width="13" style="3" customWidth="1"/>
    <col min="3850" max="4096" width="6.453125" style="3"/>
    <col min="4097" max="4098" width="1.7265625" style="3" customWidth="1"/>
    <col min="4099" max="4099" width="20.26953125" style="3" customWidth="1"/>
    <col min="4100" max="4104" width="10.453125" style="3" customWidth="1"/>
    <col min="4105" max="4105" width="13" style="3" customWidth="1"/>
    <col min="4106" max="4352" width="6.453125" style="3"/>
    <col min="4353" max="4354" width="1.7265625" style="3" customWidth="1"/>
    <col min="4355" max="4355" width="20.26953125" style="3" customWidth="1"/>
    <col min="4356" max="4360" width="10.453125" style="3" customWidth="1"/>
    <col min="4361" max="4361" width="13" style="3" customWidth="1"/>
    <col min="4362" max="4608" width="6.453125" style="3"/>
    <col min="4609" max="4610" width="1.7265625" style="3" customWidth="1"/>
    <col min="4611" max="4611" width="20.26953125" style="3" customWidth="1"/>
    <col min="4612" max="4616" width="10.453125" style="3" customWidth="1"/>
    <col min="4617" max="4617" width="13" style="3" customWidth="1"/>
    <col min="4618" max="4864" width="6.453125" style="3"/>
    <col min="4865" max="4866" width="1.7265625" style="3" customWidth="1"/>
    <col min="4867" max="4867" width="20.26953125" style="3" customWidth="1"/>
    <col min="4868" max="4872" width="10.453125" style="3" customWidth="1"/>
    <col min="4873" max="4873" width="13" style="3" customWidth="1"/>
    <col min="4874" max="5120" width="6.453125" style="3"/>
    <col min="5121" max="5122" width="1.7265625" style="3" customWidth="1"/>
    <col min="5123" max="5123" width="20.26953125" style="3" customWidth="1"/>
    <col min="5124" max="5128" width="10.453125" style="3" customWidth="1"/>
    <col min="5129" max="5129" width="13" style="3" customWidth="1"/>
    <col min="5130" max="5376" width="6.453125" style="3"/>
    <col min="5377" max="5378" width="1.7265625" style="3" customWidth="1"/>
    <col min="5379" max="5379" width="20.26953125" style="3" customWidth="1"/>
    <col min="5380" max="5384" width="10.453125" style="3" customWidth="1"/>
    <col min="5385" max="5385" width="13" style="3" customWidth="1"/>
    <col min="5386" max="5632" width="6.453125" style="3"/>
    <col min="5633" max="5634" width="1.7265625" style="3" customWidth="1"/>
    <col min="5635" max="5635" width="20.26953125" style="3" customWidth="1"/>
    <col min="5636" max="5640" width="10.453125" style="3" customWidth="1"/>
    <col min="5641" max="5641" width="13" style="3" customWidth="1"/>
    <col min="5642" max="5888" width="6.453125" style="3"/>
    <col min="5889" max="5890" width="1.7265625" style="3" customWidth="1"/>
    <col min="5891" max="5891" width="20.26953125" style="3" customWidth="1"/>
    <col min="5892" max="5896" width="10.453125" style="3" customWidth="1"/>
    <col min="5897" max="5897" width="13" style="3" customWidth="1"/>
    <col min="5898" max="6144" width="6.453125" style="3"/>
    <col min="6145" max="6146" width="1.7265625" style="3" customWidth="1"/>
    <col min="6147" max="6147" width="20.26953125" style="3" customWidth="1"/>
    <col min="6148" max="6152" width="10.453125" style="3" customWidth="1"/>
    <col min="6153" max="6153" width="13" style="3" customWidth="1"/>
    <col min="6154" max="6400" width="6.453125" style="3"/>
    <col min="6401" max="6402" width="1.7265625" style="3" customWidth="1"/>
    <col min="6403" max="6403" width="20.26953125" style="3" customWidth="1"/>
    <col min="6404" max="6408" width="10.453125" style="3" customWidth="1"/>
    <col min="6409" max="6409" width="13" style="3" customWidth="1"/>
    <col min="6410" max="6656" width="6.453125" style="3"/>
    <col min="6657" max="6658" width="1.7265625" style="3" customWidth="1"/>
    <col min="6659" max="6659" width="20.26953125" style="3" customWidth="1"/>
    <col min="6660" max="6664" width="10.453125" style="3" customWidth="1"/>
    <col min="6665" max="6665" width="13" style="3" customWidth="1"/>
    <col min="6666" max="6912" width="6.453125" style="3"/>
    <col min="6913" max="6914" width="1.7265625" style="3" customWidth="1"/>
    <col min="6915" max="6915" width="20.26953125" style="3" customWidth="1"/>
    <col min="6916" max="6920" width="10.453125" style="3" customWidth="1"/>
    <col min="6921" max="6921" width="13" style="3" customWidth="1"/>
    <col min="6922" max="7168" width="6.453125" style="3"/>
    <col min="7169" max="7170" width="1.7265625" style="3" customWidth="1"/>
    <col min="7171" max="7171" width="20.26953125" style="3" customWidth="1"/>
    <col min="7172" max="7176" width="10.453125" style="3" customWidth="1"/>
    <col min="7177" max="7177" width="13" style="3" customWidth="1"/>
    <col min="7178" max="7424" width="6.453125" style="3"/>
    <col min="7425" max="7426" width="1.7265625" style="3" customWidth="1"/>
    <col min="7427" max="7427" width="20.26953125" style="3" customWidth="1"/>
    <col min="7428" max="7432" width="10.453125" style="3" customWidth="1"/>
    <col min="7433" max="7433" width="13" style="3" customWidth="1"/>
    <col min="7434" max="7680" width="6.453125" style="3"/>
    <col min="7681" max="7682" width="1.7265625" style="3" customWidth="1"/>
    <col min="7683" max="7683" width="20.26953125" style="3" customWidth="1"/>
    <col min="7684" max="7688" width="10.453125" style="3" customWidth="1"/>
    <col min="7689" max="7689" width="13" style="3" customWidth="1"/>
    <col min="7690" max="7936" width="6.453125" style="3"/>
    <col min="7937" max="7938" width="1.7265625" style="3" customWidth="1"/>
    <col min="7939" max="7939" width="20.26953125" style="3" customWidth="1"/>
    <col min="7940" max="7944" width="10.453125" style="3" customWidth="1"/>
    <col min="7945" max="7945" width="13" style="3" customWidth="1"/>
    <col min="7946" max="8192" width="6.453125" style="3"/>
    <col min="8193" max="8194" width="1.7265625" style="3" customWidth="1"/>
    <col min="8195" max="8195" width="20.26953125" style="3" customWidth="1"/>
    <col min="8196" max="8200" width="10.453125" style="3" customWidth="1"/>
    <col min="8201" max="8201" width="13" style="3" customWidth="1"/>
    <col min="8202" max="8448" width="6.453125" style="3"/>
    <col min="8449" max="8450" width="1.7265625" style="3" customWidth="1"/>
    <col min="8451" max="8451" width="20.26953125" style="3" customWidth="1"/>
    <col min="8452" max="8456" width="10.453125" style="3" customWidth="1"/>
    <col min="8457" max="8457" width="13" style="3" customWidth="1"/>
    <col min="8458" max="8704" width="6.453125" style="3"/>
    <col min="8705" max="8706" width="1.7265625" style="3" customWidth="1"/>
    <col min="8707" max="8707" width="20.26953125" style="3" customWidth="1"/>
    <col min="8708" max="8712" width="10.453125" style="3" customWidth="1"/>
    <col min="8713" max="8713" width="13" style="3" customWidth="1"/>
    <col min="8714" max="8960" width="6.453125" style="3"/>
    <col min="8961" max="8962" width="1.7265625" style="3" customWidth="1"/>
    <col min="8963" max="8963" width="20.26953125" style="3" customWidth="1"/>
    <col min="8964" max="8968" width="10.453125" style="3" customWidth="1"/>
    <col min="8969" max="8969" width="13" style="3" customWidth="1"/>
    <col min="8970" max="9216" width="6.453125" style="3"/>
    <col min="9217" max="9218" width="1.7265625" style="3" customWidth="1"/>
    <col min="9219" max="9219" width="20.26953125" style="3" customWidth="1"/>
    <col min="9220" max="9224" width="10.453125" style="3" customWidth="1"/>
    <col min="9225" max="9225" width="13" style="3" customWidth="1"/>
    <col min="9226" max="9472" width="6.453125" style="3"/>
    <col min="9473" max="9474" width="1.7265625" style="3" customWidth="1"/>
    <col min="9475" max="9475" width="20.26953125" style="3" customWidth="1"/>
    <col min="9476" max="9480" width="10.453125" style="3" customWidth="1"/>
    <col min="9481" max="9481" width="13" style="3" customWidth="1"/>
    <col min="9482" max="9728" width="6.453125" style="3"/>
    <col min="9729" max="9730" width="1.7265625" style="3" customWidth="1"/>
    <col min="9731" max="9731" width="20.26953125" style="3" customWidth="1"/>
    <col min="9732" max="9736" width="10.453125" style="3" customWidth="1"/>
    <col min="9737" max="9737" width="13" style="3" customWidth="1"/>
    <col min="9738" max="9984" width="6.453125" style="3"/>
    <col min="9985" max="9986" width="1.7265625" style="3" customWidth="1"/>
    <col min="9987" max="9987" width="20.26953125" style="3" customWidth="1"/>
    <col min="9988" max="9992" width="10.453125" style="3" customWidth="1"/>
    <col min="9993" max="9993" width="13" style="3" customWidth="1"/>
    <col min="9994" max="10240" width="6.453125" style="3"/>
    <col min="10241" max="10242" width="1.7265625" style="3" customWidth="1"/>
    <col min="10243" max="10243" width="20.26953125" style="3" customWidth="1"/>
    <col min="10244" max="10248" width="10.453125" style="3" customWidth="1"/>
    <col min="10249" max="10249" width="13" style="3" customWidth="1"/>
    <col min="10250" max="10496" width="6.453125" style="3"/>
    <col min="10497" max="10498" width="1.7265625" style="3" customWidth="1"/>
    <col min="10499" max="10499" width="20.26953125" style="3" customWidth="1"/>
    <col min="10500" max="10504" width="10.453125" style="3" customWidth="1"/>
    <col min="10505" max="10505" width="13" style="3" customWidth="1"/>
    <col min="10506" max="10752" width="6.453125" style="3"/>
    <col min="10753" max="10754" width="1.7265625" style="3" customWidth="1"/>
    <col min="10755" max="10755" width="20.26953125" style="3" customWidth="1"/>
    <col min="10756" max="10760" width="10.453125" style="3" customWidth="1"/>
    <col min="10761" max="10761" width="13" style="3" customWidth="1"/>
    <col min="10762" max="11008" width="6.453125" style="3"/>
    <col min="11009" max="11010" width="1.7265625" style="3" customWidth="1"/>
    <col min="11011" max="11011" width="20.26953125" style="3" customWidth="1"/>
    <col min="11012" max="11016" width="10.453125" style="3" customWidth="1"/>
    <col min="11017" max="11017" width="13" style="3" customWidth="1"/>
    <col min="11018" max="11264" width="6.453125" style="3"/>
    <col min="11265" max="11266" width="1.7265625" style="3" customWidth="1"/>
    <col min="11267" max="11267" width="20.26953125" style="3" customWidth="1"/>
    <col min="11268" max="11272" width="10.453125" style="3" customWidth="1"/>
    <col min="11273" max="11273" width="13" style="3" customWidth="1"/>
    <col min="11274" max="11520" width="6.453125" style="3"/>
    <col min="11521" max="11522" width="1.7265625" style="3" customWidth="1"/>
    <col min="11523" max="11523" width="20.26953125" style="3" customWidth="1"/>
    <col min="11524" max="11528" width="10.453125" style="3" customWidth="1"/>
    <col min="11529" max="11529" width="13" style="3" customWidth="1"/>
    <col min="11530" max="11776" width="6.453125" style="3"/>
    <col min="11777" max="11778" width="1.7265625" style="3" customWidth="1"/>
    <col min="11779" max="11779" width="20.26953125" style="3" customWidth="1"/>
    <col min="11780" max="11784" width="10.453125" style="3" customWidth="1"/>
    <col min="11785" max="11785" width="13" style="3" customWidth="1"/>
    <col min="11786" max="12032" width="6.453125" style="3"/>
    <col min="12033" max="12034" width="1.7265625" style="3" customWidth="1"/>
    <col min="12035" max="12035" width="20.26953125" style="3" customWidth="1"/>
    <col min="12036" max="12040" width="10.453125" style="3" customWidth="1"/>
    <col min="12041" max="12041" width="13" style="3" customWidth="1"/>
    <col min="12042" max="12288" width="6.453125" style="3"/>
    <col min="12289" max="12290" width="1.7265625" style="3" customWidth="1"/>
    <col min="12291" max="12291" width="20.26953125" style="3" customWidth="1"/>
    <col min="12292" max="12296" width="10.453125" style="3" customWidth="1"/>
    <col min="12297" max="12297" width="13" style="3" customWidth="1"/>
    <col min="12298" max="12544" width="6.453125" style="3"/>
    <col min="12545" max="12546" width="1.7265625" style="3" customWidth="1"/>
    <col min="12547" max="12547" width="20.26953125" style="3" customWidth="1"/>
    <col min="12548" max="12552" width="10.453125" style="3" customWidth="1"/>
    <col min="12553" max="12553" width="13" style="3" customWidth="1"/>
    <col min="12554" max="12800" width="6.453125" style="3"/>
    <col min="12801" max="12802" width="1.7265625" style="3" customWidth="1"/>
    <col min="12803" max="12803" width="20.26953125" style="3" customWidth="1"/>
    <col min="12804" max="12808" width="10.453125" style="3" customWidth="1"/>
    <col min="12809" max="12809" width="13" style="3" customWidth="1"/>
    <col min="12810" max="13056" width="6.453125" style="3"/>
    <col min="13057" max="13058" width="1.7265625" style="3" customWidth="1"/>
    <col min="13059" max="13059" width="20.26953125" style="3" customWidth="1"/>
    <col min="13060" max="13064" width="10.453125" style="3" customWidth="1"/>
    <col min="13065" max="13065" width="13" style="3" customWidth="1"/>
    <col min="13066" max="13312" width="6.453125" style="3"/>
    <col min="13313" max="13314" width="1.7265625" style="3" customWidth="1"/>
    <col min="13315" max="13315" width="20.26953125" style="3" customWidth="1"/>
    <col min="13316" max="13320" width="10.453125" style="3" customWidth="1"/>
    <col min="13321" max="13321" width="13" style="3" customWidth="1"/>
    <col min="13322" max="13568" width="6.453125" style="3"/>
    <col min="13569" max="13570" width="1.7265625" style="3" customWidth="1"/>
    <col min="13571" max="13571" width="20.26953125" style="3" customWidth="1"/>
    <col min="13572" max="13576" width="10.453125" style="3" customWidth="1"/>
    <col min="13577" max="13577" width="13" style="3" customWidth="1"/>
    <col min="13578" max="13824" width="6.453125" style="3"/>
    <col min="13825" max="13826" width="1.7265625" style="3" customWidth="1"/>
    <col min="13827" max="13827" width="20.26953125" style="3" customWidth="1"/>
    <col min="13828" max="13832" width="10.453125" style="3" customWidth="1"/>
    <col min="13833" max="13833" width="13" style="3" customWidth="1"/>
    <col min="13834" max="14080" width="6.453125" style="3"/>
    <col min="14081" max="14082" width="1.7265625" style="3" customWidth="1"/>
    <col min="14083" max="14083" width="20.26953125" style="3" customWidth="1"/>
    <col min="14084" max="14088" width="10.453125" style="3" customWidth="1"/>
    <col min="14089" max="14089" width="13" style="3" customWidth="1"/>
    <col min="14090" max="14336" width="6.453125" style="3"/>
    <col min="14337" max="14338" width="1.7265625" style="3" customWidth="1"/>
    <col min="14339" max="14339" width="20.26953125" style="3" customWidth="1"/>
    <col min="14340" max="14344" width="10.453125" style="3" customWidth="1"/>
    <col min="14345" max="14345" width="13" style="3" customWidth="1"/>
    <col min="14346" max="14592" width="6.453125" style="3"/>
    <col min="14593" max="14594" width="1.7265625" style="3" customWidth="1"/>
    <col min="14595" max="14595" width="20.26953125" style="3" customWidth="1"/>
    <col min="14596" max="14600" width="10.453125" style="3" customWidth="1"/>
    <col min="14601" max="14601" width="13" style="3" customWidth="1"/>
    <col min="14602" max="14848" width="6.453125" style="3"/>
    <col min="14849" max="14850" width="1.7265625" style="3" customWidth="1"/>
    <col min="14851" max="14851" width="20.26953125" style="3" customWidth="1"/>
    <col min="14852" max="14856" width="10.453125" style="3" customWidth="1"/>
    <col min="14857" max="14857" width="13" style="3" customWidth="1"/>
    <col min="14858" max="15104" width="6.453125" style="3"/>
    <col min="15105" max="15106" width="1.7265625" style="3" customWidth="1"/>
    <col min="15107" max="15107" width="20.26953125" style="3" customWidth="1"/>
    <col min="15108" max="15112" width="10.453125" style="3" customWidth="1"/>
    <col min="15113" max="15113" width="13" style="3" customWidth="1"/>
    <col min="15114" max="15360" width="6.453125" style="3"/>
    <col min="15361" max="15362" width="1.7265625" style="3" customWidth="1"/>
    <col min="15363" max="15363" width="20.26953125" style="3" customWidth="1"/>
    <col min="15364" max="15368" width="10.453125" style="3" customWidth="1"/>
    <col min="15369" max="15369" width="13" style="3" customWidth="1"/>
    <col min="15370" max="15616" width="6.453125" style="3"/>
    <col min="15617" max="15618" width="1.7265625" style="3" customWidth="1"/>
    <col min="15619" max="15619" width="20.26953125" style="3" customWidth="1"/>
    <col min="15620" max="15624" width="10.453125" style="3" customWidth="1"/>
    <col min="15625" max="15625" width="13" style="3" customWidth="1"/>
    <col min="15626" max="15872" width="6.453125" style="3"/>
    <col min="15873" max="15874" width="1.7265625" style="3" customWidth="1"/>
    <col min="15875" max="15875" width="20.26953125" style="3" customWidth="1"/>
    <col min="15876" max="15880" width="10.453125" style="3" customWidth="1"/>
    <col min="15881" max="15881" width="13" style="3" customWidth="1"/>
    <col min="15882" max="16128" width="6.453125" style="3"/>
    <col min="16129" max="16130" width="1.7265625" style="3" customWidth="1"/>
    <col min="16131" max="16131" width="20.26953125" style="3" customWidth="1"/>
    <col min="16132" max="16136" width="10.453125" style="3" customWidth="1"/>
    <col min="16137" max="16137" width="13" style="3" customWidth="1"/>
    <col min="16138" max="16384" width="6.453125" style="3"/>
  </cols>
  <sheetData>
    <row r="1" spans="1:9">
      <c r="A1" s="350" t="s">
        <v>205</v>
      </c>
      <c r="B1" s="351"/>
      <c r="C1" s="351"/>
      <c r="D1" s="351"/>
      <c r="E1" s="351"/>
      <c r="F1" s="351"/>
      <c r="G1" s="351"/>
      <c r="H1" s="351"/>
      <c r="I1" s="352" t="s">
        <v>206</v>
      </c>
    </row>
    <row r="2" spans="1:9" ht="45" customHeight="1">
      <c r="A2" s="40" t="s">
        <v>207</v>
      </c>
      <c r="B2" s="41"/>
      <c r="C2" s="42"/>
      <c r="D2" s="353" t="s">
        <v>208</v>
      </c>
      <c r="E2" s="353" t="s">
        <v>209</v>
      </c>
      <c r="F2" s="353" t="s">
        <v>210</v>
      </c>
      <c r="G2" s="353" t="s">
        <v>211</v>
      </c>
      <c r="H2" s="354" t="s">
        <v>212</v>
      </c>
      <c r="I2" s="355" t="s">
        <v>213</v>
      </c>
    </row>
    <row r="3" spans="1:9" ht="19.5" customHeight="1">
      <c r="A3" s="356" t="s">
        <v>86</v>
      </c>
      <c r="B3" s="357"/>
      <c r="C3" s="357"/>
      <c r="D3" s="358">
        <v>20260</v>
      </c>
      <c r="E3" s="358">
        <v>5378195</v>
      </c>
      <c r="F3" s="359">
        <f>E3/365</f>
        <v>14734.780821917808</v>
      </c>
      <c r="G3" s="358">
        <v>185787</v>
      </c>
      <c r="H3" s="358">
        <v>186154</v>
      </c>
      <c r="I3" s="358">
        <v>6399970</v>
      </c>
    </row>
    <row r="4" spans="1:9" ht="19.5" customHeight="1">
      <c r="A4" s="360"/>
      <c r="B4" s="356" t="s">
        <v>214</v>
      </c>
      <c r="C4" s="357"/>
      <c r="D4" s="358">
        <v>4310</v>
      </c>
      <c r="E4" s="358">
        <v>1208407</v>
      </c>
      <c r="F4" s="359">
        <f t="shared" ref="F4:F9" si="0">E4/365</f>
        <v>3310.7041095890413</v>
      </c>
      <c r="G4" s="358">
        <v>3648</v>
      </c>
      <c r="H4" s="358">
        <v>3788</v>
      </c>
      <c r="I4" s="70"/>
    </row>
    <row r="5" spans="1:9" ht="19.5" customHeight="1">
      <c r="A5" s="360"/>
      <c r="B5" s="356" t="s">
        <v>215</v>
      </c>
      <c r="C5" s="357"/>
      <c r="D5" s="358">
        <v>28</v>
      </c>
      <c r="E5" s="358">
        <v>27304</v>
      </c>
      <c r="F5" s="359">
        <f t="shared" si="0"/>
        <v>74.805479452054797</v>
      </c>
      <c r="G5" s="358">
        <v>2898</v>
      </c>
      <c r="H5" s="358">
        <v>2393</v>
      </c>
      <c r="I5" s="70"/>
    </row>
    <row r="6" spans="1:9" ht="19.5" customHeight="1">
      <c r="A6" s="360"/>
      <c r="B6" s="356" t="s">
        <v>216</v>
      </c>
      <c r="C6" s="357"/>
      <c r="D6" s="358">
        <v>36</v>
      </c>
      <c r="E6" s="358">
        <v>3953</v>
      </c>
      <c r="F6" s="359">
        <f t="shared" si="0"/>
        <v>10.830136986301369</v>
      </c>
      <c r="G6" s="358">
        <v>48</v>
      </c>
      <c r="H6" s="358">
        <v>48</v>
      </c>
      <c r="I6" s="70"/>
    </row>
    <row r="7" spans="1:9" ht="19.5" customHeight="1">
      <c r="A7" s="360"/>
      <c r="B7" s="361" t="s">
        <v>217</v>
      </c>
      <c r="C7" s="362"/>
      <c r="D7" s="358">
        <v>4323</v>
      </c>
      <c r="E7" s="358">
        <v>1281486</v>
      </c>
      <c r="F7" s="359">
        <f t="shared" si="0"/>
        <v>3510.9205479452053</v>
      </c>
      <c r="G7" s="358">
        <v>8522</v>
      </c>
      <c r="H7" s="358">
        <v>11874</v>
      </c>
      <c r="I7" s="70"/>
    </row>
    <row r="8" spans="1:9" ht="19.5" customHeight="1">
      <c r="A8" s="360"/>
      <c r="B8" s="363" t="s">
        <v>218</v>
      </c>
      <c r="C8" s="364"/>
      <c r="D8" s="358">
        <v>11563</v>
      </c>
      <c r="E8" s="358">
        <v>2857045</v>
      </c>
      <c r="F8" s="359">
        <f t="shared" si="0"/>
        <v>7827.5205479452052</v>
      </c>
      <c r="G8" s="358">
        <v>170671</v>
      </c>
      <c r="H8" s="358">
        <v>168051</v>
      </c>
      <c r="I8" s="70"/>
    </row>
    <row r="9" spans="1:9" ht="19.5" customHeight="1">
      <c r="A9" s="365"/>
      <c r="B9" s="363" t="s">
        <v>219</v>
      </c>
      <c r="C9" s="364"/>
      <c r="D9" s="358">
        <v>28</v>
      </c>
      <c r="E9" s="358">
        <v>4618</v>
      </c>
      <c r="F9" s="359">
        <f t="shared" si="0"/>
        <v>12.652054794520549</v>
      </c>
      <c r="G9" s="358">
        <v>3</v>
      </c>
      <c r="H9" s="358">
        <v>19</v>
      </c>
      <c r="I9" s="70"/>
    </row>
    <row r="10" spans="1:9" ht="30" customHeight="1"/>
    <row r="32" ht="38.25" customHeight="1"/>
    <row r="57" spans="1:1">
      <c r="A57" s="367"/>
    </row>
    <row r="58" spans="1:1">
      <c r="A58" s="367"/>
    </row>
    <row r="59" spans="1:1">
      <c r="A59" s="367"/>
    </row>
    <row r="60" spans="1:1">
      <c r="A60" s="367"/>
    </row>
  </sheetData>
  <mergeCells count="4">
    <mergeCell ref="A2:C2"/>
    <mergeCell ref="B7:C7"/>
    <mergeCell ref="B8:C8"/>
    <mergeCell ref="B9:C9"/>
  </mergeCells>
  <phoneticPr fontId="3"/>
  <pageMargins left="0.78740157480314965" right="0.55118110236220474" top="0.59055118110236227" bottom="0.59055118110236227" header="0" footer="0"/>
  <pageSetup paperSize="9" scale="90" fitToWidth="0" orientation="portrait" blackAndWhite="1" horizontalDpi="300" verticalDpi="300" r:id="rId1"/>
  <headerFooter alignWithMargins="0"/>
  <colBreaks count="1" manualBreakCount="1">
    <brk id="11" max="57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8463A-062F-4BE5-86DC-7FA56D9CC438}">
  <sheetPr>
    <tabColor theme="8" tint="0.59999389629810485"/>
    <outlinePr summaryBelow="0" summaryRight="0"/>
    <pageSetUpPr autoPageBreaks="0"/>
  </sheetPr>
  <dimension ref="A1:K43"/>
  <sheetViews>
    <sheetView view="pageBreakPreview" zoomScaleNormal="100" zoomScaleSheetLayoutView="100" workbookViewId="0">
      <pane ySplit="3" topLeftCell="A4" activePane="bottomLeft" state="frozen"/>
      <selection pane="bottomLeft"/>
    </sheetView>
  </sheetViews>
  <sheetFormatPr defaultColWidth="6.453125" defaultRowHeight="13"/>
  <cols>
    <col min="1" max="1" width="10" style="366" customWidth="1"/>
    <col min="2" max="4" width="10.36328125" style="366" customWidth="1"/>
    <col min="5" max="5" width="8.7265625" style="366" customWidth="1"/>
    <col min="6" max="6" width="8.36328125" style="366" customWidth="1"/>
    <col min="7" max="7" width="6.7265625" style="366" customWidth="1"/>
    <col min="8" max="8" width="10" style="366" customWidth="1"/>
    <col min="9" max="11" width="9.90625" style="366" customWidth="1"/>
    <col min="12" max="256" width="6.453125" style="3"/>
    <col min="257" max="257" width="10" style="3" customWidth="1"/>
    <col min="258" max="260" width="10.36328125" style="3" customWidth="1"/>
    <col min="261" max="261" width="8.7265625" style="3" customWidth="1"/>
    <col min="262" max="262" width="8.36328125" style="3" customWidth="1"/>
    <col min="263" max="263" width="6.7265625" style="3" customWidth="1"/>
    <col min="264" max="264" width="10" style="3" customWidth="1"/>
    <col min="265" max="267" width="9.90625" style="3" customWidth="1"/>
    <col min="268" max="512" width="6.453125" style="3"/>
    <col min="513" max="513" width="10" style="3" customWidth="1"/>
    <col min="514" max="516" width="10.36328125" style="3" customWidth="1"/>
    <col min="517" max="517" width="8.7265625" style="3" customWidth="1"/>
    <col min="518" max="518" width="8.36328125" style="3" customWidth="1"/>
    <col min="519" max="519" width="6.7265625" style="3" customWidth="1"/>
    <col min="520" max="520" width="10" style="3" customWidth="1"/>
    <col min="521" max="523" width="9.90625" style="3" customWidth="1"/>
    <col min="524" max="768" width="6.453125" style="3"/>
    <col min="769" max="769" width="10" style="3" customWidth="1"/>
    <col min="770" max="772" width="10.36328125" style="3" customWidth="1"/>
    <col min="773" max="773" width="8.7265625" style="3" customWidth="1"/>
    <col min="774" max="774" width="8.36328125" style="3" customWidth="1"/>
    <col min="775" max="775" width="6.7265625" style="3" customWidth="1"/>
    <col min="776" max="776" width="10" style="3" customWidth="1"/>
    <col min="777" max="779" width="9.90625" style="3" customWidth="1"/>
    <col min="780" max="1024" width="6.453125" style="3"/>
    <col min="1025" max="1025" width="10" style="3" customWidth="1"/>
    <col min="1026" max="1028" width="10.36328125" style="3" customWidth="1"/>
    <col min="1029" max="1029" width="8.7265625" style="3" customWidth="1"/>
    <col min="1030" max="1030" width="8.36328125" style="3" customWidth="1"/>
    <col min="1031" max="1031" width="6.7265625" style="3" customWidth="1"/>
    <col min="1032" max="1032" width="10" style="3" customWidth="1"/>
    <col min="1033" max="1035" width="9.90625" style="3" customWidth="1"/>
    <col min="1036" max="1280" width="6.453125" style="3"/>
    <col min="1281" max="1281" width="10" style="3" customWidth="1"/>
    <col min="1282" max="1284" width="10.36328125" style="3" customWidth="1"/>
    <col min="1285" max="1285" width="8.7265625" style="3" customWidth="1"/>
    <col min="1286" max="1286" width="8.36328125" style="3" customWidth="1"/>
    <col min="1287" max="1287" width="6.7265625" style="3" customWidth="1"/>
    <col min="1288" max="1288" width="10" style="3" customWidth="1"/>
    <col min="1289" max="1291" width="9.90625" style="3" customWidth="1"/>
    <col min="1292" max="1536" width="6.453125" style="3"/>
    <col min="1537" max="1537" width="10" style="3" customWidth="1"/>
    <col min="1538" max="1540" width="10.36328125" style="3" customWidth="1"/>
    <col min="1541" max="1541" width="8.7265625" style="3" customWidth="1"/>
    <col min="1542" max="1542" width="8.36328125" style="3" customWidth="1"/>
    <col min="1543" max="1543" width="6.7265625" style="3" customWidth="1"/>
    <col min="1544" max="1544" width="10" style="3" customWidth="1"/>
    <col min="1545" max="1547" width="9.90625" style="3" customWidth="1"/>
    <col min="1548" max="1792" width="6.453125" style="3"/>
    <col min="1793" max="1793" width="10" style="3" customWidth="1"/>
    <col min="1794" max="1796" width="10.36328125" style="3" customWidth="1"/>
    <col min="1797" max="1797" width="8.7265625" style="3" customWidth="1"/>
    <col min="1798" max="1798" width="8.36328125" style="3" customWidth="1"/>
    <col min="1799" max="1799" width="6.7265625" style="3" customWidth="1"/>
    <col min="1800" max="1800" width="10" style="3" customWidth="1"/>
    <col min="1801" max="1803" width="9.90625" style="3" customWidth="1"/>
    <col min="1804" max="2048" width="6.453125" style="3"/>
    <col min="2049" max="2049" width="10" style="3" customWidth="1"/>
    <col min="2050" max="2052" width="10.36328125" style="3" customWidth="1"/>
    <col min="2053" max="2053" width="8.7265625" style="3" customWidth="1"/>
    <col min="2054" max="2054" width="8.36328125" style="3" customWidth="1"/>
    <col min="2055" max="2055" width="6.7265625" style="3" customWidth="1"/>
    <col min="2056" max="2056" width="10" style="3" customWidth="1"/>
    <col min="2057" max="2059" width="9.90625" style="3" customWidth="1"/>
    <col min="2060" max="2304" width="6.453125" style="3"/>
    <col min="2305" max="2305" width="10" style="3" customWidth="1"/>
    <col min="2306" max="2308" width="10.36328125" style="3" customWidth="1"/>
    <col min="2309" max="2309" width="8.7265625" style="3" customWidth="1"/>
    <col min="2310" max="2310" width="8.36328125" style="3" customWidth="1"/>
    <col min="2311" max="2311" width="6.7265625" style="3" customWidth="1"/>
    <col min="2312" max="2312" width="10" style="3" customWidth="1"/>
    <col min="2313" max="2315" width="9.90625" style="3" customWidth="1"/>
    <col min="2316" max="2560" width="6.453125" style="3"/>
    <col min="2561" max="2561" width="10" style="3" customWidth="1"/>
    <col min="2562" max="2564" width="10.36328125" style="3" customWidth="1"/>
    <col min="2565" max="2565" width="8.7265625" style="3" customWidth="1"/>
    <col min="2566" max="2566" width="8.36328125" style="3" customWidth="1"/>
    <col min="2567" max="2567" width="6.7265625" style="3" customWidth="1"/>
    <col min="2568" max="2568" width="10" style="3" customWidth="1"/>
    <col min="2569" max="2571" width="9.90625" style="3" customWidth="1"/>
    <col min="2572" max="2816" width="6.453125" style="3"/>
    <col min="2817" max="2817" width="10" style="3" customWidth="1"/>
    <col min="2818" max="2820" width="10.36328125" style="3" customWidth="1"/>
    <col min="2821" max="2821" width="8.7265625" style="3" customWidth="1"/>
    <col min="2822" max="2822" width="8.36328125" style="3" customWidth="1"/>
    <col min="2823" max="2823" width="6.7265625" style="3" customWidth="1"/>
    <col min="2824" max="2824" width="10" style="3" customWidth="1"/>
    <col min="2825" max="2827" width="9.90625" style="3" customWidth="1"/>
    <col min="2828" max="3072" width="6.453125" style="3"/>
    <col min="3073" max="3073" width="10" style="3" customWidth="1"/>
    <col min="3074" max="3076" width="10.36328125" style="3" customWidth="1"/>
    <col min="3077" max="3077" width="8.7265625" style="3" customWidth="1"/>
    <col min="3078" max="3078" width="8.36328125" style="3" customWidth="1"/>
    <col min="3079" max="3079" width="6.7265625" style="3" customWidth="1"/>
    <col min="3080" max="3080" width="10" style="3" customWidth="1"/>
    <col min="3081" max="3083" width="9.90625" style="3" customWidth="1"/>
    <col min="3084" max="3328" width="6.453125" style="3"/>
    <col min="3329" max="3329" width="10" style="3" customWidth="1"/>
    <col min="3330" max="3332" width="10.36328125" style="3" customWidth="1"/>
    <col min="3333" max="3333" width="8.7265625" style="3" customWidth="1"/>
    <col min="3334" max="3334" width="8.36328125" style="3" customWidth="1"/>
    <col min="3335" max="3335" width="6.7265625" style="3" customWidth="1"/>
    <col min="3336" max="3336" width="10" style="3" customWidth="1"/>
    <col min="3337" max="3339" width="9.90625" style="3" customWidth="1"/>
    <col min="3340" max="3584" width="6.453125" style="3"/>
    <col min="3585" max="3585" width="10" style="3" customWidth="1"/>
    <col min="3586" max="3588" width="10.36328125" style="3" customWidth="1"/>
    <col min="3589" max="3589" width="8.7265625" style="3" customWidth="1"/>
    <col min="3590" max="3590" width="8.36328125" style="3" customWidth="1"/>
    <col min="3591" max="3591" width="6.7265625" style="3" customWidth="1"/>
    <col min="3592" max="3592" width="10" style="3" customWidth="1"/>
    <col min="3593" max="3595" width="9.90625" style="3" customWidth="1"/>
    <col min="3596" max="3840" width="6.453125" style="3"/>
    <col min="3841" max="3841" width="10" style="3" customWidth="1"/>
    <col min="3842" max="3844" width="10.36328125" style="3" customWidth="1"/>
    <col min="3845" max="3845" width="8.7265625" style="3" customWidth="1"/>
    <col min="3846" max="3846" width="8.36328125" style="3" customWidth="1"/>
    <col min="3847" max="3847" width="6.7265625" style="3" customWidth="1"/>
    <col min="3848" max="3848" width="10" style="3" customWidth="1"/>
    <col min="3849" max="3851" width="9.90625" style="3" customWidth="1"/>
    <col min="3852" max="4096" width="6.453125" style="3"/>
    <col min="4097" max="4097" width="10" style="3" customWidth="1"/>
    <col min="4098" max="4100" width="10.36328125" style="3" customWidth="1"/>
    <col min="4101" max="4101" width="8.7265625" style="3" customWidth="1"/>
    <col min="4102" max="4102" width="8.36328125" style="3" customWidth="1"/>
    <col min="4103" max="4103" width="6.7265625" style="3" customWidth="1"/>
    <col min="4104" max="4104" width="10" style="3" customWidth="1"/>
    <col min="4105" max="4107" width="9.90625" style="3" customWidth="1"/>
    <col min="4108" max="4352" width="6.453125" style="3"/>
    <col min="4353" max="4353" width="10" style="3" customWidth="1"/>
    <col min="4354" max="4356" width="10.36328125" style="3" customWidth="1"/>
    <col min="4357" max="4357" width="8.7265625" style="3" customWidth="1"/>
    <col min="4358" max="4358" width="8.36328125" style="3" customWidth="1"/>
    <col min="4359" max="4359" width="6.7265625" style="3" customWidth="1"/>
    <col min="4360" max="4360" width="10" style="3" customWidth="1"/>
    <col min="4361" max="4363" width="9.90625" style="3" customWidth="1"/>
    <col min="4364" max="4608" width="6.453125" style="3"/>
    <col min="4609" max="4609" width="10" style="3" customWidth="1"/>
    <col min="4610" max="4612" width="10.36328125" style="3" customWidth="1"/>
    <col min="4613" max="4613" width="8.7265625" style="3" customWidth="1"/>
    <col min="4614" max="4614" width="8.36328125" style="3" customWidth="1"/>
    <col min="4615" max="4615" width="6.7265625" style="3" customWidth="1"/>
    <col min="4616" max="4616" width="10" style="3" customWidth="1"/>
    <col min="4617" max="4619" width="9.90625" style="3" customWidth="1"/>
    <col min="4620" max="4864" width="6.453125" style="3"/>
    <col min="4865" max="4865" width="10" style="3" customWidth="1"/>
    <col min="4866" max="4868" width="10.36328125" style="3" customWidth="1"/>
    <col min="4869" max="4869" width="8.7265625" style="3" customWidth="1"/>
    <col min="4870" max="4870" width="8.36328125" style="3" customWidth="1"/>
    <col min="4871" max="4871" width="6.7265625" style="3" customWidth="1"/>
    <col min="4872" max="4872" width="10" style="3" customWidth="1"/>
    <col min="4873" max="4875" width="9.90625" style="3" customWidth="1"/>
    <col min="4876" max="5120" width="6.453125" style="3"/>
    <col min="5121" max="5121" width="10" style="3" customWidth="1"/>
    <col min="5122" max="5124" width="10.36328125" style="3" customWidth="1"/>
    <col min="5125" max="5125" width="8.7265625" style="3" customWidth="1"/>
    <col min="5126" max="5126" width="8.36328125" style="3" customWidth="1"/>
    <col min="5127" max="5127" width="6.7265625" style="3" customWidth="1"/>
    <col min="5128" max="5128" width="10" style="3" customWidth="1"/>
    <col min="5129" max="5131" width="9.90625" style="3" customWidth="1"/>
    <col min="5132" max="5376" width="6.453125" style="3"/>
    <col min="5377" max="5377" width="10" style="3" customWidth="1"/>
    <col min="5378" max="5380" width="10.36328125" style="3" customWidth="1"/>
    <col min="5381" max="5381" width="8.7265625" style="3" customWidth="1"/>
    <col min="5382" max="5382" width="8.36328125" style="3" customWidth="1"/>
    <col min="5383" max="5383" width="6.7265625" style="3" customWidth="1"/>
    <col min="5384" max="5384" width="10" style="3" customWidth="1"/>
    <col min="5385" max="5387" width="9.90625" style="3" customWidth="1"/>
    <col min="5388" max="5632" width="6.453125" style="3"/>
    <col min="5633" max="5633" width="10" style="3" customWidth="1"/>
    <col min="5634" max="5636" width="10.36328125" style="3" customWidth="1"/>
    <col min="5637" max="5637" width="8.7265625" style="3" customWidth="1"/>
    <col min="5638" max="5638" width="8.36328125" style="3" customWidth="1"/>
    <col min="5639" max="5639" width="6.7265625" style="3" customWidth="1"/>
    <col min="5640" max="5640" width="10" style="3" customWidth="1"/>
    <col min="5641" max="5643" width="9.90625" style="3" customWidth="1"/>
    <col min="5644" max="5888" width="6.453125" style="3"/>
    <col min="5889" max="5889" width="10" style="3" customWidth="1"/>
    <col min="5890" max="5892" width="10.36328125" style="3" customWidth="1"/>
    <col min="5893" max="5893" width="8.7265625" style="3" customWidth="1"/>
    <col min="5894" max="5894" width="8.36328125" style="3" customWidth="1"/>
    <col min="5895" max="5895" width="6.7265625" style="3" customWidth="1"/>
    <col min="5896" max="5896" width="10" style="3" customWidth="1"/>
    <col min="5897" max="5899" width="9.90625" style="3" customWidth="1"/>
    <col min="5900" max="6144" width="6.453125" style="3"/>
    <col min="6145" max="6145" width="10" style="3" customWidth="1"/>
    <col min="6146" max="6148" width="10.36328125" style="3" customWidth="1"/>
    <col min="6149" max="6149" width="8.7265625" style="3" customWidth="1"/>
    <col min="6150" max="6150" width="8.36328125" style="3" customWidth="1"/>
    <col min="6151" max="6151" width="6.7265625" style="3" customWidth="1"/>
    <col min="6152" max="6152" width="10" style="3" customWidth="1"/>
    <col min="6153" max="6155" width="9.90625" style="3" customWidth="1"/>
    <col min="6156" max="6400" width="6.453125" style="3"/>
    <col min="6401" max="6401" width="10" style="3" customWidth="1"/>
    <col min="6402" max="6404" width="10.36328125" style="3" customWidth="1"/>
    <col min="6405" max="6405" width="8.7265625" style="3" customWidth="1"/>
    <col min="6406" max="6406" width="8.36328125" style="3" customWidth="1"/>
    <col min="6407" max="6407" width="6.7265625" style="3" customWidth="1"/>
    <col min="6408" max="6408" width="10" style="3" customWidth="1"/>
    <col min="6409" max="6411" width="9.90625" style="3" customWidth="1"/>
    <col min="6412" max="6656" width="6.453125" style="3"/>
    <col min="6657" max="6657" width="10" style="3" customWidth="1"/>
    <col min="6658" max="6660" width="10.36328125" style="3" customWidth="1"/>
    <col min="6661" max="6661" width="8.7265625" style="3" customWidth="1"/>
    <col min="6662" max="6662" width="8.36328125" style="3" customWidth="1"/>
    <col min="6663" max="6663" width="6.7265625" style="3" customWidth="1"/>
    <col min="6664" max="6664" width="10" style="3" customWidth="1"/>
    <col min="6665" max="6667" width="9.90625" style="3" customWidth="1"/>
    <col min="6668" max="6912" width="6.453125" style="3"/>
    <col min="6913" max="6913" width="10" style="3" customWidth="1"/>
    <col min="6914" max="6916" width="10.36328125" style="3" customWidth="1"/>
    <col min="6917" max="6917" width="8.7265625" style="3" customWidth="1"/>
    <col min="6918" max="6918" width="8.36328125" style="3" customWidth="1"/>
    <col min="6919" max="6919" width="6.7265625" style="3" customWidth="1"/>
    <col min="6920" max="6920" width="10" style="3" customWidth="1"/>
    <col min="6921" max="6923" width="9.90625" style="3" customWidth="1"/>
    <col min="6924" max="7168" width="6.453125" style="3"/>
    <col min="7169" max="7169" width="10" style="3" customWidth="1"/>
    <col min="7170" max="7172" width="10.36328125" style="3" customWidth="1"/>
    <col min="7173" max="7173" width="8.7265625" style="3" customWidth="1"/>
    <col min="7174" max="7174" width="8.36328125" style="3" customWidth="1"/>
    <col min="7175" max="7175" width="6.7265625" style="3" customWidth="1"/>
    <col min="7176" max="7176" width="10" style="3" customWidth="1"/>
    <col min="7177" max="7179" width="9.90625" style="3" customWidth="1"/>
    <col min="7180" max="7424" width="6.453125" style="3"/>
    <col min="7425" max="7425" width="10" style="3" customWidth="1"/>
    <col min="7426" max="7428" width="10.36328125" style="3" customWidth="1"/>
    <col min="7429" max="7429" width="8.7265625" style="3" customWidth="1"/>
    <col min="7430" max="7430" width="8.36328125" style="3" customWidth="1"/>
    <col min="7431" max="7431" width="6.7265625" style="3" customWidth="1"/>
    <col min="7432" max="7432" width="10" style="3" customWidth="1"/>
    <col min="7433" max="7435" width="9.90625" style="3" customWidth="1"/>
    <col min="7436" max="7680" width="6.453125" style="3"/>
    <col min="7681" max="7681" width="10" style="3" customWidth="1"/>
    <col min="7682" max="7684" width="10.36328125" style="3" customWidth="1"/>
    <col min="7685" max="7685" width="8.7265625" style="3" customWidth="1"/>
    <col min="7686" max="7686" width="8.36328125" style="3" customWidth="1"/>
    <col min="7687" max="7687" width="6.7265625" style="3" customWidth="1"/>
    <col min="7688" max="7688" width="10" style="3" customWidth="1"/>
    <col min="7689" max="7691" width="9.90625" style="3" customWidth="1"/>
    <col min="7692" max="7936" width="6.453125" style="3"/>
    <col min="7937" max="7937" width="10" style="3" customWidth="1"/>
    <col min="7938" max="7940" width="10.36328125" style="3" customWidth="1"/>
    <col min="7941" max="7941" width="8.7265625" style="3" customWidth="1"/>
    <col min="7942" max="7942" width="8.36328125" style="3" customWidth="1"/>
    <col min="7943" max="7943" width="6.7265625" style="3" customWidth="1"/>
    <col min="7944" max="7944" width="10" style="3" customWidth="1"/>
    <col min="7945" max="7947" width="9.90625" style="3" customWidth="1"/>
    <col min="7948" max="8192" width="6.453125" style="3"/>
    <col min="8193" max="8193" width="10" style="3" customWidth="1"/>
    <col min="8194" max="8196" width="10.36328125" style="3" customWidth="1"/>
    <col min="8197" max="8197" width="8.7265625" style="3" customWidth="1"/>
    <col min="8198" max="8198" width="8.36328125" style="3" customWidth="1"/>
    <col min="8199" max="8199" width="6.7265625" style="3" customWidth="1"/>
    <col min="8200" max="8200" width="10" style="3" customWidth="1"/>
    <col min="8201" max="8203" width="9.90625" style="3" customWidth="1"/>
    <col min="8204" max="8448" width="6.453125" style="3"/>
    <col min="8449" max="8449" width="10" style="3" customWidth="1"/>
    <col min="8450" max="8452" width="10.36328125" style="3" customWidth="1"/>
    <col min="8453" max="8453" width="8.7265625" style="3" customWidth="1"/>
    <col min="8454" max="8454" width="8.36328125" style="3" customWidth="1"/>
    <col min="8455" max="8455" width="6.7265625" style="3" customWidth="1"/>
    <col min="8456" max="8456" width="10" style="3" customWidth="1"/>
    <col min="8457" max="8459" width="9.90625" style="3" customWidth="1"/>
    <col min="8460" max="8704" width="6.453125" style="3"/>
    <col min="8705" max="8705" width="10" style="3" customWidth="1"/>
    <col min="8706" max="8708" width="10.36328125" style="3" customWidth="1"/>
    <col min="8709" max="8709" width="8.7265625" style="3" customWidth="1"/>
    <col min="8710" max="8710" width="8.36328125" style="3" customWidth="1"/>
    <col min="8711" max="8711" width="6.7265625" style="3" customWidth="1"/>
    <col min="8712" max="8712" width="10" style="3" customWidth="1"/>
    <col min="8713" max="8715" width="9.90625" style="3" customWidth="1"/>
    <col min="8716" max="8960" width="6.453125" style="3"/>
    <col min="8961" max="8961" width="10" style="3" customWidth="1"/>
    <col min="8962" max="8964" width="10.36328125" style="3" customWidth="1"/>
    <col min="8965" max="8965" width="8.7265625" style="3" customWidth="1"/>
    <col min="8966" max="8966" width="8.36328125" style="3" customWidth="1"/>
    <col min="8967" max="8967" width="6.7265625" style="3" customWidth="1"/>
    <col min="8968" max="8968" width="10" style="3" customWidth="1"/>
    <col min="8969" max="8971" width="9.90625" style="3" customWidth="1"/>
    <col min="8972" max="9216" width="6.453125" style="3"/>
    <col min="9217" max="9217" width="10" style="3" customWidth="1"/>
    <col min="9218" max="9220" width="10.36328125" style="3" customWidth="1"/>
    <col min="9221" max="9221" width="8.7265625" style="3" customWidth="1"/>
    <col min="9222" max="9222" width="8.36328125" style="3" customWidth="1"/>
    <col min="9223" max="9223" width="6.7265625" style="3" customWidth="1"/>
    <col min="9224" max="9224" width="10" style="3" customWidth="1"/>
    <col min="9225" max="9227" width="9.90625" style="3" customWidth="1"/>
    <col min="9228" max="9472" width="6.453125" style="3"/>
    <col min="9473" max="9473" width="10" style="3" customWidth="1"/>
    <col min="9474" max="9476" width="10.36328125" style="3" customWidth="1"/>
    <col min="9477" max="9477" width="8.7265625" style="3" customWidth="1"/>
    <col min="9478" max="9478" width="8.36328125" style="3" customWidth="1"/>
    <col min="9479" max="9479" width="6.7265625" style="3" customWidth="1"/>
    <col min="9480" max="9480" width="10" style="3" customWidth="1"/>
    <col min="9481" max="9483" width="9.90625" style="3" customWidth="1"/>
    <col min="9484" max="9728" width="6.453125" style="3"/>
    <col min="9729" max="9729" width="10" style="3" customWidth="1"/>
    <col min="9730" max="9732" width="10.36328125" style="3" customWidth="1"/>
    <col min="9733" max="9733" width="8.7265625" style="3" customWidth="1"/>
    <col min="9734" max="9734" width="8.36328125" style="3" customWidth="1"/>
    <col min="9735" max="9735" width="6.7265625" style="3" customWidth="1"/>
    <col min="9736" max="9736" width="10" style="3" customWidth="1"/>
    <col min="9737" max="9739" width="9.90625" style="3" customWidth="1"/>
    <col min="9740" max="9984" width="6.453125" style="3"/>
    <col min="9985" max="9985" width="10" style="3" customWidth="1"/>
    <col min="9986" max="9988" width="10.36328125" style="3" customWidth="1"/>
    <col min="9989" max="9989" width="8.7265625" style="3" customWidth="1"/>
    <col min="9990" max="9990" width="8.36328125" style="3" customWidth="1"/>
    <col min="9991" max="9991" width="6.7265625" style="3" customWidth="1"/>
    <col min="9992" max="9992" width="10" style="3" customWidth="1"/>
    <col min="9993" max="9995" width="9.90625" style="3" customWidth="1"/>
    <col min="9996" max="10240" width="6.453125" style="3"/>
    <col min="10241" max="10241" width="10" style="3" customWidth="1"/>
    <col min="10242" max="10244" width="10.36328125" style="3" customWidth="1"/>
    <col min="10245" max="10245" width="8.7265625" style="3" customWidth="1"/>
    <col min="10246" max="10246" width="8.36328125" style="3" customWidth="1"/>
    <col min="10247" max="10247" width="6.7265625" style="3" customWidth="1"/>
    <col min="10248" max="10248" width="10" style="3" customWidth="1"/>
    <col min="10249" max="10251" width="9.90625" style="3" customWidth="1"/>
    <col min="10252" max="10496" width="6.453125" style="3"/>
    <col min="10497" max="10497" width="10" style="3" customWidth="1"/>
    <col min="10498" max="10500" width="10.36328125" style="3" customWidth="1"/>
    <col min="10501" max="10501" width="8.7265625" style="3" customWidth="1"/>
    <col min="10502" max="10502" width="8.36328125" style="3" customWidth="1"/>
    <col min="10503" max="10503" width="6.7265625" style="3" customWidth="1"/>
    <col min="10504" max="10504" width="10" style="3" customWidth="1"/>
    <col min="10505" max="10507" width="9.90625" style="3" customWidth="1"/>
    <col min="10508" max="10752" width="6.453125" style="3"/>
    <col min="10753" max="10753" width="10" style="3" customWidth="1"/>
    <col min="10754" max="10756" width="10.36328125" style="3" customWidth="1"/>
    <col min="10757" max="10757" width="8.7265625" style="3" customWidth="1"/>
    <col min="10758" max="10758" width="8.36328125" style="3" customWidth="1"/>
    <col min="10759" max="10759" width="6.7265625" style="3" customWidth="1"/>
    <col min="10760" max="10760" width="10" style="3" customWidth="1"/>
    <col min="10761" max="10763" width="9.90625" style="3" customWidth="1"/>
    <col min="10764" max="11008" width="6.453125" style="3"/>
    <col min="11009" max="11009" width="10" style="3" customWidth="1"/>
    <col min="11010" max="11012" width="10.36328125" style="3" customWidth="1"/>
    <col min="11013" max="11013" width="8.7265625" style="3" customWidth="1"/>
    <col min="11014" max="11014" width="8.36328125" style="3" customWidth="1"/>
    <col min="11015" max="11015" width="6.7265625" style="3" customWidth="1"/>
    <col min="11016" max="11016" width="10" style="3" customWidth="1"/>
    <col min="11017" max="11019" width="9.90625" style="3" customWidth="1"/>
    <col min="11020" max="11264" width="6.453125" style="3"/>
    <col min="11265" max="11265" width="10" style="3" customWidth="1"/>
    <col min="11266" max="11268" width="10.36328125" style="3" customWidth="1"/>
    <col min="11269" max="11269" width="8.7265625" style="3" customWidth="1"/>
    <col min="11270" max="11270" width="8.36328125" style="3" customWidth="1"/>
    <col min="11271" max="11271" width="6.7265625" style="3" customWidth="1"/>
    <col min="11272" max="11272" width="10" style="3" customWidth="1"/>
    <col min="11273" max="11275" width="9.90625" style="3" customWidth="1"/>
    <col min="11276" max="11520" width="6.453125" style="3"/>
    <col min="11521" max="11521" width="10" style="3" customWidth="1"/>
    <col min="11522" max="11524" width="10.36328125" style="3" customWidth="1"/>
    <col min="11525" max="11525" width="8.7265625" style="3" customWidth="1"/>
    <col min="11526" max="11526" width="8.36328125" style="3" customWidth="1"/>
    <col min="11527" max="11527" width="6.7265625" style="3" customWidth="1"/>
    <col min="11528" max="11528" width="10" style="3" customWidth="1"/>
    <col min="11529" max="11531" width="9.90625" style="3" customWidth="1"/>
    <col min="11532" max="11776" width="6.453125" style="3"/>
    <col min="11777" max="11777" width="10" style="3" customWidth="1"/>
    <col min="11778" max="11780" width="10.36328125" style="3" customWidth="1"/>
    <col min="11781" max="11781" width="8.7265625" style="3" customWidth="1"/>
    <col min="11782" max="11782" width="8.36328125" style="3" customWidth="1"/>
    <col min="11783" max="11783" width="6.7265625" style="3" customWidth="1"/>
    <col min="11784" max="11784" width="10" style="3" customWidth="1"/>
    <col min="11785" max="11787" width="9.90625" style="3" customWidth="1"/>
    <col min="11788" max="12032" width="6.453125" style="3"/>
    <col min="12033" max="12033" width="10" style="3" customWidth="1"/>
    <col min="12034" max="12036" width="10.36328125" style="3" customWidth="1"/>
    <col min="12037" max="12037" width="8.7265625" style="3" customWidth="1"/>
    <col min="12038" max="12038" width="8.36328125" style="3" customWidth="1"/>
    <col min="12039" max="12039" width="6.7265625" style="3" customWidth="1"/>
    <col min="12040" max="12040" width="10" style="3" customWidth="1"/>
    <col min="12041" max="12043" width="9.90625" style="3" customWidth="1"/>
    <col min="12044" max="12288" width="6.453125" style="3"/>
    <col min="12289" max="12289" width="10" style="3" customWidth="1"/>
    <col min="12290" max="12292" width="10.36328125" style="3" customWidth="1"/>
    <col min="12293" max="12293" width="8.7265625" style="3" customWidth="1"/>
    <col min="12294" max="12294" width="8.36328125" style="3" customWidth="1"/>
    <col min="12295" max="12295" width="6.7265625" style="3" customWidth="1"/>
    <col min="12296" max="12296" width="10" style="3" customWidth="1"/>
    <col min="12297" max="12299" width="9.90625" style="3" customWidth="1"/>
    <col min="12300" max="12544" width="6.453125" style="3"/>
    <col min="12545" max="12545" width="10" style="3" customWidth="1"/>
    <col min="12546" max="12548" width="10.36328125" style="3" customWidth="1"/>
    <col min="12549" max="12549" width="8.7265625" style="3" customWidth="1"/>
    <col min="12550" max="12550" width="8.36328125" style="3" customWidth="1"/>
    <col min="12551" max="12551" width="6.7265625" style="3" customWidth="1"/>
    <col min="12552" max="12552" width="10" style="3" customWidth="1"/>
    <col min="12553" max="12555" width="9.90625" style="3" customWidth="1"/>
    <col min="12556" max="12800" width="6.453125" style="3"/>
    <col min="12801" max="12801" width="10" style="3" customWidth="1"/>
    <col min="12802" max="12804" width="10.36328125" style="3" customWidth="1"/>
    <col min="12805" max="12805" width="8.7265625" style="3" customWidth="1"/>
    <col min="12806" max="12806" width="8.36328125" style="3" customWidth="1"/>
    <col min="12807" max="12807" width="6.7265625" style="3" customWidth="1"/>
    <col min="12808" max="12808" width="10" style="3" customWidth="1"/>
    <col min="12809" max="12811" width="9.90625" style="3" customWidth="1"/>
    <col min="12812" max="13056" width="6.453125" style="3"/>
    <col min="13057" max="13057" width="10" style="3" customWidth="1"/>
    <col min="13058" max="13060" width="10.36328125" style="3" customWidth="1"/>
    <col min="13061" max="13061" width="8.7265625" style="3" customWidth="1"/>
    <col min="13062" max="13062" width="8.36328125" style="3" customWidth="1"/>
    <col min="13063" max="13063" width="6.7265625" style="3" customWidth="1"/>
    <col min="13064" max="13064" width="10" style="3" customWidth="1"/>
    <col min="13065" max="13067" width="9.90625" style="3" customWidth="1"/>
    <col min="13068" max="13312" width="6.453125" style="3"/>
    <col min="13313" max="13313" width="10" style="3" customWidth="1"/>
    <col min="13314" max="13316" width="10.36328125" style="3" customWidth="1"/>
    <col min="13317" max="13317" width="8.7265625" style="3" customWidth="1"/>
    <col min="13318" max="13318" width="8.36328125" style="3" customWidth="1"/>
    <col min="13319" max="13319" width="6.7265625" style="3" customWidth="1"/>
    <col min="13320" max="13320" width="10" style="3" customWidth="1"/>
    <col min="13321" max="13323" width="9.90625" style="3" customWidth="1"/>
    <col min="13324" max="13568" width="6.453125" style="3"/>
    <col min="13569" max="13569" width="10" style="3" customWidth="1"/>
    <col min="13570" max="13572" width="10.36328125" style="3" customWidth="1"/>
    <col min="13573" max="13573" width="8.7265625" style="3" customWidth="1"/>
    <col min="13574" max="13574" width="8.36328125" style="3" customWidth="1"/>
    <col min="13575" max="13575" width="6.7265625" style="3" customWidth="1"/>
    <col min="13576" max="13576" width="10" style="3" customWidth="1"/>
    <col min="13577" max="13579" width="9.90625" style="3" customWidth="1"/>
    <col min="13580" max="13824" width="6.453125" style="3"/>
    <col min="13825" max="13825" width="10" style="3" customWidth="1"/>
    <col min="13826" max="13828" width="10.36328125" style="3" customWidth="1"/>
    <col min="13829" max="13829" width="8.7265625" style="3" customWidth="1"/>
    <col min="13830" max="13830" width="8.36328125" style="3" customWidth="1"/>
    <col min="13831" max="13831" width="6.7265625" style="3" customWidth="1"/>
    <col min="13832" max="13832" width="10" style="3" customWidth="1"/>
    <col min="13833" max="13835" width="9.90625" style="3" customWidth="1"/>
    <col min="13836" max="14080" width="6.453125" style="3"/>
    <col min="14081" max="14081" width="10" style="3" customWidth="1"/>
    <col min="14082" max="14084" width="10.36328125" style="3" customWidth="1"/>
    <col min="14085" max="14085" width="8.7265625" style="3" customWidth="1"/>
    <col min="14086" max="14086" width="8.36328125" style="3" customWidth="1"/>
    <col min="14087" max="14087" width="6.7265625" style="3" customWidth="1"/>
    <col min="14088" max="14088" width="10" style="3" customWidth="1"/>
    <col min="14089" max="14091" width="9.90625" style="3" customWidth="1"/>
    <col min="14092" max="14336" width="6.453125" style="3"/>
    <col min="14337" max="14337" width="10" style="3" customWidth="1"/>
    <col min="14338" max="14340" width="10.36328125" style="3" customWidth="1"/>
    <col min="14341" max="14341" width="8.7265625" style="3" customWidth="1"/>
    <col min="14342" max="14342" width="8.36328125" style="3" customWidth="1"/>
    <col min="14343" max="14343" width="6.7265625" style="3" customWidth="1"/>
    <col min="14344" max="14344" width="10" style="3" customWidth="1"/>
    <col min="14345" max="14347" width="9.90625" style="3" customWidth="1"/>
    <col min="14348" max="14592" width="6.453125" style="3"/>
    <col min="14593" max="14593" width="10" style="3" customWidth="1"/>
    <col min="14594" max="14596" width="10.36328125" style="3" customWidth="1"/>
    <col min="14597" max="14597" width="8.7265625" style="3" customWidth="1"/>
    <col min="14598" max="14598" width="8.36328125" style="3" customWidth="1"/>
    <col min="14599" max="14599" width="6.7265625" style="3" customWidth="1"/>
    <col min="14600" max="14600" width="10" style="3" customWidth="1"/>
    <col min="14601" max="14603" width="9.90625" style="3" customWidth="1"/>
    <col min="14604" max="14848" width="6.453125" style="3"/>
    <col min="14849" max="14849" width="10" style="3" customWidth="1"/>
    <col min="14850" max="14852" width="10.36328125" style="3" customWidth="1"/>
    <col min="14853" max="14853" width="8.7265625" style="3" customWidth="1"/>
    <col min="14854" max="14854" width="8.36328125" style="3" customWidth="1"/>
    <col min="14855" max="14855" width="6.7265625" style="3" customWidth="1"/>
    <col min="14856" max="14856" width="10" style="3" customWidth="1"/>
    <col min="14857" max="14859" width="9.90625" style="3" customWidth="1"/>
    <col min="14860" max="15104" width="6.453125" style="3"/>
    <col min="15105" max="15105" width="10" style="3" customWidth="1"/>
    <col min="15106" max="15108" width="10.36328125" style="3" customWidth="1"/>
    <col min="15109" max="15109" width="8.7265625" style="3" customWidth="1"/>
    <col min="15110" max="15110" width="8.36328125" style="3" customWidth="1"/>
    <col min="15111" max="15111" width="6.7265625" style="3" customWidth="1"/>
    <col min="15112" max="15112" width="10" style="3" customWidth="1"/>
    <col min="15113" max="15115" width="9.90625" style="3" customWidth="1"/>
    <col min="15116" max="15360" width="6.453125" style="3"/>
    <col min="15361" max="15361" width="10" style="3" customWidth="1"/>
    <col min="15362" max="15364" width="10.36328125" style="3" customWidth="1"/>
    <col min="15365" max="15365" width="8.7265625" style="3" customWidth="1"/>
    <col min="15366" max="15366" width="8.36328125" style="3" customWidth="1"/>
    <col min="15367" max="15367" width="6.7265625" style="3" customWidth="1"/>
    <col min="15368" max="15368" width="10" style="3" customWidth="1"/>
    <col min="15369" max="15371" width="9.90625" style="3" customWidth="1"/>
    <col min="15372" max="15616" width="6.453125" style="3"/>
    <col min="15617" max="15617" width="10" style="3" customWidth="1"/>
    <col min="15618" max="15620" width="10.36328125" style="3" customWidth="1"/>
    <col min="15621" max="15621" width="8.7265625" style="3" customWidth="1"/>
    <col min="15622" max="15622" width="8.36328125" style="3" customWidth="1"/>
    <col min="15623" max="15623" width="6.7265625" style="3" customWidth="1"/>
    <col min="15624" max="15624" width="10" style="3" customWidth="1"/>
    <col min="15625" max="15627" width="9.90625" style="3" customWidth="1"/>
    <col min="15628" max="15872" width="6.453125" style="3"/>
    <col min="15873" max="15873" width="10" style="3" customWidth="1"/>
    <col min="15874" max="15876" width="10.36328125" style="3" customWidth="1"/>
    <col min="15877" max="15877" width="8.7265625" style="3" customWidth="1"/>
    <col min="15878" max="15878" width="8.36328125" style="3" customWidth="1"/>
    <col min="15879" max="15879" width="6.7265625" style="3" customWidth="1"/>
    <col min="15880" max="15880" width="10" style="3" customWidth="1"/>
    <col min="15881" max="15883" width="9.90625" style="3" customWidth="1"/>
    <col min="15884" max="16128" width="6.453125" style="3"/>
    <col min="16129" max="16129" width="10" style="3" customWidth="1"/>
    <col min="16130" max="16132" width="10.36328125" style="3" customWidth="1"/>
    <col min="16133" max="16133" width="8.7265625" style="3" customWidth="1"/>
    <col min="16134" max="16134" width="8.36328125" style="3" customWidth="1"/>
    <col min="16135" max="16135" width="6.7265625" style="3" customWidth="1"/>
    <col min="16136" max="16136" width="10" style="3" customWidth="1"/>
    <col min="16137" max="16139" width="9.90625" style="3" customWidth="1"/>
    <col min="16140" max="16384" width="6.453125" style="3"/>
  </cols>
  <sheetData>
    <row r="1" spans="1:11">
      <c r="A1" s="350" t="s">
        <v>220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</row>
    <row r="2" spans="1:11" ht="42" customHeight="1">
      <c r="A2" s="368" t="s">
        <v>221</v>
      </c>
      <c r="B2" s="368" t="s">
        <v>86</v>
      </c>
      <c r="C2" s="40" t="s">
        <v>214</v>
      </c>
      <c r="D2" s="41"/>
      <c r="E2" s="42"/>
      <c r="F2" s="353" t="s">
        <v>222</v>
      </c>
      <c r="G2" s="369" t="s">
        <v>223</v>
      </c>
      <c r="H2" s="370" t="s">
        <v>224</v>
      </c>
      <c r="I2" s="371"/>
      <c r="J2" s="371"/>
      <c r="K2" s="372"/>
    </row>
    <row r="3" spans="1:11" ht="28.5" customHeight="1">
      <c r="A3" s="17"/>
      <c r="B3" s="17"/>
      <c r="C3" s="32" t="s">
        <v>86</v>
      </c>
      <c r="D3" s="32" t="s">
        <v>225</v>
      </c>
      <c r="E3" s="373" t="s">
        <v>226</v>
      </c>
      <c r="F3" s="373" t="s">
        <v>227</v>
      </c>
      <c r="G3" s="374" t="s">
        <v>227</v>
      </c>
      <c r="H3" s="374" t="s">
        <v>227</v>
      </c>
      <c r="I3" s="374" t="s">
        <v>228</v>
      </c>
      <c r="J3" s="374" t="s">
        <v>229</v>
      </c>
      <c r="K3" s="375" t="s">
        <v>230</v>
      </c>
    </row>
    <row r="4" spans="1:11" ht="23.65" customHeight="1">
      <c r="A4" s="376" t="s">
        <v>231</v>
      </c>
      <c r="B4" s="377">
        <v>5437451</v>
      </c>
      <c r="C4" s="285">
        <v>1749837</v>
      </c>
      <c r="D4" s="285">
        <v>1565636</v>
      </c>
      <c r="E4" s="285">
        <v>184201</v>
      </c>
      <c r="F4" s="285">
        <v>352030</v>
      </c>
      <c r="G4" s="285">
        <v>1435</v>
      </c>
      <c r="H4" s="285">
        <v>3334149</v>
      </c>
      <c r="I4" s="378" t="s">
        <v>232</v>
      </c>
      <c r="J4" s="378" t="s">
        <v>232</v>
      </c>
      <c r="K4" s="379" t="s">
        <v>232</v>
      </c>
    </row>
    <row r="5" spans="1:11" ht="13.9" customHeight="1">
      <c r="A5" s="380">
        <v>55</v>
      </c>
      <c r="B5" s="381">
        <v>6486428</v>
      </c>
      <c r="C5" s="292">
        <v>1913564</v>
      </c>
      <c r="D5" s="292">
        <v>1739999</v>
      </c>
      <c r="E5" s="292">
        <v>173565</v>
      </c>
      <c r="F5" s="292">
        <v>220607</v>
      </c>
      <c r="G5" s="292">
        <v>292</v>
      </c>
      <c r="H5" s="292">
        <v>4164946</v>
      </c>
      <c r="I5" s="382" t="s">
        <v>232</v>
      </c>
      <c r="J5" s="382" t="s">
        <v>232</v>
      </c>
      <c r="K5" s="383" t="s">
        <v>232</v>
      </c>
    </row>
    <row r="6" spans="1:11" ht="13.9" customHeight="1">
      <c r="A6" s="380">
        <v>60</v>
      </c>
      <c r="B6" s="381">
        <v>7536267</v>
      </c>
      <c r="C6" s="292">
        <v>1873808</v>
      </c>
      <c r="D6" s="292">
        <v>1406932</v>
      </c>
      <c r="E6" s="292">
        <v>466876</v>
      </c>
      <c r="F6" s="292">
        <v>153143</v>
      </c>
      <c r="G6" s="292">
        <v>135</v>
      </c>
      <c r="H6" s="292">
        <v>5509181</v>
      </c>
      <c r="I6" s="382" t="s">
        <v>232</v>
      </c>
      <c r="J6" s="382" t="s">
        <v>232</v>
      </c>
      <c r="K6" s="383" t="s">
        <v>232</v>
      </c>
    </row>
    <row r="7" spans="1:11" ht="13.9" customHeight="1">
      <c r="A7" s="384" t="s">
        <v>233</v>
      </c>
      <c r="B7" s="381">
        <v>7863372</v>
      </c>
      <c r="C7" s="292">
        <v>1816142</v>
      </c>
      <c r="D7" s="292">
        <v>1349829</v>
      </c>
      <c r="E7" s="292">
        <v>466313</v>
      </c>
      <c r="F7" s="292">
        <v>103567</v>
      </c>
      <c r="G7" s="292">
        <v>22</v>
      </c>
      <c r="H7" s="292">
        <v>5943641</v>
      </c>
      <c r="I7" s="382" t="s">
        <v>232</v>
      </c>
      <c r="J7" s="382" t="s">
        <v>232</v>
      </c>
      <c r="K7" s="383" t="s">
        <v>232</v>
      </c>
    </row>
    <row r="8" spans="1:11" ht="13.9" hidden="1" customHeight="1">
      <c r="A8" s="380">
        <v>3</v>
      </c>
      <c r="B8" s="381">
        <v>7871016</v>
      </c>
      <c r="C8" s="292">
        <v>1832477</v>
      </c>
      <c r="D8" s="292">
        <v>1293470</v>
      </c>
      <c r="E8" s="292">
        <v>539007</v>
      </c>
      <c r="F8" s="292">
        <v>96116</v>
      </c>
      <c r="G8" s="292">
        <v>146</v>
      </c>
      <c r="H8" s="292">
        <v>5942277</v>
      </c>
      <c r="I8" s="382" t="s">
        <v>232</v>
      </c>
      <c r="J8" s="382" t="s">
        <v>232</v>
      </c>
      <c r="K8" s="383" t="s">
        <v>232</v>
      </c>
    </row>
    <row r="9" spans="1:11" ht="13.9" hidden="1" customHeight="1">
      <c r="A9" s="380">
        <v>4</v>
      </c>
      <c r="B9" s="381">
        <v>7845015</v>
      </c>
      <c r="C9" s="292">
        <v>1842751</v>
      </c>
      <c r="D9" s="292">
        <v>1194701</v>
      </c>
      <c r="E9" s="292">
        <v>648050</v>
      </c>
      <c r="F9" s="292">
        <v>86087</v>
      </c>
      <c r="G9" s="292">
        <v>48</v>
      </c>
      <c r="H9" s="292">
        <v>5916129</v>
      </c>
      <c r="I9" s="382" t="s">
        <v>232</v>
      </c>
      <c r="J9" s="382" t="s">
        <v>232</v>
      </c>
      <c r="K9" s="383" t="s">
        <v>232</v>
      </c>
    </row>
    <row r="10" spans="1:11" ht="13.9" hidden="1" customHeight="1">
      <c r="A10" s="380">
        <v>5</v>
      </c>
      <c r="B10" s="381">
        <v>7815330</v>
      </c>
      <c r="C10" s="292">
        <v>1828208</v>
      </c>
      <c r="D10" s="292">
        <v>1283607</v>
      </c>
      <c r="E10" s="292">
        <v>544601</v>
      </c>
      <c r="F10" s="292">
        <v>81308</v>
      </c>
      <c r="G10" s="292">
        <v>98</v>
      </c>
      <c r="H10" s="292">
        <v>5905716</v>
      </c>
      <c r="I10" s="382" t="s">
        <v>232</v>
      </c>
      <c r="J10" s="382" t="s">
        <v>232</v>
      </c>
      <c r="K10" s="383" t="s">
        <v>232</v>
      </c>
    </row>
    <row r="11" spans="1:11" ht="13.9" hidden="1" customHeight="1">
      <c r="A11" s="380">
        <v>6</v>
      </c>
      <c r="B11" s="381">
        <v>7822361</v>
      </c>
      <c r="C11" s="292">
        <v>1806689</v>
      </c>
      <c r="D11" s="292">
        <v>1256355</v>
      </c>
      <c r="E11" s="292">
        <v>550334</v>
      </c>
      <c r="F11" s="292">
        <v>72500</v>
      </c>
      <c r="G11" s="292">
        <v>169</v>
      </c>
      <c r="H11" s="292">
        <v>5943003</v>
      </c>
      <c r="I11" s="382" t="s">
        <v>232</v>
      </c>
      <c r="J11" s="382" t="s">
        <v>232</v>
      </c>
      <c r="K11" s="383" t="s">
        <v>232</v>
      </c>
    </row>
    <row r="12" spans="1:11" ht="13.9" customHeight="1">
      <c r="A12" s="380">
        <v>7</v>
      </c>
      <c r="B12" s="381">
        <v>7793872</v>
      </c>
      <c r="C12" s="292">
        <v>1762909</v>
      </c>
      <c r="D12" s="292">
        <v>1231932</v>
      </c>
      <c r="E12" s="292">
        <v>530977</v>
      </c>
      <c r="F12" s="292">
        <v>71519</v>
      </c>
      <c r="G12" s="292">
        <v>60</v>
      </c>
      <c r="H12" s="292">
        <v>5959384</v>
      </c>
      <c r="I12" s="382" t="s">
        <v>232</v>
      </c>
      <c r="J12" s="382" t="s">
        <v>232</v>
      </c>
      <c r="K12" s="383" t="s">
        <v>232</v>
      </c>
    </row>
    <row r="13" spans="1:11" ht="13.9" customHeight="1">
      <c r="A13" s="380">
        <v>8</v>
      </c>
      <c r="B13" s="381">
        <v>7865119</v>
      </c>
      <c r="C13" s="292">
        <v>1758426</v>
      </c>
      <c r="D13" s="292">
        <v>1227984</v>
      </c>
      <c r="E13" s="292">
        <v>530442</v>
      </c>
      <c r="F13" s="292">
        <v>61983</v>
      </c>
      <c r="G13" s="292">
        <v>163</v>
      </c>
      <c r="H13" s="292">
        <v>6044547</v>
      </c>
      <c r="I13" s="382" t="s">
        <v>232</v>
      </c>
      <c r="J13" s="382" t="s">
        <v>232</v>
      </c>
      <c r="K13" s="383" t="s">
        <v>232</v>
      </c>
    </row>
    <row r="14" spans="1:11" ht="13.9" customHeight="1">
      <c r="A14" s="380">
        <v>9</v>
      </c>
      <c r="B14" s="381">
        <v>7764920</v>
      </c>
      <c r="C14" s="292">
        <v>1726951</v>
      </c>
      <c r="D14" s="292">
        <v>1215899</v>
      </c>
      <c r="E14" s="292">
        <v>511052</v>
      </c>
      <c r="F14" s="292">
        <v>54048</v>
      </c>
      <c r="G14" s="292">
        <v>100</v>
      </c>
      <c r="H14" s="292">
        <v>5983821</v>
      </c>
      <c r="I14" s="382" t="s">
        <v>232</v>
      </c>
      <c r="J14" s="382" t="s">
        <v>232</v>
      </c>
      <c r="K14" s="383" t="s">
        <v>232</v>
      </c>
    </row>
    <row r="15" spans="1:11" ht="13.9" customHeight="1">
      <c r="A15" s="380">
        <v>10</v>
      </c>
      <c r="B15" s="381">
        <v>7680726</v>
      </c>
      <c r="C15" s="292">
        <v>1697292</v>
      </c>
      <c r="D15" s="292">
        <v>1192937</v>
      </c>
      <c r="E15" s="292">
        <v>504355</v>
      </c>
      <c r="F15" s="292">
        <v>46505</v>
      </c>
      <c r="G15" s="292">
        <v>281</v>
      </c>
      <c r="H15" s="292">
        <v>5936648</v>
      </c>
      <c r="I15" s="382" t="s">
        <v>232</v>
      </c>
      <c r="J15" s="382" t="s">
        <v>232</v>
      </c>
      <c r="K15" s="383" t="s">
        <v>232</v>
      </c>
    </row>
    <row r="16" spans="1:11" ht="13.9" customHeight="1">
      <c r="A16" s="385" t="s">
        <v>234</v>
      </c>
      <c r="B16" s="292">
        <v>7650295</v>
      </c>
      <c r="C16" s="292">
        <v>1702366</v>
      </c>
      <c r="D16" s="292">
        <v>1178959</v>
      </c>
      <c r="E16" s="292">
        <v>523407</v>
      </c>
      <c r="F16" s="292">
        <v>44662</v>
      </c>
      <c r="G16" s="292">
        <v>0</v>
      </c>
      <c r="H16" s="292">
        <v>5903267</v>
      </c>
      <c r="I16" s="382" t="s">
        <v>232</v>
      </c>
      <c r="J16" s="382" t="s">
        <v>232</v>
      </c>
      <c r="K16" s="383" t="s">
        <v>232</v>
      </c>
    </row>
    <row r="17" spans="1:11" ht="13.9" customHeight="1">
      <c r="A17" s="385" t="s">
        <v>235</v>
      </c>
      <c r="B17" s="292">
        <v>7645340</v>
      </c>
      <c r="C17" s="292">
        <v>1699421</v>
      </c>
      <c r="D17" s="292">
        <v>1172308</v>
      </c>
      <c r="E17" s="292">
        <v>527113</v>
      </c>
      <c r="F17" s="292">
        <v>36892</v>
      </c>
      <c r="G17" s="292">
        <v>361</v>
      </c>
      <c r="H17" s="292">
        <v>5908666</v>
      </c>
      <c r="I17" s="382" t="s">
        <v>232</v>
      </c>
      <c r="J17" s="382" t="s">
        <v>232</v>
      </c>
      <c r="K17" s="383" t="s">
        <v>232</v>
      </c>
    </row>
    <row r="18" spans="1:11" ht="13.9" customHeight="1">
      <c r="A18" s="385" t="s">
        <v>236</v>
      </c>
      <c r="B18" s="292">
        <v>7627386</v>
      </c>
      <c r="C18" s="292">
        <v>1704786</v>
      </c>
      <c r="D18" s="292">
        <v>1175351</v>
      </c>
      <c r="E18" s="292">
        <v>529435</v>
      </c>
      <c r="F18" s="292">
        <v>29835</v>
      </c>
      <c r="G18" s="292">
        <v>352</v>
      </c>
      <c r="H18" s="292">
        <v>5892413</v>
      </c>
      <c r="I18" s="292">
        <v>4071704</v>
      </c>
      <c r="J18" s="292">
        <v>1820709</v>
      </c>
      <c r="K18" s="383" t="s">
        <v>232</v>
      </c>
    </row>
    <row r="19" spans="1:11" ht="13.9" customHeight="1">
      <c r="A19" s="385" t="s">
        <v>237</v>
      </c>
      <c r="B19" s="292">
        <v>7518365</v>
      </c>
      <c r="C19" s="292">
        <v>1689464</v>
      </c>
      <c r="D19" s="292">
        <v>1166252</v>
      </c>
      <c r="E19" s="292">
        <v>523212</v>
      </c>
      <c r="F19" s="292">
        <v>27198</v>
      </c>
      <c r="G19" s="292">
        <v>555</v>
      </c>
      <c r="H19" s="292">
        <v>5801148</v>
      </c>
      <c r="I19" s="292">
        <v>3950071</v>
      </c>
      <c r="J19" s="292">
        <v>1851077</v>
      </c>
      <c r="K19" s="383" t="s">
        <v>232</v>
      </c>
    </row>
    <row r="20" spans="1:11" ht="13.9" customHeight="1">
      <c r="A20" s="385" t="s">
        <v>238</v>
      </c>
      <c r="B20" s="292">
        <v>7472224</v>
      </c>
      <c r="C20" s="292">
        <v>1708826</v>
      </c>
      <c r="D20" s="292">
        <v>1393629</v>
      </c>
      <c r="E20" s="292">
        <v>315197</v>
      </c>
      <c r="F20" s="292">
        <v>21469</v>
      </c>
      <c r="G20" s="292">
        <v>1008</v>
      </c>
      <c r="H20" s="292">
        <v>5740921</v>
      </c>
      <c r="I20" s="292">
        <v>3855510</v>
      </c>
      <c r="J20" s="292">
        <v>1885411</v>
      </c>
      <c r="K20" s="383" t="s">
        <v>232</v>
      </c>
    </row>
    <row r="21" spans="1:11" ht="13.9" customHeight="1">
      <c r="A21" s="385" t="s">
        <v>239</v>
      </c>
      <c r="B21" s="292">
        <v>7490915</v>
      </c>
      <c r="C21" s="292">
        <v>1699104</v>
      </c>
      <c r="D21" s="292">
        <v>1406922</v>
      </c>
      <c r="E21" s="292">
        <v>292182</v>
      </c>
      <c r="F21" s="292">
        <v>17606</v>
      </c>
      <c r="G21" s="292">
        <v>712</v>
      </c>
      <c r="H21" s="292">
        <v>5773493</v>
      </c>
      <c r="I21" s="292">
        <v>3797452</v>
      </c>
      <c r="J21" s="292">
        <v>1976041</v>
      </c>
      <c r="K21" s="383" t="s">
        <v>232</v>
      </c>
    </row>
    <row r="22" spans="1:11" ht="13.9" customHeight="1">
      <c r="A22" s="385" t="s">
        <v>240</v>
      </c>
      <c r="B22" s="292">
        <v>7427827</v>
      </c>
      <c r="C22" s="292">
        <v>1695612</v>
      </c>
      <c r="D22" s="292">
        <v>1396307</v>
      </c>
      <c r="E22" s="292">
        <v>299305</v>
      </c>
      <c r="F22" s="292">
        <v>16830</v>
      </c>
      <c r="G22" s="292">
        <v>483</v>
      </c>
      <c r="H22" s="292">
        <v>5714902</v>
      </c>
      <c r="I22" s="292">
        <v>3736510</v>
      </c>
      <c r="J22" s="292">
        <v>1978392</v>
      </c>
      <c r="K22" s="383" t="s">
        <v>232</v>
      </c>
    </row>
    <row r="23" spans="1:11">
      <c r="A23" s="385" t="s">
        <v>241</v>
      </c>
      <c r="B23" s="292">
        <v>7291569</v>
      </c>
      <c r="C23" s="292">
        <v>1699308</v>
      </c>
      <c r="D23" s="292">
        <v>1387300</v>
      </c>
      <c r="E23" s="292">
        <v>312008</v>
      </c>
      <c r="F23" s="292">
        <v>13650</v>
      </c>
      <c r="G23" s="292">
        <v>248</v>
      </c>
      <c r="H23" s="292">
        <v>5578363</v>
      </c>
      <c r="I23" s="292">
        <v>3654359</v>
      </c>
      <c r="J23" s="292">
        <v>1924004</v>
      </c>
      <c r="K23" s="386">
        <v>733556</v>
      </c>
    </row>
    <row r="24" spans="1:11">
      <c r="A24" s="385" t="s">
        <v>242</v>
      </c>
      <c r="B24" s="292">
        <v>7083219</v>
      </c>
      <c r="C24" s="292">
        <v>1652369</v>
      </c>
      <c r="D24" s="292">
        <v>1373459</v>
      </c>
      <c r="E24" s="292">
        <v>278910</v>
      </c>
      <c r="F24" s="292">
        <v>12036</v>
      </c>
      <c r="G24" s="292">
        <v>123</v>
      </c>
      <c r="H24" s="292">
        <v>5418691</v>
      </c>
      <c r="I24" s="292">
        <v>3576893</v>
      </c>
      <c r="J24" s="292">
        <v>1841798</v>
      </c>
      <c r="K24" s="386">
        <v>670087</v>
      </c>
    </row>
    <row r="25" spans="1:11">
      <c r="A25" s="385" t="s">
        <v>243</v>
      </c>
      <c r="B25" s="292">
        <v>6959839</v>
      </c>
      <c r="C25" s="292">
        <v>1655253</v>
      </c>
      <c r="D25" s="292">
        <v>1380744</v>
      </c>
      <c r="E25" s="292">
        <v>274509</v>
      </c>
      <c r="F25" s="292">
        <v>9224</v>
      </c>
      <c r="G25" s="292">
        <v>75</v>
      </c>
      <c r="H25" s="292">
        <v>5295287</v>
      </c>
      <c r="I25" s="292">
        <v>3462361</v>
      </c>
      <c r="J25" s="292">
        <v>1832926</v>
      </c>
      <c r="K25" s="386">
        <v>628978</v>
      </c>
    </row>
    <row r="26" spans="1:11">
      <c r="A26" s="385" t="s">
        <v>244</v>
      </c>
      <c r="B26" s="292">
        <v>6825341</v>
      </c>
      <c r="C26" s="292">
        <v>1626950</v>
      </c>
      <c r="D26" s="292">
        <v>1370029</v>
      </c>
      <c r="E26" s="292">
        <v>256921</v>
      </c>
      <c r="F26" s="292">
        <v>10516</v>
      </c>
      <c r="G26" s="292">
        <v>0</v>
      </c>
      <c r="H26" s="292">
        <v>5187875</v>
      </c>
      <c r="I26" s="292">
        <v>3404125</v>
      </c>
      <c r="J26" s="292">
        <v>1783750</v>
      </c>
      <c r="K26" s="386">
        <v>566885</v>
      </c>
    </row>
    <row r="27" spans="1:11">
      <c r="A27" s="385" t="s">
        <v>245</v>
      </c>
      <c r="B27" s="292">
        <v>6839434</v>
      </c>
      <c r="C27" s="292">
        <v>1604908</v>
      </c>
      <c r="D27" s="292">
        <v>1358930</v>
      </c>
      <c r="E27" s="292">
        <v>245978</v>
      </c>
      <c r="F27" s="292">
        <v>11729</v>
      </c>
      <c r="G27" s="292">
        <v>96</v>
      </c>
      <c r="H27" s="292">
        <v>5222701</v>
      </c>
      <c r="I27" s="292">
        <v>3464041</v>
      </c>
      <c r="J27" s="292">
        <v>1758660</v>
      </c>
      <c r="K27" s="386">
        <v>515153</v>
      </c>
    </row>
    <row r="28" spans="1:11">
      <c r="A28" s="385" t="s">
        <v>246</v>
      </c>
      <c r="B28" s="292">
        <v>6726354</v>
      </c>
      <c r="C28" s="292">
        <v>1572429</v>
      </c>
      <c r="D28" s="292">
        <v>1334683</v>
      </c>
      <c r="E28" s="292">
        <v>237746</v>
      </c>
      <c r="F28" s="292">
        <v>11008</v>
      </c>
      <c r="G28" s="292">
        <v>165</v>
      </c>
      <c r="H28" s="292">
        <v>5142752</v>
      </c>
      <c r="I28" s="292">
        <v>3436878</v>
      </c>
      <c r="J28" s="292">
        <v>1705874</v>
      </c>
      <c r="K28" s="386">
        <v>461792</v>
      </c>
    </row>
    <row r="29" spans="1:11">
      <c r="A29" s="385" t="s">
        <v>247</v>
      </c>
      <c r="B29" s="292">
        <v>6638811</v>
      </c>
      <c r="C29" s="292">
        <v>1549061</v>
      </c>
      <c r="D29" s="292">
        <v>1315243</v>
      </c>
      <c r="E29" s="292">
        <v>233818</v>
      </c>
      <c r="F29" s="292">
        <v>8571</v>
      </c>
      <c r="G29" s="292">
        <v>67</v>
      </c>
      <c r="H29" s="292">
        <v>5081112</v>
      </c>
      <c r="I29" s="292">
        <v>3383974</v>
      </c>
      <c r="J29" s="292">
        <v>1697138</v>
      </c>
      <c r="K29" s="386">
        <v>430743</v>
      </c>
    </row>
    <row r="30" spans="1:11">
      <c r="A30" s="385" t="s">
        <v>248</v>
      </c>
      <c r="B30" s="381">
        <v>6507891</v>
      </c>
      <c r="C30" s="292">
        <v>1516629</v>
      </c>
      <c r="D30" s="292">
        <v>1288772</v>
      </c>
      <c r="E30" s="292">
        <v>227857</v>
      </c>
      <c r="F30" s="292">
        <v>7170</v>
      </c>
      <c r="G30" s="292">
        <v>358</v>
      </c>
      <c r="H30" s="292">
        <v>4983734</v>
      </c>
      <c r="I30" s="292">
        <v>3321222</v>
      </c>
      <c r="J30" s="292">
        <v>1662512</v>
      </c>
      <c r="K30" s="386">
        <v>404433</v>
      </c>
    </row>
    <row r="31" spans="1:11">
      <c r="A31" s="385" t="s">
        <v>249</v>
      </c>
      <c r="B31" s="292">
        <v>6411196</v>
      </c>
      <c r="C31" s="292">
        <v>1481280</v>
      </c>
      <c r="D31" s="292">
        <v>1252334</v>
      </c>
      <c r="E31" s="292">
        <v>228964</v>
      </c>
      <c r="F31" s="292">
        <v>6008</v>
      </c>
      <c r="G31" s="292">
        <v>69</v>
      </c>
      <c r="H31" s="292">
        <v>4923839</v>
      </c>
      <c r="I31" s="292">
        <v>3258172</v>
      </c>
      <c r="J31" s="292">
        <v>1665667</v>
      </c>
      <c r="K31" s="386">
        <v>372940</v>
      </c>
    </row>
    <row r="32" spans="1:11">
      <c r="A32" s="387" t="s">
        <v>250</v>
      </c>
      <c r="B32" s="334">
        <v>6323008</v>
      </c>
      <c r="C32" s="334">
        <v>1446986</v>
      </c>
      <c r="D32" s="334">
        <v>1221860</v>
      </c>
      <c r="E32" s="334">
        <v>225126</v>
      </c>
      <c r="F32" s="334">
        <v>5072</v>
      </c>
      <c r="G32" s="334">
        <v>184</v>
      </c>
      <c r="H32" s="334">
        <v>4870766</v>
      </c>
      <c r="I32" s="334">
        <v>3225149</v>
      </c>
      <c r="J32" s="334">
        <v>1645617</v>
      </c>
      <c r="K32" s="388">
        <v>336907</v>
      </c>
    </row>
    <row r="33" spans="1:11">
      <c r="A33" s="387" t="s">
        <v>251</v>
      </c>
      <c r="B33" s="334">
        <v>6255437</v>
      </c>
      <c r="C33" s="334">
        <v>1423922</v>
      </c>
      <c r="D33" s="334">
        <v>1203013</v>
      </c>
      <c r="E33" s="334">
        <v>220909</v>
      </c>
      <c r="F33" s="334">
        <v>4190</v>
      </c>
      <c r="G33" s="334">
        <v>91</v>
      </c>
      <c r="H33" s="334">
        <v>4827234</v>
      </c>
      <c r="I33" s="334">
        <v>3193541</v>
      </c>
      <c r="J33" s="334">
        <v>1633693</v>
      </c>
      <c r="K33" s="388">
        <v>271135</v>
      </c>
    </row>
    <row r="34" spans="1:11">
      <c r="A34" s="387" t="s">
        <v>252</v>
      </c>
      <c r="B34" s="334">
        <v>6194672</v>
      </c>
      <c r="C34" s="334">
        <v>1384180</v>
      </c>
      <c r="D34" s="334">
        <v>1166903</v>
      </c>
      <c r="E34" s="334">
        <v>217277</v>
      </c>
      <c r="F34" s="334">
        <v>4595</v>
      </c>
      <c r="G34" s="334">
        <v>106</v>
      </c>
      <c r="H34" s="334">
        <v>4805791</v>
      </c>
      <c r="I34" s="334">
        <v>3229269</v>
      </c>
      <c r="J34" s="334">
        <v>1576522</v>
      </c>
      <c r="K34" s="388">
        <v>222864</v>
      </c>
    </row>
    <row r="35" spans="1:11">
      <c r="A35" s="387" t="s">
        <v>253</v>
      </c>
      <c r="B35" s="334">
        <v>6148690</v>
      </c>
      <c r="C35" s="334">
        <v>1348966</v>
      </c>
      <c r="D35" s="334">
        <v>1128162</v>
      </c>
      <c r="E35" s="334">
        <v>220804</v>
      </c>
      <c r="F35" s="334">
        <v>3712</v>
      </c>
      <c r="G35" s="334">
        <v>221</v>
      </c>
      <c r="H35" s="334">
        <v>4795791</v>
      </c>
      <c r="I35" s="334">
        <v>3229024</v>
      </c>
      <c r="J35" s="334">
        <v>1566767</v>
      </c>
      <c r="K35" s="388">
        <v>194055</v>
      </c>
    </row>
    <row r="36" spans="1:11">
      <c r="A36" s="387" t="s">
        <v>254</v>
      </c>
      <c r="B36" s="334">
        <v>6018325</v>
      </c>
      <c r="C36" s="334">
        <v>1329039</v>
      </c>
      <c r="D36" s="334">
        <v>1109643</v>
      </c>
      <c r="E36" s="334">
        <v>219396</v>
      </c>
      <c r="F36" s="334">
        <v>3976</v>
      </c>
      <c r="G36" s="334">
        <v>126</v>
      </c>
      <c r="H36" s="334">
        <v>4685184</v>
      </c>
      <c r="I36" s="334">
        <v>3202000</v>
      </c>
      <c r="J36" s="334">
        <v>1483184</v>
      </c>
      <c r="K36" s="388">
        <v>152441</v>
      </c>
    </row>
    <row r="37" spans="1:11">
      <c r="A37" s="387" t="s">
        <v>255</v>
      </c>
      <c r="B37" s="334">
        <v>5697310</v>
      </c>
      <c r="C37" s="334">
        <v>1289281</v>
      </c>
      <c r="D37" s="334">
        <v>1072454</v>
      </c>
      <c r="E37" s="334">
        <v>216827</v>
      </c>
      <c r="F37" s="334">
        <v>4366</v>
      </c>
      <c r="G37" s="334">
        <v>2998</v>
      </c>
      <c r="H37" s="334">
        <v>4400665</v>
      </c>
      <c r="I37" s="334">
        <v>3018159</v>
      </c>
      <c r="J37" s="334">
        <v>1382506</v>
      </c>
      <c r="K37" s="388">
        <v>90347</v>
      </c>
    </row>
    <row r="38" spans="1:11">
      <c r="A38" s="387" t="s">
        <v>256</v>
      </c>
      <c r="B38" s="334">
        <v>5482640</v>
      </c>
      <c r="C38" s="334">
        <v>1232548</v>
      </c>
      <c r="D38" s="334">
        <v>1023227</v>
      </c>
      <c r="E38" s="334">
        <v>209321</v>
      </c>
      <c r="F38" s="334">
        <v>4375</v>
      </c>
      <c r="G38" s="334">
        <v>12664</v>
      </c>
      <c r="H38" s="334">
        <v>4233053</v>
      </c>
      <c r="I38" s="334">
        <v>2925440</v>
      </c>
      <c r="J38" s="334">
        <v>1307613</v>
      </c>
      <c r="K38" s="388">
        <v>37778</v>
      </c>
    </row>
    <row r="39" spans="1:11">
      <c r="A39" s="389" t="s">
        <v>257</v>
      </c>
      <c r="B39" s="340">
        <v>5378195</v>
      </c>
      <c r="C39" s="340">
        <v>1209514</v>
      </c>
      <c r="D39" s="340">
        <v>1005350</v>
      </c>
      <c r="E39" s="340">
        <v>204164</v>
      </c>
      <c r="F39" s="340">
        <v>3953</v>
      </c>
      <c r="G39" s="340">
        <v>27304</v>
      </c>
      <c r="H39" s="340">
        <v>4138531</v>
      </c>
      <c r="I39" s="340">
        <v>2857045</v>
      </c>
      <c r="J39" s="340">
        <v>1281486</v>
      </c>
      <c r="K39" s="390">
        <v>4618</v>
      </c>
    </row>
    <row r="40" spans="1:11">
      <c r="A40" s="367" t="s">
        <v>258</v>
      </c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>
      <c r="A41" s="367" t="s">
        <v>259</v>
      </c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>
      <c r="A42" s="367" t="s">
        <v>260</v>
      </c>
    </row>
    <row r="43" spans="1:11">
      <c r="A43" s="367" t="s">
        <v>261</v>
      </c>
    </row>
  </sheetData>
  <mergeCells count="4">
    <mergeCell ref="A2:A3"/>
    <mergeCell ref="B2:B3"/>
    <mergeCell ref="C2:E2"/>
    <mergeCell ref="H2:K2"/>
  </mergeCells>
  <phoneticPr fontId="3"/>
  <pageMargins left="0.78740157480314965" right="0.78740157480314965" top="0.59055118110236227" bottom="0.59055118110236227" header="0" footer="0"/>
  <pageSetup paperSize="9" scale="78" fitToWidth="0" orientation="portrait" blackAndWhite="1" horizontalDpi="300" verticalDpi="300" r:id="rId1"/>
  <headerFooter alignWithMargins="0"/>
  <colBreaks count="1" manualBreakCount="1">
    <brk id="11" max="41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8DDB0-2BF6-4C65-8FB5-3F4A74A7B273}">
  <sheetPr>
    <tabColor theme="8" tint="0.59999389629810485"/>
    <outlinePr summaryBelow="0" summaryRight="0"/>
    <pageSetUpPr autoPageBreaks="0"/>
  </sheetPr>
  <dimension ref="A1:L45"/>
  <sheetViews>
    <sheetView view="pageBreakPreview" zoomScale="115" zoomScaleNormal="87" zoomScaleSheetLayoutView="115" workbookViewId="0">
      <pane ySplit="3" topLeftCell="A4" activePane="bottomLeft" state="frozen"/>
      <selection pane="bottomLeft"/>
    </sheetView>
  </sheetViews>
  <sheetFormatPr defaultColWidth="6.453125" defaultRowHeight="13"/>
  <cols>
    <col min="1" max="9" width="10.90625" style="366" customWidth="1"/>
    <col min="10" max="254" width="6.453125" style="3" customWidth="1"/>
    <col min="255" max="256" width="6.453125" style="3"/>
    <col min="257" max="265" width="10.90625" style="3" customWidth="1"/>
    <col min="266" max="512" width="6.453125" style="3"/>
    <col min="513" max="521" width="10.90625" style="3" customWidth="1"/>
    <col min="522" max="768" width="6.453125" style="3"/>
    <col min="769" max="777" width="10.90625" style="3" customWidth="1"/>
    <col min="778" max="1024" width="6.453125" style="3"/>
    <col min="1025" max="1033" width="10.90625" style="3" customWidth="1"/>
    <col min="1034" max="1280" width="6.453125" style="3"/>
    <col min="1281" max="1289" width="10.90625" style="3" customWidth="1"/>
    <col min="1290" max="1536" width="6.453125" style="3"/>
    <col min="1537" max="1545" width="10.90625" style="3" customWidth="1"/>
    <col min="1546" max="1792" width="6.453125" style="3"/>
    <col min="1793" max="1801" width="10.90625" style="3" customWidth="1"/>
    <col min="1802" max="2048" width="6.453125" style="3"/>
    <col min="2049" max="2057" width="10.90625" style="3" customWidth="1"/>
    <col min="2058" max="2304" width="6.453125" style="3"/>
    <col min="2305" max="2313" width="10.90625" style="3" customWidth="1"/>
    <col min="2314" max="2560" width="6.453125" style="3"/>
    <col min="2561" max="2569" width="10.90625" style="3" customWidth="1"/>
    <col min="2570" max="2816" width="6.453125" style="3"/>
    <col min="2817" max="2825" width="10.90625" style="3" customWidth="1"/>
    <col min="2826" max="3072" width="6.453125" style="3"/>
    <col min="3073" max="3081" width="10.90625" style="3" customWidth="1"/>
    <col min="3082" max="3328" width="6.453125" style="3"/>
    <col min="3329" max="3337" width="10.90625" style="3" customWidth="1"/>
    <col min="3338" max="3584" width="6.453125" style="3"/>
    <col min="3585" max="3593" width="10.90625" style="3" customWidth="1"/>
    <col min="3594" max="3840" width="6.453125" style="3"/>
    <col min="3841" max="3849" width="10.90625" style="3" customWidth="1"/>
    <col min="3850" max="4096" width="6.453125" style="3"/>
    <col min="4097" max="4105" width="10.90625" style="3" customWidth="1"/>
    <col min="4106" max="4352" width="6.453125" style="3"/>
    <col min="4353" max="4361" width="10.90625" style="3" customWidth="1"/>
    <col min="4362" max="4608" width="6.453125" style="3"/>
    <col min="4609" max="4617" width="10.90625" style="3" customWidth="1"/>
    <col min="4618" max="4864" width="6.453125" style="3"/>
    <col min="4865" max="4873" width="10.90625" style="3" customWidth="1"/>
    <col min="4874" max="5120" width="6.453125" style="3"/>
    <col min="5121" max="5129" width="10.90625" style="3" customWidth="1"/>
    <col min="5130" max="5376" width="6.453125" style="3"/>
    <col min="5377" max="5385" width="10.90625" style="3" customWidth="1"/>
    <col min="5386" max="5632" width="6.453125" style="3"/>
    <col min="5633" max="5641" width="10.90625" style="3" customWidth="1"/>
    <col min="5642" max="5888" width="6.453125" style="3"/>
    <col min="5889" max="5897" width="10.90625" style="3" customWidth="1"/>
    <col min="5898" max="6144" width="6.453125" style="3"/>
    <col min="6145" max="6153" width="10.90625" style="3" customWidth="1"/>
    <col min="6154" max="6400" width="6.453125" style="3"/>
    <col min="6401" max="6409" width="10.90625" style="3" customWidth="1"/>
    <col min="6410" max="6656" width="6.453125" style="3"/>
    <col min="6657" max="6665" width="10.90625" style="3" customWidth="1"/>
    <col min="6666" max="6912" width="6.453125" style="3"/>
    <col min="6913" max="6921" width="10.90625" style="3" customWidth="1"/>
    <col min="6922" max="7168" width="6.453125" style="3"/>
    <col min="7169" max="7177" width="10.90625" style="3" customWidth="1"/>
    <col min="7178" max="7424" width="6.453125" style="3"/>
    <col min="7425" max="7433" width="10.90625" style="3" customWidth="1"/>
    <col min="7434" max="7680" width="6.453125" style="3"/>
    <col min="7681" max="7689" width="10.90625" style="3" customWidth="1"/>
    <col min="7690" max="7936" width="6.453125" style="3"/>
    <col min="7937" max="7945" width="10.90625" style="3" customWidth="1"/>
    <col min="7946" max="8192" width="6.453125" style="3"/>
    <col min="8193" max="8201" width="10.90625" style="3" customWidth="1"/>
    <col min="8202" max="8448" width="6.453125" style="3"/>
    <col min="8449" max="8457" width="10.90625" style="3" customWidth="1"/>
    <col min="8458" max="8704" width="6.453125" style="3"/>
    <col min="8705" max="8713" width="10.90625" style="3" customWidth="1"/>
    <col min="8714" max="8960" width="6.453125" style="3"/>
    <col min="8961" max="8969" width="10.90625" style="3" customWidth="1"/>
    <col min="8970" max="9216" width="6.453125" style="3"/>
    <col min="9217" max="9225" width="10.90625" style="3" customWidth="1"/>
    <col min="9226" max="9472" width="6.453125" style="3"/>
    <col min="9473" max="9481" width="10.90625" style="3" customWidth="1"/>
    <col min="9482" max="9728" width="6.453125" style="3"/>
    <col min="9729" max="9737" width="10.90625" style="3" customWidth="1"/>
    <col min="9738" max="9984" width="6.453125" style="3"/>
    <col min="9985" max="9993" width="10.90625" style="3" customWidth="1"/>
    <col min="9994" max="10240" width="6.453125" style="3"/>
    <col min="10241" max="10249" width="10.90625" style="3" customWidth="1"/>
    <col min="10250" max="10496" width="6.453125" style="3"/>
    <col min="10497" max="10505" width="10.90625" style="3" customWidth="1"/>
    <col min="10506" max="10752" width="6.453125" style="3"/>
    <col min="10753" max="10761" width="10.90625" style="3" customWidth="1"/>
    <col min="10762" max="11008" width="6.453125" style="3"/>
    <col min="11009" max="11017" width="10.90625" style="3" customWidth="1"/>
    <col min="11018" max="11264" width="6.453125" style="3"/>
    <col min="11265" max="11273" width="10.90625" style="3" customWidth="1"/>
    <col min="11274" max="11520" width="6.453125" style="3"/>
    <col min="11521" max="11529" width="10.90625" style="3" customWidth="1"/>
    <col min="11530" max="11776" width="6.453125" style="3"/>
    <col min="11777" max="11785" width="10.90625" style="3" customWidth="1"/>
    <col min="11786" max="12032" width="6.453125" style="3"/>
    <col min="12033" max="12041" width="10.90625" style="3" customWidth="1"/>
    <col min="12042" max="12288" width="6.453125" style="3"/>
    <col min="12289" max="12297" width="10.90625" style="3" customWidth="1"/>
    <col min="12298" max="12544" width="6.453125" style="3"/>
    <col min="12545" max="12553" width="10.90625" style="3" customWidth="1"/>
    <col min="12554" max="12800" width="6.453125" style="3"/>
    <col min="12801" max="12809" width="10.90625" style="3" customWidth="1"/>
    <col min="12810" max="13056" width="6.453125" style="3"/>
    <col min="13057" max="13065" width="10.90625" style="3" customWidth="1"/>
    <col min="13066" max="13312" width="6.453125" style="3"/>
    <col min="13313" max="13321" width="10.90625" style="3" customWidth="1"/>
    <col min="13322" max="13568" width="6.453125" style="3"/>
    <col min="13569" max="13577" width="10.90625" style="3" customWidth="1"/>
    <col min="13578" max="13824" width="6.453125" style="3"/>
    <col min="13825" max="13833" width="10.90625" style="3" customWidth="1"/>
    <col min="13834" max="14080" width="6.453125" style="3"/>
    <col min="14081" max="14089" width="10.90625" style="3" customWidth="1"/>
    <col min="14090" max="14336" width="6.453125" style="3"/>
    <col min="14337" max="14345" width="10.90625" style="3" customWidth="1"/>
    <col min="14346" max="14592" width="6.453125" style="3"/>
    <col min="14593" max="14601" width="10.90625" style="3" customWidth="1"/>
    <col min="14602" max="14848" width="6.453125" style="3"/>
    <col min="14849" max="14857" width="10.90625" style="3" customWidth="1"/>
    <col min="14858" max="15104" width="6.453125" style="3"/>
    <col min="15105" max="15113" width="10.90625" style="3" customWidth="1"/>
    <col min="15114" max="15360" width="6.453125" style="3"/>
    <col min="15361" max="15369" width="10.90625" style="3" customWidth="1"/>
    <col min="15370" max="15616" width="6.453125" style="3"/>
    <col min="15617" max="15625" width="10.90625" style="3" customWidth="1"/>
    <col min="15626" max="15872" width="6.453125" style="3"/>
    <col min="15873" max="15881" width="10.90625" style="3" customWidth="1"/>
    <col min="15882" max="16128" width="6.453125" style="3"/>
    <col min="16129" max="16137" width="10.90625" style="3" customWidth="1"/>
    <col min="16138" max="16384" width="6.453125" style="3"/>
  </cols>
  <sheetData>
    <row r="1" spans="1:10">
      <c r="A1" s="391" t="s">
        <v>262</v>
      </c>
      <c r="B1" s="351"/>
      <c r="C1" s="351"/>
      <c r="D1" s="351"/>
      <c r="E1" s="351"/>
      <c r="F1" s="351"/>
      <c r="G1" s="351"/>
      <c r="H1" s="351"/>
      <c r="I1" s="351"/>
    </row>
    <row r="2" spans="1:10" s="392" customFormat="1" ht="27" customHeight="1">
      <c r="A2" s="368" t="s">
        <v>221</v>
      </c>
      <c r="B2" s="368" t="s">
        <v>86</v>
      </c>
      <c r="C2" s="368" t="s">
        <v>214</v>
      </c>
      <c r="D2" s="5" t="s">
        <v>263</v>
      </c>
      <c r="E2" s="368" t="s">
        <v>216</v>
      </c>
      <c r="F2" s="368" t="s">
        <v>264</v>
      </c>
      <c r="G2" s="48"/>
      <c r="H2" s="48"/>
      <c r="I2" s="48"/>
    </row>
    <row r="3" spans="1:10" s="392" customFormat="1" ht="21.75" customHeight="1">
      <c r="A3" s="17"/>
      <c r="B3" s="17"/>
      <c r="C3" s="17"/>
      <c r="D3" s="393"/>
      <c r="E3" s="17"/>
      <c r="F3" s="31"/>
      <c r="G3" s="304" t="s">
        <v>228</v>
      </c>
      <c r="H3" s="43" t="s">
        <v>229</v>
      </c>
      <c r="I3" s="394" t="s">
        <v>265</v>
      </c>
    </row>
    <row r="4" spans="1:10" s="392" customFormat="1">
      <c r="A4" s="395" t="s">
        <v>231</v>
      </c>
      <c r="B4" s="396">
        <v>1016.7</v>
      </c>
      <c r="C4" s="77">
        <v>372.2</v>
      </c>
      <c r="D4" s="77">
        <v>0.3</v>
      </c>
      <c r="E4" s="77">
        <v>65.8</v>
      </c>
      <c r="F4" s="77">
        <v>623.4</v>
      </c>
      <c r="G4" s="382" t="s">
        <v>232</v>
      </c>
      <c r="H4" s="382" t="s">
        <v>232</v>
      </c>
      <c r="I4" s="383" t="s">
        <v>232</v>
      </c>
    </row>
    <row r="5" spans="1:10" ht="13.9" customHeight="1">
      <c r="A5" s="397">
        <v>55</v>
      </c>
      <c r="B5" s="398">
        <v>1176.3</v>
      </c>
      <c r="C5" s="296">
        <v>347</v>
      </c>
      <c r="D5" s="296">
        <v>0.1</v>
      </c>
      <c r="E5" s="296">
        <v>40</v>
      </c>
      <c r="F5" s="296">
        <v>789.2</v>
      </c>
      <c r="G5" s="382" t="s">
        <v>232</v>
      </c>
      <c r="H5" s="382" t="s">
        <v>232</v>
      </c>
      <c r="I5" s="383" t="s">
        <v>232</v>
      </c>
    </row>
    <row r="6" spans="1:10" ht="13.9" customHeight="1">
      <c r="A6" s="397">
        <v>60</v>
      </c>
      <c r="B6" s="398">
        <v>1349.5</v>
      </c>
      <c r="C6" s="296">
        <v>335.5</v>
      </c>
      <c r="D6" s="399">
        <v>0</v>
      </c>
      <c r="E6" s="296">
        <v>27.4</v>
      </c>
      <c r="F6" s="296">
        <v>986.5</v>
      </c>
      <c r="G6" s="382" t="s">
        <v>232</v>
      </c>
      <c r="H6" s="382" t="s">
        <v>232</v>
      </c>
      <c r="I6" s="383" t="s">
        <v>232</v>
      </c>
    </row>
    <row r="7" spans="1:10" ht="13.9" customHeight="1">
      <c r="A7" s="385" t="s">
        <v>233</v>
      </c>
      <c r="B7" s="398">
        <v>1422</v>
      </c>
      <c r="C7" s="296">
        <v>328.4</v>
      </c>
      <c r="D7" s="399">
        <v>0</v>
      </c>
      <c r="E7" s="296">
        <v>18.7</v>
      </c>
      <c r="F7" s="296">
        <v>1074.8</v>
      </c>
      <c r="G7" s="382" t="s">
        <v>232</v>
      </c>
      <c r="H7" s="382" t="s">
        <v>232</v>
      </c>
      <c r="I7" s="383" t="s">
        <v>232</v>
      </c>
    </row>
    <row r="8" spans="1:10" ht="13.9" hidden="1" customHeight="1">
      <c r="A8" s="397">
        <v>3</v>
      </c>
      <c r="B8" s="398">
        <v>1424.3</v>
      </c>
      <c r="C8" s="296">
        <v>332</v>
      </c>
      <c r="D8" s="399">
        <v>0</v>
      </c>
      <c r="E8" s="296">
        <v>17.399999999999999</v>
      </c>
      <c r="F8" s="296">
        <v>1076.7</v>
      </c>
      <c r="G8" s="382" t="s">
        <v>232</v>
      </c>
      <c r="H8" s="382" t="s">
        <v>232</v>
      </c>
      <c r="I8" s="383" t="s">
        <v>232</v>
      </c>
    </row>
    <row r="9" spans="1:10" ht="13.9" hidden="1" customHeight="1">
      <c r="A9" s="397">
        <v>4</v>
      </c>
      <c r="B9" s="398">
        <v>1423.4</v>
      </c>
      <c r="C9" s="296">
        <v>334.3</v>
      </c>
      <c r="D9" s="399">
        <v>0</v>
      </c>
      <c r="E9" s="296">
        <v>15.6</v>
      </c>
      <c r="F9" s="296">
        <v>1073.4000000000001</v>
      </c>
      <c r="G9" s="382" t="s">
        <v>232</v>
      </c>
      <c r="H9" s="382" t="s">
        <v>232</v>
      </c>
      <c r="I9" s="383" t="s">
        <v>232</v>
      </c>
    </row>
    <row r="10" spans="1:10" ht="13.9" hidden="1" customHeight="1">
      <c r="A10" s="397">
        <v>5</v>
      </c>
      <c r="B10" s="398">
        <v>1418.9</v>
      </c>
      <c r="C10" s="296">
        <v>331.9</v>
      </c>
      <c r="D10" s="399">
        <v>0</v>
      </c>
      <c r="E10" s="296">
        <v>14.7</v>
      </c>
      <c r="F10" s="296">
        <v>1072.3</v>
      </c>
      <c r="G10" s="382" t="s">
        <v>232</v>
      </c>
      <c r="H10" s="382" t="s">
        <v>232</v>
      </c>
      <c r="I10" s="383" t="s">
        <v>232</v>
      </c>
    </row>
    <row r="11" spans="1:10" ht="13.9" hidden="1" customHeight="1">
      <c r="A11" s="397">
        <v>6</v>
      </c>
      <c r="B11" s="398">
        <v>1421.2</v>
      </c>
      <c r="C11" s="296">
        <v>328.2</v>
      </c>
      <c r="D11" s="399">
        <v>0</v>
      </c>
      <c r="E11" s="296">
        <v>13.2</v>
      </c>
      <c r="F11" s="296">
        <v>1079.7</v>
      </c>
      <c r="G11" s="382" t="s">
        <v>232</v>
      </c>
      <c r="H11" s="382" t="s">
        <v>232</v>
      </c>
      <c r="I11" s="383" t="s">
        <v>232</v>
      </c>
    </row>
    <row r="12" spans="1:10" ht="13.9" customHeight="1">
      <c r="A12" s="397">
        <v>7</v>
      </c>
      <c r="B12" s="296">
        <v>1417.3</v>
      </c>
      <c r="C12" s="296">
        <v>320.60000000000002</v>
      </c>
      <c r="D12" s="399">
        <v>0</v>
      </c>
      <c r="E12" s="296">
        <v>13</v>
      </c>
      <c r="F12" s="296">
        <v>1083.7</v>
      </c>
      <c r="G12" s="382" t="s">
        <v>232</v>
      </c>
      <c r="H12" s="382" t="s">
        <v>232</v>
      </c>
      <c r="I12" s="383" t="s">
        <v>232</v>
      </c>
    </row>
    <row r="13" spans="1:10" ht="13.9" customHeight="1">
      <c r="A13" s="397">
        <v>8</v>
      </c>
      <c r="B13" s="296">
        <v>1427.9</v>
      </c>
      <c r="C13" s="296">
        <v>319.2</v>
      </c>
      <c r="D13" s="399">
        <v>0</v>
      </c>
      <c r="E13" s="296">
        <v>11.3</v>
      </c>
      <c r="F13" s="296">
        <v>1097.4000000000001</v>
      </c>
      <c r="G13" s="382" t="s">
        <v>232</v>
      </c>
      <c r="H13" s="382" t="s">
        <v>232</v>
      </c>
      <c r="I13" s="383" t="s">
        <v>232</v>
      </c>
    </row>
    <row r="14" spans="1:10" ht="13.9" customHeight="1">
      <c r="A14" s="397">
        <v>9</v>
      </c>
      <c r="B14" s="296">
        <v>1414.5</v>
      </c>
      <c r="C14" s="296">
        <v>314.60000000000002</v>
      </c>
      <c r="D14" s="399">
        <v>0</v>
      </c>
      <c r="E14" s="296">
        <v>9.8000000000000007</v>
      </c>
      <c r="F14" s="296">
        <v>1090</v>
      </c>
      <c r="G14" s="382" t="s">
        <v>232</v>
      </c>
      <c r="H14" s="382" t="s">
        <v>232</v>
      </c>
      <c r="I14" s="383" t="s">
        <v>232</v>
      </c>
      <c r="J14" s="400"/>
    </row>
    <row r="15" spans="1:10" ht="13.9" customHeight="1">
      <c r="A15" s="397">
        <v>10</v>
      </c>
      <c r="B15" s="296">
        <v>1401</v>
      </c>
      <c r="C15" s="296">
        <v>309.60000000000002</v>
      </c>
      <c r="D15" s="399">
        <v>0.1</v>
      </c>
      <c r="E15" s="296">
        <v>8.5</v>
      </c>
      <c r="F15" s="296">
        <v>1082.9000000000001</v>
      </c>
      <c r="G15" s="382" t="s">
        <v>232</v>
      </c>
      <c r="H15" s="382" t="s">
        <v>232</v>
      </c>
      <c r="I15" s="383" t="s">
        <v>232</v>
      </c>
      <c r="J15" s="400"/>
    </row>
    <row r="16" spans="1:10" ht="13.9" customHeight="1">
      <c r="A16" s="397" t="s">
        <v>234</v>
      </c>
      <c r="B16" s="296">
        <v>1400.1143840191801</v>
      </c>
      <c r="C16" s="296">
        <v>311.55754431236903</v>
      </c>
      <c r="D16" s="399">
        <v>0</v>
      </c>
      <c r="E16" s="296">
        <v>8.1737905033811913</v>
      </c>
      <c r="F16" s="296">
        <v>1080.3830492034297</v>
      </c>
      <c r="G16" s="382" t="s">
        <v>232</v>
      </c>
      <c r="H16" s="382" t="s">
        <v>232</v>
      </c>
      <c r="I16" s="383" t="s">
        <v>232</v>
      </c>
      <c r="J16" s="400"/>
    </row>
    <row r="17" spans="1:10" ht="13.9" customHeight="1">
      <c r="A17" s="385" t="s">
        <v>235</v>
      </c>
      <c r="B17" s="296">
        <v>1399</v>
      </c>
      <c r="C17" s="296">
        <v>311</v>
      </c>
      <c r="D17" s="399">
        <v>0.1</v>
      </c>
      <c r="E17" s="296">
        <v>6.8</v>
      </c>
      <c r="F17" s="296">
        <v>1081.2</v>
      </c>
      <c r="G17" s="382" t="s">
        <v>232</v>
      </c>
      <c r="H17" s="382" t="s">
        <v>232</v>
      </c>
      <c r="I17" s="383" t="s">
        <v>232</v>
      </c>
      <c r="J17" s="400"/>
    </row>
    <row r="18" spans="1:10">
      <c r="A18" s="397" t="s">
        <v>236</v>
      </c>
      <c r="B18" s="296">
        <v>1401.5390975992946</v>
      </c>
      <c r="C18" s="296">
        <v>313.25597420137262</v>
      </c>
      <c r="D18" s="296">
        <v>6.4680319359076838E-2</v>
      </c>
      <c r="E18" s="296">
        <v>5.482208318403571</v>
      </c>
      <c r="F18" s="296">
        <v>1082.7</v>
      </c>
      <c r="G18" s="296">
        <v>748.2</v>
      </c>
      <c r="H18" s="296">
        <v>334.5</v>
      </c>
      <c r="I18" s="383" t="s">
        <v>232</v>
      </c>
      <c r="J18" s="400"/>
    </row>
    <row r="19" spans="1:10">
      <c r="A19" s="397" t="s">
        <v>237</v>
      </c>
      <c r="B19" s="296">
        <v>1386.2</v>
      </c>
      <c r="C19" s="296">
        <v>311.5</v>
      </c>
      <c r="D19" s="296">
        <v>0.1</v>
      </c>
      <c r="E19" s="296">
        <v>5</v>
      </c>
      <c r="F19" s="296">
        <v>1069.5999999999999</v>
      </c>
      <c r="G19" s="296">
        <v>728.3</v>
      </c>
      <c r="H19" s="296">
        <v>341.3</v>
      </c>
      <c r="I19" s="383" t="s">
        <v>232</v>
      </c>
      <c r="J19" s="400"/>
    </row>
    <row r="20" spans="1:10">
      <c r="A20" s="397" t="s">
        <v>238</v>
      </c>
      <c r="B20" s="296">
        <v>1380.4</v>
      </c>
      <c r="C20" s="296">
        <v>315.7</v>
      </c>
      <c r="D20" s="296">
        <v>0.2</v>
      </c>
      <c r="E20" s="296">
        <v>4</v>
      </c>
      <c r="F20" s="296">
        <v>1060.5999999999999</v>
      </c>
      <c r="G20" s="296">
        <v>712.3</v>
      </c>
      <c r="H20" s="296">
        <v>348.3</v>
      </c>
      <c r="I20" s="383" t="s">
        <v>232</v>
      </c>
      <c r="J20" s="400"/>
    </row>
    <row r="21" spans="1:10">
      <c r="A21" s="397" t="s">
        <v>239</v>
      </c>
      <c r="B21" s="296">
        <v>1385.7</v>
      </c>
      <c r="C21" s="296">
        <v>314.3</v>
      </c>
      <c r="D21" s="296">
        <v>0.1</v>
      </c>
      <c r="E21" s="296">
        <v>3.3</v>
      </c>
      <c r="F21" s="296">
        <v>1068</v>
      </c>
      <c r="G21" s="296">
        <v>702.5</v>
      </c>
      <c r="H21" s="296">
        <v>365.5</v>
      </c>
      <c r="I21" s="383" t="s">
        <v>232</v>
      </c>
      <c r="J21" s="400"/>
    </row>
    <row r="22" spans="1:10">
      <c r="A22" s="397" t="s">
        <v>240</v>
      </c>
      <c r="B22" s="296">
        <v>1386.4</v>
      </c>
      <c r="C22" s="296">
        <v>316.5</v>
      </c>
      <c r="D22" s="296">
        <v>0.1</v>
      </c>
      <c r="E22" s="296">
        <v>3.1</v>
      </c>
      <c r="F22" s="296">
        <v>1066.7</v>
      </c>
      <c r="G22" s="296">
        <v>697.4</v>
      </c>
      <c r="H22" s="296">
        <v>369.3</v>
      </c>
      <c r="I22" s="383" t="s">
        <v>232</v>
      </c>
      <c r="J22" s="400"/>
    </row>
    <row r="23" spans="1:10">
      <c r="A23" s="397" t="s">
        <v>241</v>
      </c>
      <c r="B23" s="296">
        <v>1368.3</v>
      </c>
      <c r="C23" s="296">
        <v>318.89999999999998</v>
      </c>
      <c r="D23" s="399">
        <v>0</v>
      </c>
      <c r="E23" s="296">
        <v>2.6</v>
      </c>
      <c r="F23" s="296">
        <f>G23+H23</f>
        <v>1046.7</v>
      </c>
      <c r="G23" s="296">
        <v>685.7</v>
      </c>
      <c r="H23" s="296">
        <v>361</v>
      </c>
      <c r="I23" s="401">
        <v>137.69999999999999</v>
      </c>
      <c r="J23" s="400"/>
    </row>
    <row r="24" spans="1:10">
      <c r="A24" s="385">
        <v>19</v>
      </c>
      <c r="B24" s="296">
        <v>1336.5</v>
      </c>
      <c r="C24" s="296">
        <v>311.8</v>
      </c>
      <c r="D24" s="399">
        <v>0</v>
      </c>
      <c r="E24" s="296">
        <v>2.2999999999999998</v>
      </c>
      <c r="F24" s="296">
        <v>1022.4</v>
      </c>
      <c r="G24" s="296">
        <v>674.9</v>
      </c>
      <c r="H24" s="296">
        <v>347.5</v>
      </c>
      <c r="I24" s="401">
        <v>126.4</v>
      </c>
      <c r="J24" s="400"/>
    </row>
    <row r="25" spans="1:10">
      <c r="A25" s="385" t="s">
        <v>243</v>
      </c>
      <c r="B25" s="296">
        <v>1316.9</v>
      </c>
      <c r="C25" s="296">
        <v>313.2</v>
      </c>
      <c r="D25" s="399">
        <v>0</v>
      </c>
      <c r="E25" s="296">
        <v>1.7</v>
      </c>
      <c r="F25" s="296">
        <v>1001.9</v>
      </c>
      <c r="G25" s="296">
        <v>655.1</v>
      </c>
      <c r="H25" s="296">
        <v>346.8</v>
      </c>
      <c r="I25" s="401">
        <v>119</v>
      </c>
      <c r="J25" s="400"/>
    </row>
    <row r="26" spans="1:10">
      <c r="A26" s="385" t="s">
        <v>244</v>
      </c>
      <c r="B26" s="296">
        <v>1302.2</v>
      </c>
      <c r="C26" s="296">
        <v>310.39999999999998</v>
      </c>
      <c r="D26" s="399" t="s">
        <v>266</v>
      </c>
      <c r="E26" s="296">
        <v>2</v>
      </c>
      <c r="F26" s="296">
        <v>989.8</v>
      </c>
      <c r="G26" s="296">
        <v>649.5</v>
      </c>
      <c r="H26" s="296">
        <v>340.3</v>
      </c>
      <c r="I26" s="401">
        <v>108.2</v>
      </c>
      <c r="J26" s="400"/>
    </row>
    <row r="27" spans="1:10">
      <c r="A27" s="385" t="s">
        <v>245</v>
      </c>
      <c r="B27" s="296">
        <v>1309</v>
      </c>
      <c r="C27" s="296">
        <v>307.2</v>
      </c>
      <c r="D27" s="399">
        <v>0</v>
      </c>
      <c r="E27" s="296">
        <v>2.2000000000000002</v>
      </c>
      <c r="F27" s="296">
        <v>999.6</v>
      </c>
      <c r="G27" s="296">
        <v>663</v>
      </c>
      <c r="H27" s="296">
        <v>336.6</v>
      </c>
      <c r="I27" s="401">
        <v>98.6</v>
      </c>
      <c r="J27" s="400"/>
    </row>
    <row r="28" spans="1:10">
      <c r="A28" s="385" t="s">
        <v>246</v>
      </c>
      <c r="B28" s="296">
        <v>1295</v>
      </c>
      <c r="C28" s="296">
        <v>302.7</v>
      </c>
      <c r="D28" s="399">
        <v>0</v>
      </c>
      <c r="E28" s="296">
        <v>2.1</v>
      </c>
      <c r="F28" s="296">
        <v>990.1</v>
      </c>
      <c r="G28" s="296">
        <v>661.7</v>
      </c>
      <c r="H28" s="296">
        <v>328.4</v>
      </c>
      <c r="I28" s="401">
        <v>88.9</v>
      </c>
      <c r="J28" s="400"/>
    </row>
    <row r="29" spans="1:10">
      <c r="A29" s="385" t="s">
        <v>247</v>
      </c>
      <c r="B29" s="296">
        <v>1281.9000000000001</v>
      </c>
      <c r="C29" s="296">
        <v>299.10000000000002</v>
      </c>
      <c r="D29" s="399">
        <v>0</v>
      </c>
      <c r="E29" s="296">
        <v>1.7</v>
      </c>
      <c r="F29" s="296">
        <v>981.1</v>
      </c>
      <c r="G29" s="296">
        <v>653.4</v>
      </c>
      <c r="H29" s="296">
        <v>327.7</v>
      </c>
      <c r="I29" s="401">
        <v>83.2</v>
      </c>
      <c r="J29" s="400"/>
    </row>
    <row r="30" spans="1:10">
      <c r="A30" s="385" t="s">
        <v>248</v>
      </c>
      <c r="B30" s="296">
        <v>1269</v>
      </c>
      <c r="C30" s="296">
        <v>295.7</v>
      </c>
      <c r="D30" s="399">
        <v>0.1</v>
      </c>
      <c r="E30" s="296">
        <v>1.4</v>
      </c>
      <c r="F30" s="296">
        <v>971.8</v>
      </c>
      <c r="G30" s="296">
        <v>647.6</v>
      </c>
      <c r="H30" s="296">
        <v>324.2</v>
      </c>
      <c r="I30" s="401">
        <v>78.900000000000006</v>
      </c>
      <c r="J30" s="400"/>
    </row>
    <row r="31" spans="1:10">
      <c r="A31" s="385" t="s">
        <v>267</v>
      </c>
      <c r="B31" s="296">
        <v>1250.5</v>
      </c>
      <c r="C31" s="296">
        <v>241.7</v>
      </c>
      <c r="D31" s="399">
        <v>0</v>
      </c>
      <c r="E31" s="296">
        <v>1</v>
      </c>
      <c r="F31" s="296">
        <v>963.4</v>
      </c>
      <c r="G31" s="296">
        <v>637.9</v>
      </c>
      <c r="H31" s="296">
        <v>325.5</v>
      </c>
      <c r="I31" s="401">
        <v>66.599999999999994</v>
      </c>
      <c r="J31" s="400"/>
    </row>
    <row r="32" spans="1:10">
      <c r="A32" s="385" t="s">
        <v>250</v>
      </c>
      <c r="B32" s="296">
        <v>1250.5</v>
      </c>
      <c r="C32" s="296">
        <v>241.7</v>
      </c>
      <c r="D32" s="399">
        <v>0</v>
      </c>
      <c r="E32" s="296">
        <v>1</v>
      </c>
      <c r="F32" s="296">
        <v>963.4</v>
      </c>
      <c r="G32" s="296">
        <v>637.9</v>
      </c>
      <c r="H32" s="296">
        <v>325.5</v>
      </c>
      <c r="I32" s="401">
        <v>66.599999999999994</v>
      </c>
      <c r="J32" s="400"/>
    </row>
    <row r="33" spans="1:12">
      <c r="A33" s="385" t="s">
        <v>251</v>
      </c>
      <c r="B33" s="296">
        <v>1243</v>
      </c>
      <c r="C33" s="296">
        <v>239</v>
      </c>
      <c r="D33" s="399">
        <v>0</v>
      </c>
      <c r="E33" s="296">
        <v>0.8</v>
      </c>
      <c r="F33" s="296">
        <v>959.2</v>
      </c>
      <c r="G33" s="296">
        <v>634.6</v>
      </c>
      <c r="H33" s="296">
        <v>324.60000000000002</v>
      </c>
      <c r="I33" s="401">
        <v>53.9</v>
      </c>
    </row>
    <row r="34" spans="1:12">
      <c r="A34" s="385" t="s">
        <v>252</v>
      </c>
      <c r="B34" s="296">
        <v>1244.3</v>
      </c>
      <c r="C34" s="296">
        <v>234.4</v>
      </c>
      <c r="D34" s="399">
        <v>0</v>
      </c>
      <c r="E34" s="296">
        <v>0.9</v>
      </c>
      <c r="F34" s="296">
        <v>965.3</v>
      </c>
      <c r="G34" s="296">
        <v>648.6</v>
      </c>
      <c r="H34" s="296">
        <v>316.7</v>
      </c>
      <c r="I34" s="401">
        <v>44.8</v>
      </c>
      <c r="J34" s="402"/>
    </row>
    <row r="35" spans="1:12">
      <c r="A35" s="385" t="s">
        <v>253</v>
      </c>
      <c r="B35" s="296">
        <v>1246</v>
      </c>
      <c r="C35" s="296">
        <v>273.39999999999998</v>
      </c>
      <c r="D35" s="399">
        <v>0</v>
      </c>
      <c r="E35" s="296">
        <v>0.8</v>
      </c>
      <c r="F35" s="296">
        <v>971.8</v>
      </c>
      <c r="G35" s="296">
        <v>654.29999999999995</v>
      </c>
      <c r="H35" s="296">
        <v>317.5</v>
      </c>
      <c r="I35" s="401">
        <v>39.299999999999997</v>
      </c>
      <c r="J35" s="402"/>
    </row>
    <row r="36" spans="1:12">
      <c r="A36" s="385" t="s">
        <v>254</v>
      </c>
      <c r="B36" s="296">
        <v>1231.4000000000001</v>
      </c>
      <c r="C36" s="296">
        <v>271.89999999999998</v>
      </c>
      <c r="D36" s="399">
        <v>0</v>
      </c>
      <c r="E36" s="296">
        <v>0.8</v>
      </c>
      <c r="F36" s="296">
        <v>958.7</v>
      </c>
      <c r="G36" s="296">
        <v>655.20000000000005</v>
      </c>
      <c r="H36" s="296">
        <v>303.5</v>
      </c>
      <c r="I36" s="401">
        <v>31.2</v>
      </c>
      <c r="J36" s="402"/>
    </row>
    <row r="37" spans="1:12">
      <c r="A37" s="385" t="s">
        <v>268</v>
      </c>
      <c r="B37" s="296">
        <v>1166.2</v>
      </c>
      <c r="C37" s="296">
        <v>263.89999999999998</v>
      </c>
      <c r="D37" s="399">
        <v>0.6</v>
      </c>
      <c r="E37" s="296">
        <v>0.9</v>
      </c>
      <c r="F37" s="296">
        <v>900.8</v>
      </c>
      <c r="G37" s="296">
        <v>617.79999999999995</v>
      </c>
      <c r="H37" s="296">
        <v>283</v>
      </c>
      <c r="I37" s="401">
        <v>18.5</v>
      </c>
      <c r="J37" s="402"/>
    </row>
    <row r="38" spans="1:12">
      <c r="A38" s="385" t="s">
        <v>269</v>
      </c>
      <c r="B38" s="296">
        <v>1137.0999999999999</v>
      </c>
      <c r="C38" s="296">
        <v>255.6</v>
      </c>
      <c r="D38" s="399">
        <v>2.6</v>
      </c>
      <c r="E38" s="296">
        <v>0.9</v>
      </c>
      <c r="F38" s="296">
        <v>877.9</v>
      </c>
      <c r="G38" s="296">
        <v>606.70000000000005</v>
      </c>
      <c r="H38" s="296">
        <v>271.2</v>
      </c>
      <c r="I38" s="401">
        <v>7.8</v>
      </c>
      <c r="J38" s="402"/>
    </row>
    <row r="39" spans="1:12">
      <c r="A39" s="403" t="s">
        <v>270</v>
      </c>
      <c r="B39" s="301">
        <v>1128.2</v>
      </c>
      <c r="C39" s="301">
        <v>253.5</v>
      </c>
      <c r="D39" s="404">
        <v>5.7</v>
      </c>
      <c r="E39" s="301">
        <v>0.8</v>
      </c>
      <c r="F39" s="301">
        <v>868.2</v>
      </c>
      <c r="G39" s="301">
        <v>599.4</v>
      </c>
      <c r="H39" s="301">
        <v>268.8</v>
      </c>
      <c r="I39" s="405">
        <v>1</v>
      </c>
      <c r="J39" s="402"/>
    </row>
    <row r="40" spans="1:12">
      <c r="A40" s="367" t="s">
        <v>258</v>
      </c>
      <c r="L40" s="400"/>
    </row>
    <row r="41" spans="1:12">
      <c r="A41" s="367" t="s">
        <v>259</v>
      </c>
    </row>
    <row r="42" spans="1:12">
      <c r="A42" s="367" t="s">
        <v>260</v>
      </c>
    </row>
    <row r="43" spans="1:12">
      <c r="A43" s="367" t="s">
        <v>261</v>
      </c>
    </row>
    <row r="44" spans="1:12">
      <c r="A44" s="367"/>
    </row>
    <row r="45" spans="1:12">
      <c r="A45" s="367"/>
    </row>
  </sheetData>
  <mergeCells count="6">
    <mergeCell ref="A2:A3"/>
    <mergeCell ref="B2:B3"/>
    <mergeCell ref="C2:C3"/>
    <mergeCell ref="D2:D3"/>
    <mergeCell ref="E2:E3"/>
    <mergeCell ref="F2:I2"/>
  </mergeCells>
  <phoneticPr fontId="3"/>
  <pageMargins left="0.78740157480314965" right="0.78740157480314965" top="0.59055118110236227" bottom="0.59055118110236227" header="0" footer="0"/>
  <pageSetup paperSize="9" scale="87" fitToWidth="40" orientation="portrait" blackAndWhite="1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8BFBD-ED25-4022-B2A7-63969E7140D8}">
  <sheetPr>
    <tabColor theme="8" tint="0.59999389629810485"/>
    <outlinePr summaryBelow="0" summaryRight="0"/>
    <pageSetUpPr autoPageBreaks="0" fitToPage="1"/>
  </sheetPr>
  <dimension ref="A1:L44"/>
  <sheetViews>
    <sheetView view="pageBreakPreview" zoomScale="90" zoomScaleNormal="100" zoomScaleSheetLayoutView="90" workbookViewId="0">
      <pane ySplit="3" topLeftCell="A4" activePane="bottomLeft" state="frozen"/>
      <selection pane="bottomLeft"/>
    </sheetView>
  </sheetViews>
  <sheetFormatPr defaultColWidth="6.453125" defaultRowHeight="13"/>
  <cols>
    <col min="1" max="1" width="10.453125" style="417" customWidth="1"/>
    <col min="2" max="2" width="10.453125" style="417" bestFit="1" customWidth="1"/>
    <col min="3" max="7" width="8.6328125" style="417" customWidth="1"/>
    <col min="8" max="8" width="9.90625" style="417" customWidth="1"/>
    <col min="9" max="12" width="8.6328125" style="417" customWidth="1"/>
    <col min="13" max="13" width="4.6328125" customWidth="1"/>
    <col min="257" max="257" width="10.453125" customWidth="1"/>
    <col min="258" max="258" width="10.453125" bestFit="1" customWidth="1"/>
    <col min="259" max="263" width="8.6328125" customWidth="1"/>
    <col min="264" max="264" width="9.90625" customWidth="1"/>
    <col min="265" max="268" width="8.6328125" customWidth="1"/>
    <col min="269" max="269" width="4.6328125" customWidth="1"/>
    <col min="513" max="513" width="10.453125" customWidth="1"/>
    <col min="514" max="514" width="10.453125" bestFit="1" customWidth="1"/>
    <col min="515" max="519" width="8.6328125" customWidth="1"/>
    <col min="520" max="520" width="9.90625" customWidth="1"/>
    <col min="521" max="524" width="8.6328125" customWidth="1"/>
    <col min="525" max="525" width="4.6328125" customWidth="1"/>
    <col min="769" max="769" width="10.453125" customWidth="1"/>
    <col min="770" max="770" width="10.453125" bestFit="1" customWidth="1"/>
    <col min="771" max="775" width="8.6328125" customWidth="1"/>
    <col min="776" max="776" width="9.90625" customWidth="1"/>
    <col min="777" max="780" width="8.6328125" customWidth="1"/>
    <col min="781" max="781" width="4.6328125" customWidth="1"/>
    <col min="1025" max="1025" width="10.453125" customWidth="1"/>
    <col min="1026" max="1026" width="10.453125" bestFit="1" customWidth="1"/>
    <col min="1027" max="1031" width="8.6328125" customWidth="1"/>
    <col min="1032" max="1032" width="9.90625" customWidth="1"/>
    <col min="1033" max="1036" width="8.6328125" customWidth="1"/>
    <col min="1037" max="1037" width="4.6328125" customWidth="1"/>
    <col min="1281" max="1281" width="10.453125" customWidth="1"/>
    <col min="1282" max="1282" width="10.453125" bestFit="1" customWidth="1"/>
    <col min="1283" max="1287" width="8.6328125" customWidth="1"/>
    <col min="1288" max="1288" width="9.90625" customWidth="1"/>
    <col min="1289" max="1292" width="8.6328125" customWidth="1"/>
    <col min="1293" max="1293" width="4.6328125" customWidth="1"/>
    <col min="1537" max="1537" width="10.453125" customWidth="1"/>
    <col min="1538" max="1538" width="10.453125" bestFit="1" customWidth="1"/>
    <col min="1539" max="1543" width="8.6328125" customWidth="1"/>
    <col min="1544" max="1544" width="9.90625" customWidth="1"/>
    <col min="1545" max="1548" width="8.6328125" customWidth="1"/>
    <col min="1549" max="1549" width="4.6328125" customWidth="1"/>
    <col min="1793" max="1793" width="10.453125" customWidth="1"/>
    <col min="1794" max="1794" width="10.453125" bestFit="1" customWidth="1"/>
    <col min="1795" max="1799" width="8.6328125" customWidth="1"/>
    <col min="1800" max="1800" width="9.90625" customWidth="1"/>
    <col min="1801" max="1804" width="8.6328125" customWidth="1"/>
    <col min="1805" max="1805" width="4.6328125" customWidth="1"/>
    <col min="2049" max="2049" width="10.453125" customWidth="1"/>
    <col min="2050" max="2050" width="10.453125" bestFit="1" customWidth="1"/>
    <col min="2051" max="2055" width="8.6328125" customWidth="1"/>
    <col min="2056" max="2056" width="9.90625" customWidth="1"/>
    <col min="2057" max="2060" width="8.6328125" customWidth="1"/>
    <col min="2061" max="2061" width="4.6328125" customWidth="1"/>
    <col min="2305" max="2305" width="10.453125" customWidth="1"/>
    <col min="2306" max="2306" width="10.453125" bestFit="1" customWidth="1"/>
    <col min="2307" max="2311" width="8.6328125" customWidth="1"/>
    <col min="2312" max="2312" width="9.90625" customWidth="1"/>
    <col min="2313" max="2316" width="8.6328125" customWidth="1"/>
    <col min="2317" max="2317" width="4.6328125" customWidth="1"/>
    <col min="2561" max="2561" width="10.453125" customWidth="1"/>
    <col min="2562" max="2562" width="10.453125" bestFit="1" customWidth="1"/>
    <col min="2563" max="2567" width="8.6328125" customWidth="1"/>
    <col min="2568" max="2568" width="9.90625" customWidth="1"/>
    <col min="2569" max="2572" width="8.6328125" customWidth="1"/>
    <col min="2573" max="2573" width="4.6328125" customWidth="1"/>
    <col min="2817" max="2817" width="10.453125" customWidth="1"/>
    <col min="2818" max="2818" width="10.453125" bestFit="1" customWidth="1"/>
    <col min="2819" max="2823" width="8.6328125" customWidth="1"/>
    <col min="2824" max="2824" width="9.90625" customWidth="1"/>
    <col min="2825" max="2828" width="8.6328125" customWidth="1"/>
    <col min="2829" max="2829" width="4.6328125" customWidth="1"/>
    <col min="3073" max="3073" width="10.453125" customWidth="1"/>
    <col min="3074" max="3074" width="10.453125" bestFit="1" customWidth="1"/>
    <col min="3075" max="3079" width="8.6328125" customWidth="1"/>
    <col min="3080" max="3080" width="9.90625" customWidth="1"/>
    <col min="3081" max="3084" width="8.6328125" customWidth="1"/>
    <col min="3085" max="3085" width="4.6328125" customWidth="1"/>
    <col min="3329" max="3329" width="10.453125" customWidth="1"/>
    <col min="3330" max="3330" width="10.453125" bestFit="1" customWidth="1"/>
    <col min="3331" max="3335" width="8.6328125" customWidth="1"/>
    <col min="3336" max="3336" width="9.90625" customWidth="1"/>
    <col min="3337" max="3340" width="8.6328125" customWidth="1"/>
    <col min="3341" max="3341" width="4.6328125" customWidth="1"/>
    <col min="3585" max="3585" width="10.453125" customWidth="1"/>
    <col min="3586" max="3586" width="10.453125" bestFit="1" customWidth="1"/>
    <col min="3587" max="3591" width="8.6328125" customWidth="1"/>
    <col min="3592" max="3592" width="9.90625" customWidth="1"/>
    <col min="3593" max="3596" width="8.6328125" customWidth="1"/>
    <col min="3597" max="3597" width="4.6328125" customWidth="1"/>
    <col min="3841" max="3841" width="10.453125" customWidth="1"/>
    <col min="3842" max="3842" width="10.453125" bestFit="1" customWidth="1"/>
    <col min="3843" max="3847" width="8.6328125" customWidth="1"/>
    <col min="3848" max="3848" width="9.90625" customWidth="1"/>
    <col min="3849" max="3852" width="8.6328125" customWidth="1"/>
    <col min="3853" max="3853" width="4.6328125" customWidth="1"/>
    <col min="4097" max="4097" width="10.453125" customWidth="1"/>
    <col min="4098" max="4098" width="10.453125" bestFit="1" customWidth="1"/>
    <col min="4099" max="4103" width="8.6328125" customWidth="1"/>
    <col min="4104" max="4104" width="9.90625" customWidth="1"/>
    <col min="4105" max="4108" width="8.6328125" customWidth="1"/>
    <col min="4109" max="4109" width="4.6328125" customWidth="1"/>
    <col min="4353" max="4353" width="10.453125" customWidth="1"/>
    <col min="4354" max="4354" width="10.453125" bestFit="1" customWidth="1"/>
    <col min="4355" max="4359" width="8.6328125" customWidth="1"/>
    <col min="4360" max="4360" width="9.90625" customWidth="1"/>
    <col min="4361" max="4364" width="8.6328125" customWidth="1"/>
    <col min="4365" max="4365" width="4.6328125" customWidth="1"/>
    <col min="4609" max="4609" width="10.453125" customWidth="1"/>
    <col min="4610" max="4610" width="10.453125" bestFit="1" customWidth="1"/>
    <col min="4611" max="4615" width="8.6328125" customWidth="1"/>
    <col min="4616" max="4616" width="9.90625" customWidth="1"/>
    <col min="4617" max="4620" width="8.6328125" customWidth="1"/>
    <col min="4621" max="4621" width="4.6328125" customWidth="1"/>
    <col min="4865" max="4865" width="10.453125" customWidth="1"/>
    <col min="4866" max="4866" width="10.453125" bestFit="1" customWidth="1"/>
    <col min="4867" max="4871" width="8.6328125" customWidth="1"/>
    <col min="4872" max="4872" width="9.90625" customWidth="1"/>
    <col min="4873" max="4876" width="8.6328125" customWidth="1"/>
    <col min="4877" max="4877" width="4.6328125" customWidth="1"/>
    <col min="5121" max="5121" width="10.453125" customWidth="1"/>
    <col min="5122" max="5122" width="10.453125" bestFit="1" customWidth="1"/>
    <col min="5123" max="5127" width="8.6328125" customWidth="1"/>
    <col min="5128" max="5128" width="9.90625" customWidth="1"/>
    <col min="5129" max="5132" width="8.6328125" customWidth="1"/>
    <col min="5133" max="5133" width="4.6328125" customWidth="1"/>
    <col min="5377" max="5377" width="10.453125" customWidth="1"/>
    <col min="5378" max="5378" width="10.453125" bestFit="1" customWidth="1"/>
    <col min="5379" max="5383" width="8.6328125" customWidth="1"/>
    <col min="5384" max="5384" width="9.90625" customWidth="1"/>
    <col min="5385" max="5388" width="8.6328125" customWidth="1"/>
    <col min="5389" max="5389" width="4.6328125" customWidth="1"/>
    <col min="5633" max="5633" width="10.453125" customWidth="1"/>
    <col min="5634" max="5634" width="10.453125" bestFit="1" customWidth="1"/>
    <col min="5635" max="5639" width="8.6328125" customWidth="1"/>
    <col min="5640" max="5640" width="9.90625" customWidth="1"/>
    <col min="5641" max="5644" width="8.6328125" customWidth="1"/>
    <col min="5645" max="5645" width="4.6328125" customWidth="1"/>
    <col min="5889" max="5889" width="10.453125" customWidth="1"/>
    <col min="5890" max="5890" width="10.453125" bestFit="1" customWidth="1"/>
    <col min="5891" max="5895" width="8.6328125" customWidth="1"/>
    <col min="5896" max="5896" width="9.90625" customWidth="1"/>
    <col min="5897" max="5900" width="8.6328125" customWidth="1"/>
    <col min="5901" max="5901" width="4.6328125" customWidth="1"/>
    <col min="6145" max="6145" width="10.453125" customWidth="1"/>
    <col min="6146" max="6146" width="10.453125" bestFit="1" customWidth="1"/>
    <col min="6147" max="6151" width="8.6328125" customWidth="1"/>
    <col min="6152" max="6152" width="9.90625" customWidth="1"/>
    <col min="6153" max="6156" width="8.6328125" customWidth="1"/>
    <col min="6157" max="6157" width="4.6328125" customWidth="1"/>
    <col min="6401" max="6401" width="10.453125" customWidth="1"/>
    <col min="6402" max="6402" width="10.453125" bestFit="1" customWidth="1"/>
    <col min="6403" max="6407" width="8.6328125" customWidth="1"/>
    <col min="6408" max="6408" width="9.90625" customWidth="1"/>
    <col min="6409" max="6412" width="8.6328125" customWidth="1"/>
    <col min="6413" max="6413" width="4.6328125" customWidth="1"/>
    <col min="6657" max="6657" width="10.453125" customWidth="1"/>
    <col min="6658" max="6658" width="10.453125" bestFit="1" customWidth="1"/>
    <col min="6659" max="6663" width="8.6328125" customWidth="1"/>
    <col min="6664" max="6664" width="9.90625" customWidth="1"/>
    <col min="6665" max="6668" width="8.6328125" customWidth="1"/>
    <col min="6669" max="6669" width="4.6328125" customWidth="1"/>
    <col min="6913" max="6913" width="10.453125" customWidth="1"/>
    <col min="6914" max="6914" width="10.453125" bestFit="1" customWidth="1"/>
    <col min="6915" max="6919" width="8.6328125" customWidth="1"/>
    <col min="6920" max="6920" width="9.90625" customWidth="1"/>
    <col min="6921" max="6924" width="8.6328125" customWidth="1"/>
    <col min="6925" max="6925" width="4.6328125" customWidth="1"/>
    <col min="7169" max="7169" width="10.453125" customWidth="1"/>
    <col min="7170" max="7170" width="10.453125" bestFit="1" customWidth="1"/>
    <col min="7171" max="7175" width="8.6328125" customWidth="1"/>
    <col min="7176" max="7176" width="9.90625" customWidth="1"/>
    <col min="7177" max="7180" width="8.6328125" customWidth="1"/>
    <col min="7181" max="7181" width="4.6328125" customWidth="1"/>
    <col min="7425" max="7425" width="10.453125" customWidth="1"/>
    <col min="7426" max="7426" width="10.453125" bestFit="1" customWidth="1"/>
    <col min="7427" max="7431" width="8.6328125" customWidth="1"/>
    <col min="7432" max="7432" width="9.90625" customWidth="1"/>
    <col min="7433" max="7436" width="8.6328125" customWidth="1"/>
    <col min="7437" max="7437" width="4.6328125" customWidth="1"/>
    <col min="7681" max="7681" width="10.453125" customWidth="1"/>
    <col min="7682" max="7682" width="10.453125" bestFit="1" customWidth="1"/>
    <col min="7683" max="7687" width="8.6328125" customWidth="1"/>
    <col min="7688" max="7688" width="9.90625" customWidth="1"/>
    <col min="7689" max="7692" width="8.6328125" customWidth="1"/>
    <col min="7693" max="7693" width="4.6328125" customWidth="1"/>
    <col min="7937" max="7937" width="10.453125" customWidth="1"/>
    <col min="7938" max="7938" width="10.453125" bestFit="1" customWidth="1"/>
    <col min="7939" max="7943" width="8.6328125" customWidth="1"/>
    <col min="7944" max="7944" width="9.90625" customWidth="1"/>
    <col min="7945" max="7948" width="8.6328125" customWidth="1"/>
    <col min="7949" max="7949" width="4.6328125" customWidth="1"/>
    <col min="8193" max="8193" width="10.453125" customWidth="1"/>
    <col min="8194" max="8194" width="10.453125" bestFit="1" customWidth="1"/>
    <col min="8195" max="8199" width="8.6328125" customWidth="1"/>
    <col min="8200" max="8200" width="9.90625" customWidth="1"/>
    <col min="8201" max="8204" width="8.6328125" customWidth="1"/>
    <col min="8205" max="8205" width="4.6328125" customWidth="1"/>
    <col min="8449" max="8449" width="10.453125" customWidth="1"/>
    <col min="8450" max="8450" width="10.453125" bestFit="1" customWidth="1"/>
    <col min="8451" max="8455" width="8.6328125" customWidth="1"/>
    <col min="8456" max="8456" width="9.90625" customWidth="1"/>
    <col min="8457" max="8460" width="8.6328125" customWidth="1"/>
    <col min="8461" max="8461" width="4.6328125" customWidth="1"/>
    <col min="8705" max="8705" width="10.453125" customWidth="1"/>
    <col min="8706" max="8706" width="10.453125" bestFit="1" customWidth="1"/>
    <col min="8707" max="8711" width="8.6328125" customWidth="1"/>
    <col min="8712" max="8712" width="9.90625" customWidth="1"/>
    <col min="8713" max="8716" width="8.6328125" customWidth="1"/>
    <col min="8717" max="8717" width="4.6328125" customWidth="1"/>
    <col min="8961" max="8961" width="10.453125" customWidth="1"/>
    <col min="8962" max="8962" width="10.453125" bestFit="1" customWidth="1"/>
    <col min="8963" max="8967" width="8.6328125" customWidth="1"/>
    <col min="8968" max="8968" width="9.90625" customWidth="1"/>
    <col min="8969" max="8972" width="8.6328125" customWidth="1"/>
    <col min="8973" max="8973" width="4.6328125" customWidth="1"/>
    <col min="9217" max="9217" width="10.453125" customWidth="1"/>
    <col min="9218" max="9218" width="10.453125" bestFit="1" customWidth="1"/>
    <col min="9219" max="9223" width="8.6328125" customWidth="1"/>
    <col min="9224" max="9224" width="9.90625" customWidth="1"/>
    <col min="9225" max="9228" width="8.6328125" customWidth="1"/>
    <col min="9229" max="9229" width="4.6328125" customWidth="1"/>
    <col min="9473" max="9473" width="10.453125" customWidth="1"/>
    <col min="9474" max="9474" width="10.453125" bestFit="1" customWidth="1"/>
    <col min="9475" max="9479" width="8.6328125" customWidth="1"/>
    <col min="9480" max="9480" width="9.90625" customWidth="1"/>
    <col min="9481" max="9484" width="8.6328125" customWidth="1"/>
    <col min="9485" max="9485" width="4.6328125" customWidth="1"/>
    <col min="9729" max="9729" width="10.453125" customWidth="1"/>
    <col min="9730" max="9730" width="10.453125" bestFit="1" customWidth="1"/>
    <col min="9731" max="9735" width="8.6328125" customWidth="1"/>
    <col min="9736" max="9736" width="9.90625" customWidth="1"/>
    <col min="9737" max="9740" width="8.6328125" customWidth="1"/>
    <col min="9741" max="9741" width="4.6328125" customWidth="1"/>
    <col min="9985" max="9985" width="10.453125" customWidth="1"/>
    <col min="9986" max="9986" width="10.453125" bestFit="1" customWidth="1"/>
    <col min="9987" max="9991" width="8.6328125" customWidth="1"/>
    <col min="9992" max="9992" width="9.90625" customWidth="1"/>
    <col min="9993" max="9996" width="8.6328125" customWidth="1"/>
    <col min="9997" max="9997" width="4.6328125" customWidth="1"/>
    <col min="10241" max="10241" width="10.453125" customWidth="1"/>
    <col min="10242" max="10242" width="10.453125" bestFit="1" customWidth="1"/>
    <col min="10243" max="10247" width="8.6328125" customWidth="1"/>
    <col min="10248" max="10248" width="9.90625" customWidth="1"/>
    <col min="10249" max="10252" width="8.6328125" customWidth="1"/>
    <col min="10253" max="10253" width="4.6328125" customWidth="1"/>
    <col min="10497" max="10497" width="10.453125" customWidth="1"/>
    <col min="10498" max="10498" width="10.453125" bestFit="1" customWidth="1"/>
    <col min="10499" max="10503" width="8.6328125" customWidth="1"/>
    <col min="10504" max="10504" width="9.90625" customWidth="1"/>
    <col min="10505" max="10508" width="8.6328125" customWidth="1"/>
    <col min="10509" max="10509" width="4.6328125" customWidth="1"/>
    <col min="10753" max="10753" width="10.453125" customWidth="1"/>
    <col min="10754" max="10754" width="10.453125" bestFit="1" customWidth="1"/>
    <col min="10755" max="10759" width="8.6328125" customWidth="1"/>
    <col min="10760" max="10760" width="9.90625" customWidth="1"/>
    <col min="10761" max="10764" width="8.6328125" customWidth="1"/>
    <col min="10765" max="10765" width="4.6328125" customWidth="1"/>
    <col min="11009" max="11009" width="10.453125" customWidth="1"/>
    <col min="11010" max="11010" width="10.453125" bestFit="1" customWidth="1"/>
    <col min="11011" max="11015" width="8.6328125" customWidth="1"/>
    <col min="11016" max="11016" width="9.90625" customWidth="1"/>
    <col min="11017" max="11020" width="8.6328125" customWidth="1"/>
    <col min="11021" max="11021" width="4.6328125" customWidth="1"/>
    <col min="11265" max="11265" width="10.453125" customWidth="1"/>
    <col min="11266" max="11266" width="10.453125" bestFit="1" customWidth="1"/>
    <col min="11267" max="11271" width="8.6328125" customWidth="1"/>
    <col min="11272" max="11272" width="9.90625" customWidth="1"/>
    <col min="11273" max="11276" width="8.6328125" customWidth="1"/>
    <col min="11277" max="11277" width="4.6328125" customWidth="1"/>
    <col min="11521" max="11521" width="10.453125" customWidth="1"/>
    <col min="11522" max="11522" width="10.453125" bestFit="1" customWidth="1"/>
    <col min="11523" max="11527" width="8.6328125" customWidth="1"/>
    <col min="11528" max="11528" width="9.90625" customWidth="1"/>
    <col min="11529" max="11532" width="8.6328125" customWidth="1"/>
    <col min="11533" max="11533" width="4.6328125" customWidth="1"/>
    <col min="11777" max="11777" width="10.453125" customWidth="1"/>
    <col min="11778" max="11778" width="10.453125" bestFit="1" customWidth="1"/>
    <col min="11779" max="11783" width="8.6328125" customWidth="1"/>
    <col min="11784" max="11784" width="9.90625" customWidth="1"/>
    <col min="11785" max="11788" width="8.6328125" customWidth="1"/>
    <col min="11789" max="11789" width="4.6328125" customWidth="1"/>
    <col min="12033" max="12033" width="10.453125" customWidth="1"/>
    <col min="12034" max="12034" width="10.453125" bestFit="1" customWidth="1"/>
    <col min="12035" max="12039" width="8.6328125" customWidth="1"/>
    <col min="12040" max="12040" width="9.90625" customWidth="1"/>
    <col min="12041" max="12044" width="8.6328125" customWidth="1"/>
    <col min="12045" max="12045" width="4.6328125" customWidth="1"/>
    <col min="12289" max="12289" width="10.453125" customWidth="1"/>
    <col min="12290" max="12290" width="10.453125" bestFit="1" customWidth="1"/>
    <col min="12291" max="12295" width="8.6328125" customWidth="1"/>
    <col min="12296" max="12296" width="9.90625" customWidth="1"/>
    <col min="12297" max="12300" width="8.6328125" customWidth="1"/>
    <col min="12301" max="12301" width="4.6328125" customWidth="1"/>
    <col min="12545" max="12545" width="10.453125" customWidth="1"/>
    <col min="12546" max="12546" width="10.453125" bestFit="1" customWidth="1"/>
    <col min="12547" max="12551" width="8.6328125" customWidth="1"/>
    <col min="12552" max="12552" width="9.90625" customWidth="1"/>
    <col min="12553" max="12556" width="8.6328125" customWidth="1"/>
    <col min="12557" max="12557" width="4.6328125" customWidth="1"/>
    <col min="12801" max="12801" width="10.453125" customWidth="1"/>
    <col min="12802" max="12802" width="10.453125" bestFit="1" customWidth="1"/>
    <col min="12803" max="12807" width="8.6328125" customWidth="1"/>
    <col min="12808" max="12808" width="9.90625" customWidth="1"/>
    <col min="12809" max="12812" width="8.6328125" customWidth="1"/>
    <col min="12813" max="12813" width="4.6328125" customWidth="1"/>
    <col min="13057" max="13057" width="10.453125" customWidth="1"/>
    <col min="13058" max="13058" width="10.453125" bestFit="1" customWidth="1"/>
    <col min="13059" max="13063" width="8.6328125" customWidth="1"/>
    <col min="13064" max="13064" width="9.90625" customWidth="1"/>
    <col min="13065" max="13068" width="8.6328125" customWidth="1"/>
    <col min="13069" max="13069" width="4.6328125" customWidth="1"/>
    <col min="13313" max="13313" width="10.453125" customWidth="1"/>
    <col min="13314" max="13314" width="10.453125" bestFit="1" customWidth="1"/>
    <col min="13315" max="13319" width="8.6328125" customWidth="1"/>
    <col min="13320" max="13320" width="9.90625" customWidth="1"/>
    <col min="13321" max="13324" width="8.6328125" customWidth="1"/>
    <col min="13325" max="13325" width="4.6328125" customWidth="1"/>
    <col min="13569" max="13569" width="10.453125" customWidth="1"/>
    <col min="13570" max="13570" width="10.453125" bestFit="1" customWidth="1"/>
    <col min="13571" max="13575" width="8.6328125" customWidth="1"/>
    <col min="13576" max="13576" width="9.90625" customWidth="1"/>
    <col min="13577" max="13580" width="8.6328125" customWidth="1"/>
    <col min="13581" max="13581" width="4.6328125" customWidth="1"/>
    <col min="13825" max="13825" width="10.453125" customWidth="1"/>
    <col min="13826" max="13826" width="10.453125" bestFit="1" customWidth="1"/>
    <col min="13827" max="13831" width="8.6328125" customWidth="1"/>
    <col min="13832" max="13832" width="9.90625" customWidth="1"/>
    <col min="13833" max="13836" width="8.6328125" customWidth="1"/>
    <col min="13837" max="13837" width="4.6328125" customWidth="1"/>
    <col min="14081" max="14081" width="10.453125" customWidth="1"/>
    <col min="14082" max="14082" width="10.453125" bestFit="1" customWidth="1"/>
    <col min="14083" max="14087" width="8.6328125" customWidth="1"/>
    <col min="14088" max="14088" width="9.90625" customWidth="1"/>
    <col min="14089" max="14092" width="8.6328125" customWidth="1"/>
    <col min="14093" max="14093" width="4.6328125" customWidth="1"/>
    <col min="14337" max="14337" width="10.453125" customWidth="1"/>
    <col min="14338" max="14338" width="10.453125" bestFit="1" customWidth="1"/>
    <col min="14339" max="14343" width="8.6328125" customWidth="1"/>
    <col min="14344" max="14344" width="9.90625" customWidth="1"/>
    <col min="14345" max="14348" width="8.6328125" customWidth="1"/>
    <col min="14349" max="14349" width="4.6328125" customWidth="1"/>
    <col min="14593" max="14593" width="10.453125" customWidth="1"/>
    <col min="14594" max="14594" width="10.453125" bestFit="1" customWidth="1"/>
    <col min="14595" max="14599" width="8.6328125" customWidth="1"/>
    <col min="14600" max="14600" width="9.90625" customWidth="1"/>
    <col min="14601" max="14604" width="8.6328125" customWidth="1"/>
    <col min="14605" max="14605" width="4.6328125" customWidth="1"/>
    <col min="14849" max="14849" width="10.453125" customWidth="1"/>
    <col min="14850" max="14850" width="10.453125" bestFit="1" customWidth="1"/>
    <col min="14851" max="14855" width="8.6328125" customWidth="1"/>
    <col min="14856" max="14856" width="9.90625" customWidth="1"/>
    <col min="14857" max="14860" width="8.6328125" customWidth="1"/>
    <col min="14861" max="14861" width="4.6328125" customWidth="1"/>
    <col min="15105" max="15105" width="10.453125" customWidth="1"/>
    <col min="15106" max="15106" width="10.453125" bestFit="1" customWidth="1"/>
    <col min="15107" max="15111" width="8.6328125" customWidth="1"/>
    <col min="15112" max="15112" width="9.90625" customWidth="1"/>
    <col min="15113" max="15116" width="8.6328125" customWidth="1"/>
    <col min="15117" max="15117" width="4.6328125" customWidth="1"/>
    <col min="15361" max="15361" width="10.453125" customWidth="1"/>
    <col min="15362" max="15362" width="10.453125" bestFit="1" customWidth="1"/>
    <col min="15363" max="15367" width="8.6328125" customWidth="1"/>
    <col min="15368" max="15368" width="9.90625" customWidth="1"/>
    <col min="15369" max="15372" width="8.6328125" customWidth="1"/>
    <col min="15373" max="15373" width="4.6328125" customWidth="1"/>
    <col min="15617" max="15617" width="10.453125" customWidth="1"/>
    <col min="15618" max="15618" width="10.453125" bestFit="1" customWidth="1"/>
    <col min="15619" max="15623" width="8.6328125" customWidth="1"/>
    <col min="15624" max="15624" width="9.90625" customWidth="1"/>
    <col min="15625" max="15628" width="8.6328125" customWidth="1"/>
    <col min="15629" max="15629" width="4.6328125" customWidth="1"/>
    <col min="15873" max="15873" width="10.453125" customWidth="1"/>
    <col min="15874" max="15874" width="10.453125" bestFit="1" customWidth="1"/>
    <col min="15875" max="15879" width="8.6328125" customWidth="1"/>
    <col min="15880" max="15880" width="9.90625" customWidth="1"/>
    <col min="15881" max="15884" width="8.6328125" customWidth="1"/>
    <col min="15885" max="15885" width="4.6328125" customWidth="1"/>
    <col min="16129" max="16129" width="10.453125" customWidth="1"/>
    <col min="16130" max="16130" width="10.453125" bestFit="1" customWidth="1"/>
    <col min="16131" max="16135" width="8.6328125" customWidth="1"/>
    <col min="16136" max="16136" width="9.90625" customWidth="1"/>
    <col min="16137" max="16140" width="8.6328125" customWidth="1"/>
    <col min="16141" max="16141" width="4.6328125" customWidth="1"/>
  </cols>
  <sheetData>
    <row r="1" spans="1:12">
      <c r="A1" s="350" t="s">
        <v>271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</row>
    <row r="2" spans="1:12" s="407" customFormat="1" ht="15" customHeight="1">
      <c r="A2" s="48" t="s">
        <v>221</v>
      </c>
      <c r="B2" s="48" t="s">
        <v>86</v>
      </c>
      <c r="C2" s="48" t="s">
        <v>272</v>
      </c>
      <c r="D2" s="48"/>
      <c r="E2" s="48"/>
      <c r="F2" s="5" t="s">
        <v>273</v>
      </c>
      <c r="G2" s="368" t="s">
        <v>274</v>
      </c>
      <c r="H2" s="406" t="s">
        <v>264</v>
      </c>
      <c r="I2" s="370" t="s">
        <v>275</v>
      </c>
      <c r="J2" s="371"/>
      <c r="K2" s="371"/>
      <c r="L2" s="372"/>
    </row>
    <row r="3" spans="1:12" s="407" customFormat="1" ht="58.9" customHeight="1">
      <c r="A3" s="48"/>
      <c r="B3" s="48"/>
      <c r="C3" s="304" t="s">
        <v>86</v>
      </c>
      <c r="D3" s="354" t="s">
        <v>276</v>
      </c>
      <c r="E3" s="354" t="s">
        <v>277</v>
      </c>
      <c r="F3" s="393"/>
      <c r="G3" s="17"/>
      <c r="H3" s="408"/>
      <c r="I3" s="374" t="s">
        <v>228</v>
      </c>
      <c r="J3" s="409" t="s">
        <v>229</v>
      </c>
      <c r="K3" s="354" t="s">
        <v>278</v>
      </c>
      <c r="L3" s="394" t="s">
        <v>279</v>
      </c>
    </row>
    <row r="4" spans="1:12" ht="15" customHeight="1">
      <c r="A4" s="395" t="s">
        <v>280</v>
      </c>
      <c r="B4" s="410">
        <v>86373</v>
      </c>
      <c r="C4" s="411">
        <v>3691</v>
      </c>
      <c r="D4" s="411">
        <v>3330</v>
      </c>
      <c r="E4" s="411">
        <v>361</v>
      </c>
      <c r="F4" s="411">
        <v>78</v>
      </c>
      <c r="G4" s="411">
        <v>986</v>
      </c>
      <c r="H4" s="411">
        <v>81650</v>
      </c>
      <c r="I4" s="412" t="s">
        <v>281</v>
      </c>
      <c r="J4" s="412" t="s">
        <v>232</v>
      </c>
      <c r="K4" s="412" t="s">
        <v>232</v>
      </c>
      <c r="L4" s="413" t="s">
        <v>232</v>
      </c>
    </row>
    <row r="5" spans="1:12" ht="15" customHeight="1">
      <c r="A5" s="397">
        <v>55</v>
      </c>
      <c r="B5" s="410">
        <v>95849</v>
      </c>
      <c r="C5" s="411">
        <v>3668</v>
      </c>
      <c r="D5" s="411">
        <v>3320</v>
      </c>
      <c r="E5" s="411">
        <v>348</v>
      </c>
      <c r="F5" s="411">
        <v>17</v>
      </c>
      <c r="G5" s="411">
        <v>772</v>
      </c>
      <c r="H5" s="411">
        <v>91392</v>
      </c>
      <c r="I5" s="412" t="s">
        <v>232</v>
      </c>
      <c r="J5" s="412" t="s">
        <v>232</v>
      </c>
      <c r="K5" s="412" t="s">
        <v>232</v>
      </c>
      <c r="L5" s="413" t="s">
        <v>232</v>
      </c>
    </row>
    <row r="6" spans="1:12" ht="15" customHeight="1">
      <c r="A6" s="397">
        <v>60</v>
      </c>
      <c r="B6" s="410">
        <v>116140</v>
      </c>
      <c r="C6" s="411">
        <v>3109</v>
      </c>
      <c r="D6" s="411">
        <v>2195</v>
      </c>
      <c r="E6" s="411">
        <v>914</v>
      </c>
      <c r="F6" s="411">
        <v>6</v>
      </c>
      <c r="G6" s="411">
        <v>578</v>
      </c>
      <c r="H6" s="411">
        <v>112447</v>
      </c>
      <c r="I6" s="412" t="s">
        <v>232</v>
      </c>
      <c r="J6" s="412" t="s">
        <v>232</v>
      </c>
      <c r="K6" s="412" t="s">
        <v>232</v>
      </c>
      <c r="L6" s="413" t="s">
        <v>232</v>
      </c>
    </row>
    <row r="7" spans="1:12" ht="13.9" hidden="1" customHeight="1">
      <c r="A7" s="397">
        <v>61</v>
      </c>
      <c r="B7" s="410">
        <v>119082</v>
      </c>
      <c r="C7" s="411">
        <v>3200</v>
      </c>
      <c r="D7" s="411">
        <v>2243</v>
      </c>
      <c r="E7" s="411">
        <v>957</v>
      </c>
      <c r="F7" s="411">
        <v>5</v>
      </c>
      <c r="G7" s="411">
        <v>564</v>
      </c>
      <c r="H7" s="411">
        <v>115313</v>
      </c>
      <c r="I7" s="412" t="s">
        <v>232</v>
      </c>
      <c r="J7" s="412" t="s">
        <v>232</v>
      </c>
      <c r="K7" s="412" t="s">
        <v>232</v>
      </c>
      <c r="L7" s="413" t="s">
        <v>232</v>
      </c>
    </row>
    <row r="8" spans="1:12" ht="13.9" hidden="1" customHeight="1">
      <c r="A8" s="397">
        <v>62</v>
      </c>
      <c r="B8" s="410">
        <v>122026</v>
      </c>
      <c r="C8" s="411">
        <v>3129</v>
      </c>
      <c r="D8" s="411">
        <v>2177</v>
      </c>
      <c r="E8" s="411">
        <v>952</v>
      </c>
      <c r="F8" s="411">
        <v>5</v>
      </c>
      <c r="G8" s="411">
        <v>593</v>
      </c>
      <c r="H8" s="411">
        <v>118299</v>
      </c>
      <c r="I8" s="412" t="s">
        <v>232</v>
      </c>
      <c r="J8" s="412" t="s">
        <v>232</v>
      </c>
      <c r="K8" s="412" t="s">
        <v>232</v>
      </c>
      <c r="L8" s="413" t="s">
        <v>232</v>
      </c>
    </row>
    <row r="9" spans="1:12" ht="13.9" hidden="1" customHeight="1">
      <c r="A9" s="397">
        <v>63</v>
      </c>
      <c r="B9" s="410">
        <v>124030</v>
      </c>
      <c r="C9" s="411">
        <v>3239</v>
      </c>
      <c r="D9" s="411">
        <v>2218</v>
      </c>
      <c r="E9" s="411">
        <v>1021</v>
      </c>
      <c r="F9" s="411">
        <v>2</v>
      </c>
      <c r="G9" s="411">
        <v>584</v>
      </c>
      <c r="H9" s="411">
        <v>120205</v>
      </c>
      <c r="I9" s="412" t="s">
        <v>232</v>
      </c>
      <c r="J9" s="412" t="s">
        <v>232</v>
      </c>
      <c r="K9" s="412" t="s">
        <v>232</v>
      </c>
      <c r="L9" s="413" t="s">
        <v>232</v>
      </c>
    </row>
    <row r="10" spans="1:12" ht="13.9" hidden="1" customHeight="1">
      <c r="A10" s="397" t="s">
        <v>282</v>
      </c>
      <c r="B10" s="410">
        <v>125832</v>
      </c>
      <c r="C10" s="411">
        <v>3257</v>
      </c>
      <c r="D10" s="411">
        <v>2307</v>
      </c>
      <c r="E10" s="411">
        <v>950</v>
      </c>
      <c r="F10" s="411">
        <v>21</v>
      </c>
      <c r="G10" s="411">
        <v>664</v>
      </c>
      <c r="H10" s="411">
        <v>121890</v>
      </c>
      <c r="I10" s="412" t="s">
        <v>232</v>
      </c>
      <c r="J10" s="412" t="s">
        <v>232</v>
      </c>
      <c r="K10" s="412" t="s">
        <v>232</v>
      </c>
      <c r="L10" s="413" t="s">
        <v>232</v>
      </c>
    </row>
    <row r="11" spans="1:12" ht="15" customHeight="1">
      <c r="A11" s="385" t="s">
        <v>233</v>
      </c>
      <c r="B11" s="410">
        <v>128063</v>
      </c>
      <c r="C11" s="411">
        <v>3333</v>
      </c>
      <c r="D11" s="411">
        <v>2386</v>
      </c>
      <c r="E11" s="411">
        <v>947</v>
      </c>
      <c r="F11" s="411">
        <v>2</v>
      </c>
      <c r="G11" s="411">
        <v>667</v>
      </c>
      <c r="H11" s="411">
        <v>124061</v>
      </c>
      <c r="I11" s="412" t="s">
        <v>232</v>
      </c>
      <c r="J11" s="412" t="s">
        <v>232</v>
      </c>
      <c r="K11" s="412" t="s">
        <v>232</v>
      </c>
      <c r="L11" s="413" t="s">
        <v>232</v>
      </c>
    </row>
    <row r="12" spans="1:12" ht="13.9" hidden="1" customHeight="1">
      <c r="A12" s="397">
        <v>3</v>
      </c>
      <c r="B12" s="410">
        <v>129684</v>
      </c>
      <c r="C12" s="411">
        <v>3508</v>
      </c>
      <c r="D12" s="411">
        <v>2353</v>
      </c>
      <c r="E12" s="411">
        <v>1155</v>
      </c>
      <c r="F12" s="411">
        <v>5</v>
      </c>
      <c r="G12" s="411">
        <v>716</v>
      </c>
      <c r="H12" s="411">
        <v>125455</v>
      </c>
      <c r="I12" s="412" t="s">
        <v>232</v>
      </c>
      <c r="J12" s="412" t="s">
        <v>232</v>
      </c>
      <c r="K12" s="412" t="s">
        <v>232</v>
      </c>
      <c r="L12" s="413" t="s">
        <v>232</v>
      </c>
    </row>
    <row r="13" spans="1:12" ht="13.9" hidden="1" customHeight="1">
      <c r="A13" s="397">
        <v>4</v>
      </c>
      <c r="B13" s="410">
        <v>133800</v>
      </c>
      <c r="C13" s="411">
        <v>3440</v>
      </c>
      <c r="D13" s="411">
        <v>2165</v>
      </c>
      <c r="E13" s="411">
        <v>1275</v>
      </c>
      <c r="F13" s="411">
        <v>2</v>
      </c>
      <c r="G13" s="411">
        <v>615</v>
      </c>
      <c r="H13" s="411">
        <v>129743</v>
      </c>
      <c r="I13" s="412" t="s">
        <v>232</v>
      </c>
      <c r="J13" s="412" t="s">
        <v>232</v>
      </c>
      <c r="K13" s="412" t="s">
        <v>232</v>
      </c>
      <c r="L13" s="413" t="s">
        <v>232</v>
      </c>
    </row>
    <row r="14" spans="1:12" ht="13.9" hidden="1" customHeight="1">
      <c r="A14" s="397">
        <v>5</v>
      </c>
      <c r="B14" s="410">
        <v>137694</v>
      </c>
      <c r="C14" s="411">
        <v>3576</v>
      </c>
      <c r="D14" s="411">
        <v>2363</v>
      </c>
      <c r="E14" s="411">
        <v>1213</v>
      </c>
      <c r="F14" s="411">
        <v>6</v>
      </c>
      <c r="G14" s="411">
        <v>683</v>
      </c>
      <c r="H14" s="411">
        <v>133429</v>
      </c>
      <c r="I14" s="412" t="s">
        <v>232</v>
      </c>
      <c r="J14" s="412" t="s">
        <v>232</v>
      </c>
      <c r="K14" s="412" t="s">
        <v>232</v>
      </c>
      <c r="L14" s="413" t="s">
        <v>232</v>
      </c>
    </row>
    <row r="15" spans="1:12" ht="13.9" hidden="1" customHeight="1">
      <c r="A15" s="397">
        <v>6</v>
      </c>
      <c r="B15" s="410">
        <v>138827</v>
      </c>
      <c r="C15" s="411">
        <v>3646</v>
      </c>
      <c r="D15" s="411">
        <v>2415</v>
      </c>
      <c r="E15" s="411">
        <v>1231</v>
      </c>
      <c r="F15" s="411">
        <v>10</v>
      </c>
      <c r="G15" s="411">
        <v>564</v>
      </c>
      <c r="H15" s="411">
        <v>134607</v>
      </c>
      <c r="I15" s="412" t="s">
        <v>232</v>
      </c>
      <c r="J15" s="412" t="s">
        <v>232</v>
      </c>
      <c r="K15" s="412" t="s">
        <v>232</v>
      </c>
      <c r="L15" s="413" t="s">
        <v>232</v>
      </c>
    </row>
    <row r="16" spans="1:12" ht="15" customHeight="1">
      <c r="A16" s="397">
        <v>7</v>
      </c>
      <c r="B16" s="410">
        <v>144497</v>
      </c>
      <c r="C16" s="411">
        <v>3578</v>
      </c>
      <c r="D16" s="411">
        <v>2407</v>
      </c>
      <c r="E16" s="411">
        <v>1171</v>
      </c>
      <c r="F16" s="411">
        <v>4</v>
      </c>
      <c r="G16" s="411">
        <v>566</v>
      </c>
      <c r="H16" s="411">
        <v>140349</v>
      </c>
      <c r="I16" s="412" t="s">
        <v>232</v>
      </c>
      <c r="J16" s="412" t="s">
        <v>232</v>
      </c>
      <c r="K16" s="412" t="s">
        <v>232</v>
      </c>
      <c r="L16" s="413" t="s">
        <v>232</v>
      </c>
    </row>
    <row r="17" spans="1:12" ht="15" customHeight="1">
      <c r="A17" s="397">
        <v>8</v>
      </c>
      <c r="B17" s="410">
        <v>149486</v>
      </c>
      <c r="C17" s="411">
        <v>3706</v>
      </c>
      <c r="D17" s="411">
        <v>2433</v>
      </c>
      <c r="E17" s="411">
        <v>1273</v>
      </c>
      <c r="F17" s="411">
        <v>10</v>
      </c>
      <c r="G17" s="411">
        <v>537</v>
      </c>
      <c r="H17" s="411">
        <v>145233</v>
      </c>
      <c r="I17" s="412" t="s">
        <v>232</v>
      </c>
      <c r="J17" s="412" t="s">
        <v>232</v>
      </c>
      <c r="K17" s="412" t="s">
        <v>232</v>
      </c>
      <c r="L17" s="413" t="s">
        <v>232</v>
      </c>
    </row>
    <row r="18" spans="1:12" ht="15" customHeight="1">
      <c r="A18" s="397">
        <v>9</v>
      </c>
      <c r="B18" s="410">
        <v>152411</v>
      </c>
      <c r="C18" s="411">
        <v>3680</v>
      </c>
      <c r="D18" s="411">
        <v>2399</v>
      </c>
      <c r="E18" s="411">
        <v>1281</v>
      </c>
      <c r="F18" s="411">
        <v>7</v>
      </c>
      <c r="G18" s="411">
        <v>457</v>
      </c>
      <c r="H18" s="411">
        <v>148267</v>
      </c>
      <c r="I18" s="412" t="s">
        <v>232</v>
      </c>
      <c r="J18" s="412" t="s">
        <v>232</v>
      </c>
      <c r="K18" s="412" t="s">
        <v>232</v>
      </c>
      <c r="L18" s="413" t="s">
        <v>232</v>
      </c>
    </row>
    <row r="19" spans="1:12" ht="15" customHeight="1">
      <c r="A19" s="397">
        <v>10</v>
      </c>
      <c r="B19" s="410">
        <v>160657</v>
      </c>
      <c r="C19" s="411">
        <v>3879</v>
      </c>
      <c r="D19" s="411">
        <v>2312</v>
      </c>
      <c r="E19" s="411">
        <v>1567</v>
      </c>
      <c r="F19" s="411">
        <v>21</v>
      </c>
      <c r="G19" s="411">
        <v>444</v>
      </c>
      <c r="H19" s="411">
        <v>156313</v>
      </c>
      <c r="I19" s="412" t="s">
        <v>232</v>
      </c>
      <c r="J19" s="411">
        <v>2709</v>
      </c>
      <c r="K19" s="411">
        <v>2701</v>
      </c>
      <c r="L19" s="413" t="s">
        <v>232</v>
      </c>
    </row>
    <row r="20" spans="1:12" ht="15" customHeight="1">
      <c r="A20" s="385" t="s">
        <v>283</v>
      </c>
      <c r="B20" s="410">
        <v>164213</v>
      </c>
      <c r="C20" s="411">
        <v>4039</v>
      </c>
      <c r="D20" s="411">
        <v>2325</v>
      </c>
      <c r="E20" s="411">
        <v>1714</v>
      </c>
      <c r="F20" s="411">
        <v>0</v>
      </c>
      <c r="G20" s="411">
        <v>513</v>
      </c>
      <c r="H20" s="411">
        <v>159661</v>
      </c>
      <c r="I20" s="412" t="s">
        <v>232</v>
      </c>
      <c r="J20" s="411">
        <v>3761</v>
      </c>
      <c r="K20" s="411">
        <v>4679</v>
      </c>
      <c r="L20" s="413" t="s">
        <v>232</v>
      </c>
    </row>
    <row r="21" spans="1:12" ht="15" customHeight="1">
      <c r="A21" s="385" t="s">
        <v>284</v>
      </c>
      <c r="B21" s="410">
        <v>169030</v>
      </c>
      <c r="C21" s="411">
        <v>4149</v>
      </c>
      <c r="D21" s="411">
        <v>2441</v>
      </c>
      <c r="E21" s="411">
        <v>1708</v>
      </c>
      <c r="F21" s="411">
        <v>42</v>
      </c>
      <c r="G21" s="411">
        <v>426</v>
      </c>
      <c r="H21" s="411">
        <v>164413</v>
      </c>
      <c r="I21" s="412" t="s">
        <v>232</v>
      </c>
      <c r="J21" s="411">
        <v>4764</v>
      </c>
      <c r="K21" s="411">
        <v>5481</v>
      </c>
      <c r="L21" s="413" t="s">
        <v>232</v>
      </c>
    </row>
    <row r="22" spans="1:12" ht="15" customHeight="1">
      <c r="A22" s="385" t="s">
        <v>285</v>
      </c>
      <c r="B22" s="410">
        <v>172423</v>
      </c>
      <c r="C22" s="411">
        <v>4097</v>
      </c>
      <c r="D22" s="411">
        <v>2281</v>
      </c>
      <c r="E22" s="411">
        <v>1816</v>
      </c>
      <c r="F22" s="411">
        <v>47</v>
      </c>
      <c r="G22" s="411">
        <v>364</v>
      </c>
      <c r="H22" s="411">
        <v>167915</v>
      </c>
      <c r="I22" s="411">
        <v>12070</v>
      </c>
      <c r="J22" s="411">
        <v>5585</v>
      </c>
      <c r="K22" s="411">
        <v>4692</v>
      </c>
      <c r="L22" s="413" t="s">
        <v>232</v>
      </c>
    </row>
    <row r="23" spans="1:12" ht="15" customHeight="1">
      <c r="A23" s="385" t="s">
        <v>237</v>
      </c>
      <c r="B23" s="410">
        <v>176541</v>
      </c>
      <c r="C23" s="411">
        <v>4201</v>
      </c>
      <c r="D23" s="411">
        <v>2372</v>
      </c>
      <c r="E23" s="411">
        <v>1829</v>
      </c>
      <c r="F23" s="411">
        <v>64</v>
      </c>
      <c r="G23" s="411">
        <v>342</v>
      </c>
      <c r="H23" s="411">
        <v>171934</v>
      </c>
      <c r="I23" s="411">
        <v>44281</v>
      </c>
      <c r="J23" s="411">
        <v>5963</v>
      </c>
      <c r="K23" s="411">
        <v>5010</v>
      </c>
      <c r="L23" s="413" t="s">
        <v>232</v>
      </c>
    </row>
    <row r="24" spans="1:12" ht="15" customHeight="1">
      <c r="A24" s="385" t="s">
        <v>286</v>
      </c>
      <c r="B24" s="410">
        <v>181607</v>
      </c>
      <c r="C24" s="411">
        <v>4465</v>
      </c>
      <c r="D24" s="411">
        <v>3316</v>
      </c>
      <c r="E24" s="411">
        <v>1149</v>
      </c>
      <c r="F24" s="411">
        <v>86</v>
      </c>
      <c r="G24" s="411">
        <v>297</v>
      </c>
      <c r="H24" s="411">
        <v>176759</v>
      </c>
      <c r="I24" s="411">
        <v>120122</v>
      </c>
      <c r="J24" s="411">
        <v>6352</v>
      </c>
      <c r="K24" s="411">
        <v>5183</v>
      </c>
      <c r="L24" s="413" t="s">
        <v>232</v>
      </c>
    </row>
    <row r="25" spans="1:12" ht="15" customHeight="1">
      <c r="A25" s="385" t="s">
        <v>239</v>
      </c>
      <c r="B25" s="410">
        <v>183040</v>
      </c>
      <c r="C25" s="411">
        <v>4627</v>
      </c>
      <c r="D25" s="411">
        <v>3503</v>
      </c>
      <c r="E25" s="411">
        <v>1124</v>
      </c>
      <c r="F25" s="411">
        <v>47</v>
      </c>
      <c r="G25" s="411">
        <v>260</v>
      </c>
      <c r="H25" s="411">
        <v>178106</v>
      </c>
      <c r="I25" s="411">
        <v>171083</v>
      </c>
      <c r="J25" s="411">
        <v>7023</v>
      </c>
      <c r="K25" s="411">
        <v>5357</v>
      </c>
      <c r="L25" s="413" t="s">
        <v>232</v>
      </c>
    </row>
    <row r="26" spans="1:12" ht="15" customHeight="1">
      <c r="A26" s="385" t="s">
        <v>240</v>
      </c>
      <c r="B26" s="410">
        <v>184171</v>
      </c>
      <c r="C26" s="411">
        <v>4715</v>
      </c>
      <c r="D26" s="411">
        <v>3591</v>
      </c>
      <c r="E26" s="411">
        <f>C26-D26</f>
        <v>1124</v>
      </c>
      <c r="F26" s="411">
        <v>41</v>
      </c>
      <c r="G26" s="411">
        <v>254</v>
      </c>
      <c r="H26" s="411">
        <v>179161</v>
      </c>
      <c r="I26" s="411">
        <v>171586</v>
      </c>
      <c r="J26" s="411">
        <v>7575</v>
      </c>
      <c r="K26" s="411">
        <v>5007</v>
      </c>
      <c r="L26" s="413" t="s">
        <v>232</v>
      </c>
    </row>
    <row r="27" spans="1:12" ht="15" customHeight="1">
      <c r="A27" s="385" t="s">
        <v>287</v>
      </c>
      <c r="B27" s="410">
        <v>184096</v>
      </c>
      <c r="C27" s="411">
        <v>4841</v>
      </c>
      <c r="D27" s="411">
        <v>3725</v>
      </c>
      <c r="E27" s="411">
        <f>C27-D27</f>
        <v>1116</v>
      </c>
      <c r="F27" s="411">
        <v>39</v>
      </c>
      <c r="G27" s="411">
        <v>244</v>
      </c>
      <c r="H27" s="411">
        <v>178972</v>
      </c>
      <c r="I27" s="411">
        <v>171663</v>
      </c>
      <c r="J27" s="411">
        <v>7309</v>
      </c>
      <c r="K27" s="411">
        <v>4939</v>
      </c>
      <c r="L27" s="414">
        <v>1466</v>
      </c>
    </row>
    <row r="28" spans="1:12" ht="15" customHeight="1">
      <c r="A28" s="385" t="s">
        <v>242</v>
      </c>
      <c r="B28" s="410">
        <v>180023</v>
      </c>
      <c r="C28" s="411">
        <v>4620</v>
      </c>
      <c r="D28" s="411">
        <v>3622</v>
      </c>
      <c r="E28" s="411">
        <f>C28-D28</f>
        <v>998</v>
      </c>
      <c r="F28" s="411">
        <v>6</v>
      </c>
      <c r="G28" s="411">
        <v>230</v>
      </c>
      <c r="H28" s="411">
        <v>175167</v>
      </c>
      <c r="I28" s="411">
        <v>167841</v>
      </c>
      <c r="J28" s="411">
        <v>7326</v>
      </c>
      <c r="K28" s="411">
        <v>4561</v>
      </c>
      <c r="L28" s="414">
        <v>1365</v>
      </c>
    </row>
    <row r="29" spans="1:12" ht="15" customHeight="1">
      <c r="A29" s="385" t="s">
        <v>243</v>
      </c>
      <c r="B29" s="410">
        <v>177372</v>
      </c>
      <c r="C29" s="411">
        <v>4631</v>
      </c>
      <c r="D29" s="411">
        <v>3701</v>
      </c>
      <c r="E29" s="411">
        <v>930</v>
      </c>
      <c r="F29" s="411">
        <v>1</v>
      </c>
      <c r="G29" s="411">
        <v>215</v>
      </c>
      <c r="H29" s="411">
        <v>172525</v>
      </c>
      <c r="I29" s="411">
        <v>165245</v>
      </c>
      <c r="J29" s="411">
        <v>7280</v>
      </c>
      <c r="K29" s="411">
        <v>4926</v>
      </c>
      <c r="L29" s="414">
        <v>1246</v>
      </c>
    </row>
    <row r="30" spans="1:12" ht="15" customHeight="1">
      <c r="A30" s="385" t="s">
        <v>244</v>
      </c>
      <c r="B30" s="410">
        <v>177427</v>
      </c>
      <c r="C30" s="411">
        <v>4396</v>
      </c>
      <c r="D30" s="411">
        <v>3596</v>
      </c>
      <c r="E30" s="411">
        <v>800</v>
      </c>
      <c r="F30" s="411">
        <v>0</v>
      </c>
      <c r="G30" s="411">
        <v>225</v>
      </c>
      <c r="H30" s="411">
        <v>172806</v>
      </c>
      <c r="I30" s="411">
        <v>165685</v>
      </c>
      <c r="J30" s="411">
        <v>7121</v>
      </c>
      <c r="K30" s="411">
        <v>4729</v>
      </c>
      <c r="L30" s="414">
        <v>1221</v>
      </c>
    </row>
    <row r="31" spans="1:12" ht="15" customHeight="1">
      <c r="A31" s="385" t="s">
        <v>245</v>
      </c>
      <c r="B31" s="410">
        <v>184332</v>
      </c>
      <c r="C31" s="411">
        <v>4585</v>
      </c>
      <c r="D31" s="411">
        <v>3773</v>
      </c>
      <c r="E31" s="411">
        <v>812</v>
      </c>
      <c r="F31" s="411">
        <v>4</v>
      </c>
      <c r="G31" s="411">
        <v>243</v>
      </c>
      <c r="H31" s="411">
        <v>179500</v>
      </c>
      <c r="I31" s="411">
        <v>172584</v>
      </c>
      <c r="J31" s="411">
        <v>6916</v>
      </c>
      <c r="K31" s="411">
        <v>4787</v>
      </c>
      <c r="L31" s="414">
        <v>1092</v>
      </c>
    </row>
    <row r="32" spans="1:12" ht="15" customHeight="1">
      <c r="A32" s="385" t="s">
        <v>288</v>
      </c>
      <c r="B32" s="410">
        <v>186470</v>
      </c>
      <c r="C32" s="411">
        <v>4547</v>
      </c>
      <c r="D32" s="411">
        <v>3702</v>
      </c>
      <c r="E32" s="411">
        <v>845</v>
      </c>
      <c r="F32" s="411">
        <v>6</v>
      </c>
      <c r="G32" s="411">
        <v>232</v>
      </c>
      <c r="H32" s="411">
        <v>181685</v>
      </c>
      <c r="I32" s="411">
        <v>174606</v>
      </c>
      <c r="J32" s="411">
        <v>7079</v>
      </c>
      <c r="K32" s="411">
        <v>4562</v>
      </c>
      <c r="L32" s="414">
        <v>1003</v>
      </c>
    </row>
    <row r="33" spans="1:12" ht="15" customHeight="1">
      <c r="A33" s="385" t="s">
        <v>247</v>
      </c>
      <c r="B33" s="410">
        <v>188874</v>
      </c>
      <c r="C33" s="411">
        <v>4780</v>
      </c>
      <c r="D33" s="411">
        <v>3911</v>
      </c>
      <c r="E33" s="411">
        <v>869</v>
      </c>
      <c r="F33" s="411">
        <v>4</v>
      </c>
      <c r="G33" s="411">
        <v>213</v>
      </c>
      <c r="H33" s="411">
        <v>183877</v>
      </c>
      <c r="I33" s="411">
        <v>176960</v>
      </c>
      <c r="J33" s="411">
        <v>6917</v>
      </c>
      <c r="K33" s="411">
        <v>4485</v>
      </c>
      <c r="L33" s="414">
        <v>850</v>
      </c>
    </row>
    <row r="34" spans="1:12" ht="15" customHeight="1">
      <c r="A34" s="385" t="s">
        <v>289</v>
      </c>
      <c r="B34" s="410">
        <v>188421</v>
      </c>
      <c r="C34" s="411">
        <v>4799</v>
      </c>
      <c r="D34" s="411">
        <v>3928</v>
      </c>
      <c r="E34" s="411">
        <v>871</v>
      </c>
      <c r="F34" s="411">
        <v>4</v>
      </c>
      <c r="G34" s="411">
        <v>170</v>
      </c>
      <c r="H34" s="411">
        <v>183448</v>
      </c>
      <c r="I34" s="411">
        <v>176374</v>
      </c>
      <c r="J34" s="411">
        <v>7074</v>
      </c>
      <c r="K34" s="411">
        <v>4468</v>
      </c>
      <c r="L34" s="414">
        <v>713</v>
      </c>
    </row>
    <row r="35" spans="1:12" ht="15" customHeight="1">
      <c r="A35" s="385" t="s">
        <v>249</v>
      </c>
      <c r="B35" s="410">
        <v>190851</v>
      </c>
      <c r="C35" s="411">
        <v>4495</v>
      </c>
      <c r="D35" s="411">
        <v>3610</v>
      </c>
      <c r="E35" s="411">
        <v>885</v>
      </c>
      <c r="F35" s="411">
        <v>4</v>
      </c>
      <c r="G35" s="411">
        <v>94</v>
      </c>
      <c r="H35" s="411">
        <v>186258</v>
      </c>
      <c r="I35" s="411">
        <v>178454</v>
      </c>
      <c r="J35" s="411">
        <v>7804</v>
      </c>
      <c r="K35" s="411">
        <v>4367</v>
      </c>
      <c r="L35" s="414">
        <v>699</v>
      </c>
    </row>
    <row r="36" spans="1:12" ht="15" customHeight="1">
      <c r="A36" s="385" t="s">
        <v>250</v>
      </c>
      <c r="B36" s="410">
        <v>194371</v>
      </c>
      <c r="C36" s="411">
        <v>4626</v>
      </c>
      <c r="D36" s="411">
        <v>3775</v>
      </c>
      <c r="E36" s="411">
        <v>851</v>
      </c>
      <c r="F36" s="411">
        <v>19</v>
      </c>
      <c r="G36" s="411">
        <v>71</v>
      </c>
      <c r="H36" s="411">
        <v>189655</v>
      </c>
      <c r="I36" s="411">
        <v>181609</v>
      </c>
      <c r="J36" s="411">
        <v>8046</v>
      </c>
      <c r="K36" s="411">
        <v>4783</v>
      </c>
      <c r="L36" s="414">
        <v>689</v>
      </c>
    </row>
    <row r="37" spans="1:12" ht="15" customHeight="1">
      <c r="A37" s="385" t="s">
        <v>251</v>
      </c>
      <c r="B37" s="410">
        <v>199616</v>
      </c>
      <c r="C37" s="411">
        <v>4511</v>
      </c>
      <c r="D37" s="411">
        <v>3636</v>
      </c>
      <c r="E37" s="411">
        <v>875</v>
      </c>
      <c r="F37" s="411">
        <v>20</v>
      </c>
      <c r="G37" s="411">
        <v>63</v>
      </c>
      <c r="H37" s="411">
        <v>195022</v>
      </c>
      <c r="I37" s="411">
        <v>186345</v>
      </c>
      <c r="J37" s="411">
        <v>8677</v>
      </c>
      <c r="K37" s="411">
        <v>4804</v>
      </c>
      <c r="L37" s="414">
        <v>419</v>
      </c>
    </row>
    <row r="38" spans="1:12" ht="15" customHeight="1">
      <c r="A38" s="385" t="s">
        <v>252</v>
      </c>
      <c r="B38" s="410">
        <v>200991</v>
      </c>
      <c r="C38" s="411">
        <v>4614</v>
      </c>
      <c r="D38" s="411">
        <v>3613</v>
      </c>
      <c r="E38" s="411">
        <v>1001</v>
      </c>
      <c r="F38" s="411">
        <v>15</v>
      </c>
      <c r="G38" s="411">
        <v>46</v>
      </c>
      <c r="H38" s="411">
        <v>196316</v>
      </c>
      <c r="I38" s="411">
        <v>187648</v>
      </c>
      <c r="J38" s="411">
        <v>8668</v>
      </c>
      <c r="K38" s="411">
        <v>4624</v>
      </c>
      <c r="L38" s="414">
        <v>466</v>
      </c>
    </row>
    <row r="39" spans="1:12" ht="15" customHeight="1">
      <c r="A39" s="385" t="s">
        <v>290</v>
      </c>
      <c r="B39" s="410">
        <v>201622</v>
      </c>
      <c r="C39" s="411">
        <v>4643</v>
      </c>
      <c r="D39" s="411">
        <v>3593</v>
      </c>
      <c r="E39" s="411">
        <v>1050</v>
      </c>
      <c r="F39" s="411">
        <v>27</v>
      </c>
      <c r="G39" s="411">
        <v>50</v>
      </c>
      <c r="H39" s="411">
        <v>196902</v>
      </c>
      <c r="I39" s="411">
        <v>187961</v>
      </c>
      <c r="J39" s="411">
        <v>8941</v>
      </c>
      <c r="K39" s="411">
        <v>4812</v>
      </c>
      <c r="L39" s="414">
        <v>400</v>
      </c>
    </row>
    <row r="40" spans="1:12" ht="13.9" customHeight="1">
      <c r="A40" s="385" t="s">
        <v>254</v>
      </c>
      <c r="B40" s="411">
        <v>202090</v>
      </c>
      <c r="C40" s="411">
        <f>D40+E40</f>
        <v>4459</v>
      </c>
      <c r="D40" s="411">
        <v>3473</v>
      </c>
      <c r="E40" s="411">
        <v>986</v>
      </c>
      <c r="F40" s="411">
        <v>18</v>
      </c>
      <c r="G40" s="411">
        <v>47</v>
      </c>
      <c r="H40" s="411">
        <v>197566</v>
      </c>
      <c r="I40" s="411">
        <v>188845</v>
      </c>
      <c r="J40" s="411">
        <v>8721</v>
      </c>
      <c r="K40" s="411">
        <v>4609</v>
      </c>
      <c r="L40" s="414">
        <v>338</v>
      </c>
    </row>
    <row r="41" spans="1:12" ht="13.9" customHeight="1">
      <c r="A41" s="385" t="s">
        <v>291</v>
      </c>
      <c r="B41" s="411">
        <v>187495</v>
      </c>
      <c r="C41" s="411">
        <v>4011</v>
      </c>
      <c r="D41" s="411">
        <v>3083</v>
      </c>
      <c r="E41" s="411">
        <v>928</v>
      </c>
      <c r="F41" s="411">
        <v>343</v>
      </c>
      <c r="G41" s="411">
        <v>96</v>
      </c>
      <c r="H41" s="411">
        <v>183041</v>
      </c>
      <c r="I41" s="411">
        <v>174911</v>
      </c>
      <c r="J41" s="411">
        <v>8130</v>
      </c>
      <c r="K41" s="411">
        <v>4324</v>
      </c>
      <c r="L41" s="414">
        <v>220</v>
      </c>
    </row>
    <row r="42" spans="1:12" ht="13.9" customHeight="1">
      <c r="A42" s="385" t="s">
        <v>256</v>
      </c>
      <c r="B42" s="411">
        <v>185568</v>
      </c>
      <c r="C42" s="411">
        <v>3756</v>
      </c>
      <c r="D42" s="411">
        <v>2921</v>
      </c>
      <c r="E42" s="411">
        <v>835</v>
      </c>
      <c r="F42" s="411">
        <v>1261</v>
      </c>
      <c r="G42" s="411">
        <v>57</v>
      </c>
      <c r="H42" s="411">
        <v>180494</v>
      </c>
      <c r="I42" s="411">
        <v>172191</v>
      </c>
      <c r="J42" s="411">
        <v>8303</v>
      </c>
      <c r="K42" s="411">
        <v>4262</v>
      </c>
      <c r="L42" s="414">
        <v>55</v>
      </c>
    </row>
    <row r="43" spans="1:12" ht="13.9" customHeight="1">
      <c r="A43" s="403" t="s">
        <v>257</v>
      </c>
      <c r="B43" s="415">
        <v>185787</v>
      </c>
      <c r="C43" s="415">
        <v>3648</v>
      </c>
      <c r="D43" s="415">
        <v>2797</v>
      </c>
      <c r="E43" s="415">
        <v>851</v>
      </c>
      <c r="F43" s="415">
        <v>2898</v>
      </c>
      <c r="G43" s="415">
        <v>48</v>
      </c>
      <c r="H43" s="415">
        <v>179193</v>
      </c>
      <c r="I43" s="415">
        <v>170671</v>
      </c>
      <c r="J43" s="415">
        <v>8522</v>
      </c>
      <c r="K43" s="415">
        <v>3609</v>
      </c>
      <c r="L43" s="416">
        <v>3</v>
      </c>
    </row>
    <row r="44" spans="1:12">
      <c r="H44" s="418"/>
    </row>
  </sheetData>
  <mergeCells count="7">
    <mergeCell ref="I2:L2"/>
    <mergeCell ref="A2:A3"/>
    <mergeCell ref="B2:B3"/>
    <mergeCell ref="C2:E2"/>
    <mergeCell ref="F2:F3"/>
    <mergeCell ref="G2:G3"/>
    <mergeCell ref="H2:H3"/>
  </mergeCells>
  <phoneticPr fontId="3"/>
  <pageMargins left="0.78740157480314965" right="0.78740157480314965" top="0.59055118110236227" bottom="0.59055118110236227" header="0" footer="0"/>
  <pageSetup paperSize="9" scale="80" orientation="portrait" blackAndWhite="1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B8872-E796-4F37-8942-16FEB1B4833B}">
  <sheetPr>
    <tabColor theme="8" tint="0.59999389629810485"/>
    <outlinePr summaryBelow="0" summaryRight="0"/>
    <pageSetUpPr autoPageBreaks="0" fitToPage="1"/>
  </sheetPr>
  <dimension ref="A1:S53"/>
  <sheetViews>
    <sheetView view="pageBreakPreview" zoomScale="90" zoomScaleNormal="100" zoomScaleSheetLayoutView="90" workbookViewId="0">
      <pane ySplit="3" topLeftCell="A4" activePane="bottomLeft" state="frozen"/>
      <selection pane="bottomLeft"/>
    </sheetView>
  </sheetViews>
  <sheetFormatPr defaultColWidth="6.453125" defaultRowHeight="13"/>
  <cols>
    <col min="1" max="1" width="10.453125" style="417" customWidth="1"/>
    <col min="2" max="2" width="10.453125" style="417" bestFit="1" customWidth="1"/>
    <col min="3" max="7" width="8.6328125" style="417" customWidth="1"/>
    <col min="8" max="8" width="9.90625" style="417" customWidth="1"/>
    <col min="9" max="12" width="8.6328125" style="417" customWidth="1"/>
    <col min="13" max="13" width="4.6328125" customWidth="1"/>
    <col min="257" max="257" width="10.453125" customWidth="1"/>
    <col min="258" max="258" width="10.453125" bestFit="1" customWidth="1"/>
    <col min="259" max="263" width="8.6328125" customWidth="1"/>
    <col min="264" max="264" width="9.90625" customWidth="1"/>
    <col min="265" max="268" width="8.6328125" customWidth="1"/>
    <col min="269" max="269" width="4.6328125" customWidth="1"/>
    <col min="513" max="513" width="10.453125" customWidth="1"/>
    <col min="514" max="514" width="10.453125" bestFit="1" customWidth="1"/>
    <col min="515" max="519" width="8.6328125" customWidth="1"/>
    <col min="520" max="520" width="9.90625" customWidth="1"/>
    <col min="521" max="524" width="8.6328125" customWidth="1"/>
    <col min="525" max="525" width="4.6328125" customWidth="1"/>
    <col min="769" max="769" width="10.453125" customWidth="1"/>
    <col min="770" max="770" width="10.453125" bestFit="1" customWidth="1"/>
    <col min="771" max="775" width="8.6328125" customWidth="1"/>
    <col min="776" max="776" width="9.90625" customWidth="1"/>
    <col min="777" max="780" width="8.6328125" customWidth="1"/>
    <col min="781" max="781" width="4.6328125" customWidth="1"/>
    <col min="1025" max="1025" width="10.453125" customWidth="1"/>
    <col min="1026" max="1026" width="10.453125" bestFit="1" customWidth="1"/>
    <col min="1027" max="1031" width="8.6328125" customWidth="1"/>
    <col min="1032" max="1032" width="9.90625" customWidth="1"/>
    <col min="1033" max="1036" width="8.6328125" customWidth="1"/>
    <col min="1037" max="1037" width="4.6328125" customWidth="1"/>
    <col min="1281" max="1281" width="10.453125" customWidth="1"/>
    <col min="1282" max="1282" width="10.453125" bestFit="1" customWidth="1"/>
    <col min="1283" max="1287" width="8.6328125" customWidth="1"/>
    <col min="1288" max="1288" width="9.90625" customWidth="1"/>
    <col min="1289" max="1292" width="8.6328125" customWidth="1"/>
    <col min="1293" max="1293" width="4.6328125" customWidth="1"/>
    <col min="1537" max="1537" width="10.453125" customWidth="1"/>
    <col min="1538" max="1538" width="10.453125" bestFit="1" customWidth="1"/>
    <col min="1539" max="1543" width="8.6328125" customWidth="1"/>
    <col min="1544" max="1544" width="9.90625" customWidth="1"/>
    <col min="1545" max="1548" width="8.6328125" customWidth="1"/>
    <col min="1549" max="1549" width="4.6328125" customWidth="1"/>
    <col min="1793" max="1793" width="10.453125" customWidth="1"/>
    <col min="1794" max="1794" width="10.453125" bestFit="1" customWidth="1"/>
    <col min="1795" max="1799" width="8.6328125" customWidth="1"/>
    <col min="1800" max="1800" width="9.90625" customWidth="1"/>
    <col min="1801" max="1804" width="8.6328125" customWidth="1"/>
    <col min="1805" max="1805" width="4.6328125" customWidth="1"/>
    <col min="2049" max="2049" width="10.453125" customWidth="1"/>
    <col min="2050" max="2050" width="10.453125" bestFit="1" customWidth="1"/>
    <col min="2051" max="2055" width="8.6328125" customWidth="1"/>
    <col min="2056" max="2056" width="9.90625" customWidth="1"/>
    <col min="2057" max="2060" width="8.6328125" customWidth="1"/>
    <col min="2061" max="2061" width="4.6328125" customWidth="1"/>
    <col min="2305" max="2305" width="10.453125" customWidth="1"/>
    <col min="2306" max="2306" width="10.453125" bestFit="1" customWidth="1"/>
    <col min="2307" max="2311" width="8.6328125" customWidth="1"/>
    <col min="2312" max="2312" width="9.90625" customWidth="1"/>
    <col min="2313" max="2316" width="8.6328125" customWidth="1"/>
    <col min="2317" max="2317" width="4.6328125" customWidth="1"/>
    <col min="2561" max="2561" width="10.453125" customWidth="1"/>
    <col min="2562" max="2562" width="10.453125" bestFit="1" customWidth="1"/>
    <col min="2563" max="2567" width="8.6328125" customWidth="1"/>
    <col min="2568" max="2568" width="9.90625" customWidth="1"/>
    <col min="2569" max="2572" width="8.6328125" customWidth="1"/>
    <col min="2573" max="2573" width="4.6328125" customWidth="1"/>
    <col min="2817" max="2817" width="10.453125" customWidth="1"/>
    <col min="2818" max="2818" width="10.453125" bestFit="1" customWidth="1"/>
    <col min="2819" max="2823" width="8.6328125" customWidth="1"/>
    <col min="2824" max="2824" width="9.90625" customWidth="1"/>
    <col min="2825" max="2828" width="8.6328125" customWidth="1"/>
    <col min="2829" max="2829" width="4.6328125" customWidth="1"/>
    <col min="3073" max="3073" width="10.453125" customWidth="1"/>
    <col min="3074" max="3074" width="10.453125" bestFit="1" customWidth="1"/>
    <col min="3075" max="3079" width="8.6328125" customWidth="1"/>
    <col min="3080" max="3080" width="9.90625" customWidth="1"/>
    <col min="3081" max="3084" width="8.6328125" customWidth="1"/>
    <col min="3085" max="3085" width="4.6328125" customWidth="1"/>
    <col min="3329" max="3329" width="10.453125" customWidth="1"/>
    <col min="3330" max="3330" width="10.453125" bestFit="1" customWidth="1"/>
    <col min="3331" max="3335" width="8.6328125" customWidth="1"/>
    <col min="3336" max="3336" width="9.90625" customWidth="1"/>
    <col min="3337" max="3340" width="8.6328125" customWidth="1"/>
    <col min="3341" max="3341" width="4.6328125" customWidth="1"/>
    <col min="3585" max="3585" width="10.453125" customWidth="1"/>
    <col min="3586" max="3586" width="10.453125" bestFit="1" customWidth="1"/>
    <col min="3587" max="3591" width="8.6328125" customWidth="1"/>
    <col min="3592" max="3592" width="9.90625" customWidth="1"/>
    <col min="3593" max="3596" width="8.6328125" customWidth="1"/>
    <col min="3597" max="3597" width="4.6328125" customWidth="1"/>
    <col min="3841" max="3841" width="10.453125" customWidth="1"/>
    <col min="3842" max="3842" width="10.453125" bestFit="1" customWidth="1"/>
    <col min="3843" max="3847" width="8.6328125" customWidth="1"/>
    <col min="3848" max="3848" width="9.90625" customWidth="1"/>
    <col min="3849" max="3852" width="8.6328125" customWidth="1"/>
    <col min="3853" max="3853" width="4.6328125" customWidth="1"/>
    <col min="4097" max="4097" width="10.453125" customWidth="1"/>
    <col min="4098" max="4098" width="10.453125" bestFit="1" customWidth="1"/>
    <col min="4099" max="4103" width="8.6328125" customWidth="1"/>
    <col min="4104" max="4104" width="9.90625" customWidth="1"/>
    <col min="4105" max="4108" width="8.6328125" customWidth="1"/>
    <col min="4109" max="4109" width="4.6328125" customWidth="1"/>
    <col min="4353" max="4353" width="10.453125" customWidth="1"/>
    <col min="4354" max="4354" width="10.453125" bestFit="1" customWidth="1"/>
    <col min="4355" max="4359" width="8.6328125" customWidth="1"/>
    <col min="4360" max="4360" width="9.90625" customWidth="1"/>
    <col min="4361" max="4364" width="8.6328125" customWidth="1"/>
    <col min="4365" max="4365" width="4.6328125" customWidth="1"/>
    <col min="4609" max="4609" width="10.453125" customWidth="1"/>
    <col min="4610" max="4610" width="10.453125" bestFit="1" customWidth="1"/>
    <col min="4611" max="4615" width="8.6328125" customWidth="1"/>
    <col min="4616" max="4616" width="9.90625" customWidth="1"/>
    <col min="4617" max="4620" width="8.6328125" customWidth="1"/>
    <col min="4621" max="4621" width="4.6328125" customWidth="1"/>
    <col min="4865" max="4865" width="10.453125" customWidth="1"/>
    <col min="4866" max="4866" width="10.453125" bestFit="1" customWidth="1"/>
    <col min="4867" max="4871" width="8.6328125" customWidth="1"/>
    <col min="4872" max="4872" width="9.90625" customWidth="1"/>
    <col min="4873" max="4876" width="8.6328125" customWidth="1"/>
    <col min="4877" max="4877" width="4.6328125" customWidth="1"/>
    <col min="5121" max="5121" width="10.453125" customWidth="1"/>
    <col min="5122" max="5122" width="10.453125" bestFit="1" customWidth="1"/>
    <col min="5123" max="5127" width="8.6328125" customWidth="1"/>
    <col min="5128" max="5128" width="9.90625" customWidth="1"/>
    <col min="5129" max="5132" width="8.6328125" customWidth="1"/>
    <col min="5133" max="5133" width="4.6328125" customWidth="1"/>
    <col min="5377" max="5377" width="10.453125" customWidth="1"/>
    <col min="5378" max="5378" width="10.453125" bestFit="1" customWidth="1"/>
    <col min="5379" max="5383" width="8.6328125" customWidth="1"/>
    <col min="5384" max="5384" width="9.90625" customWidth="1"/>
    <col min="5385" max="5388" width="8.6328125" customWidth="1"/>
    <col min="5389" max="5389" width="4.6328125" customWidth="1"/>
    <col min="5633" max="5633" width="10.453125" customWidth="1"/>
    <col min="5634" max="5634" width="10.453125" bestFit="1" customWidth="1"/>
    <col min="5635" max="5639" width="8.6328125" customWidth="1"/>
    <col min="5640" max="5640" width="9.90625" customWidth="1"/>
    <col min="5641" max="5644" width="8.6328125" customWidth="1"/>
    <col min="5645" max="5645" width="4.6328125" customWidth="1"/>
    <col min="5889" max="5889" width="10.453125" customWidth="1"/>
    <col min="5890" max="5890" width="10.453125" bestFit="1" customWidth="1"/>
    <col min="5891" max="5895" width="8.6328125" customWidth="1"/>
    <col min="5896" max="5896" width="9.90625" customWidth="1"/>
    <col min="5897" max="5900" width="8.6328125" customWidth="1"/>
    <col min="5901" max="5901" width="4.6328125" customWidth="1"/>
    <col min="6145" max="6145" width="10.453125" customWidth="1"/>
    <col min="6146" max="6146" width="10.453125" bestFit="1" customWidth="1"/>
    <col min="6147" max="6151" width="8.6328125" customWidth="1"/>
    <col min="6152" max="6152" width="9.90625" customWidth="1"/>
    <col min="6153" max="6156" width="8.6328125" customWidth="1"/>
    <col min="6157" max="6157" width="4.6328125" customWidth="1"/>
    <col min="6401" max="6401" width="10.453125" customWidth="1"/>
    <col min="6402" max="6402" width="10.453125" bestFit="1" customWidth="1"/>
    <col min="6403" max="6407" width="8.6328125" customWidth="1"/>
    <col min="6408" max="6408" width="9.90625" customWidth="1"/>
    <col min="6409" max="6412" width="8.6328125" customWidth="1"/>
    <col min="6413" max="6413" width="4.6328125" customWidth="1"/>
    <col min="6657" max="6657" width="10.453125" customWidth="1"/>
    <col min="6658" max="6658" width="10.453125" bestFit="1" customWidth="1"/>
    <col min="6659" max="6663" width="8.6328125" customWidth="1"/>
    <col min="6664" max="6664" width="9.90625" customWidth="1"/>
    <col min="6665" max="6668" width="8.6328125" customWidth="1"/>
    <col min="6669" max="6669" width="4.6328125" customWidth="1"/>
    <col min="6913" max="6913" width="10.453125" customWidth="1"/>
    <col min="6914" max="6914" width="10.453125" bestFit="1" customWidth="1"/>
    <col min="6915" max="6919" width="8.6328125" customWidth="1"/>
    <col min="6920" max="6920" width="9.90625" customWidth="1"/>
    <col min="6921" max="6924" width="8.6328125" customWidth="1"/>
    <col min="6925" max="6925" width="4.6328125" customWidth="1"/>
    <col min="7169" max="7169" width="10.453125" customWidth="1"/>
    <col min="7170" max="7170" width="10.453125" bestFit="1" customWidth="1"/>
    <col min="7171" max="7175" width="8.6328125" customWidth="1"/>
    <col min="7176" max="7176" width="9.90625" customWidth="1"/>
    <col min="7177" max="7180" width="8.6328125" customWidth="1"/>
    <col min="7181" max="7181" width="4.6328125" customWidth="1"/>
    <col min="7425" max="7425" width="10.453125" customWidth="1"/>
    <col min="7426" max="7426" width="10.453125" bestFit="1" customWidth="1"/>
    <col min="7427" max="7431" width="8.6328125" customWidth="1"/>
    <col min="7432" max="7432" width="9.90625" customWidth="1"/>
    <col min="7433" max="7436" width="8.6328125" customWidth="1"/>
    <col min="7437" max="7437" width="4.6328125" customWidth="1"/>
    <col min="7681" max="7681" width="10.453125" customWidth="1"/>
    <col min="7682" max="7682" width="10.453125" bestFit="1" customWidth="1"/>
    <col min="7683" max="7687" width="8.6328125" customWidth="1"/>
    <col min="7688" max="7688" width="9.90625" customWidth="1"/>
    <col min="7689" max="7692" width="8.6328125" customWidth="1"/>
    <col min="7693" max="7693" width="4.6328125" customWidth="1"/>
    <col min="7937" max="7937" width="10.453125" customWidth="1"/>
    <col min="7938" max="7938" width="10.453125" bestFit="1" customWidth="1"/>
    <col min="7939" max="7943" width="8.6328125" customWidth="1"/>
    <col min="7944" max="7944" width="9.90625" customWidth="1"/>
    <col min="7945" max="7948" width="8.6328125" customWidth="1"/>
    <col min="7949" max="7949" width="4.6328125" customWidth="1"/>
    <col min="8193" max="8193" width="10.453125" customWidth="1"/>
    <col min="8194" max="8194" width="10.453125" bestFit="1" customWidth="1"/>
    <col min="8195" max="8199" width="8.6328125" customWidth="1"/>
    <col min="8200" max="8200" width="9.90625" customWidth="1"/>
    <col min="8201" max="8204" width="8.6328125" customWidth="1"/>
    <col min="8205" max="8205" width="4.6328125" customWidth="1"/>
    <col min="8449" max="8449" width="10.453125" customWidth="1"/>
    <col min="8450" max="8450" width="10.453125" bestFit="1" customWidth="1"/>
    <col min="8451" max="8455" width="8.6328125" customWidth="1"/>
    <col min="8456" max="8456" width="9.90625" customWidth="1"/>
    <col min="8457" max="8460" width="8.6328125" customWidth="1"/>
    <col min="8461" max="8461" width="4.6328125" customWidth="1"/>
    <col min="8705" max="8705" width="10.453125" customWidth="1"/>
    <col min="8706" max="8706" width="10.453125" bestFit="1" customWidth="1"/>
    <col min="8707" max="8711" width="8.6328125" customWidth="1"/>
    <col min="8712" max="8712" width="9.90625" customWidth="1"/>
    <col min="8713" max="8716" width="8.6328125" customWidth="1"/>
    <col min="8717" max="8717" width="4.6328125" customWidth="1"/>
    <col min="8961" max="8961" width="10.453125" customWidth="1"/>
    <col min="8962" max="8962" width="10.453125" bestFit="1" customWidth="1"/>
    <col min="8963" max="8967" width="8.6328125" customWidth="1"/>
    <col min="8968" max="8968" width="9.90625" customWidth="1"/>
    <col min="8969" max="8972" width="8.6328125" customWidth="1"/>
    <col min="8973" max="8973" width="4.6328125" customWidth="1"/>
    <col min="9217" max="9217" width="10.453125" customWidth="1"/>
    <col min="9218" max="9218" width="10.453125" bestFit="1" customWidth="1"/>
    <col min="9219" max="9223" width="8.6328125" customWidth="1"/>
    <col min="9224" max="9224" width="9.90625" customWidth="1"/>
    <col min="9225" max="9228" width="8.6328125" customWidth="1"/>
    <col min="9229" max="9229" width="4.6328125" customWidth="1"/>
    <col min="9473" max="9473" width="10.453125" customWidth="1"/>
    <col min="9474" max="9474" width="10.453125" bestFit="1" customWidth="1"/>
    <col min="9475" max="9479" width="8.6328125" customWidth="1"/>
    <col min="9480" max="9480" width="9.90625" customWidth="1"/>
    <col min="9481" max="9484" width="8.6328125" customWidth="1"/>
    <col min="9485" max="9485" width="4.6328125" customWidth="1"/>
    <col min="9729" max="9729" width="10.453125" customWidth="1"/>
    <col min="9730" max="9730" width="10.453125" bestFit="1" customWidth="1"/>
    <col min="9731" max="9735" width="8.6328125" customWidth="1"/>
    <col min="9736" max="9736" width="9.90625" customWidth="1"/>
    <col min="9737" max="9740" width="8.6328125" customWidth="1"/>
    <col min="9741" max="9741" width="4.6328125" customWidth="1"/>
    <col min="9985" max="9985" width="10.453125" customWidth="1"/>
    <col min="9986" max="9986" width="10.453125" bestFit="1" customWidth="1"/>
    <col min="9987" max="9991" width="8.6328125" customWidth="1"/>
    <col min="9992" max="9992" width="9.90625" customWidth="1"/>
    <col min="9993" max="9996" width="8.6328125" customWidth="1"/>
    <col min="9997" max="9997" width="4.6328125" customWidth="1"/>
    <col min="10241" max="10241" width="10.453125" customWidth="1"/>
    <col min="10242" max="10242" width="10.453125" bestFit="1" customWidth="1"/>
    <col min="10243" max="10247" width="8.6328125" customWidth="1"/>
    <col min="10248" max="10248" width="9.90625" customWidth="1"/>
    <col min="10249" max="10252" width="8.6328125" customWidth="1"/>
    <col min="10253" max="10253" width="4.6328125" customWidth="1"/>
    <col min="10497" max="10497" width="10.453125" customWidth="1"/>
    <col min="10498" max="10498" width="10.453125" bestFit="1" customWidth="1"/>
    <col min="10499" max="10503" width="8.6328125" customWidth="1"/>
    <col min="10504" max="10504" width="9.90625" customWidth="1"/>
    <col min="10505" max="10508" width="8.6328125" customWidth="1"/>
    <col min="10509" max="10509" width="4.6328125" customWidth="1"/>
    <col min="10753" max="10753" width="10.453125" customWidth="1"/>
    <col min="10754" max="10754" width="10.453125" bestFit="1" customWidth="1"/>
    <col min="10755" max="10759" width="8.6328125" customWidth="1"/>
    <col min="10760" max="10760" width="9.90625" customWidth="1"/>
    <col min="10761" max="10764" width="8.6328125" customWidth="1"/>
    <col min="10765" max="10765" width="4.6328125" customWidth="1"/>
    <col min="11009" max="11009" width="10.453125" customWidth="1"/>
    <col min="11010" max="11010" width="10.453125" bestFit="1" customWidth="1"/>
    <col min="11011" max="11015" width="8.6328125" customWidth="1"/>
    <col min="11016" max="11016" width="9.90625" customWidth="1"/>
    <col min="11017" max="11020" width="8.6328125" customWidth="1"/>
    <col min="11021" max="11021" width="4.6328125" customWidth="1"/>
    <col min="11265" max="11265" width="10.453125" customWidth="1"/>
    <col min="11266" max="11266" width="10.453125" bestFit="1" customWidth="1"/>
    <col min="11267" max="11271" width="8.6328125" customWidth="1"/>
    <col min="11272" max="11272" width="9.90625" customWidth="1"/>
    <col min="11273" max="11276" width="8.6328125" customWidth="1"/>
    <col min="11277" max="11277" width="4.6328125" customWidth="1"/>
    <col min="11521" max="11521" width="10.453125" customWidth="1"/>
    <col min="11522" max="11522" width="10.453125" bestFit="1" customWidth="1"/>
    <col min="11523" max="11527" width="8.6328125" customWidth="1"/>
    <col min="11528" max="11528" width="9.90625" customWidth="1"/>
    <col min="11529" max="11532" width="8.6328125" customWidth="1"/>
    <col min="11533" max="11533" width="4.6328125" customWidth="1"/>
    <col min="11777" max="11777" width="10.453125" customWidth="1"/>
    <col min="11778" max="11778" width="10.453125" bestFit="1" customWidth="1"/>
    <col min="11779" max="11783" width="8.6328125" customWidth="1"/>
    <col min="11784" max="11784" width="9.90625" customWidth="1"/>
    <col min="11785" max="11788" width="8.6328125" customWidth="1"/>
    <col min="11789" max="11789" width="4.6328125" customWidth="1"/>
    <col min="12033" max="12033" width="10.453125" customWidth="1"/>
    <col min="12034" max="12034" width="10.453125" bestFit="1" customWidth="1"/>
    <col min="12035" max="12039" width="8.6328125" customWidth="1"/>
    <col min="12040" max="12040" width="9.90625" customWidth="1"/>
    <col min="12041" max="12044" width="8.6328125" customWidth="1"/>
    <col min="12045" max="12045" width="4.6328125" customWidth="1"/>
    <col min="12289" max="12289" width="10.453125" customWidth="1"/>
    <col min="12290" max="12290" width="10.453125" bestFit="1" customWidth="1"/>
    <col min="12291" max="12295" width="8.6328125" customWidth="1"/>
    <col min="12296" max="12296" width="9.90625" customWidth="1"/>
    <col min="12297" max="12300" width="8.6328125" customWidth="1"/>
    <col min="12301" max="12301" width="4.6328125" customWidth="1"/>
    <col min="12545" max="12545" width="10.453125" customWidth="1"/>
    <col min="12546" max="12546" width="10.453125" bestFit="1" customWidth="1"/>
    <col min="12547" max="12551" width="8.6328125" customWidth="1"/>
    <col min="12552" max="12552" width="9.90625" customWidth="1"/>
    <col min="12553" max="12556" width="8.6328125" customWidth="1"/>
    <col min="12557" max="12557" width="4.6328125" customWidth="1"/>
    <col min="12801" max="12801" width="10.453125" customWidth="1"/>
    <col min="12802" max="12802" width="10.453125" bestFit="1" customWidth="1"/>
    <col min="12803" max="12807" width="8.6328125" customWidth="1"/>
    <col min="12808" max="12808" width="9.90625" customWidth="1"/>
    <col min="12809" max="12812" width="8.6328125" customWidth="1"/>
    <col min="12813" max="12813" width="4.6328125" customWidth="1"/>
    <col min="13057" max="13057" width="10.453125" customWidth="1"/>
    <col min="13058" max="13058" width="10.453125" bestFit="1" customWidth="1"/>
    <col min="13059" max="13063" width="8.6328125" customWidth="1"/>
    <col min="13064" max="13064" width="9.90625" customWidth="1"/>
    <col min="13065" max="13068" width="8.6328125" customWidth="1"/>
    <col min="13069" max="13069" width="4.6328125" customWidth="1"/>
    <col min="13313" max="13313" width="10.453125" customWidth="1"/>
    <col min="13314" max="13314" width="10.453125" bestFit="1" customWidth="1"/>
    <col min="13315" max="13319" width="8.6328125" customWidth="1"/>
    <col min="13320" max="13320" width="9.90625" customWidth="1"/>
    <col min="13321" max="13324" width="8.6328125" customWidth="1"/>
    <col min="13325" max="13325" width="4.6328125" customWidth="1"/>
    <col min="13569" max="13569" width="10.453125" customWidth="1"/>
    <col min="13570" max="13570" width="10.453125" bestFit="1" customWidth="1"/>
    <col min="13571" max="13575" width="8.6328125" customWidth="1"/>
    <col min="13576" max="13576" width="9.90625" customWidth="1"/>
    <col min="13577" max="13580" width="8.6328125" customWidth="1"/>
    <col min="13581" max="13581" width="4.6328125" customWidth="1"/>
    <col min="13825" max="13825" width="10.453125" customWidth="1"/>
    <col min="13826" max="13826" width="10.453125" bestFit="1" customWidth="1"/>
    <col min="13827" max="13831" width="8.6328125" customWidth="1"/>
    <col min="13832" max="13832" width="9.90625" customWidth="1"/>
    <col min="13833" max="13836" width="8.6328125" customWidth="1"/>
    <col min="13837" max="13837" width="4.6328125" customWidth="1"/>
    <col min="14081" max="14081" width="10.453125" customWidth="1"/>
    <col min="14082" max="14082" width="10.453125" bestFit="1" customWidth="1"/>
    <col min="14083" max="14087" width="8.6328125" customWidth="1"/>
    <col min="14088" max="14088" width="9.90625" customWidth="1"/>
    <col min="14089" max="14092" width="8.6328125" customWidth="1"/>
    <col min="14093" max="14093" width="4.6328125" customWidth="1"/>
    <col min="14337" max="14337" width="10.453125" customWidth="1"/>
    <col min="14338" max="14338" width="10.453125" bestFit="1" customWidth="1"/>
    <col min="14339" max="14343" width="8.6328125" customWidth="1"/>
    <col min="14344" max="14344" width="9.90625" customWidth="1"/>
    <col min="14345" max="14348" width="8.6328125" customWidth="1"/>
    <col min="14349" max="14349" width="4.6328125" customWidth="1"/>
    <col min="14593" max="14593" width="10.453125" customWidth="1"/>
    <col min="14594" max="14594" width="10.453125" bestFit="1" customWidth="1"/>
    <col min="14595" max="14599" width="8.6328125" customWidth="1"/>
    <col min="14600" max="14600" width="9.90625" customWidth="1"/>
    <col min="14601" max="14604" width="8.6328125" customWidth="1"/>
    <col min="14605" max="14605" width="4.6328125" customWidth="1"/>
    <col min="14849" max="14849" width="10.453125" customWidth="1"/>
    <col min="14850" max="14850" width="10.453125" bestFit="1" customWidth="1"/>
    <col min="14851" max="14855" width="8.6328125" customWidth="1"/>
    <col min="14856" max="14856" width="9.90625" customWidth="1"/>
    <col min="14857" max="14860" width="8.6328125" customWidth="1"/>
    <col min="14861" max="14861" width="4.6328125" customWidth="1"/>
    <col min="15105" max="15105" width="10.453125" customWidth="1"/>
    <col min="15106" max="15106" width="10.453125" bestFit="1" customWidth="1"/>
    <col min="15107" max="15111" width="8.6328125" customWidth="1"/>
    <col min="15112" max="15112" width="9.90625" customWidth="1"/>
    <col min="15113" max="15116" width="8.6328125" customWidth="1"/>
    <col min="15117" max="15117" width="4.6328125" customWidth="1"/>
    <col min="15361" max="15361" width="10.453125" customWidth="1"/>
    <col min="15362" max="15362" width="10.453125" bestFit="1" customWidth="1"/>
    <col min="15363" max="15367" width="8.6328125" customWidth="1"/>
    <col min="15368" max="15368" width="9.90625" customWidth="1"/>
    <col min="15369" max="15372" width="8.6328125" customWidth="1"/>
    <col min="15373" max="15373" width="4.6328125" customWidth="1"/>
    <col min="15617" max="15617" width="10.453125" customWidth="1"/>
    <col min="15618" max="15618" width="10.453125" bestFit="1" customWidth="1"/>
    <col min="15619" max="15623" width="8.6328125" customWidth="1"/>
    <col min="15624" max="15624" width="9.90625" customWidth="1"/>
    <col min="15625" max="15628" width="8.6328125" customWidth="1"/>
    <col min="15629" max="15629" width="4.6328125" customWidth="1"/>
    <col min="15873" max="15873" width="10.453125" customWidth="1"/>
    <col min="15874" max="15874" width="10.453125" bestFit="1" customWidth="1"/>
    <col min="15875" max="15879" width="8.6328125" customWidth="1"/>
    <col min="15880" max="15880" width="9.90625" customWidth="1"/>
    <col min="15881" max="15884" width="8.6328125" customWidth="1"/>
    <col min="15885" max="15885" width="4.6328125" customWidth="1"/>
    <col min="16129" max="16129" width="10.453125" customWidth="1"/>
    <col min="16130" max="16130" width="10.453125" bestFit="1" customWidth="1"/>
    <col min="16131" max="16135" width="8.6328125" customWidth="1"/>
    <col min="16136" max="16136" width="9.90625" customWidth="1"/>
    <col min="16137" max="16140" width="8.6328125" customWidth="1"/>
    <col min="16141" max="16141" width="4.6328125" customWidth="1"/>
  </cols>
  <sheetData>
    <row r="1" spans="1:12">
      <c r="A1" s="350" t="s">
        <v>292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</row>
    <row r="2" spans="1:12" ht="13.5" customHeight="1">
      <c r="A2" s="48" t="s">
        <v>293</v>
      </c>
      <c r="B2" s="48" t="s">
        <v>86</v>
      </c>
      <c r="C2" s="48" t="s">
        <v>272</v>
      </c>
      <c r="D2" s="48"/>
      <c r="E2" s="48"/>
      <c r="F2" s="5" t="s">
        <v>273</v>
      </c>
      <c r="G2" s="368" t="s">
        <v>274</v>
      </c>
      <c r="H2" s="406" t="s">
        <v>264</v>
      </c>
      <c r="I2" s="370" t="s">
        <v>275</v>
      </c>
      <c r="J2" s="371"/>
      <c r="K2" s="371"/>
      <c r="L2" s="372"/>
    </row>
    <row r="3" spans="1:12" ht="55.5" customHeight="1">
      <c r="A3" s="48"/>
      <c r="B3" s="48"/>
      <c r="C3" s="304" t="s">
        <v>86</v>
      </c>
      <c r="D3" s="354" t="s">
        <v>276</v>
      </c>
      <c r="E3" s="354" t="s">
        <v>277</v>
      </c>
      <c r="F3" s="393"/>
      <c r="G3" s="17"/>
      <c r="H3" s="408"/>
      <c r="I3" s="374" t="s">
        <v>228</v>
      </c>
      <c r="J3" s="409" t="s">
        <v>229</v>
      </c>
      <c r="K3" s="354" t="s">
        <v>294</v>
      </c>
      <c r="L3" s="394" t="s">
        <v>279</v>
      </c>
    </row>
    <row r="4" spans="1:12" ht="15" customHeight="1">
      <c r="A4" s="380" t="s">
        <v>231</v>
      </c>
      <c r="B4" s="410">
        <v>85605</v>
      </c>
      <c r="C4" s="411">
        <v>3423</v>
      </c>
      <c r="D4" s="411">
        <v>3092</v>
      </c>
      <c r="E4" s="411">
        <v>331</v>
      </c>
      <c r="F4" s="411">
        <v>78</v>
      </c>
      <c r="G4" s="411">
        <v>1065</v>
      </c>
      <c r="H4" s="411">
        <v>81039</v>
      </c>
      <c r="I4" s="412" t="s">
        <v>232</v>
      </c>
      <c r="J4" s="412" t="s">
        <v>232</v>
      </c>
      <c r="K4" s="412" t="s">
        <v>232</v>
      </c>
      <c r="L4" s="413" t="s">
        <v>232</v>
      </c>
    </row>
    <row r="5" spans="1:12" ht="15" customHeight="1">
      <c r="A5" s="380">
        <v>55</v>
      </c>
      <c r="B5" s="410">
        <v>95695</v>
      </c>
      <c r="C5" s="411">
        <v>3673</v>
      </c>
      <c r="D5" s="411">
        <v>3314</v>
      </c>
      <c r="E5" s="411">
        <v>359</v>
      </c>
      <c r="F5" s="411">
        <v>17</v>
      </c>
      <c r="G5" s="411">
        <v>868</v>
      </c>
      <c r="H5" s="411">
        <v>91137</v>
      </c>
      <c r="I5" s="412" t="s">
        <v>232</v>
      </c>
      <c r="J5" s="412" t="s">
        <v>232</v>
      </c>
      <c r="K5" s="412" t="s">
        <v>232</v>
      </c>
      <c r="L5" s="413" t="s">
        <v>232</v>
      </c>
    </row>
    <row r="6" spans="1:12" ht="15" customHeight="1">
      <c r="A6" s="380">
        <v>60</v>
      </c>
      <c r="B6" s="410">
        <v>115948</v>
      </c>
      <c r="C6" s="411">
        <v>3231</v>
      </c>
      <c r="D6" s="411">
        <v>2255</v>
      </c>
      <c r="E6" s="411">
        <v>976</v>
      </c>
      <c r="F6" s="411">
        <v>6</v>
      </c>
      <c r="G6" s="411">
        <v>619</v>
      </c>
      <c r="H6" s="411">
        <v>112092</v>
      </c>
      <c r="I6" s="412" t="s">
        <v>232</v>
      </c>
      <c r="J6" s="412" t="s">
        <v>232</v>
      </c>
      <c r="K6" s="412" t="s">
        <v>232</v>
      </c>
      <c r="L6" s="413" t="s">
        <v>232</v>
      </c>
    </row>
    <row r="7" spans="1:12" hidden="1">
      <c r="A7" s="380">
        <v>61</v>
      </c>
      <c r="B7" s="410">
        <v>118955</v>
      </c>
      <c r="C7" s="411">
        <v>3231</v>
      </c>
      <c r="D7" s="411">
        <v>2322</v>
      </c>
      <c r="E7" s="411">
        <v>909</v>
      </c>
      <c r="F7" s="411">
        <v>5</v>
      </c>
      <c r="G7" s="411">
        <v>654</v>
      </c>
      <c r="H7" s="411">
        <v>115065</v>
      </c>
      <c r="I7" s="412" t="s">
        <v>232</v>
      </c>
      <c r="J7" s="412" t="s">
        <v>232</v>
      </c>
      <c r="K7" s="412" t="s">
        <v>232</v>
      </c>
      <c r="L7" s="413" t="s">
        <v>232</v>
      </c>
    </row>
    <row r="8" spans="1:12" hidden="1">
      <c r="A8" s="380">
        <v>62</v>
      </c>
      <c r="B8" s="410">
        <v>121895</v>
      </c>
      <c r="C8" s="411">
        <v>3141</v>
      </c>
      <c r="D8" s="411">
        <v>2208</v>
      </c>
      <c r="E8" s="411">
        <v>933</v>
      </c>
      <c r="F8" s="411">
        <v>5</v>
      </c>
      <c r="G8" s="411">
        <v>616</v>
      </c>
      <c r="H8" s="411">
        <v>118133</v>
      </c>
      <c r="I8" s="412" t="s">
        <v>232</v>
      </c>
      <c r="J8" s="412" t="s">
        <v>232</v>
      </c>
      <c r="K8" s="412" t="s">
        <v>232</v>
      </c>
      <c r="L8" s="413" t="s">
        <v>232</v>
      </c>
    </row>
    <row r="9" spans="1:12" hidden="1">
      <c r="A9" s="380">
        <v>63</v>
      </c>
      <c r="B9" s="410">
        <v>124106</v>
      </c>
      <c r="C9" s="411">
        <v>3245</v>
      </c>
      <c r="D9" s="411">
        <v>2269</v>
      </c>
      <c r="E9" s="411">
        <v>976</v>
      </c>
      <c r="F9" s="411">
        <v>2</v>
      </c>
      <c r="G9" s="411">
        <v>639</v>
      </c>
      <c r="H9" s="411">
        <v>120220</v>
      </c>
      <c r="I9" s="412" t="s">
        <v>232</v>
      </c>
      <c r="J9" s="412" t="s">
        <v>232</v>
      </c>
      <c r="K9" s="412" t="s">
        <v>232</v>
      </c>
      <c r="L9" s="413" t="s">
        <v>232</v>
      </c>
    </row>
    <row r="10" spans="1:12" hidden="1">
      <c r="A10" s="380" t="s">
        <v>295</v>
      </c>
      <c r="B10" s="410">
        <v>125929</v>
      </c>
      <c r="C10" s="411">
        <v>3239</v>
      </c>
      <c r="D10" s="411">
        <v>2282</v>
      </c>
      <c r="E10" s="411">
        <v>957</v>
      </c>
      <c r="F10" s="411">
        <v>21</v>
      </c>
      <c r="G10" s="411">
        <v>673</v>
      </c>
      <c r="H10" s="411">
        <v>121996</v>
      </c>
      <c r="I10" s="412" t="s">
        <v>232</v>
      </c>
      <c r="J10" s="412" t="s">
        <v>232</v>
      </c>
      <c r="K10" s="412" t="s">
        <v>232</v>
      </c>
      <c r="L10" s="413" t="s">
        <v>232</v>
      </c>
    </row>
    <row r="11" spans="1:12" ht="15" customHeight="1">
      <c r="A11" s="385" t="s">
        <v>233</v>
      </c>
      <c r="B11" s="410">
        <v>127797</v>
      </c>
      <c r="C11" s="411">
        <v>3268</v>
      </c>
      <c r="D11" s="411">
        <v>2298</v>
      </c>
      <c r="E11" s="411">
        <v>970</v>
      </c>
      <c r="F11" s="411">
        <v>1</v>
      </c>
      <c r="G11" s="411">
        <v>707</v>
      </c>
      <c r="H11" s="411">
        <v>123821</v>
      </c>
      <c r="I11" s="412" t="s">
        <v>232</v>
      </c>
      <c r="J11" s="412" t="s">
        <v>232</v>
      </c>
      <c r="K11" s="412" t="s">
        <v>232</v>
      </c>
      <c r="L11" s="413" t="s">
        <v>232</v>
      </c>
    </row>
    <row r="12" spans="1:12" hidden="1">
      <c r="A12" s="380">
        <v>3</v>
      </c>
      <c r="B12" s="410">
        <v>129826</v>
      </c>
      <c r="C12" s="411">
        <v>3477</v>
      </c>
      <c r="D12" s="411">
        <v>2333</v>
      </c>
      <c r="E12" s="411">
        <v>1144</v>
      </c>
      <c r="F12" s="411">
        <v>6</v>
      </c>
      <c r="G12" s="411">
        <v>733</v>
      </c>
      <c r="H12" s="411">
        <v>125610</v>
      </c>
      <c r="I12" s="412" t="s">
        <v>232</v>
      </c>
      <c r="J12" s="412" t="s">
        <v>232</v>
      </c>
      <c r="K12" s="412" t="s">
        <v>232</v>
      </c>
      <c r="L12" s="413" t="s">
        <v>232</v>
      </c>
    </row>
    <row r="13" spans="1:12" hidden="1">
      <c r="A13" s="380">
        <v>4</v>
      </c>
      <c r="B13" s="410">
        <v>133966</v>
      </c>
      <c r="C13" s="411">
        <v>3451</v>
      </c>
      <c r="D13" s="411">
        <v>2124</v>
      </c>
      <c r="E13" s="411">
        <v>1327</v>
      </c>
      <c r="F13" s="411">
        <v>3</v>
      </c>
      <c r="G13" s="411">
        <v>603</v>
      </c>
      <c r="H13" s="411">
        <v>129909</v>
      </c>
      <c r="I13" s="412" t="s">
        <v>232</v>
      </c>
      <c r="J13" s="412" t="s">
        <v>232</v>
      </c>
      <c r="K13" s="412" t="s">
        <v>232</v>
      </c>
      <c r="L13" s="413" t="s">
        <v>232</v>
      </c>
    </row>
    <row r="14" spans="1:12" hidden="1">
      <c r="A14" s="380">
        <v>5</v>
      </c>
      <c r="B14" s="410">
        <v>137648</v>
      </c>
      <c r="C14" s="411">
        <v>3570</v>
      </c>
      <c r="D14" s="411">
        <v>2375</v>
      </c>
      <c r="E14" s="411">
        <v>1195</v>
      </c>
      <c r="F14" s="411">
        <v>6</v>
      </c>
      <c r="G14" s="411">
        <v>711</v>
      </c>
      <c r="H14" s="411">
        <v>133361</v>
      </c>
      <c r="I14" s="412" t="s">
        <v>232</v>
      </c>
      <c r="J14" s="412" t="s">
        <v>232</v>
      </c>
      <c r="K14" s="412" t="s">
        <v>232</v>
      </c>
      <c r="L14" s="413" t="s">
        <v>232</v>
      </c>
    </row>
    <row r="15" spans="1:12" hidden="1">
      <c r="A15" s="380">
        <v>6</v>
      </c>
      <c r="B15" s="410">
        <v>139035</v>
      </c>
      <c r="C15" s="411">
        <v>3736</v>
      </c>
      <c r="D15" s="411">
        <v>2495</v>
      </c>
      <c r="E15" s="411">
        <v>1241</v>
      </c>
      <c r="F15" s="411">
        <v>10</v>
      </c>
      <c r="G15" s="411">
        <v>588</v>
      </c>
      <c r="H15" s="411">
        <v>134701</v>
      </c>
      <c r="I15" s="412" t="s">
        <v>232</v>
      </c>
      <c r="J15" s="412" t="s">
        <v>232</v>
      </c>
      <c r="K15" s="412" t="s">
        <v>232</v>
      </c>
      <c r="L15" s="413" t="s">
        <v>232</v>
      </c>
    </row>
    <row r="16" spans="1:12" ht="15" customHeight="1">
      <c r="A16" s="380">
        <v>7</v>
      </c>
      <c r="B16" s="410">
        <v>144475</v>
      </c>
      <c r="C16" s="411">
        <v>3645</v>
      </c>
      <c r="D16" s="411">
        <v>2456</v>
      </c>
      <c r="E16" s="411">
        <v>1189</v>
      </c>
      <c r="F16" s="411">
        <v>4</v>
      </c>
      <c r="G16" s="411">
        <v>581</v>
      </c>
      <c r="H16" s="411">
        <v>140245</v>
      </c>
      <c r="I16" s="412" t="s">
        <v>232</v>
      </c>
      <c r="J16" s="412" t="s">
        <v>232</v>
      </c>
      <c r="K16" s="412" t="s">
        <v>232</v>
      </c>
      <c r="L16" s="413" t="s">
        <v>232</v>
      </c>
    </row>
    <row r="17" spans="1:12" ht="15" customHeight="1">
      <c r="A17" s="380">
        <v>8</v>
      </c>
      <c r="B17" s="410">
        <v>149302</v>
      </c>
      <c r="C17" s="411">
        <v>3742</v>
      </c>
      <c r="D17" s="411">
        <v>2457</v>
      </c>
      <c r="E17" s="411">
        <v>1285</v>
      </c>
      <c r="F17" s="411">
        <v>10</v>
      </c>
      <c r="G17" s="411">
        <v>545</v>
      </c>
      <c r="H17" s="411">
        <v>145005</v>
      </c>
      <c r="I17" s="412" t="s">
        <v>232</v>
      </c>
      <c r="J17" s="412" t="s">
        <v>232</v>
      </c>
      <c r="K17" s="412" t="s">
        <v>232</v>
      </c>
      <c r="L17" s="413" t="s">
        <v>232</v>
      </c>
    </row>
    <row r="18" spans="1:12" ht="15" customHeight="1">
      <c r="A18" s="380">
        <v>9</v>
      </c>
      <c r="B18" s="410">
        <v>152984</v>
      </c>
      <c r="C18" s="411">
        <v>3774</v>
      </c>
      <c r="D18" s="411">
        <v>2442</v>
      </c>
      <c r="E18" s="411">
        <v>1332</v>
      </c>
      <c r="F18" s="411">
        <v>7</v>
      </c>
      <c r="G18" s="411">
        <v>505</v>
      </c>
      <c r="H18" s="411">
        <v>148698</v>
      </c>
      <c r="I18" s="412" t="s">
        <v>232</v>
      </c>
      <c r="J18" s="412" t="s">
        <v>232</v>
      </c>
      <c r="K18" s="412" t="s">
        <v>232</v>
      </c>
      <c r="L18" s="413" t="s">
        <v>232</v>
      </c>
    </row>
    <row r="19" spans="1:12" ht="15" customHeight="1">
      <c r="A19" s="380">
        <v>10</v>
      </c>
      <c r="B19" s="410">
        <v>160763</v>
      </c>
      <c r="C19" s="411">
        <v>3907</v>
      </c>
      <c r="D19" s="411">
        <v>2384</v>
      </c>
      <c r="E19" s="411">
        <v>1523</v>
      </c>
      <c r="F19" s="411">
        <v>21</v>
      </c>
      <c r="G19" s="411">
        <v>437</v>
      </c>
      <c r="H19" s="411">
        <v>156398</v>
      </c>
      <c r="I19" s="412" t="s">
        <v>232</v>
      </c>
      <c r="J19" s="411">
        <v>4289</v>
      </c>
      <c r="K19" s="411">
        <v>537</v>
      </c>
      <c r="L19" s="413" t="s">
        <v>232</v>
      </c>
    </row>
    <row r="20" spans="1:12" ht="15" customHeight="1">
      <c r="A20" s="384" t="s">
        <v>283</v>
      </c>
      <c r="B20" s="410">
        <v>164243</v>
      </c>
      <c r="C20" s="411">
        <v>4007</v>
      </c>
      <c r="D20" s="411">
        <v>2310</v>
      </c>
      <c r="E20" s="411">
        <v>1697</v>
      </c>
      <c r="F20" s="411">
        <v>0</v>
      </c>
      <c r="G20" s="411">
        <v>524</v>
      </c>
      <c r="H20" s="411">
        <v>159712</v>
      </c>
      <c r="I20" s="412" t="s">
        <v>232</v>
      </c>
      <c r="J20" s="411">
        <v>6604</v>
      </c>
      <c r="K20" s="411">
        <v>993</v>
      </c>
      <c r="L20" s="413" t="s">
        <v>232</v>
      </c>
    </row>
    <row r="21" spans="1:12" ht="15" customHeight="1">
      <c r="A21" s="384" t="s">
        <v>284</v>
      </c>
      <c r="B21" s="410">
        <v>168993</v>
      </c>
      <c r="C21" s="411">
        <v>4170</v>
      </c>
      <c r="D21" s="411">
        <v>2476</v>
      </c>
      <c r="E21" s="411">
        <v>1694</v>
      </c>
      <c r="F21" s="411">
        <v>41</v>
      </c>
      <c r="G21" s="411">
        <v>431</v>
      </c>
      <c r="H21" s="411">
        <v>164351</v>
      </c>
      <c r="I21" s="412" t="s">
        <v>232</v>
      </c>
      <c r="J21" s="411">
        <v>8278</v>
      </c>
      <c r="K21" s="411">
        <v>1262</v>
      </c>
      <c r="L21" s="413" t="s">
        <v>232</v>
      </c>
    </row>
    <row r="22" spans="1:12" ht="15" customHeight="1">
      <c r="A22" s="385" t="s">
        <v>285</v>
      </c>
      <c r="B22" s="410">
        <v>172427</v>
      </c>
      <c r="C22" s="411">
        <v>4103</v>
      </c>
      <c r="D22" s="411">
        <v>2265</v>
      </c>
      <c r="E22" s="411">
        <v>1838</v>
      </c>
      <c r="F22" s="411">
        <v>48</v>
      </c>
      <c r="G22" s="411">
        <v>374</v>
      </c>
      <c r="H22" s="411">
        <v>167902</v>
      </c>
      <c r="I22" s="411">
        <v>12231</v>
      </c>
      <c r="J22" s="411">
        <v>8821</v>
      </c>
      <c r="K22" s="411">
        <v>1265</v>
      </c>
      <c r="L22" s="413" t="s">
        <v>232</v>
      </c>
    </row>
    <row r="23" spans="1:12" ht="15" customHeight="1">
      <c r="A23" s="385" t="s">
        <v>237</v>
      </c>
      <c r="B23" s="410">
        <v>176840</v>
      </c>
      <c r="C23" s="411">
        <v>4233</v>
      </c>
      <c r="D23" s="411">
        <v>2401</v>
      </c>
      <c r="E23" s="411">
        <v>1832</v>
      </c>
      <c r="F23" s="411">
        <v>59</v>
      </c>
      <c r="G23" s="411">
        <v>363</v>
      </c>
      <c r="H23" s="411">
        <v>172175</v>
      </c>
      <c r="I23" s="411">
        <v>43954</v>
      </c>
      <c r="J23" s="411">
        <v>9581</v>
      </c>
      <c r="K23" s="411">
        <v>1392</v>
      </c>
      <c r="L23" s="413" t="s">
        <v>232</v>
      </c>
    </row>
    <row r="24" spans="1:12" ht="15" customHeight="1">
      <c r="A24" s="385" t="s">
        <v>286</v>
      </c>
      <c r="B24" s="410">
        <v>181847</v>
      </c>
      <c r="C24" s="411">
        <v>4433</v>
      </c>
      <c r="D24" s="411">
        <v>3299</v>
      </c>
      <c r="E24" s="411">
        <v>1134</v>
      </c>
      <c r="F24" s="411">
        <v>87</v>
      </c>
      <c r="G24" s="411">
        <v>301</v>
      </c>
      <c r="H24" s="411">
        <v>177026</v>
      </c>
      <c r="I24" s="411">
        <v>118528</v>
      </c>
      <c r="J24" s="411">
        <v>10168</v>
      </c>
      <c r="K24" s="411">
        <v>714</v>
      </c>
      <c r="L24" s="413" t="s">
        <v>232</v>
      </c>
    </row>
    <row r="25" spans="1:12" ht="15" customHeight="1">
      <c r="A25" s="385" t="s">
        <v>239</v>
      </c>
      <c r="B25" s="410">
        <v>183038</v>
      </c>
      <c r="C25" s="411">
        <v>4685</v>
      </c>
      <c r="D25" s="411">
        <v>3557</v>
      </c>
      <c r="E25" s="411">
        <v>1128</v>
      </c>
      <c r="F25" s="411">
        <v>49</v>
      </c>
      <c r="G25" s="411">
        <v>257</v>
      </c>
      <c r="H25" s="411">
        <v>178047</v>
      </c>
      <c r="I25" s="411">
        <v>167309</v>
      </c>
      <c r="J25" s="411">
        <v>10738</v>
      </c>
      <c r="K25" s="411">
        <v>1498</v>
      </c>
      <c r="L25" s="413" t="s">
        <v>232</v>
      </c>
    </row>
    <row r="26" spans="1:12" ht="15" customHeight="1">
      <c r="A26" s="385" t="s">
        <v>240</v>
      </c>
      <c r="B26" s="410">
        <v>183909</v>
      </c>
      <c r="C26" s="411">
        <v>4654</v>
      </c>
      <c r="D26" s="411">
        <v>3581</v>
      </c>
      <c r="E26" s="411">
        <v>1073</v>
      </c>
      <c r="F26" s="411">
        <v>42</v>
      </c>
      <c r="G26" s="411">
        <v>258</v>
      </c>
      <c r="H26" s="411">
        <v>178955</v>
      </c>
      <c r="I26" s="411">
        <v>167852</v>
      </c>
      <c r="J26" s="411">
        <v>11103</v>
      </c>
      <c r="K26" s="411">
        <v>1444</v>
      </c>
      <c r="L26" s="413" t="s">
        <v>232</v>
      </c>
    </row>
    <row r="27" spans="1:12" ht="15" customHeight="1">
      <c r="A27" s="385" t="s">
        <v>287</v>
      </c>
      <c r="B27" s="410">
        <v>184760</v>
      </c>
      <c r="C27" s="411">
        <v>4982</v>
      </c>
      <c r="D27" s="411">
        <v>3778</v>
      </c>
      <c r="E27" s="411">
        <f>C27-D27</f>
        <v>1204</v>
      </c>
      <c r="F27" s="411">
        <v>39</v>
      </c>
      <c r="G27" s="411">
        <v>229</v>
      </c>
      <c r="H27" s="411">
        <v>179510</v>
      </c>
      <c r="I27" s="411">
        <v>168677</v>
      </c>
      <c r="J27" s="411">
        <v>10833</v>
      </c>
      <c r="K27" s="411">
        <v>1669</v>
      </c>
      <c r="L27" s="414">
        <v>1909</v>
      </c>
    </row>
    <row r="28" spans="1:12" ht="15" customHeight="1">
      <c r="A28" s="385" t="s">
        <v>296</v>
      </c>
      <c r="B28" s="410">
        <v>180502</v>
      </c>
      <c r="C28" s="411">
        <f>D28+E28</f>
        <v>4655</v>
      </c>
      <c r="D28" s="411">
        <v>3653</v>
      </c>
      <c r="E28" s="411">
        <v>1002</v>
      </c>
      <c r="F28" s="411">
        <v>5</v>
      </c>
      <c r="G28" s="411">
        <v>211</v>
      </c>
      <c r="H28" s="411">
        <f>B28-G28-F28-C28</f>
        <v>175631</v>
      </c>
      <c r="I28" s="411">
        <v>165082</v>
      </c>
      <c r="J28" s="411">
        <v>10549</v>
      </c>
      <c r="K28" s="411">
        <v>1359</v>
      </c>
      <c r="L28" s="414">
        <v>1711</v>
      </c>
    </row>
    <row r="29" spans="1:12" ht="15" customHeight="1">
      <c r="A29" s="385" t="s">
        <v>243</v>
      </c>
      <c r="B29" s="410">
        <v>177814</v>
      </c>
      <c r="C29" s="411">
        <v>4682</v>
      </c>
      <c r="D29" s="411">
        <v>3685</v>
      </c>
      <c r="E29" s="411">
        <v>997</v>
      </c>
      <c r="F29" s="411">
        <v>2</v>
      </c>
      <c r="G29" s="411">
        <v>167</v>
      </c>
      <c r="H29" s="411">
        <v>172963</v>
      </c>
      <c r="I29" s="411">
        <v>162252</v>
      </c>
      <c r="J29" s="411">
        <v>10711</v>
      </c>
      <c r="K29" s="411">
        <v>1538</v>
      </c>
      <c r="L29" s="414">
        <v>1589</v>
      </c>
    </row>
    <row r="30" spans="1:12" ht="15" customHeight="1">
      <c r="A30" s="385" t="s">
        <v>244</v>
      </c>
      <c r="B30" s="410">
        <v>177635</v>
      </c>
      <c r="C30" s="411">
        <v>4482</v>
      </c>
      <c r="D30" s="411">
        <v>3654</v>
      </c>
      <c r="E30" s="411">
        <v>828</v>
      </c>
      <c r="F30" s="411">
        <v>0</v>
      </c>
      <c r="G30" s="411">
        <v>183</v>
      </c>
      <c r="H30" s="411">
        <v>172970</v>
      </c>
      <c r="I30" s="411">
        <v>162564</v>
      </c>
      <c r="J30" s="411">
        <v>10406</v>
      </c>
      <c r="K30" s="411">
        <v>1550</v>
      </c>
      <c r="L30" s="414">
        <v>1560</v>
      </c>
    </row>
    <row r="31" spans="1:12" ht="15" customHeight="1">
      <c r="A31" s="385" t="s">
        <v>245</v>
      </c>
      <c r="B31" s="410">
        <v>184446</v>
      </c>
      <c r="C31" s="411">
        <v>4656</v>
      </c>
      <c r="D31" s="411">
        <v>3778</v>
      </c>
      <c r="E31" s="411">
        <v>878</v>
      </c>
      <c r="F31" s="411">
        <v>4</v>
      </c>
      <c r="G31" s="411">
        <v>201</v>
      </c>
      <c r="H31" s="411">
        <v>179585</v>
      </c>
      <c r="I31" s="411">
        <v>169030</v>
      </c>
      <c r="J31" s="411">
        <v>10555</v>
      </c>
      <c r="K31" s="411">
        <v>1324</v>
      </c>
      <c r="L31" s="414">
        <v>1471</v>
      </c>
    </row>
    <row r="32" spans="1:12" ht="15" customHeight="1">
      <c r="A32" s="385" t="s">
        <v>288</v>
      </c>
      <c r="B32" s="410">
        <v>186591</v>
      </c>
      <c r="C32" s="411">
        <v>4640</v>
      </c>
      <c r="D32" s="411">
        <v>3757</v>
      </c>
      <c r="E32" s="411">
        <v>883</v>
      </c>
      <c r="F32" s="411">
        <v>5</v>
      </c>
      <c r="G32" s="411">
        <v>184</v>
      </c>
      <c r="H32" s="411">
        <v>181762</v>
      </c>
      <c r="I32" s="411">
        <v>171133</v>
      </c>
      <c r="J32" s="411">
        <v>10629</v>
      </c>
      <c r="K32" s="411">
        <v>1045</v>
      </c>
      <c r="L32" s="414">
        <v>1312</v>
      </c>
    </row>
    <row r="33" spans="1:19" ht="15" customHeight="1">
      <c r="A33" s="385" t="s">
        <v>247</v>
      </c>
      <c r="B33" s="410">
        <v>189178</v>
      </c>
      <c r="C33" s="411">
        <v>4911</v>
      </c>
      <c r="D33" s="411">
        <v>4014</v>
      </c>
      <c r="E33" s="411">
        <v>897</v>
      </c>
      <c r="F33" s="411">
        <v>5</v>
      </c>
      <c r="G33" s="411">
        <v>174</v>
      </c>
      <c r="H33" s="411">
        <v>184088</v>
      </c>
      <c r="I33" s="411">
        <v>173673</v>
      </c>
      <c r="J33" s="411">
        <v>10415</v>
      </c>
      <c r="K33" s="411">
        <v>1017</v>
      </c>
      <c r="L33" s="414">
        <v>1158</v>
      </c>
    </row>
    <row r="34" spans="1:19">
      <c r="A34" s="385" t="s">
        <v>289</v>
      </c>
      <c r="B34" s="410">
        <v>188774</v>
      </c>
      <c r="C34" s="411">
        <v>4859</v>
      </c>
      <c r="D34" s="411">
        <v>3956</v>
      </c>
      <c r="E34" s="411">
        <v>903</v>
      </c>
      <c r="F34" s="411">
        <v>4</v>
      </c>
      <c r="G34" s="411">
        <v>136</v>
      </c>
      <c r="H34" s="411">
        <v>183775</v>
      </c>
      <c r="I34" s="411">
        <v>173245</v>
      </c>
      <c r="J34" s="411">
        <v>10530</v>
      </c>
      <c r="K34" s="411">
        <v>1092</v>
      </c>
      <c r="L34" s="414">
        <v>1127</v>
      </c>
    </row>
    <row r="35" spans="1:19">
      <c r="A35" s="385" t="s">
        <v>249</v>
      </c>
      <c r="B35" s="410">
        <v>191052</v>
      </c>
      <c r="C35" s="411">
        <v>4661</v>
      </c>
      <c r="D35" s="411">
        <v>3771</v>
      </c>
      <c r="E35" s="411">
        <v>890</v>
      </c>
      <c r="F35" s="411">
        <v>0</v>
      </c>
      <c r="G35" s="411">
        <v>92</v>
      </c>
      <c r="H35" s="411">
        <v>186299</v>
      </c>
      <c r="I35" s="411">
        <v>175180</v>
      </c>
      <c r="J35" s="411">
        <v>11119</v>
      </c>
      <c r="K35" s="411">
        <v>1054</v>
      </c>
      <c r="L35" s="414">
        <v>1079</v>
      </c>
    </row>
    <row r="36" spans="1:19">
      <c r="A36" s="385" t="s">
        <v>250</v>
      </c>
      <c r="B36" s="410">
        <v>194824</v>
      </c>
      <c r="C36" s="411">
        <v>4710</v>
      </c>
      <c r="D36" s="411">
        <v>3828</v>
      </c>
      <c r="E36" s="411">
        <v>882</v>
      </c>
      <c r="F36" s="411">
        <v>15</v>
      </c>
      <c r="G36" s="411">
        <v>83</v>
      </c>
      <c r="H36" s="411">
        <v>190016</v>
      </c>
      <c r="I36" s="411">
        <v>178276</v>
      </c>
      <c r="J36" s="411">
        <v>11740</v>
      </c>
      <c r="K36" s="411">
        <v>1124</v>
      </c>
      <c r="L36" s="414">
        <v>1146</v>
      </c>
    </row>
    <row r="37" spans="1:19">
      <c r="A37" s="385" t="s">
        <v>251</v>
      </c>
      <c r="B37" s="410">
        <v>199752</v>
      </c>
      <c r="C37" s="411">
        <v>4575</v>
      </c>
      <c r="D37" s="411">
        <v>3683</v>
      </c>
      <c r="E37" s="411">
        <v>892</v>
      </c>
      <c r="F37" s="411">
        <v>14</v>
      </c>
      <c r="G37" s="411">
        <v>67</v>
      </c>
      <c r="H37" s="411">
        <v>195096</v>
      </c>
      <c r="I37" s="411">
        <v>182555</v>
      </c>
      <c r="J37" s="411">
        <v>12541</v>
      </c>
      <c r="K37" s="411">
        <v>1095</v>
      </c>
      <c r="L37" s="414">
        <v>757</v>
      </c>
    </row>
    <row r="38" spans="1:19">
      <c r="A38" s="385" t="s">
        <v>252</v>
      </c>
      <c r="B38" s="410">
        <v>200896</v>
      </c>
      <c r="C38" s="411">
        <v>4723</v>
      </c>
      <c r="D38" s="411">
        <v>3703</v>
      </c>
      <c r="E38" s="411">
        <v>1020</v>
      </c>
      <c r="F38" s="411">
        <v>10</v>
      </c>
      <c r="G38" s="411">
        <v>59</v>
      </c>
      <c r="H38" s="411">
        <v>196104</v>
      </c>
      <c r="I38" s="411">
        <v>183740</v>
      </c>
      <c r="J38" s="411">
        <v>12364</v>
      </c>
      <c r="K38" s="411">
        <v>949</v>
      </c>
      <c r="L38" s="414">
        <v>657</v>
      </c>
    </row>
    <row r="39" spans="1:19">
      <c r="A39" s="385" t="s">
        <v>290</v>
      </c>
      <c r="B39" s="411">
        <v>202007</v>
      </c>
      <c r="C39" s="411">
        <v>4778</v>
      </c>
      <c r="D39" s="411">
        <v>3645</v>
      </c>
      <c r="E39" s="411">
        <v>1133</v>
      </c>
      <c r="F39" s="411">
        <v>14</v>
      </c>
      <c r="G39" s="411">
        <v>58</v>
      </c>
      <c r="H39" s="411">
        <v>197157</v>
      </c>
      <c r="I39" s="411">
        <v>184286</v>
      </c>
      <c r="J39" s="411">
        <v>12871</v>
      </c>
      <c r="K39" s="411">
        <v>955</v>
      </c>
      <c r="L39" s="414">
        <v>524</v>
      </c>
    </row>
    <row r="40" spans="1:19">
      <c r="A40" s="385" t="s">
        <v>254</v>
      </c>
      <c r="B40" s="411">
        <v>202301</v>
      </c>
      <c r="C40" s="411">
        <v>4501</v>
      </c>
      <c r="D40" s="411">
        <v>3511</v>
      </c>
      <c r="E40" s="411">
        <v>990</v>
      </c>
      <c r="F40" s="411">
        <v>8</v>
      </c>
      <c r="G40" s="411">
        <v>58</v>
      </c>
      <c r="H40" s="411">
        <v>197734</v>
      </c>
      <c r="I40" s="411">
        <v>184993</v>
      </c>
      <c r="J40" s="411">
        <v>12741</v>
      </c>
      <c r="K40" s="411">
        <v>771</v>
      </c>
      <c r="L40" s="414">
        <v>540</v>
      </c>
    </row>
    <row r="41" spans="1:19">
      <c r="A41" s="385" t="s">
        <v>297</v>
      </c>
      <c r="B41" s="411">
        <v>188257</v>
      </c>
      <c r="C41" s="411">
        <v>4186</v>
      </c>
      <c r="D41" s="411">
        <v>3238</v>
      </c>
      <c r="E41" s="411">
        <v>948</v>
      </c>
      <c r="F41" s="411">
        <v>278</v>
      </c>
      <c r="G41" s="411">
        <v>60</v>
      </c>
      <c r="H41" s="411">
        <v>183733</v>
      </c>
      <c r="I41" s="411">
        <v>171918</v>
      </c>
      <c r="J41" s="411">
        <v>11815</v>
      </c>
      <c r="K41" s="411">
        <v>785</v>
      </c>
      <c r="L41" s="414">
        <v>345</v>
      </c>
    </row>
    <row r="42" spans="1:19">
      <c r="A42" s="385" t="s">
        <v>298</v>
      </c>
      <c r="B42" s="411">
        <v>185729</v>
      </c>
      <c r="C42" s="411">
        <v>3871</v>
      </c>
      <c r="D42" s="411">
        <v>2974</v>
      </c>
      <c r="E42" s="411">
        <v>897</v>
      </c>
      <c r="F42" s="411">
        <v>1262</v>
      </c>
      <c r="G42" s="411">
        <v>59</v>
      </c>
      <c r="H42" s="411">
        <v>180537</v>
      </c>
      <c r="I42" s="411">
        <v>168556</v>
      </c>
      <c r="J42" s="411">
        <v>11981</v>
      </c>
      <c r="K42" s="411">
        <v>670</v>
      </c>
      <c r="L42" s="414">
        <v>157</v>
      </c>
    </row>
    <row r="43" spans="1:19">
      <c r="A43" s="403" t="s">
        <v>270</v>
      </c>
      <c r="B43" s="415">
        <v>186154</v>
      </c>
      <c r="C43" s="415">
        <v>3790</v>
      </c>
      <c r="D43" s="419">
        <v>2901</v>
      </c>
      <c r="E43" s="419">
        <v>889</v>
      </c>
      <c r="F43" s="415">
        <v>2393</v>
      </c>
      <c r="G43" s="415">
        <v>48</v>
      </c>
      <c r="H43" s="415">
        <v>179925</v>
      </c>
      <c r="I43" s="415">
        <v>168051</v>
      </c>
      <c r="J43" s="415">
        <v>11874</v>
      </c>
      <c r="K43" s="415">
        <v>529</v>
      </c>
      <c r="L43" s="416">
        <v>19</v>
      </c>
    </row>
    <row r="44" spans="1:19">
      <c r="A44" s="420" t="s">
        <v>258</v>
      </c>
      <c r="J44"/>
      <c r="K44"/>
      <c r="L44"/>
    </row>
    <row r="45" spans="1:19">
      <c r="A45" s="420" t="s">
        <v>259</v>
      </c>
      <c r="J45"/>
      <c r="K45"/>
      <c r="L45"/>
      <c r="S45" s="421"/>
    </row>
    <row r="46" spans="1:19">
      <c r="A46" s="420" t="s">
        <v>260</v>
      </c>
      <c r="J46"/>
      <c r="K46"/>
      <c r="L46"/>
    </row>
    <row r="50" spans="3:12">
      <c r="C50" s="422"/>
      <c r="D50" s="422"/>
      <c r="E50" s="422"/>
      <c r="F50" s="422"/>
      <c r="G50" s="422"/>
      <c r="H50" s="422"/>
      <c r="I50" s="422"/>
      <c r="J50" s="422"/>
      <c r="K50" s="422"/>
      <c r="L50" s="422"/>
    </row>
    <row r="51" spans="3:12">
      <c r="C51" s="422"/>
      <c r="D51" s="292"/>
      <c r="E51" s="292"/>
      <c r="F51" s="292"/>
      <c r="G51" s="292"/>
      <c r="H51" s="292"/>
      <c r="I51" s="292"/>
      <c r="J51" s="292"/>
      <c r="K51" s="422"/>
      <c r="L51" s="422"/>
    </row>
    <row r="52" spans="3:12">
      <c r="C52" s="422"/>
      <c r="D52" s="422"/>
      <c r="E52" s="422"/>
      <c r="F52" s="422"/>
      <c r="G52" s="422"/>
      <c r="H52" s="422"/>
      <c r="I52" s="422"/>
      <c r="J52" s="422"/>
      <c r="K52" s="422"/>
      <c r="L52" s="422"/>
    </row>
    <row r="53" spans="3:12">
      <c r="C53" s="422"/>
      <c r="D53" s="422"/>
      <c r="E53" s="422"/>
      <c r="F53" s="422"/>
      <c r="G53" s="422"/>
      <c r="H53" s="422"/>
      <c r="I53" s="422"/>
      <c r="J53" s="422"/>
      <c r="K53" s="422"/>
      <c r="L53" s="422"/>
    </row>
  </sheetData>
  <mergeCells count="7">
    <mergeCell ref="I2:L2"/>
    <mergeCell ref="A2:A3"/>
    <mergeCell ref="B2:B3"/>
    <mergeCell ref="C2:E2"/>
    <mergeCell ref="F2:F3"/>
    <mergeCell ref="G2:G3"/>
    <mergeCell ref="H2:H3"/>
  </mergeCells>
  <phoneticPr fontId="3"/>
  <pageMargins left="0.78740157480314965" right="0.78740157480314965" top="0.59055118110236227" bottom="0.59055118110236227" header="0" footer="0"/>
  <pageSetup paperSize="9" scale="80" orientation="portrait" blackAndWhite="1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F99A0-85A4-4FE5-A610-73AAF41F293D}">
  <sheetPr>
    <tabColor theme="8" tint="0.59999389629810485"/>
    <outlinePr summaryBelow="0" summaryRight="0"/>
    <pageSetUpPr fitToPage="1"/>
  </sheetPr>
  <dimension ref="A1:H85"/>
  <sheetViews>
    <sheetView view="pageBreakPreview" zoomScaleNormal="100" zoomScaleSheetLayoutView="100" workbookViewId="0"/>
  </sheetViews>
  <sheetFormatPr defaultColWidth="6.453125" defaultRowHeight="13"/>
  <cols>
    <col min="1" max="1" width="13.6328125" style="417" customWidth="1"/>
    <col min="2" max="2" width="31.453125" style="417" customWidth="1"/>
    <col min="3" max="3" width="37.453125" style="417" customWidth="1"/>
    <col min="4" max="4" width="5.36328125" style="417" customWidth="1"/>
    <col min="5" max="7" width="13.6328125" style="417" customWidth="1"/>
    <col min="257" max="257" width="13.6328125" customWidth="1"/>
    <col min="258" max="258" width="31.453125" customWidth="1"/>
    <col min="259" max="259" width="37.453125" customWidth="1"/>
    <col min="260" max="260" width="5.36328125" customWidth="1"/>
    <col min="261" max="263" width="13.6328125" customWidth="1"/>
    <col min="513" max="513" width="13.6328125" customWidth="1"/>
    <col min="514" max="514" width="31.453125" customWidth="1"/>
    <col min="515" max="515" width="37.453125" customWidth="1"/>
    <col min="516" max="516" width="5.36328125" customWidth="1"/>
    <col min="517" max="519" width="13.6328125" customWidth="1"/>
    <col min="769" max="769" width="13.6328125" customWidth="1"/>
    <col min="770" max="770" width="31.453125" customWidth="1"/>
    <col min="771" max="771" width="37.453125" customWidth="1"/>
    <col min="772" max="772" width="5.36328125" customWidth="1"/>
    <col min="773" max="775" width="13.6328125" customWidth="1"/>
    <col min="1025" max="1025" width="13.6328125" customWidth="1"/>
    <col min="1026" max="1026" width="31.453125" customWidth="1"/>
    <col min="1027" max="1027" width="37.453125" customWidth="1"/>
    <col min="1028" max="1028" width="5.36328125" customWidth="1"/>
    <col min="1029" max="1031" width="13.6328125" customWidth="1"/>
    <col min="1281" max="1281" width="13.6328125" customWidth="1"/>
    <col min="1282" max="1282" width="31.453125" customWidth="1"/>
    <col min="1283" max="1283" width="37.453125" customWidth="1"/>
    <col min="1284" max="1284" width="5.36328125" customWidth="1"/>
    <col min="1285" max="1287" width="13.6328125" customWidth="1"/>
    <col min="1537" max="1537" width="13.6328125" customWidth="1"/>
    <col min="1538" max="1538" width="31.453125" customWidth="1"/>
    <col min="1539" max="1539" width="37.453125" customWidth="1"/>
    <col min="1540" max="1540" width="5.36328125" customWidth="1"/>
    <col min="1541" max="1543" width="13.6328125" customWidth="1"/>
    <col min="1793" max="1793" width="13.6328125" customWidth="1"/>
    <col min="1794" max="1794" width="31.453125" customWidth="1"/>
    <col min="1795" max="1795" width="37.453125" customWidth="1"/>
    <col min="1796" max="1796" width="5.36328125" customWidth="1"/>
    <col min="1797" max="1799" width="13.6328125" customWidth="1"/>
    <col min="2049" max="2049" width="13.6328125" customWidth="1"/>
    <col min="2050" max="2050" width="31.453125" customWidth="1"/>
    <col min="2051" max="2051" width="37.453125" customWidth="1"/>
    <col min="2052" max="2052" width="5.36328125" customWidth="1"/>
    <col min="2053" max="2055" width="13.6328125" customWidth="1"/>
    <col min="2305" max="2305" width="13.6328125" customWidth="1"/>
    <col min="2306" max="2306" width="31.453125" customWidth="1"/>
    <col min="2307" max="2307" width="37.453125" customWidth="1"/>
    <col min="2308" max="2308" width="5.36328125" customWidth="1"/>
    <col min="2309" max="2311" width="13.6328125" customWidth="1"/>
    <col min="2561" max="2561" width="13.6328125" customWidth="1"/>
    <col min="2562" max="2562" width="31.453125" customWidth="1"/>
    <col min="2563" max="2563" width="37.453125" customWidth="1"/>
    <col min="2564" max="2564" width="5.36328125" customWidth="1"/>
    <col min="2565" max="2567" width="13.6328125" customWidth="1"/>
    <col min="2817" max="2817" width="13.6328125" customWidth="1"/>
    <col min="2818" max="2818" width="31.453125" customWidth="1"/>
    <col min="2819" max="2819" width="37.453125" customWidth="1"/>
    <col min="2820" max="2820" width="5.36328125" customWidth="1"/>
    <col min="2821" max="2823" width="13.6328125" customWidth="1"/>
    <col min="3073" max="3073" width="13.6328125" customWidth="1"/>
    <col min="3074" max="3074" width="31.453125" customWidth="1"/>
    <col min="3075" max="3075" width="37.453125" customWidth="1"/>
    <col min="3076" max="3076" width="5.36328125" customWidth="1"/>
    <col min="3077" max="3079" width="13.6328125" customWidth="1"/>
    <col min="3329" max="3329" width="13.6328125" customWidth="1"/>
    <col min="3330" max="3330" width="31.453125" customWidth="1"/>
    <col min="3331" max="3331" width="37.453125" customWidth="1"/>
    <col min="3332" max="3332" width="5.36328125" customWidth="1"/>
    <col min="3333" max="3335" width="13.6328125" customWidth="1"/>
    <col min="3585" max="3585" width="13.6328125" customWidth="1"/>
    <col min="3586" max="3586" width="31.453125" customWidth="1"/>
    <col min="3587" max="3587" width="37.453125" customWidth="1"/>
    <col min="3588" max="3588" width="5.36328125" customWidth="1"/>
    <col min="3589" max="3591" width="13.6328125" customWidth="1"/>
    <col min="3841" max="3841" width="13.6328125" customWidth="1"/>
    <col min="3842" max="3842" width="31.453125" customWidth="1"/>
    <col min="3843" max="3843" width="37.453125" customWidth="1"/>
    <col min="3844" max="3844" width="5.36328125" customWidth="1"/>
    <col min="3845" max="3847" width="13.6328125" customWidth="1"/>
    <col min="4097" max="4097" width="13.6328125" customWidth="1"/>
    <col min="4098" max="4098" width="31.453125" customWidth="1"/>
    <col min="4099" max="4099" width="37.453125" customWidth="1"/>
    <col min="4100" max="4100" width="5.36328125" customWidth="1"/>
    <col min="4101" max="4103" width="13.6328125" customWidth="1"/>
    <col min="4353" max="4353" width="13.6328125" customWidth="1"/>
    <col min="4354" max="4354" width="31.453125" customWidth="1"/>
    <col min="4355" max="4355" width="37.453125" customWidth="1"/>
    <col min="4356" max="4356" width="5.36328125" customWidth="1"/>
    <col min="4357" max="4359" width="13.6328125" customWidth="1"/>
    <col min="4609" max="4609" width="13.6328125" customWidth="1"/>
    <col min="4610" max="4610" width="31.453125" customWidth="1"/>
    <col min="4611" max="4611" width="37.453125" customWidth="1"/>
    <col min="4612" max="4612" width="5.36328125" customWidth="1"/>
    <col min="4613" max="4615" width="13.6328125" customWidth="1"/>
    <col min="4865" max="4865" width="13.6328125" customWidth="1"/>
    <col min="4866" max="4866" width="31.453125" customWidth="1"/>
    <col min="4867" max="4867" width="37.453125" customWidth="1"/>
    <col min="4868" max="4868" width="5.36328125" customWidth="1"/>
    <col min="4869" max="4871" width="13.6328125" customWidth="1"/>
    <col min="5121" max="5121" width="13.6328125" customWidth="1"/>
    <col min="5122" max="5122" width="31.453125" customWidth="1"/>
    <col min="5123" max="5123" width="37.453125" customWidth="1"/>
    <col min="5124" max="5124" width="5.36328125" customWidth="1"/>
    <col min="5125" max="5127" width="13.6328125" customWidth="1"/>
    <col min="5377" max="5377" width="13.6328125" customWidth="1"/>
    <col min="5378" max="5378" width="31.453125" customWidth="1"/>
    <col min="5379" max="5379" width="37.453125" customWidth="1"/>
    <col min="5380" max="5380" width="5.36328125" customWidth="1"/>
    <col min="5381" max="5383" width="13.6328125" customWidth="1"/>
    <col min="5633" max="5633" width="13.6328125" customWidth="1"/>
    <col min="5634" max="5634" width="31.453125" customWidth="1"/>
    <col min="5635" max="5635" width="37.453125" customWidth="1"/>
    <col min="5636" max="5636" width="5.36328125" customWidth="1"/>
    <col min="5637" max="5639" width="13.6328125" customWidth="1"/>
    <col min="5889" max="5889" width="13.6328125" customWidth="1"/>
    <col min="5890" max="5890" width="31.453125" customWidth="1"/>
    <col min="5891" max="5891" width="37.453125" customWidth="1"/>
    <col min="5892" max="5892" width="5.36328125" customWidth="1"/>
    <col min="5893" max="5895" width="13.6328125" customWidth="1"/>
    <col min="6145" max="6145" width="13.6328125" customWidth="1"/>
    <col min="6146" max="6146" width="31.453125" customWidth="1"/>
    <col min="6147" max="6147" width="37.453125" customWidth="1"/>
    <col min="6148" max="6148" width="5.36328125" customWidth="1"/>
    <col min="6149" max="6151" width="13.6328125" customWidth="1"/>
    <col min="6401" max="6401" width="13.6328125" customWidth="1"/>
    <col min="6402" max="6402" width="31.453125" customWidth="1"/>
    <col min="6403" max="6403" width="37.453125" customWidth="1"/>
    <col min="6404" max="6404" width="5.36328125" customWidth="1"/>
    <col min="6405" max="6407" width="13.6328125" customWidth="1"/>
    <col min="6657" max="6657" width="13.6328125" customWidth="1"/>
    <col min="6658" max="6658" width="31.453125" customWidth="1"/>
    <col min="6659" max="6659" width="37.453125" customWidth="1"/>
    <col min="6660" max="6660" width="5.36328125" customWidth="1"/>
    <col min="6661" max="6663" width="13.6328125" customWidth="1"/>
    <col min="6913" max="6913" width="13.6328125" customWidth="1"/>
    <col min="6914" max="6914" width="31.453125" customWidth="1"/>
    <col min="6915" max="6915" width="37.453125" customWidth="1"/>
    <col min="6916" max="6916" width="5.36328125" customWidth="1"/>
    <col min="6917" max="6919" width="13.6328125" customWidth="1"/>
    <col min="7169" max="7169" width="13.6328125" customWidth="1"/>
    <col min="7170" max="7170" width="31.453125" customWidth="1"/>
    <col min="7171" max="7171" width="37.453125" customWidth="1"/>
    <col min="7172" max="7172" width="5.36328125" customWidth="1"/>
    <col min="7173" max="7175" width="13.6328125" customWidth="1"/>
    <col min="7425" max="7425" width="13.6328125" customWidth="1"/>
    <col min="7426" max="7426" width="31.453125" customWidth="1"/>
    <col min="7427" max="7427" width="37.453125" customWidth="1"/>
    <col min="7428" max="7428" width="5.36328125" customWidth="1"/>
    <col min="7429" max="7431" width="13.6328125" customWidth="1"/>
    <col min="7681" max="7681" width="13.6328125" customWidth="1"/>
    <col min="7682" max="7682" width="31.453125" customWidth="1"/>
    <col min="7683" max="7683" width="37.453125" customWidth="1"/>
    <col min="7684" max="7684" width="5.36328125" customWidth="1"/>
    <col min="7685" max="7687" width="13.6328125" customWidth="1"/>
    <col min="7937" max="7937" width="13.6328125" customWidth="1"/>
    <col min="7938" max="7938" width="31.453125" customWidth="1"/>
    <col min="7939" max="7939" width="37.453125" customWidth="1"/>
    <col min="7940" max="7940" width="5.36328125" customWidth="1"/>
    <col min="7941" max="7943" width="13.6328125" customWidth="1"/>
    <col min="8193" max="8193" width="13.6328125" customWidth="1"/>
    <col min="8194" max="8194" width="31.453125" customWidth="1"/>
    <col min="8195" max="8195" width="37.453125" customWidth="1"/>
    <col min="8196" max="8196" width="5.36328125" customWidth="1"/>
    <col min="8197" max="8199" width="13.6328125" customWidth="1"/>
    <col min="8449" max="8449" width="13.6328125" customWidth="1"/>
    <col min="8450" max="8450" width="31.453125" customWidth="1"/>
    <col min="8451" max="8451" width="37.453125" customWidth="1"/>
    <col min="8452" max="8452" width="5.36328125" customWidth="1"/>
    <col min="8453" max="8455" width="13.6328125" customWidth="1"/>
    <col min="8705" max="8705" width="13.6328125" customWidth="1"/>
    <col min="8706" max="8706" width="31.453125" customWidth="1"/>
    <col min="8707" max="8707" width="37.453125" customWidth="1"/>
    <col min="8708" max="8708" width="5.36328125" customWidth="1"/>
    <col min="8709" max="8711" width="13.6328125" customWidth="1"/>
    <col min="8961" max="8961" width="13.6328125" customWidth="1"/>
    <col min="8962" max="8962" width="31.453125" customWidth="1"/>
    <col min="8963" max="8963" width="37.453125" customWidth="1"/>
    <col min="8964" max="8964" width="5.36328125" customWidth="1"/>
    <col min="8965" max="8967" width="13.6328125" customWidth="1"/>
    <col min="9217" max="9217" width="13.6328125" customWidth="1"/>
    <col min="9218" max="9218" width="31.453125" customWidth="1"/>
    <col min="9219" max="9219" width="37.453125" customWidth="1"/>
    <col min="9220" max="9220" width="5.36328125" customWidth="1"/>
    <col min="9221" max="9223" width="13.6328125" customWidth="1"/>
    <col min="9473" max="9473" width="13.6328125" customWidth="1"/>
    <col min="9474" max="9474" width="31.453125" customWidth="1"/>
    <col min="9475" max="9475" width="37.453125" customWidth="1"/>
    <col min="9476" max="9476" width="5.36328125" customWidth="1"/>
    <col min="9477" max="9479" width="13.6328125" customWidth="1"/>
    <col min="9729" max="9729" width="13.6328125" customWidth="1"/>
    <col min="9730" max="9730" width="31.453125" customWidth="1"/>
    <col min="9731" max="9731" width="37.453125" customWidth="1"/>
    <col min="9732" max="9732" width="5.36328125" customWidth="1"/>
    <col min="9733" max="9735" width="13.6328125" customWidth="1"/>
    <col min="9985" max="9985" width="13.6328125" customWidth="1"/>
    <col min="9986" max="9986" width="31.453125" customWidth="1"/>
    <col min="9987" max="9987" width="37.453125" customWidth="1"/>
    <col min="9988" max="9988" width="5.36328125" customWidth="1"/>
    <col min="9989" max="9991" width="13.6328125" customWidth="1"/>
    <col min="10241" max="10241" width="13.6328125" customWidth="1"/>
    <col min="10242" max="10242" width="31.453125" customWidth="1"/>
    <col min="10243" max="10243" width="37.453125" customWidth="1"/>
    <col min="10244" max="10244" width="5.36328125" customWidth="1"/>
    <col min="10245" max="10247" width="13.6328125" customWidth="1"/>
    <col min="10497" max="10497" width="13.6328125" customWidth="1"/>
    <col min="10498" max="10498" width="31.453125" customWidth="1"/>
    <col min="10499" max="10499" width="37.453125" customWidth="1"/>
    <col min="10500" max="10500" width="5.36328125" customWidth="1"/>
    <col min="10501" max="10503" width="13.6328125" customWidth="1"/>
    <col min="10753" max="10753" width="13.6328125" customWidth="1"/>
    <col min="10754" max="10754" width="31.453125" customWidth="1"/>
    <col min="10755" max="10755" width="37.453125" customWidth="1"/>
    <col min="10756" max="10756" width="5.36328125" customWidth="1"/>
    <col min="10757" max="10759" width="13.6328125" customWidth="1"/>
    <col min="11009" max="11009" width="13.6328125" customWidth="1"/>
    <col min="11010" max="11010" width="31.453125" customWidth="1"/>
    <col min="11011" max="11011" width="37.453125" customWidth="1"/>
    <col min="11012" max="11012" width="5.36328125" customWidth="1"/>
    <col min="11013" max="11015" width="13.6328125" customWidth="1"/>
    <col min="11265" max="11265" width="13.6328125" customWidth="1"/>
    <col min="11266" max="11266" width="31.453125" customWidth="1"/>
    <col min="11267" max="11267" width="37.453125" customWidth="1"/>
    <col min="11268" max="11268" width="5.36328125" customWidth="1"/>
    <col min="11269" max="11271" width="13.6328125" customWidth="1"/>
    <col min="11521" max="11521" width="13.6328125" customWidth="1"/>
    <col min="11522" max="11522" width="31.453125" customWidth="1"/>
    <col min="11523" max="11523" width="37.453125" customWidth="1"/>
    <col min="11524" max="11524" width="5.36328125" customWidth="1"/>
    <col min="11525" max="11527" width="13.6328125" customWidth="1"/>
    <col min="11777" max="11777" width="13.6328125" customWidth="1"/>
    <col min="11778" max="11778" width="31.453125" customWidth="1"/>
    <col min="11779" max="11779" width="37.453125" customWidth="1"/>
    <col min="11780" max="11780" width="5.36328125" customWidth="1"/>
    <col min="11781" max="11783" width="13.6328125" customWidth="1"/>
    <col min="12033" max="12033" width="13.6328125" customWidth="1"/>
    <col min="12034" max="12034" width="31.453125" customWidth="1"/>
    <col min="12035" max="12035" width="37.453125" customWidth="1"/>
    <col min="12036" max="12036" width="5.36328125" customWidth="1"/>
    <col min="12037" max="12039" width="13.6328125" customWidth="1"/>
    <col min="12289" max="12289" width="13.6328125" customWidth="1"/>
    <col min="12290" max="12290" width="31.453125" customWidth="1"/>
    <col min="12291" max="12291" width="37.453125" customWidth="1"/>
    <col min="12292" max="12292" width="5.36328125" customWidth="1"/>
    <col min="12293" max="12295" width="13.6328125" customWidth="1"/>
    <col min="12545" max="12545" width="13.6328125" customWidth="1"/>
    <col min="12546" max="12546" width="31.453125" customWidth="1"/>
    <col min="12547" max="12547" width="37.453125" customWidth="1"/>
    <col min="12548" max="12548" width="5.36328125" customWidth="1"/>
    <col min="12549" max="12551" width="13.6328125" customWidth="1"/>
    <col min="12801" max="12801" width="13.6328125" customWidth="1"/>
    <col min="12802" max="12802" width="31.453125" customWidth="1"/>
    <col min="12803" max="12803" width="37.453125" customWidth="1"/>
    <col min="12804" max="12804" width="5.36328125" customWidth="1"/>
    <col min="12805" max="12807" width="13.6328125" customWidth="1"/>
    <col min="13057" max="13057" width="13.6328125" customWidth="1"/>
    <col min="13058" max="13058" width="31.453125" customWidth="1"/>
    <col min="13059" max="13059" width="37.453125" customWidth="1"/>
    <col min="13060" max="13060" width="5.36328125" customWidth="1"/>
    <col min="13061" max="13063" width="13.6328125" customWidth="1"/>
    <col min="13313" max="13313" width="13.6328125" customWidth="1"/>
    <col min="13314" max="13314" width="31.453125" customWidth="1"/>
    <col min="13315" max="13315" width="37.453125" customWidth="1"/>
    <col min="13316" max="13316" width="5.36328125" customWidth="1"/>
    <col min="13317" max="13319" width="13.6328125" customWidth="1"/>
    <col min="13569" max="13569" width="13.6328125" customWidth="1"/>
    <col min="13570" max="13570" width="31.453125" customWidth="1"/>
    <col min="13571" max="13571" width="37.453125" customWidth="1"/>
    <col min="13572" max="13572" width="5.36328125" customWidth="1"/>
    <col min="13573" max="13575" width="13.6328125" customWidth="1"/>
    <col min="13825" max="13825" width="13.6328125" customWidth="1"/>
    <col min="13826" max="13826" width="31.453125" customWidth="1"/>
    <col min="13827" max="13827" width="37.453125" customWidth="1"/>
    <col min="13828" max="13828" width="5.36328125" customWidth="1"/>
    <col min="13829" max="13831" width="13.6328125" customWidth="1"/>
    <col min="14081" max="14081" width="13.6328125" customWidth="1"/>
    <col min="14082" max="14082" width="31.453125" customWidth="1"/>
    <col min="14083" max="14083" width="37.453125" customWidth="1"/>
    <col min="14084" max="14084" width="5.36328125" customWidth="1"/>
    <col min="14085" max="14087" width="13.6328125" customWidth="1"/>
    <col min="14337" max="14337" width="13.6328125" customWidth="1"/>
    <col min="14338" max="14338" width="31.453125" customWidth="1"/>
    <col min="14339" max="14339" width="37.453125" customWidth="1"/>
    <col min="14340" max="14340" width="5.36328125" customWidth="1"/>
    <col min="14341" max="14343" width="13.6328125" customWidth="1"/>
    <col min="14593" max="14593" width="13.6328125" customWidth="1"/>
    <col min="14594" max="14594" width="31.453125" customWidth="1"/>
    <col min="14595" max="14595" width="37.453125" customWidth="1"/>
    <col min="14596" max="14596" width="5.36328125" customWidth="1"/>
    <col min="14597" max="14599" width="13.6328125" customWidth="1"/>
    <col min="14849" max="14849" width="13.6328125" customWidth="1"/>
    <col min="14850" max="14850" width="31.453125" customWidth="1"/>
    <col min="14851" max="14851" width="37.453125" customWidth="1"/>
    <col min="14852" max="14852" width="5.36328125" customWidth="1"/>
    <col min="14853" max="14855" width="13.6328125" customWidth="1"/>
    <col min="15105" max="15105" width="13.6328125" customWidth="1"/>
    <col min="15106" max="15106" width="31.453125" customWidth="1"/>
    <col min="15107" max="15107" width="37.453125" customWidth="1"/>
    <col min="15108" max="15108" width="5.36328125" customWidth="1"/>
    <col min="15109" max="15111" width="13.6328125" customWidth="1"/>
    <col min="15361" max="15361" width="13.6328125" customWidth="1"/>
    <col min="15362" max="15362" width="31.453125" customWidth="1"/>
    <col min="15363" max="15363" width="37.453125" customWidth="1"/>
    <col min="15364" max="15364" width="5.36328125" customWidth="1"/>
    <col min="15365" max="15367" width="13.6328125" customWidth="1"/>
    <col min="15617" max="15617" width="13.6328125" customWidth="1"/>
    <col min="15618" max="15618" width="31.453125" customWidth="1"/>
    <col min="15619" max="15619" width="37.453125" customWidth="1"/>
    <col min="15620" max="15620" width="5.36328125" customWidth="1"/>
    <col min="15621" max="15623" width="13.6328125" customWidth="1"/>
    <col min="15873" max="15873" width="13.6328125" customWidth="1"/>
    <col min="15874" max="15874" width="31.453125" customWidth="1"/>
    <col min="15875" max="15875" width="37.453125" customWidth="1"/>
    <col min="15876" max="15876" width="5.36328125" customWidth="1"/>
    <col min="15877" max="15879" width="13.6328125" customWidth="1"/>
    <col min="16129" max="16129" width="13.6328125" customWidth="1"/>
    <col min="16130" max="16130" width="31.453125" customWidth="1"/>
    <col min="16131" max="16131" width="37.453125" customWidth="1"/>
    <col min="16132" max="16132" width="5.36328125" customWidth="1"/>
    <col min="16133" max="16135" width="13.6328125" customWidth="1"/>
  </cols>
  <sheetData>
    <row r="1" spans="1:8">
      <c r="A1" s="350" t="s">
        <v>299</v>
      </c>
      <c r="B1" s="423"/>
      <c r="C1" s="423"/>
      <c r="E1" s="423"/>
      <c r="F1" s="423"/>
      <c r="G1" s="423"/>
    </row>
    <row r="2" spans="1:8" s="407" customFormat="1" ht="12" customHeight="1">
      <c r="A2" s="424" t="s">
        <v>293</v>
      </c>
      <c r="B2" s="43" t="s">
        <v>300</v>
      </c>
      <c r="C2" s="304" t="s">
        <v>301</v>
      </c>
      <c r="D2"/>
      <c r="E2"/>
      <c r="F2"/>
      <c r="G2"/>
      <c r="H2"/>
    </row>
    <row r="3" spans="1:8" s="407" customFormat="1" ht="12" customHeight="1">
      <c r="A3" s="380" t="s">
        <v>280</v>
      </c>
      <c r="B3" s="396">
        <v>5894.9</v>
      </c>
      <c r="C3" s="425">
        <v>5842.5</v>
      </c>
      <c r="D3"/>
      <c r="E3"/>
      <c r="F3"/>
      <c r="G3"/>
      <c r="H3"/>
    </row>
    <row r="4" spans="1:8" ht="12" customHeight="1">
      <c r="A4" s="380">
        <v>55</v>
      </c>
      <c r="B4" s="398">
        <v>6361.8</v>
      </c>
      <c r="C4" s="401">
        <v>6361.8</v>
      </c>
      <c r="D4"/>
      <c r="E4" s="426"/>
      <c r="F4" s="422"/>
      <c r="G4" s="421"/>
    </row>
    <row r="5" spans="1:8" ht="12" customHeight="1">
      <c r="A5" s="380">
        <v>60</v>
      </c>
      <c r="B5" s="398">
        <v>7590.9</v>
      </c>
      <c r="C5" s="401">
        <v>7578.4</v>
      </c>
      <c r="D5"/>
      <c r="E5" s="426"/>
      <c r="F5" s="422"/>
      <c r="G5" s="421"/>
    </row>
    <row r="6" spans="1:8" ht="12" hidden="1" customHeight="1">
      <c r="A6" s="380">
        <v>61</v>
      </c>
      <c r="B6" s="398">
        <v>7788.2</v>
      </c>
      <c r="C6" s="401">
        <v>7779.9</v>
      </c>
      <c r="D6"/>
      <c r="E6" s="426"/>
      <c r="F6" s="422"/>
      <c r="G6" s="421"/>
    </row>
    <row r="7" spans="1:8" ht="12" hidden="1" customHeight="1">
      <c r="A7" s="380">
        <v>62</v>
      </c>
      <c r="B7" s="398">
        <v>7986</v>
      </c>
      <c r="C7" s="401">
        <v>7977.4</v>
      </c>
      <c r="D7"/>
      <c r="E7" s="292"/>
      <c r="F7" s="292"/>
      <c r="G7" s="421"/>
    </row>
    <row r="8" spans="1:8" ht="12" hidden="1" customHeight="1">
      <c r="A8" s="380">
        <v>63</v>
      </c>
      <c r="B8" s="398">
        <v>8122.5</v>
      </c>
      <c r="C8" s="401">
        <v>8127.4</v>
      </c>
      <c r="D8"/>
      <c r="E8" s="421"/>
      <c r="F8" s="421"/>
      <c r="G8" s="421"/>
    </row>
    <row r="9" spans="1:8" ht="12" hidden="1" customHeight="1">
      <c r="A9" s="380" t="s">
        <v>282</v>
      </c>
      <c r="B9" s="398">
        <v>8251.2999999999993</v>
      </c>
      <c r="C9" s="401">
        <v>8257.6</v>
      </c>
      <c r="D9"/>
      <c r="E9" s="421"/>
      <c r="F9" s="421"/>
      <c r="G9" s="421"/>
    </row>
    <row r="10" spans="1:8" ht="12" customHeight="1">
      <c r="A10" s="385" t="s">
        <v>233</v>
      </c>
      <c r="B10" s="398">
        <v>8452.9</v>
      </c>
      <c r="C10" s="401">
        <v>8435.2999999999993</v>
      </c>
      <c r="D10"/>
      <c r="E10"/>
      <c r="F10"/>
      <c r="G10"/>
    </row>
    <row r="11" spans="1:8" hidden="1">
      <c r="A11" s="384" t="s">
        <v>302</v>
      </c>
      <c r="B11" s="398">
        <v>8297.2000000000007</v>
      </c>
      <c r="C11" s="401">
        <v>8307.4</v>
      </c>
      <c r="D11" s="427"/>
      <c r="E11" s="427"/>
      <c r="F11" s="427"/>
    </row>
    <row r="12" spans="1:8" hidden="1">
      <c r="A12" s="380">
        <v>4</v>
      </c>
      <c r="B12" s="398">
        <v>8860.9</v>
      </c>
      <c r="C12" s="401">
        <v>8871.9</v>
      </c>
      <c r="D12" s="427"/>
      <c r="E12" s="427"/>
      <c r="F12" s="427"/>
    </row>
    <row r="13" spans="1:8" hidden="1">
      <c r="A13" s="380">
        <v>5</v>
      </c>
      <c r="B13" s="398">
        <v>9125</v>
      </c>
      <c r="C13" s="401">
        <v>9125</v>
      </c>
      <c r="D13" s="427"/>
      <c r="E13" s="427"/>
      <c r="F13" s="427"/>
    </row>
    <row r="14" spans="1:8" hidden="1">
      <c r="A14" s="380">
        <v>6</v>
      </c>
      <c r="B14" s="398">
        <v>9198</v>
      </c>
      <c r="C14" s="401">
        <v>9234.5</v>
      </c>
      <c r="D14" s="427"/>
      <c r="E14" s="427"/>
      <c r="F14" s="427"/>
    </row>
    <row r="15" spans="1:8">
      <c r="A15" s="380">
        <v>7</v>
      </c>
      <c r="B15" s="398">
        <v>9699.5</v>
      </c>
      <c r="C15" s="401">
        <v>9599.5</v>
      </c>
    </row>
    <row r="16" spans="1:8">
      <c r="A16" s="380">
        <v>8</v>
      </c>
      <c r="B16" s="398">
        <v>9932.6</v>
      </c>
      <c r="C16" s="401">
        <v>9920.4</v>
      </c>
    </row>
    <row r="17" spans="1:3">
      <c r="A17" s="380">
        <v>9</v>
      </c>
      <c r="B17" s="398">
        <v>10133.700000000001</v>
      </c>
      <c r="C17" s="401">
        <v>10171.799999999999</v>
      </c>
    </row>
    <row r="18" spans="1:3">
      <c r="A18" s="380">
        <v>10</v>
      </c>
      <c r="B18" s="398">
        <v>10696.2</v>
      </c>
      <c r="C18" s="401">
        <v>10703.3</v>
      </c>
    </row>
    <row r="19" spans="1:3">
      <c r="A19" s="380" t="s">
        <v>303</v>
      </c>
      <c r="B19" s="398">
        <v>10969.472277889112</v>
      </c>
      <c r="C19" s="401">
        <v>10971.476285905144</v>
      </c>
    </row>
    <row r="20" spans="1:3">
      <c r="A20" s="380" t="s">
        <v>304</v>
      </c>
      <c r="B20" s="398">
        <v>11320.8</v>
      </c>
      <c r="C20" s="401">
        <v>11318.3</v>
      </c>
    </row>
    <row r="21" spans="1:3">
      <c r="A21" s="397" t="s">
        <v>305</v>
      </c>
      <c r="B21" s="398">
        <v>11564.2</v>
      </c>
      <c r="C21" s="401">
        <v>11564.5</v>
      </c>
    </row>
    <row r="22" spans="1:3">
      <c r="A22" s="397" t="s">
        <v>306</v>
      </c>
      <c r="B22" s="398">
        <v>11880.2</v>
      </c>
      <c r="C22" s="401">
        <v>11900.4</v>
      </c>
    </row>
    <row r="23" spans="1:3">
      <c r="A23" s="397" t="s">
        <v>307</v>
      </c>
      <c r="B23" s="398">
        <f>181607/1483000*100000</f>
        <v>12245.920431557654</v>
      </c>
      <c r="C23" s="401">
        <f>181847/1483000*100000</f>
        <v>12262.103843560351</v>
      </c>
    </row>
    <row r="24" spans="1:3">
      <c r="A24" s="397" t="s">
        <v>308</v>
      </c>
      <c r="B24" s="398">
        <v>12392.68788083954</v>
      </c>
      <c r="C24" s="401">
        <v>12392.552471225457</v>
      </c>
    </row>
    <row r="25" spans="1:3">
      <c r="A25" s="385" t="s">
        <v>309</v>
      </c>
      <c r="B25" s="398">
        <v>12547.289678876425</v>
      </c>
      <c r="C25" s="401">
        <v>12529.440017985919</v>
      </c>
    </row>
    <row r="26" spans="1:3">
      <c r="A26" s="385" t="s">
        <v>310</v>
      </c>
      <c r="B26" s="398">
        <v>12609.315068493152</v>
      </c>
      <c r="C26" s="401">
        <v>12654.794520547946</v>
      </c>
    </row>
    <row r="27" spans="1:3">
      <c r="A27" s="385" t="s">
        <v>311</v>
      </c>
      <c r="B27" s="398">
        <f>180023/1452*100</f>
        <v>12398.278236914601</v>
      </c>
      <c r="C27" s="401">
        <f>180502/1452*100</f>
        <v>12431.267217630853</v>
      </c>
    </row>
    <row r="28" spans="1:3">
      <c r="A28" s="385" t="s">
        <v>243</v>
      </c>
      <c r="B28" s="398">
        <v>12283.4</v>
      </c>
      <c r="C28" s="401">
        <v>12314</v>
      </c>
    </row>
    <row r="29" spans="1:3">
      <c r="A29" s="385" t="s">
        <v>244</v>
      </c>
      <c r="B29" s="398">
        <v>12355.6</v>
      </c>
      <c r="C29" s="401">
        <v>12370.1</v>
      </c>
    </row>
    <row r="30" spans="1:3">
      <c r="A30" s="385" t="s">
        <v>245</v>
      </c>
      <c r="B30" s="398">
        <v>12876.9</v>
      </c>
      <c r="C30" s="401">
        <v>12884.9</v>
      </c>
    </row>
    <row r="31" spans="1:3">
      <c r="A31" s="385" t="s">
        <v>288</v>
      </c>
      <c r="B31" s="398">
        <v>13104</v>
      </c>
      <c r="C31" s="401">
        <v>13112.5</v>
      </c>
    </row>
    <row r="32" spans="1:3">
      <c r="A32" s="385" t="s">
        <v>247</v>
      </c>
      <c r="B32" s="398">
        <v>13348</v>
      </c>
      <c r="C32" s="401">
        <v>13369.5</v>
      </c>
    </row>
    <row r="33" spans="1:6">
      <c r="A33" s="385" t="s">
        <v>289</v>
      </c>
      <c r="B33" s="398">
        <v>13410.3</v>
      </c>
      <c r="C33" s="401">
        <v>13435.4</v>
      </c>
    </row>
    <row r="34" spans="1:6">
      <c r="A34" s="385" t="s">
        <v>249</v>
      </c>
      <c r="B34" s="398">
        <v>13681.075268817205</v>
      </c>
      <c r="C34" s="401">
        <v>13695.483870967742</v>
      </c>
    </row>
    <row r="35" spans="1:6">
      <c r="A35" s="385" t="s">
        <v>250</v>
      </c>
      <c r="B35" s="398">
        <v>14034.007220216607</v>
      </c>
      <c r="C35" s="401">
        <v>14066.714801444044</v>
      </c>
    </row>
    <row r="36" spans="1:6">
      <c r="A36" s="385" t="s">
        <v>312</v>
      </c>
      <c r="B36" s="398">
        <v>14517.527272727273</v>
      </c>
      <c r="C36" s="401">
        <v>14527.418181818182</v>
      </c>
    </row>
    <row r="37" spans="1:6">
      <c r="A37" s="385" t="s">
        <v>252</v>
      </c>
      <c r="B37" s="398">
        <v>14735.41055718475</v>
      </c>
      <c r="C37" s="401">
        <v>14728.445747800586</v>
      </c>
    </row>
    <row r="38" spans="1:6" ht="13.15" customHeight="1">
      <c r="A38" s="385" t="s">
        <v>290</v>
      </c>
      <c r="B38" s="398">
        <v>14912.869822485207</v>
      </c>
      <c r="C38" s="401">
        <v>14941.346153846154</v>
      </c>
    </row>
    <row r="39" spans="1:6">
      <c r="A39" s="385" t="s">
        <v>254</v>
      </c>
      <c r="B39" s="296">
        <v>15092.6</v>
      </c>
      <c r="C39" s="401">
        <v>15108.3</v>
      </c>
    </row>
    <row r="40" spans="1:6">
      <c r="A40" s="385" t="s">
        <v>268</v>
      </c>
      <c r="B40" s="296">
        <v>14042.322</v>
      </c>
      <c r="C40" s="401">
        <v>14101.647000000001</v>
      </c>
    </row>
    <row r="41" spans="1:6">
      <c r="A41" s="385" t="s">
        <v>298</v>
      </c>
      <c r="B41" s="296">
        <v>14047.53974</v>
      </c>
      <c r="C41" s="401">
        <v>14059.7274</v>
      </c>
    </row>
    <row r="42" spans="1:6">
      <c r="A42" s="403" t="s">
        <v>270</v>
      </c>
      <c r="B42" s="301">
        <v>14225.7</v>
      </c>
      <c r="C42" s="405">
        <v>14253.8</v>
      </c>
    </row>
    <row r="43" spans="1:6">
      <c r="A43" s="420"/>
    </row>
    <row r="44" spans="1:6">
      <c r="A44" s="420"/>
    </row>
    <row r="45" spans="1:6">
      <c r="F45" s="422"/>
    </row>
    <row r="59" ht="44.25" customHeight="1"/>
    <row r="85" ht="39" customHeight="1"/>
  </sheetData>
  <phoneticPr fontId="3"/>
  <pageMargins left="0.78740157480314965" right="0.78740157480314965" top="0.59055118110236227" bottom="0.59055118110236227" header="0" footer="0"/>
  <pageSetup paperSize="9" fitToWidth="40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E178E-C9D0-4ABC-A1FB-C780A05C1261}">
  <sheetPr>
    <tabColor theme="8" tint="0.59999389629810485"/>
  </sheetPr>
  <dimension ref="A1:Q54"/>
  <sheetViews>
    <sheetView view="pageBreakPreview" zoomScaleNormal="100" zoomScaleSheetLayoutView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9" defaultRowHeight="13"/>
  <cols>
    <col min="1" max="1" width="7.90625" style="3" customWidth="1"/>
    <col min="2" max="2" width="9" style="3"/>
    <col min="3" max="8" width="8.08984375" style="3" customWidth="1"/>
    <col min="9" max="9" width="7.453125" style="3" bestFit="1" customWidth="1"/>
    <col min="10" max="15" width="6.6328125" style="3" customWidth="1"/>
    <col min="16" max="16" width="7.08984375" style="3" customWidth="1"/>
    <col min="17" max="17" width="10.7265625" style="3" customWidth="1"/>
    <col min="18" max="256" width="9" style="3"/>
    <col min="257" max="257" width="7.90625" style="3" customWidth="1"/>
    <col min="258" max="258" width="9" style="3"/>
    <col min="259" max="264" width="8.08984375" style="3" customWidth="1"/>
    <col min="265" max="265" width="7.453125" style="3" bestFit="1" customWidth="1"/>
    <col min="266" max="271" width="6.6328125" style="3" customWidth="1"/>
    <col min="272" max="272" width="7.08984375" style="3" customWidth="1"/>
    <col min="273" max="273" width="10.7265625" style="3" customWidth="1"/>
    <col min="274" max="512" width="9" style="3"/>
    <col min="513" max="513" width="7.90625" style="3" customWidth="1"/>
    <col min="514" max="514" width="9" style="3"/>
    <col min="515" max="520" width="8.08984375" style="3" customWidth="1"/>
    <col min="521" max="521" width="7.453125" style="3" bestFit="1" customWidth="1"/>
    <col min="522" max="527" width="6.6328125" style="3" customWidth="1"/>
    <col min="528" max="528" width="7.08984375" style="3" customWidth="1"/>
    <col min="529" max="529" width="10.7265625" style="3" customWidth="1"/>
    <col min="530" max="768" width="9" style="3"/>
    <col min="769" max="769" width="7.90625" style="3" customWidth="1"/>
    <col min="770" max="770" width="9" style="3"/>
    <col min="771" max="776" width="8.08984375" style="3" customWidth="1"/>
    <col min="777" max="777" width="7.453125" style="3" bestFit="1" customWidth="1"/>
    <col min="778" max="783" width="6.6328125" style="3" customWidth="1"/>
    <col min="784" max="784" width="7.08984375" style="3" customWidth="1"/>
    <col min="785" max="785" width="10.7265625" style="3" customWidth="1"/>
    <col min="786" max="1024" width="9" style="3"/>
    <col min="1025" max="1025" width="7.90625" style="3" customWidth="1"/>
    <col min="1026" max="1026" width="9" style="3"/>
    <col min="1027" max="1032" width="8.08984375" style="3" customWidth="1"/>
    <col min="1033" max="1033" width="7.453125" style="3" bestFit="1" customWidth="1"/>
    <col min="1034" max="1039" width="6.6328125" style="3" customWidth="1"/>
    <col min="1040" max="1040" width="7.08984375" style="3" customWidth="1"/>
    <col min="1041" max="1041" width="10.7265625" style="3" customWidth="1"/>
    <col min="1042" max="1280" width="9" style="3"/>
    <col min="1281" max="1281" width="7.90625" style="3" customWidth="1"/>
    <col min="1282" max="1282" width="9" style="3"/>
    <col min="1283" max="1288" width="8.08984375" style="3" customWidth="1"/>
    <col min="1289" max="1289" width="7.453125" style="3" bestFit="1" customWidth="1"/>
    <col min="1290" max="1295" width="6.6328125" style="3" customWidth="1"/>
    <col min="1296" max="1296" width="7.08984375" style="3" customWidth="1"/>
    <col min="1297" max="1297" width="10.7265625" style="3" customWidth="1"/>
    <col min="1298" max="1536" width="9" style="3"/>
    <col min="1537" max="1537" width="7.90625" style="3" customWidth="1"/>
    <col min="1538" max="1538" width="9" style="3"/>
    <col min="1539" max="1544" width="8.08984375" style="3" customWidth="1"/>
    <col min="1545" max="1545" width="7.453125" style="3" bestFit="1" customWidth="1"/>
    <col min="1546" max="1551" width="6.6328125" style="3" customWidth="1"/>
    <col min="1552" max="1552" width="7.08984375" style="3" customWidth="1"/>
    <col min="1553" max="1553" width="10.7265625" style="3" customWidth="1"/>
    <col min="1554" max="1792" width="9" style="3"/>
    <col min="1793" max="1793" width="7.90625" style="3" customWidth="1"/>
    <col min="1794" max="1794" width="9" style="3"/>
    <col min="1795" max="1800" width="8.08984375" style="3" customWidth="1"/>
    <col min="1801" max="1801" width="7.453125" style="3" bestFit="1" customWidth="1"/>
    <col min="1802" max="1807" width="6.6328125" style="3" customWidth="1"/>
    <col min="1808" max="1808" width="7.08984375" style="3" customWidth="1"/>
    <col min="1809" max="1809" width="10.7265625" style="3" customWidth="1"/>
    <col min="1810" max="2048" width="9" style="3"/>
    <col min="2049" max="2049" width="7.90625" style="3" customWidth="1"/>
    <col min="2050" max="2050" width="9" style="3"/>
    <col min="2051" max="2056" width="8.08984375" style="3" customWidth="1"/>
    <col min="2057" max="2057" width="7.453125" style="3" bestFit="1" customWidth="1"/>
    <col min="2058" max="2063" width="6.6328125" style="3" customWidth="1"/>
    <col min="2064" max="2064" width="7.08984375" style="3" customWidth="1"/>
    <col min="2065" max="2065" width="10.7265625" style="3" customWidth="1"/>
    <col min="2066" max="2304" width="9" style="3"/>
    <col min="2305" max="2305" width="7.90625" style="3" customWidth="1"/>
    <col min="2306" max="2306" width="9" style="3"/>
    <col min="2307" max="2312" width="8.08984375" style="3" customWidth="1"/>
    <col min="2313" max="2313" width="7.453125" style="3" bestFit="1" customWidth="1"/>
    <col min="2314" max="2319" width="6.6328125" style="3" customWidth="1"/>
    <col min="2320" max="2320" width="7.08984375" style="3" customWidth="1"/>
    <col min="2321" max="2321" width="10.7265625" style="3" customWidth="1"/>
    <col min="2322" max="2560" width="9" style="3"/>
    <col min="2561" max="2561" width="7.90625" style="3" customWidth="1"/>
    <col min="2562" max="2562" width="9" style="3"/>
    <col min="2563" max="2568" width="8.08984375" style="3" customWidth="1"/>
    <col min="2569" max="2569" width="7.453125" style="3" bestFit="1" customWidth="1"/>
    <col min="2570" max="2575" width="6.6328125" style="3" customWidth="1"/>
    <col min="2576" max="2576" width="7.08984375" style="3" customWidth="1"/>
    <col min="2577" max="2577" width="10.7265625" style="3" customWidth="1"/>
    <col min="2578" max="2816" width="9" style="3"/>
    <col min="2817" max="2817" width="7.90625" style="3" customWidth="1"/>
    <col min="2818" max="2818" width="9" style="3"/>
    <col min="2819" max="2824" width="8.08984375" style="3" customWidth="1"/>
    <col min="2825" max="2825" width="7.453125" style="3" bestFit="1" customWidth="1"/>
    <col min="2826" max="2831" width="6.6328125" style="3" customWidth="1"/>
    <col min="2832" max="2832" width="7.08984375" style="3" customWidth="1"/>
    <col min="2833" max="2833" width="10.7265625" style="3" customWidth="1"/>
    <col min="2834" max="3072" width="9" style="3"/>
    <col min="3073" max="3073" width="7.90625" style="3" customWidth="1"/>
    <col min="3074" max="3074" width="9" style="3"/>
    <col min="3075" max="3080" width="8.08984375" style="3" customWidth="1"/>
    <col min="3081" max="3081" width="7.453125" style="3" bestFit="1" customWidth="1"/>
    <col min="3082" max="3087" width="6.6328125" style="3" customWidth="1"/>
    <col min="3088" max="3088" width="7.08984375" style="3" customWidth="1"/>
    <col min="3089" max="3089" width="10.7265625" style="3" customWidth="1"/>
    <col min="3090" max="3328" width="9" style="3"/>
    <col min="3329" max="3329" width="7.90625" style="3" customWidth="1"/>
    <col min="3330" max="3330" width="9" style="3"/>
    <col min="3331" max="3336" width="8.08984375" style="3" customWidth="1"/>
    <col min="3337" max="3337" width="7.453125" style="3" bestFit="1" customWidth="1"/>
    <col min="3338" max="3343" width="6.6328125" style="3" customWidth="1"/>
    <col min="3344" max="3344" width="7.08984375" style="3" customWidth="1"/>
    <col min="3345" max="3345" width="10.7265625" style="3" customWidth="1"/>
    <col min="3346" max="3584" width="9" style="3"/>
    <col min="3585" max="3585" width="7.90625" style="3" customWidth="1"/>
    <col min="3586" max="3586" width="9" style="3"/>
    <col min="3587" max="3592" width="8.08984375" style="3" customWidth="1"/>
    <col min="3593" max="3593" width="7.453125" style="3" bestFit="1" customWidth="1"/>
    <col min="3594" max="3599" width="6.6328125" style="3" customWidth="1"/>
    <col min="3600" max="3600" width="7.08984375" style="3" customWidth="1"/>
    <col min="3601" max="3601" width="10.7265625" style="3" customWidth="1"/>
    <col min="3602" max="3840" width="9" style="3"/>
    <col min="3841" max="3841" width="7.90625" style="3" customWidth="1"/>
    <col min="3842" max="3842" width="9" style="3"/>
    <col min="3843" max="3848" width="8.08984375" style="3" customWidth="1"/>
    <col min="3849" max="3849" width="7.453125" style="3" bestFit="1" customWidth="1"/>
    <col min="3850" max="3855" width="6.6328125" style="3" customWidth="1"/>
    <col min="3856" max="3856" width="7.08984375" style="3" customWidth="1"/>
    <col min="3857" max="3857" width="10.7265625" style="3" customWidth="1"/>
    <col min="3858" max="4096" width="9" style="3"/>
    <col min="4097" max="4097" width="7.90625" style="3" customWidth="1"/>
    <col min="4098" max="4098" width="9" style="3"/>
    <col min="4099" max="4104" width="8.08984375" style="3" customWidth="1"/>
    <col min="4105" max="4105" width="7.453125" style="3" bestFit="1" customWidth="1"/>
    <col min="4106" max="4111" width="6.6328125" style="3" customWidth="1"/>
    <col min="4112" max="4112" width="7.08984375" style="3" customWidth="1"/>
    <col min="4113" max="4113" width="10.7265625" style="3" customWidth="1"/>
    <col min="4114" max="4352" width="9" style="3"/>
    <col min="4353" max="4353" width="7.90625" style="3" customWidth="1"/>
    <col min="4354" max="4354" width="9" style="3"/>
    <col min="4355" max="4360" width="8.08984375" style="3" customWidth="1"/>
    <col min="4361" max="4361" width="7.453125" style="3" bestFit="1" customWidth="1"/>
    <col min="4362" max="4367" width="6.6328125" style="3" customWidth="1"/>
    <col min="4368" max="4368" width="7.08984375" style="3" customWidth="1"/>
    <col min="4369" max="4369" width="10.7265625" style="3" customWidth="1"/>
    <col min="4370" max="4608" width="9" style="3"/>
    <col min="4609" max="4609" width="7.90625" style="3" customWidth="1"/>
    <col min="4610" max="4610" width="9" style="3"/>
    <col min="4611" max="4616" width="8.08984375" style="3" customWidth="1"/>
    <col min="4617" max="4617" width="7.453125" style="3" bestFit="1" customWidth="1"/>
    <col min="4618" max="4623" width="6.6328125" style="3" customWidth="1"/>
    <col min="4624" max="4624" width="7.08984375" style="3" customWidth="1"/>
    <col min="4625" max="4625" width="10.7265625" style="3" customWidth="1"/>
    <col min="4626" max="4864" width="9" style="3"/>
    <col min="4865" max="4865" width="7.90625" style="3" customWidth="1"/>
    <col min="4866" max="4866" width="9" style="3"/>
    <col min="4867" max="4872" width="8.08984375" style="3" customWidth="1"/>
    <col min="4873" max="4873" width="7.453125" style="3" bestFit="1" customWidth="1"/>
    <col min="4874" max="4879" width="6.6328125" style="3" customWidth="1"/>
    <col min="4880" max="4880" width="7.08984375" style="3" customWidth="1"/>
    <col min="4881" max="4881" width="10.7265625" style="3" customWidth="1"/>
    <col min="4882" max="5120" width="9" style="3"/>
    <col min="5121" max="5121" width="7.90625" style="3" customWidth="1"/>
    <col min="5122" max="5122" width="9" style="3"/>
    <col min="5123" max="5128" width="8.08984375" style="3" customWidth="1"/>
    <col min="5129" max="5129" width="7.453125" style="3" bestFit="1" customWidth="1"/>
    <col min="5130" max="5135" width="6.6328125" style="3" customWidth="1"/>
    <col min="5136" max="5136" width="7.08984375" style="3" customWidth="1"/>
    <col min="5137" max="5137" width="10.7265625" style="3" customWidth="1"/>
    <col min="5138" max="5376" width="9" style="3"/>
    <col min="5377" max="5377" width="7.90625" style="3" customWidth="1"/>
    <col min="5378" max="5378" width="9" style="3"/>
    <col min="5379" max="5384" width="8.08984375" style="3" customWidth="1"/>
    <col min="5385" max="5385" width="7.453125" style="3" bestFit="1" customWidth="1"/>
    <col min="5386" max="5391" width="6.6328125" style="3" customWidth="1"/>
    <col min="5392" max="5392" width="7.08984375" style="3" customWidth="1"/>
    <col min="5393" max="5393" width="10.7265625" style="3" customWidth="1"/>
    <col min="5394" max="5632" width="9" style="3"/>
    <col min="5633" max="5633" width="7.90625" style="3" customWidth="1"/>
    <col min="5634" max="5634" width="9" style="3"/>
    <col min="5635" max="5640" width="8.08984375" style="3" customWidth="1"/>
    <col min="5641" max="5641" width="7.453125" style="3" bestFit="1" customWidth="1"/>
    <col min="5642" max="5647" width="6.6328125" style="3" customWidth="1"/>
    <col min="5648" max="5648" width="7.08984375" style="3" customWidth="1"/>
    <col min="5649" max="5649" width="10.7265625" style="3" customWidth="1"/>
    <col min="5650" max="5888" width="9" style="3"/>
    <col min="5889" max="5889" width="7.90625" style="3" customWidth="1"/>
    <col min="5890" max="5890" width="9" style="3"/>
    <col min="5891" max="5896" width="8.08984375" style="3" customWidth="1"/>
    <col min="5897" max="5897" width="7.453125" style="3" bestFit="1" customWidth="1"/>
    <col min="5898" max="5903" width="6.6328125" style="3" customWidth="1"/>
    <col min="5904" max="5904" width="7.08984375" style="3" customWidth="1"/>
    <col min="5905" max="5905" width="10.7265625" style="3" customWidth="1"/>
    <col min="5906" max="6144" width="9" style="3"/>
    <col min="6145" max="6145" width="7.90625" style="3" customWidth="1"/>
    <col min="6146" max="6146" width="9" style="3"/>
    <col min="6147" max="6152" width="8.08984375" style="3" customWidth="1"/>
    <col min="6153" max="6153" width="7.453125" style="3" bestFit="1" customWidth="1"/>
    <col min="6154" max="6159" width="6.6328125" style="3" customWidth="1"/>
    <col min="6160" max="6160" width="7.08984375" style="3" customWidth="1"/>
    <col min="6161" max="6161" width="10.7265625" style="3" customWidth="1"/>
    <col min="6162" max="6400" width="9" style="3"/>
    <col min="6401" max="6401" width="7.90625" style="3" customWidth="1"/>
    <col min="6402" max="6402" width="9" style="3"/>
    <col min="6403" max="6408" width="8.08984375" style="3" customWidth="1"/>
    <col min="6409" max="6409" width="7.453125" style="3" bestFit="1" customWidth="1"/>
    <col min="6410" max="6415" width="6.6328125" style="3" customWidth="1"/>
    <col min="6416" max="6416" width="7.08984375" style="3" customWidth="1"/>
    <col min="6417" max="6417" width="10.7265625" style="3" customWidth="1"/>
    <col min="6418" max="6656" width="9" style="3"/>
    <col min="6657" max="6657" width="7.90625" style="3" customWidth="1"/>
    <col min="6658" max="6658" width="9" style="3"/>
    <col min="6659" max="6664" width="8.08984375" style="3" customWidth="1"/>
    <col min="6665" max="6665" width="7.453125" style="3" bestFit="1" customWidth="1"/>
    <col min="6666" max="6671" width="6.6328125" style="3" customWidth="1"/>
    <col min="6672" max="6672" width="7.08984375" style="3" customWidth="1"/>
    <col min="6673" max="6673" width="10.7265625" style="3" customWidth="1"/>
    <col min="6674" max="6912" width="9" style="3"/>
    <col min="6913" max="6913" width="7.90625" style="3" customWidth="1"/>
    <col min="6914" max="6914" width="9" style="3"/>
    <col min="6915" max="6920" width="8.08984375" style="3" customWidth="1"/>
    <col min="6921" max="6921" width="7.453125" style="3" bestFit="1" customWidth="1"/>
    <col min="6922" max="6927" width="6.6328125" style="3" customWidth="1"/>
    <col min="6928" max="6928" width="7.08984375" style="3" customWidth="1"/>
    <col min="6929" max="6929" width="10.7265625" style="3" customWidth="1"/>
    <col min="6930" max="7168" width="9" style="3"/>
    <col min="7169" max="7169" width="7.90625" style="3" customWidth="1"/>
    <col min="7170" max="7170" width="9" style="3"/>
    <col min="7171" max="7176" width="8.08984375" style="3" customWidth="1"/>
    <col min="7177" max="7177" width="7.453125" style="3" bestFit="1" customWidth="1"/>
    <col min="7178" max="7183" width="6.6328125" style="3" customWidth="1"/>
    <col min="7184" max="7184" width="7.08984375" style="3" customWidth="1"/>
    <col min="7185" max="7185" width="10.7265625" style="3" customWidth="1"/>
    <col min="7186" max="7424" width="9" style="3"/>
    <col min="7425" max="7425" width="7.90625" style="3" customWidth="1"/>
    <col min="7426" max="7426" width="9" style="3"/>
    <col min="7427" max="7432" width="8.08984375" style="3" customWidth="1"/>
    <col min="7433" max="7433" width="7.453125" style="3" bestFit="1" customWidth="1"/>
    <col min="7434" max="7439" width="6.6328125" style="3" customWidth="1"/>
    <col min="7440" max="7440" width="7.08984375" style="3" customWidth="1"/>
    <col min="7441" max="7441" width="10.7265625" style="3" customWidth="1"/>
    <col min="7442" max="7680" width="9" style="3"/>
    <col min="7681" max="7681" width="7.90625" style="3" customWidth="1"/>
    <col min="7682" max="7682" width="9" style="3"/>
    <col min="7683" max="7688" width="8.08984375" style="3" customWidth="1"/>
    <col min="7689" max="7689" width="7.453125" style="3" bestFit="1" customWidth="1"/>
    <col min="7690" max="7695" width="6.6328125" style="3" customWidth="1"/>
    <col min="7696" max="7696" width="7.08984375" style="3" customWidth="1"/>
    <col min="7697" max="7697" width="10.7265625" style="3" customWidth="1"/>
    <col min="7698" max="7936" width="9" style="3"/>
    <col min="7937" max="7937" width="7.90625" style="3" customWidth="1"/>
    <col min="7938" max="7938" width="9" style="3"/>
    <col min="7939" max="7944" width="8.08984375" style="3" customWidth="1"/>
    <col min="7945" max="7945" width="7.453125" style="3" bestFit="1" customWidth="1"/>
    <col min="7946" max="7951" width="6.6328125" style="3" customWidth="1"/>
    <col min="7952" max="7952" width="7.08984375" style="3" customWidth="1"/>
    <col min="7953" max="7953" width="10.7265625" style="3" customWidth="1"/>
    <col min="7954" max="8192" width="9" style="3"/>
    <col min="8193" max="8193" width="7.90625" style="3" customWidth="1"/>
    <col min="8194" max="8194" width="9" style="3"/>
    <col min="8195" max="8200" width="8.08984375" style="3" customWidth="1"/>
    <col min="8201" max="8201" width="7.453125" style="3" bestFit="1" customWidth="1"/>
    <col min="8202" max="8207" width="6.6328125" style="3" customWidth="1"/>
    <col min="8208" max="8208" width="7.08984375" style="3" customWidth="1"/>
    <col min="8209" max="8209" width="10.7265625" style="3" customWidth="1"/>
    <col min="8210" max="8448" width="9" style="3"/>
    <col min="8449" max="8449" width="7.90625" style="3" customWidth="1"/>
    <col min="8450" max="8450" width="9" style="3"/>
    <col min="8451" max="8456" width="8.08984375" style="3" customWidth="1"/>
    <col min="8457" max="8457" width="7.453125" style="3" bestFit="1" customWidth="1"/>
    <col min="8458" max="8463" width="6.6328125" style="3" customWidth="1"/>
    <col min="8464" max="8464" width="7.08984375" style="3" customWidth="1"/>
    <col min="8465" max="8465" width="10.7265625" style="3" customWidth="1"/>
    <col min="8466" max="8704" width="9" style="3"/>
    <col min="8705" max="8705" width="7.90625" style="3" customWidth="1"/>
    <col min="8706" max="8706" width="9" style="3"/>
    <col min="8707" max="8712" width="8.08984375" style="3" customWidth="1"/>
    <col min="8713" max="8713" width="7.453125" style="3" bestFit="1" customWidth="1"/>
    <col min="8714" max="8719" width="6.6328125" style="3" customWidth="1"/>
    <col min="8720" max="8720" width="7.08984375" style="3" customWidth="1"/>
    <col min="8721" max="8721" width="10.7265625" style="3" customWidth="1"/>
    <col min="8722" max="8960" width="9" style="3"/>
    <col min="8961" max="8961" width="7.90625" style="3" customWidth="1"/>
    <col min="8962" max="8962" width="9" style="3"/>
    <col min="8963" max="8968" width="8.08984375" style="3" customWidth="1"/>
    <col min="8969" max="8969" width="7.453125" style="3" bestFit="1" customWidth="1"/>
    <col min="8970" max="8975" width="6.6328125" style="3" customWidth="1"/>
    <col min="8976" max="8976" width="7.08984375" style="3" customWidth="1"/>
    <col min="8977" max="8977" width="10.7265625" style="3" customWidth="1"/>
    <col min="8978" max="9216" width="9" style="3"/>
    <col min="9217" max="9217" width="7.90625" style="3" customWidth="1"/>
    <col min="9218" max="9218" width="9" style="3"/>
    <col min="9219" max="9224" width="8.08984375" style="3" customWidth="1"/>
    <col min="9225" max="9225" width="7.453125" style="3" bestFit="1" customWidth="1"/>
    <col min="9226" max="9231" width="6.6328125" style="3" customWidth="1"/>
    <col min="9232" max="9232" width="7.08984375" style="3" customWidth="1"/>
    <col min="9233" max="9233" width="10.7265625" style="3" customWidth="1"/>
    <col min="9234" max="9472" width="9" style="3"/>
    <col min="9473" max="9473" width="7.90625" style="3" customWidth="1"/>
    <col min="9474" max="9474" width="9" style="3"/>
    <col min="9475" max="9480" width="8.08984375" style="3" customWidth="1"/>
    <col min="9481" max="9481" width="7.453125" style="3" bestFit="1" customWidth="1"/>
    <col min="9482" max="9487" width="6.6328125" style="3" customWidth="1"/>
    <col min="9488" max="9488" width="7.08984375" style="3" customWidth="1"/>
    <col min="9489" max="9489" width="10.7265625" style="3" customWidth="1"/>
    <col min="9490" max="9728" width="9" style="3"/>
    <col min="9729" max="9729" width="7.90625" style="3" customWidth="1"/>
    <col min="9730" max="9730" width="9" style="3"/>
    <col min="9731" max="9736" width="8.08984375" style="3" customWidth="1"/>
    <col min="9737" max="9737" width="7.453125" style="3" bestFit="1" customWidth="1"/>
    <col min="9738" max="9743" width="6.6328125" style="3" customWidth="1"/>
    <col min="9744" max="9744" width="7.08984375" style="3" customWidth="1"/>
    <col min="9745" max="9745" width="10.7265625" style="3" customWidth="1"/>
    <col min="9746" max="9984" width="9" style="3"/>
    <col min="9985" max="9985" width="7.90625" style="3" customWidth="1"/>
    <col min="9986" max="9986" width="9" style="3"/>
    <col min="9987" max="9992" width="8.08984375" style="3" customWidth="1"/>
    <col min="9993" max="9993" width="7.453125" style="3" bestFit="1" customWidth="1"/>
    <col min="9994" max="9999" width="6.6328125" style="3" customWidth="1"/>
    <col min="10000" max="10000" width="7.08984375" style="3" customWidth="1"/>
    <col min="10001" max="10001" width="10.7265625" style="3" customWidth="1"/>
    <col min="10002" max="10240" width="9" style="3"/>
    <col min="10241" max="10241" width="7.90625" style="3" customWidth="1"/>
    <col min="10242" max="10242" width="9" style="3"/>
    <col min="10243" max="10248" width="8.08984375" style="3" customWidth="1"/>
    <col min="10249" max="10249" width="7.453125" style="3" bestFit="1" customWidth="1"/>
    <col min="10250" max="10255" width="6.6328125" style="3" customWidth="1"/>
    <col min="10256" max="10256" width="7.08984375" style="3" customWidth="1"/>
    <col min="10257" max="10257" width="10.7265625" style="3" customWidth="1"/>
    <col min="10258" max="10496" width="9" style="3"/>
    <col min="10497" max="10497" width="7.90625" style="3" customWidth="1"/>
    <col min="10498" max="10498" width="9" style="3"/>
    <col min="10499" max="10504" width="8.08984375" style="3" customWidth="1"/>
    <col min="10505" max="10505" width="7.453125" style="3" bestFit="1" customWidth="1"/>
    <col min="10506" max="10511" width="6.6328125" style="3" customWidth="1"/>
    <col min="10512" max="10512" width="7.08984375" style="3" customWidth="1"/>
    <col min="10513" max="10513" width="10.7265625" style="3" customWidth="1"/>
    <col min="10514" max="10752" width="9" style="3"/>
    <col min="10753" max="10753" width="7.90625" style="3" customWidth="1"/>
    <col min="10754" max="10754" width="9" style="3"/>
    <col min="10755" max="10760" width="8.08984375" style="3" customWidth="1"/>
    <col min="10761" max="10761" width="7.453125" style="3" bestFit="1" customWidth="1"/>
    <col min="10762" max="10767" width="6.6328125" style="3" customWidth="1"/>
    <col min="10768" max="10768" width="7.08984375" style="3" customWidth="1"/>
    <col min="10769" max="10769" width="10.7265625" style="3" customWidth="1"/>
    <col min="10770" max="11008" width="9" style="3"/>
    <col min="11009" max="11009" width="7.90625" style="3" customWidth="1"/>
    <col min="11010" max="11010" width="9" style="3"/>
    <col min="11011" max="11016" width="8.08984375" style="3" customWidth="1"/>
    <col min="11017" max="11017" width="7.453125" style="3" bestFit="1" customWidth="1"/>
    <col min="11018" max="11023" width="6.6328125" style="3" customWidth="1"/>
    <col min="11024" max="11024" width="7.08984375" style="3" customWidth="1"/>
    <col min="11025" max="11025" width="10.7265625" style="3" customWidth="1"/>
    <col min="11026" max="11264" width="9" style="3"/>
    <col min="11265" max="11265" width="7.90625" style="3" customWidth="1"/>
    <col min="11266" max="11266" width="9" style="3"/>
    <col min="11267" max="11272" width="8.08984375" style="3" customWidth="1"/>
    <col min="11273" max="11273" width="7.453125" style="3" bestFit="1" customWidth="1"/>
    <col min="11274" max="11279" width="6.6328125" style="3" customWidth="1"/>
    <col min="11280" max="11280" width="7.08984375" style="3" customWidth="1"/>
    <col min="11281" max="11281" width="10.7265625" style="3" customWidth="1"/>
    <col min="11282" max="11520" width="9" style="3"/>
    <col min="11521" max="11521" width="7.90625" style="3" customWidth="1"/>
    <col min="11522" max="11522" width="9" style="3"/>
    <col min="11523" max="11528" width="8.08984375" style="3" customWidth="1"/>
    <col min="11529" max="11529" width="7.453125" style="3" bestFit="1" customWidth="1"/>
    <col min="11530" max="11535" width="6.6328125" style="3" customWidth="1"/>
    <col min="11536" max="11536" width="7.08984375" style="3" customWidth="1"/>
    <col min="11537" max="11537" width="10.7265625" style="3" customWidth="1"/>
    <col min="11538" max="11776" width="9" style="3"/>
    <col min="11777" max="11777" width="7.90625" style="3" customWidth="1"/>
    <col min="11778" max="11778" width="9" style="3"/>
    <col min="11779" max="11784" width="8.08984375" style="3" customWidth="1"/>
    <col min="11785" max="11785" width="7.453125" style="3" bestFit="1" customWidth="1"/>
    <col min="11786" max="11791" width="6.6328125" style="3" customWidth="1"/>
    <col min="11792" max="11792" width="7.08984375" style="3" customWidth="1"/>
    <col min="11793" max="11793" width="10.7265625" style="3" customWidth="1"/>
    <col min="11794" max="12032" width="9" style="3"/>
    <col min="12033" max="12033" width="7.90625" style="3" customWidth="1"/>
    <col min="12034" max="12034" width="9" style="3"/>
    <col min="12035" max="12040" width="8.08984375" style="3" customWidth="1"/>
    <col min="12041" max="12041" width="7.453125" style="3" bestFit="1" customWidth="1"/>
    <col min="12042" max="12047" width="6.6328125" style="3" customWidth="1"/>
    <col min="12048" max="12048" width="7.08984375" style="3" customWidth="1"/>
    <col min="12049" max="12049" width="10.7265625" style="3" customWidth="1"/>
    <col min="12050" max="12288" width="9" style="3"/>
    <col min="12289" max="12289" width="7.90625" style="3" customWidth="1"/>
    <col min="12290" max="12290" width="9" style="3"/>
    <col min="12291" max="12296" width="8.08984375" style="3" customWidth="1"/>
    <col min="12297" max="12297" width="7.453125" style="3" bestFit="1" customWidth="1"/>
    <col min="12298" max="12303" width="6.6328125" style="3" customWidth="1"/>
    <col min="12304" max="12304" width="7.08984375" style="3" customWidth="1"/>
    <col min="12305" max="12305" width="10.7265625" style="3" customWidth="1"/>
    <col min="12306" max="12544" width="9" style="3"/>
    <col min="12545" max="12545" width="7.90625" style="3" customWidth="1"/>
    <col min="12546" max="12546" width="9" style="3"/>
    <col min="12547" max="12552" width="8.08984375" style="3" customWidth="1"/>
    <col min="12553" max="12553" width="7.453125" style="3" bestFit="1" customWidth="1"/>
    <col min="12554" max="12559" width="6.6328125" style="3" customWidth="1"/>
    <col min="12560" max="12560" width="7.08984375" style="3" customWidth="1"/>
    <col min="12561" max="12561" width="10.7265625" style="3" customWidth="1"/>
    <col min="12562" max="12800" width="9" style="3"/>
    <col min="12801" max="12801" width="7.90625" style="3" customWidth="1"/>
    <col min="12802" max="12802" width="9" style="3"/>
    <col min="12803" max="12808" width="8.08984375" style="3" customWidth="1"/>
    <col min="12809" max="12809" width="7.453125" style="3" bestFit="1" customWidth="1"/>
    <col min="12810" max="12815" width="6.6328125" style="3" customWidth="1"/>
    <col min="12816" max="12816" width="7.08984375" style="3" customWidth="1"/>
    <col min="12817" max="12817" width="10.7265625" style="3" customWidth="1"/>
    <col min="12818" max="13056" width="9" style="3"/>
    <col min="13057" max="13057" width="7.90625" style="3" customWidth="1"/>
    <col min="13058" max="13058" width="9" style="3"/>
    <col min="13059" max="13064" width="8.08984375" style="3" customWidth="1"/>
    <col min="13065" max="13065" width="7.453125" style="3" bestFit="1" customWidth="1"/>
    <col min="13066" max="13071" width="6.6328125" style="3" customWidth="1"/>
    <col min="13072" max="13072" width="7.08984375" style="3" customWidth="1"/>
    <col min="13073" max="13073" width="10.7265625" style="3" customWidth="1"/>
    <col min="13074" max="13312" width="9" style="3"/>
    <col min="13313" max="13313" width="7.90625" style="3" customWidth="1"/>
    <col min="13314" max="13314" width="9" style="3"/>
    <col min="13315" max="13320" width="8.08984375" style="3" customWidth="1"/>
    <col min="13321" max="13321" width="7.453125" style="3" bestFit="1" customWidth="1"/>
    <col min="13322" max="13327" width="6.6328125" style="3" customWidth="1"/>
    <col min="13328" max="13328" width="7.08984375" style="3" customWidth="1"/>
    <col min="13329" max="13329" width="10.7265625" style="3" customWidth="1"/>
    <col min="13330" max="13568" width="9" style="3"/>
    <col min="13569" max="13569" width="7.90625" style="3" customWidth="1"/>
    <col min="13570" max="13570" width="9" style="3"/>
    <col min="13571" max="13576" width="8.08984375" style="3" customWidth="1"/>
    <col min="13577" max="13577" width="7.453125" style="3" bestFit="1" customWidth="1"/>
    <col min="13578" max="13583" width="6.6328125" style="3" customWidth="1"/>
    <col min="13584" max="13584" width="7.08984375" style="3" customWidth="1"/>
    <col min="13585" max="13585" width="10.7265625" style="3" customWidth="1"/>
    <col min="13586" max="13824" width="9" style="3"/>
    <col min="13825" max="13825" width="7.90625" style="3" customWidth="1"/>
    <col min="13826" max="13826" width="9" style="3"/>
    <col min="13827" max="13832" width="8.08984375" style="3" customWidth="1"/>
    <col min="13833" max="13833" width="7.453125" style="3" bestFit="1" customWidth="1"/>
    <col min="13834" max="13839" width="6.6328125" style="3" customWidth="1"/>
    <col min="13840" max="13840" width="7.08984375" style="3" customWidth="1"/>
    <col min="13841" max="13841" width="10.7265625" style="3" customWidth="1"/>
    <col min="13842" max="14080" width="9" style="3"/>
    <col min="14081" max="14081" width="7.90625" style="3" customWidth="1"/>
    <col min="14082" max="14082" width="9" style="3"/>
    <col min="14083" max="14088" width="8.08984375" style="3" customWidth="1"/>
    <col min="14089" max="14089" width="7.453125" style="3" bestFit="1" customWidth="1"/>
    <col min="14090" max="14095" width="6.6328125" style="3" customWidth="1"/>
    <col min="14096" max="14096" width="7.08984375" style="3" customWidth="1"/>
    <col min="14097" max="14097" width="10.7265625" style="3" customWidth="1"/>
    <col min="14098" max="14336" width="9" style="3"/>
    <col min="14337" max="14337" width="7.90625" style="3" customWidth="1"/>
    <col min="14338" max="14338" width="9" style="3"/>
    <col min="14339" max="14344" width="8.08984375" style="3" customWidth="1"/>
    <col min="14345" max="14345" width="7.453125" style="3" bestFit="1" customWidth="1"/>
    <col min="14346" max="14351" width="6.6328125" style="3" customWidth="1"/>
    <col min="14352" max="14352" width="7.08984375" style="3" customWidth="1"/>
    <col min="14353" max="14353" width="10.7265625" style="3" customWidth="1"/>
    <col min="14354" max="14592" width="9" style="3"/>
    <col min="14593" max="14593" width="7.90625" style="3" customWidth="1"/>
    <col min="14594" max="14594" width="9" style="3"/>
    <col min="14595" max="14600" width="8.08984375" style="3" customWidth="1"/>
    <col min="14601" max="14601" width="7.453125" style="3" bestFit="1" customWidth="1"/>
    <col min="14602" max="14607" width="6.6328125" style="3" customWidth="1"/>
    <col min="14608" max="14608" width="7.08984375" style="3" customWidth="1"/>
    <col min="14609" max="14609" width="10.7265625" style="3" customWidth="1"/>
    <col min="14610" max="14848" width="9" style="3"/>
    <col min="14849" max="14849" width="7.90625" style="3" customWidth="1"/>
    <col min="14850" max="14850" width="9" style="3"/>
    <col min="14851" max="14856" width="8.08984375" style="3" customWidth="1"/>
    <col min="14857" max="14857" width="7.453125" style="3" bestFit="1" customWidth="1"/>
    <col min="14858" max="14863" width="6.6328125" style="3" customWidth="1"/>
    <col min="14864" max="14864" width="7.08984375" style="3" customWidth="1"/>
    <col min="14865" max="14865" width="10.7265625" style="3" customWidth="1"/>
    <col min="14866" max="15104" width="9" style="3"/>
    <col min="15105" max="15105" width="7.90625" style="3" customWidth="1"/>
    <col min="15106" max="15106" width="9" style="3"/>
    <col min="15107" max="15112" width="8.08984375" style="3" customWidth="1"/>
    <col min="15113" max="15113" width="7.453125" style="3" bestFit="1" customWidth="1"/>
    <col min="15114" max="15119" width="6.6328125" style="3" customWidth="1"/>
    <col min="15120" max="15120" width="7.08984375" style="3" customWidth="1"/>
    <col min="15121" max="15121" width="10.7265625" style="3" customWidth="1"/>
    <col min="15122" max="15360" width="9" style="3"/>
    <col min="15361" max="15361" width="7.90625" style="3" customWidth="1"/>
    <col min="15362" max="15362" width="9" style="3"/>
    <col min="15363" max="15368" width="8.08984375" style="3" customWidth="1"/>
    <col min="15369" max="15369" width="7.453125" style="3" bestFit="1" customWidth="1"/>
    <col min="15370" max="15375" width="6.6328125" style="3" customWidth="1"/>
    <col min="15376" max="15376" width="7.08984375" style="3" customWidth="1"/>
    <col min="15377" max="15377" width="10.7265625" style="3" customWidth="1"/>
    <col min="15378" max="15616" width="9" style="3"/>
    <col min="15617" max="15617" width="7.90625" style="3" customWidth="1"/>
    <col min="15618" max="15618" width="9" style="3"/>
    <col min="15619" max="15624" width="8.08984375" style="3" customWidth="1"/>
    <col min="15625" max="15625" width="7.453125" style="3" bestFit="1" customWidth="1"/>
    <col min="15626" max="15631" width="6.6328125" style="3" customWidth="1"/>
    <col min="15632" max="15632" width="7.08984375" style="3" customWidth="1"/>
    <col min="15633" max="15633" width="10.7265625" style="3" customWidth="1"/>
    <col min="15634" max="15872" width="9" style="3"/>
    <col min="15873" max="15873" width="7.90625" style="3" customWidth="1"/>
    <col min="15874" max="15874" width="9" style="3"/>
    <col min="15875" max="15880" width="8.08984375" style="3" customWidth="1"/>
    <col min="15881" max="15881" width="7.453125" style="3" bestFit="1" customWidth="1"/>
    <col min="15882" max="15887" width="6.6328125" style="3" customWidth="1"/>
    <col min="15888" max="15888" width="7.08984375" style="3" customWidth="1"/>
    <col min="15889" max="15889" width="10.7265625" style="3" customWidth="1"/>
    <col min="15890" max="16128" width="9" style="3"/>
    <col min="16129" max="16129" width="7.90625" style="3" customWidth="1"/>
    <col min="16130" max="16130" width="9" style="3"/>
    <col min="16131" max="16136" width="8.08984375" style="3" customWidth="1"/>
    <col min="16137" max="16137" width="7.453125" style="3" bestFit="1" customWidth="1"/>
    <col min="16138" max="16143" width="6.6328125" style="3" customWidth="1"/>
    <col min="16144" max="16144" width="7.08984375" style="3" customWidth="1"/>
    <col min="16145" max="16145" width="10.7265625" style="3" customWidth="1"/>
    <col min="16146" max="16384" width="9" style="3"/>
  </cols>
  <sheetData>
    <row r="1" spans="1:17" ht="18.75" customHeight="1">
      <c r="A1" s="38" t="s">
        <v>60</v>
      </c>
      <c r="B1" s="2"/>
      <c r="C1" s="2"/>
      <c r="D1" s="2"/>
      <c r="E1" s="2"/>
      <c r="F1" s="2"/>
      <c r="G1" s="2"/>
      <c r="H1" s="2"/>
      <c r="J1" s="2"/>
      <c r="K1" s="2"/>
      <c r="L1" s="2"/>
      <c r="M1" s="2"/>
      <c r="N1" s="2"/>
      <c r="O1" s="39" t="s">
        <v>61</v>
      </c>
    </row>
    <row r="2" spans="1:17">
      <c r="A2" s="5" t="s">
        <v>2</v>
      </c>
      <c r="B2" s="40" t="s">
        <v>62</v>
      </c>
      <c r="C2" s="41"/>
      <c r="D2" s="41"/>
      <c r="E2" s="41"/>
      <c r="F2" s="41"/>
      <c r="G2" s="41"/>
      <c r="H2" s="42"/>
      <c r="I2" s="43"/>
      <c r="J2" s="41" t="s">
        <v>63</v>
      </c>
      <c r="K2" s="41"/>
      <c r="L2" s="41"/>
      <c r="M2" s="41"/>
      <c r="N2" s="41"/>
      <c r="O2" s="42"/>
    </row>
    <row r="3" spans="1:17">
      <c r="A3" s="10"/>
      <c r="B3" s="44" t="s">
        <v>5</v>
      </c>
      <c r="C3" s="45"/>
      <c r="D3" s="45"/>
      <c r="E3" s="45"/>
      <c r="F3" s="45"/>
      <c r="G3" s="45"/>
      <c r="H3" s="46" t="s">
        <v>7</v>
      </c>
      <c r="I3" s="44" t="s">
        <v>5</v>
      </c>
      <c r="J3" s="45"/>
      <c r="K3" s="45"/>
      <c r="L3" s="45"/>
      <c r="M3" s="45"/>
      <c r="N3" s="45"/>
      <c r="O3" s="46" t="s">
        <v>7</v>
      </c>
      <c r="P3" s="2"/>
    </row>
    <row r="4" spans="1:17" ht="24" customHeight="1">
      <c r="A4" s="10"/>
      <c r="B4" s="47"/>
      <c r="C4" s="48" t="s">
        <v>9</v>
      </c>
      <c r="D4" s="49" t="s">
        <v>64</v>
      </c>
      <c r="E4" s="49" t="s">
        <v>65</v>
      </c>
      <c r="F4" s="48" t="s">
        <v>66</v>
      </c>
      <c r="G4" s="48" t="s">
        <v>10</v>
      </c>
      <c r="H4" s="50"/>
      <c r="I4" s="47"/>
      <c r="J4" s="48" t="s">
        <v>9</v>
      </c>
      <c r="K4" s="49" t="s">
        <v>64</v>
      </c>
      <c r="L4" s="49" t="s">
        <v>65</v>
      </c>
      <c r="M4" s="48" t="s">
        <v>66</v>
      </c>
      <c r="N4" s="48" t="s">
        <v>10</v>
      </c>
      <c r="O4" s="50"/>
      <c r="P4" s="2"/>
    </row>
    <row r="5" spans="1:17" ht="55.5" customHeight="1">
      <c r="A5" s="17"/>
      <c r="B5" s="51"/>
      <c r="C5" s="48"/>
      <c r="D5" s="49"/>
      <c r="E5" s="49"/>
      <c r="F5" s="48"/>
      <c r="G5" s="48"/>
      <c r="H5" s="52"/>
      <c r="I5" s="47"/>
      <c r="J5" s="48"/>
      <c r="K5" s="49"/>
      <c r="L5" s="49"/>
      <c r="M5" s="48"/>
      <c r="N5" s="48"/>
      <c r="O5" s="50"/>
      <c r="P5" s="2"/>
    </row>
    <row r="6" spans="1:17">
      <c r="A6" s="22" t="s">
        <v>12</v>
      </c>
      <c r="B6" s="53">
        <v>1492957</v>
      </c>
      <c r="C6" s="53">
        <v>321828</v>
      </c>
      <c r="D6" s="53">
        <v>1909</v>
      </c>
      <c r="E6" s="53">
        <v>3863</v>
      </c>
      <c r="F6" s="53">
        <v>278694</v>
      </c>
      <c r="G6" s="53">
        <v>886663</v>
      </c>
      <c r="H6" s="54">
        <v>80436</v>
      </c>
      <c r="I6" s="55">
        <v>1194.9000000000001</v>
      </c>
      <c r="J6" s="56">
        <v>257.60000000000002</v>
      </c>
      <c r="K6" s="56">
        <v>1.5</v>
      </c>
      <c r="L6" s="56">
        <v>3.1</v>
      </c>
      <c r="M6" s="56">
        <v>223</v>
      </c>
      <c r="N6" s="56">
        <v>709.6</v>
      </c>
      <c r="O6" s="57">
        <v>64.400000000000006</v>
      </c>
      <c r="Q6" s="58"/>
    </row>
    <row r="7" spans="1:17" ht="25.15" customHeight="1">
      <c r="A7" s="28" t="s">
        <v>13</v>
      </c>
      <c r="B7" s="59">
        <v>90730</v>
      </c>
      <c r="C7" s="59">
        <v>19445</v>
      </c>
      <c r="D7" s="59">
        <v>97</v>
      </c>
      <c r="E7" s="59">
        <v>146</v>
      </c>
      <c r="F7" s="59">
        <v>18767</v>
      </c>
      <c r="G7" s="59">
        <v>52275</v>
      </c>
      <c r="H7" s="60">
        <v>4973</v>
      </c>
      <c r="I7" s="61">
        <v>1765.2</v>
      </c>
      <c r="J7" s="62">
        <v>378.3</v>
      </c>
      <c r="K7" s="62">
        <v>1.9</v>
      </c>
      <c r="L7" s="62">
        <v>2.8</v>
      </c>
      <c r="M7" s="62">
        <v>365.1</v>
      </c>
      <c r="N7" s="62">
        <v>1017</v>
      </c>
      <c r="O7" s="63">
        <v>96.8</v>
      </c>
    </row>
    <row r="8" spans="1:17">
      <c r="A8" s="31" t="s">
        <v>14</v>
      </c>
      <c r="B8" s="64">
        <v>16334</v>
      </c>
      <c r="C8" s="65">
        <v>4317</v>
      </c>
      <c r="D8" s="65">
        <v>29</v>
      </c>
      <c r="E8" s="65">
        <v>33</v>
      </c>
      <c r="F8" s="65">
        <v>2253</v>
      </c>
      <c r="G8" s="65">
        <v>9702</v>
      </c>
      <c r="H8" s="66">
        <v>1607</v>
      </c>
      <c r="I8" s="67">
        <v>1356.6</v>
      </c>
      <c r="J8" s="68">
        <v>358.6</v>
      </c>
      <c r="K8" s="68">
        <v>2.4</v>
      </c>
      <c r="L8" s="68">
        <v>2.7</v>
      </c>
      <c r="M8" s="68">
        <v>187.1</v>
      </c>
      <c r="N8" s="68">
        <v>805.8</v>
      </c>
      <c r="O8" s="69">
        <v>133.5</v>
      </c>
      <c r="P8" s="70"/>
    </row>
    <row r="9" spans="1:17">
      <c r="A9" s="31" t="s">
        <v>15</v>
      </c>
      <c r="B9" s="65">
        <v>16146</v>
      </c>
      <c r="C9" s="65">
        <v>4056</v>
      </c>
      <c r="D9" s="65">
        <v>38</v>
      </c>
      <c r="E9" s="65">
        <v>91</v>
      </c>
      <c r="F9" s="65">
        <v>2138</v>
      </c>
      <c r="G9" s="65">
        <v>9823</v>
      </c>
      <c r="H9" s="66">
        <v>1055</v>
      </c>
      <c r="I9" s="67">
        <v>1367.1</v>
      </c>
      <c r="J9" s="68">
        <v>343.4</v>
      </c>
      <c r="K9" s="68">
        <v>3.2</v>
      </c>
      <c r="L9" s="68">
        <v>7.7</v>
      </c>
      <c r="M9" s="68">
        <v>181</v>
      </c>
      <c r="N9" s="68">
        <v>831.8</v>
      </c>
      <c r="O9" s="69">
        <v>89.3</v>
      </c>
    </row>
    <row r="10" spans="1:17">
      <c r="A10" s="31" t="s">
        <v>16</v>
      </c>
      <c r="B10" s="65">
        <v>24595</v>
      </c>
      <c r="C10" s="65">
        <v>6139</v>
      </c>
      <c r="D10" s="65">
        <v>29</v>
      </c>
      <c r="E10" s="65">
        <v>32</v>
      </c>
      <c r="F10" s="65">
        <v>3175</v>
      </c>
      <c r="G10" s="65">
        <v>15220</v>
      </c>
      <c r="H10" s="66">
        <v>1270</v>
      </c>
      <c r="I10" s="67">
        <v>1078.7</v>
      </c>
      <c r="J10" s="68">
        <v>269.3</v>
      </c>
      <c r="K10" s="68">
        <v>1.3</v>
      </c>
      <c r="L10" s="68">
        <v>1.4</v>
      </c>
      <c r="M10" s="68">
        <v>139.30000000000001</v>
      </c>
      <c r="N10" s="68">
        <v>667.5</v>
      </c>
      <c r="O10" s="69">
        <v>55.7</v>
      </c>
    </row>
    <row r="11" spans="1:17">
      <c r="A11" s="31" t="s">
        <v>17</v>
      </c>
      <c r="B11" s="65">
        <v>14089</v>
      </c>
      <c r="C11" s="65">
        <v>3866</v>
      </c>
      <c r="D11" s="65">
        <v>32</v>
      </c>
      <c r="E11" s="65">
        <v>44</v>
      </c>
      <c r="F11" s="65">
        <v>1832</v>
      </c>
      <c r="G11" s="65">
        <v>8315</v>
      </c>
      <c r="H11" s="66">
        <v>655</v>
      </c>
      <c r="I11" s="67">
        <v>1514.9</v>
      </c>
      <c r="J11" s="68">
        <v>415.7</v>
      </c>
      <c r="K11" s="68">
        <v>3.4</v>
      </c>
      <c r="L11" s="68">
        <v>4.7</v>
      </c>
      <c r="M11" s="68">
        <v>197</v>
      </c>
      <c r="N11" s="68">
        <v>894.1</v>
      </c>
      <c r="O11" s="69">
        <v>70.400000000000006</v>
      </c>
    </row>
    <row r="12" spans="1:17" ht="25.15" customHeight="1">
      <c r="A12" s="28" t="s">
        <v>18</v>
      </c>
      <c r="B12" s="59">
        <v>14113</v>
      </c>
      <c r="C12" s="59">
        <v>3461</v>
      </c>
      <c r="D12" s="59">
        <v>18</v>
      </c>
      <c r="E12" s="59">
        <v>30</v>
      </c>
      <c r="F12" s="59">
        <v>2068</v>
      </c>
      <c r="G12" s="59">
        <v>8536</v>
      </c>
      <c r="H12" s="60">
        <v>475</v>
      </c>
      <c r="I12" s="61">
        <v>1355.7</v>
      </c>
      <c r="J12" s="62">
        <v>332.5</v>
      </c>
      <c r="K12" s="62">
        <v>1.7</v>
      </c>
      <c r="L12" s="62">
        <v>2.9</v>
      </c>
      <c r="M12" s="62">
        <v>198.7</v>
      </c>
      <c r="N12" s="62">
        <v>820</v>
      </c>
      <c r="O12" s="63">
        <v>45.6</v>
      </c>
    </row>
    <row r="13" spans="1:17">
      <c r="A13" s="31" t="s">
        <v>19</v>
      </c>
      <c r="B13" s="65">
        <v>24081</v>
      </c>
      <c r="C13" s="65">
        <v>6134</v>
      </c>
      <c r="D13" s="65">
        <v>32</v>
      </c>
      <c r="E13" s="65">
        <v>67</v>
      </c>
      <c r="F13" s="65">
        <v>2983</v>
      </c>
      <c r="G13" s="65">
        <v>14865</v>
      </c>
      <c r="H13" s="66">
        <v>1007</v>
      </c>
      <c r="I13" s="67">
        <v>1345.3</v>
      </c>
      <c r="J13" s="68">
        <v>342.7</v>
      </c>
      <c r="K13" s="68">
        <v>1.8</v>
      </c>
      <c r="L13" s="68">
        <v>3.7</v>
      </c>
      <c r="M13" s="68">
        <v>166.6</v>
      </c>
      <c r="N13" s="68">
        <v>830.4</v>
      </c>
      <c r="O13" s="69">
        <v>56.3</v>
      </c>
    </row>
    <row r="14" spans="1:17">
      <c r="A14" s="31" t="s">
        <v>20</v>
      </c>
      <c r="B14" s="65">
        <v>30530</v>
      </c>
      <c r="C14" s="65">
        <v>7243</v>
      </c>
      <c r="D14" s="65">
        <v>48</v>
      </c>
      <c r="E14" s="65">
        <v>80</v>
      </c>
      <c r="F14" s="65">
        <v>5321</v>
      </c>
      <c r="G14" s="65">
        <v>17838</v>
      </c>
      <c r="H14" s="66">
        <v>1577</v>
      </c>
      <c r="I14" s="67">
        <v>1075</v>
      </c>
      <c r="J14" s="68">
        <v>255</v>
      </c>
      <c r="K14" s="68">
        <v>1.7</v>
      </c>
      <c r="L14" s="68">
        <v>2.8</v>
      </c>
      <c r="M14" s="68">
        <v>187.4</v>
      </c>
      <c r="N14" s="68">
        <v>628.1</v>
      </c>
      <c r="O14" s="69">
        <v>55.5</v>
      </c>
    </row>
    <row r="15" spans="1:17">
      <c r="A15" s="31" t="s">
        <v>21</v>
      </c>
      <c r="B15" s="65">
        <v>21136</v>
      </c>
      <c r="C15" s="65">
        <v>4963</v>
      </c>
      <c r="D15" s="65">
        <v>31</v>
      </c>
      <c r="E15" s="65">
        <v>30</v>
      </c>
      <c r="F15" s="65">
        <v>3966</v>
      </c>
      <c r="G15" s="65">
        <v>12146</v>
      </c>
      <c r="H15" s="66">
        <v>1460</v>
      </c>
      <c r="I15" s="67">
        <v>1107.2</v>
      </c>
      <c r="J15" s="68">
        <v>260</v>
      </c>
      <c r="K15" s="68">
        <v>1.6</v>
      </c>
      <c r="L15" s="68">
        <v>1.6</v>
      </c>
      <c r="M15" s="68">
        <v>207.8</v>
      </c>
      <c r="N15" s="68">
        <v>636.20000000000005</v>
      </c>
      <c r="O15" s="69">
        <v>76.5</v>
      </c>
    </row>
    <row r="16" spans="1:17">
      <c r="A16" s="31" t="s">
        <v>22</v>
      </c>
      <c r="B16" s="65">
        <v>23420</v>
      </c>
      <c r="C16" s="65">
        <v>4993</v>
      </c>
      <c r="D16" s="65">
        <v>52</v>
      </c>
      <c r="E16" s="65">
        <v>65</v>
      </c>
      <c r="F16" s="65">
        <v>4029</v>
      </c>
      <c r="G16" s="65">
        <v>14281</v>
      </c>
      <c r="H16" s="66">
        <v>888</v>
      </c>
      <c r="I16" s="67">
        <v>1224.3</v>
      </c>
      <c r="J16" s="68">
        <v>261</v>
      </c>
      <c r="K16" s="68">
        <v>2.7</v>
      </c>
      <c r="L16" s="68">
        <v>3.4</v>
      </c>
      <c r="M16" s="68">
        <v>210.6</v>
      </c>
      <c r="N16" s="68">
        <v>746.5</v>
      </c>
      <c r="O16" s="69">
        <v>46.4</v>
      </c>
    </row>
    <row r="17" spans="1:15" ht="25.15" customHeight="1">
      <c r="A17" s="28" t="s">
        <v>23</v>
      </c>
      <c r="B17" s="59">
        <v>62890</v>
      </c>
      <c r="C17" s="59">
        <v>13738</v>
      </c>
      <c r="D17" s="59">
        <v>78</v>
      </c>
      <c r="E17" s="59">
        <v>130</v>
      </c>
      <c r="F17" s="59">
        <v>11095</v>
      </c>
      <c r="G17" s="59">
        <v>37849</v>
      </c>
      <c r="H17" s="60">
        <v>2418</v>
      </c>
      <c r="I17" s="61">
        <v>857.2</v>
      </c>
      <c r="J17" s="62">
        <v>187.2</v>
      </c>
      <c r="K17" s="62">
        <v>1.1000000000000001</v>
      </c>
      <c r="L17" s="62">
        <v>1.8</v>
      </c>
      <c r="M17" s="62">
        <v>151.19999999999999</v>
      </c>
      <c r="N17" s="62">
        <v>515.9</v>
      </c>
      <c r="O17" s="63">
        <v>33</v>
      </c>
    </row>
    <row r="18" spans="1:15">
      <c r="A18" s="31" t="s">
        <v>24</v>
      </c>
      <c r="B18" s="65">
        <v>59803</v>
      </c>
      <c r="C18" s="65">
        <v>12208</v>
      </c>
      <c r="D18" s="65">
        <v>60</v>
      </c>
      <c r="E18" s="65">
        <v>96</v>
      </c>
      <c r="F18" s="65">
        <v>10878</v>
      </c>
      <c r="G18" s="65">
        <v>36561</v>
      </c>
      <c r="H18" s="66">
        <v>1980</v>
      </c>
      <c r="I18" s="67">
        <v>954.4</v>
      </c>
      <c r="J18" s="68">
        <v>194.8</v>
      </c>
      <c r="K18" s="68">
        <v>1</v>
      </c>
      <c r="L18" s="68">
        <v>1.5</v>
      </c>
      <c r="M18" s="68">
        <v>173.6</v>
      </c>
      <c r="N18" s="68">
        <v>583.5</v>
      </c>
      <c r="O18" s="69">
        <v>31.6</v>
      </c>
    </row>
    <row r="19" spans="1:15">
      <c r="A19" s="31" t="s">
        <v>25</v>
      </c>
      <c r="B19" s="65">
        <v>125152</v>
      </c>
      <c r="C19" s="65">
        <v>20856</v>
      </c>
      <c r="D19" s="65">
        <v>145</v>
      </c>
      <c r="E19" s="65">
        <v>449</v>
      </c>
      <c r="F19" s="65">
        <v>21912</v>
      </c>
      <c r="G19" s="65">
        <v>81790</v>
      </c>
      <c r="H19" s="66">
        <v>3450</v>
      </c>
      <c r="I19" s="67">
        <v>891.5</v>
      </c>
      <c r="J19" s="68">
        <v>148.6</v>
      </c>
      <c r="K19" s="68">
        <v>1</v>
      </c>
      <c r="L19" s="68">
        <v>3.2</v>
      </c>
      <c r="M19" s="68">
        <v>156.1</v>
      </c>
      <c r="N19" s="68">
        <v>582.6</v>
      </c>
      <c r="O19" s="69">
        <v>24.6</v>
      </c>
    </row>
    <row r="20" spans="1:15">
      <c r="A20" s="31" t="s">
        <v>26</v>
      </c>
      <c r="B20" s="65">
        <v>73758</v>
      </c>
      <c r="C20" s="65">
        <v>13487</v>
      </c>
      <c r="D20" s="65">
        <v>74</v>
      </c>
      <c r="E20" s="65">
        <v>146</v>
      </c>
      <c r="F20" s="65">
        <v>12820</v>
      </c>
      <c r="G20" s="65">
        <v>47231</v>
      </c>
      <c r="H20" s="66">
        <v>2182</v>
      </c>
      <c r="I20" s="67">
        <v>798.9</v>
      </c>
      <c r="J20" s="68">
        <v>146.1</v>
      </c>
      <c r="K20" s="68">
        <v>0.8</v>
      </c>
      <c r="L20" s="68">
        <v>1.6</v>
      </c>
      <c r="M20" s="68">
        <v>138.9</v>
      </c>
      <c r="N20" s="68">
        <v>511.6</v>
      </c>
      <c r="O20" s="69">
        <v>23.6</v>
      </c>
    </row>
    <row r="21" spans="1:15">
      <c r="A21" s="31" t="s">
        <v>27</v>
      </c>
      <c r="B21" s="65">
        <v>26207</v>
      </c>
      <c r="C21" s="65">
        <v>6182</v>
      </c>
      <c r="D21" s="65">
        <v>36</v>
      </c>
      <c r="E21" s="65">
        <v>30</v>
      </c>
      <c r="F21" s="65">
        <v>3396</v>
      </c>
      <c r="G21" s="65">
        <v>16563</v>
      </c>
      <c r="H21" s="66">
        <v>563</v>
      </c>
      <c r="I21" s="67">
        <v>1217.2</v>
      </c>
      <c r="J21" s="68">
        <v>287.10000000000002</v>
      </c>
      <c r="K21" s="68">
        <v>1.7</v>
      </c>
      <c r="L21" s="68">
        <v>1.4</v>
      </c>
      <c r="M21" s="68">
        <v>157.69999999999999</v>
      </c>
      <c r="N21" s="68">
        <v>769.3</v>
      </c>
      <c r="O21" s="69">
        <v>26.1</v>
      </c>
    </row>
    <row r="22" spans="1:15" ht="25.15" customHeight="1">
      <c r="A22" s="28" t="s">
        <v>28</v>
      </c>
      <c r="B22" s="59">
        <v>15011</v>
      </c>
      <c r="C22" s="59">
        <v>3042</v>
      </c>
      <c r="D22" s="59">
        <v>23</v>
      </c>
      <c r="E22" s="59">
        <v>57</v>
      </c>
      <c r="F22" s="59">
        <v>3757</v>
      </c>
      <c r="G22" s="59">
        <v>8132</v>
      </c>
      <c r="H22" s="60">
        <v>400</v>
      </c>
      <c r="I22" s="61">
        <v>1476</v>
      </c>
      <c r="J22" s="62">
        <v>299.10000000000002</v>
      </c>
      <c r="K22" s="62">
        <v>2.2999999999999998</v>
      </c>
      <c r="L22" s="62">
        <v>5.6</v>
      </c>
      <c r="M22" s="62">
        <v>369.4</v>
      </c>
      <c r="N22" s="62">
        <v>799.6</v>
      </c>
      <c r="O22" s="63">
        <v>39.299999999999997</v>
      </c>
    </row>
    <row r="23" spans="1:15">
      <c r="A23" s="31" t="s">
        <v>29</v>
      </c>
      <c r="B23" s="65">
        <v>16553</v>
      </c>
      <c r="C23" s="65">
        <v>3598</v>
      </c>
      <c r="D23" s="65">
        <v>20</v>
      </c>
      <c r="E23" s="65">
        <v>82</v>
      </c>
      <c r="F23" s="65">
        <v>3066</v>
      </c>
      <c r="G23" s="65">
        <v>9787</v>
      </c>
      <c r="H23" s="66">
        <v>782</v>
      </c>
      <c r="I23" s="67">
        <v>1480.6</v>
      </c>
      <c r="J23" s="68">
        <v>321.8</v>
      </c>
      <c r="K23" s="68">
        <v>1.8</v>
      </c>
      <c r="L23" s="68">
        <v>7.3</v>
      </c>
      <c r="M23" s="68">
        <v>274.2</v>
      </c>
      <c r="N23" s="68">
        <v>875.4</v>
      </c>
      <c r="O23" s="69">
        <v>69.900000000000006</v>
      </c>
    </row>
    <row r="24" spans="1:15">
      <c r="A24" s="31" t="s">
        <v>30</v>
      </c>
      <c r="B24" s="65">
        <v>10249</v>
      </c>
      <c r="C24" s="65">
        <v>2168</v>
      </c>
      <c r="D24" s="65">
        <v>16</v>
      </c>
      <c r="E24" s="65">
        <v>43</v>
      </c>
      <c r="F24" s="65">
        <v>1763</v>
      </c>
      <c r="G24" s="65">
        <v>6259</v>
      </c>
      <c r="H24" s="66">
        <v>825</v>
      </c>
      <c r="I24" s="67">
        <v>1361.1</v>
      </c>
      <c r="J24" s="68">
        <v>287.89999999999998</v>
      </c>
      <c r="K24" s="68">
        <v>2.1</v>
      </c>
      <c r="L24" s="68">
        <v>5.7</v>
      </c>
      <c r="M24" s="68">
        <v>234.1</v>
      </c>
      <c r="N24" s="68">
        <v>831.2</v>
      </c>
      <c r="O24" s="69">
        <v>109.6</v>
      </c>
    </row>
    <row r="25" spans="1:15">
      <c r="A25" s="31" t="s">
        <v>31</v>
      </c>
      <c r="B25" s="65">
        <v>10598</v>
      </c>
      <c r="C25" s="65">
        <v>2273</v>
      </c>
      <c r="D25" s="65">
        <v>28</v>
      </c>
      <c r="E25" s="65">
        <v>22</v>
      </c>
      <c r="F25" s="65">
        <v>1999</v>
      </c>
      <c r="G25" s="65">
        <v>6276</v>
      </c>
      <c r="H25" s="66">
        <v>409</v>
      </c>
      <c r="I25" s="67">
        <v>1321.4</v>
      </c>
      <c r="J25" s="68">
        <v>283.39999999999998</v>
      </c>
      <c r="K25" s="68">
        <v>3.5</v>
      </c>
      <c r="L25" s="68">
        <v>2.7</v>
      </c>
      <c r="M25" s="68">
        <v>249.3</v>
      </c>
      <c r="N25" s="68">
        <v>782.5</v>
      </c>
      <c r="O25" s="69">
        <v>51</v>
      </c>
    </row>
    <row r="26" spans="1:15">
      <c r="A26" s="31" t="s">
        <v>32</v>
      </c>
      <c r="B26" s="65">
        <v>22954</v>
      </c>
      <c r="C26" s="65">
        <v>4630</v>
      </c>
      <c r="D26" s="65">
        <v>46</v>
      </c>
      <c r="E26" s="65">
        <v>45</v>
      </c>
      <c r="F26" s="65">
        <v>3235</v>
      </c>
      <c r="G26" s="65">
        <v>14998</v>
      </c>
      <c r="H26" s="66">
        <v>761</v>
      </c>
      <c r="I26" s="67">
        <v>1136.3</v>
      </c>
      <c r="J26" s="68">
        <v>229.2</v>
      </c>
      <c r="K26" s="68">
        <v>2.2999999999999998</v>
      </c>
      <c r="L26" s="68">
        <v>2.2000000000000002</v>
      </c>
      <c r="M26" s="68">
        <v>160.1</v>
      </c>
      <c r="N26" s="68">
        <v>742.5</v>
      </c>
      <c r="O26" s="69">
        <v>37.700000000000003</v>
      </c>
    </row>
    <row r="27" spans="1:15" ht="25.15" customHeight="1">
      <c r="A27" s="28" t="s">
        <v>33</v>
      </c>
      <c r="B27" s="59">
        <v>19661</v>
      </c>
      <c r="C27" s="59">
        <v>3819</v>
      </c>
      <c r="D27" s="59">
        <v>30</v>
      </c>
      <c r="E27" s="59">
        <v>101</v>
      </c>
      <c r="F27" s="59">
        <v>2864</v>
      </c>
      <c r="G27" s="59">
        <v>12847</v>
      </c>
      <c r="H27" s="60">
        <v>1406</v>
      </c>
      <c r="I27" s="61">
        <v>1010.3</v>
      </c>
      <c r="J27" s="62">
        <v>196.2</v>
      </c>
      <c r="K27" s="62">
        <v>1.5</v>
      </c>
      <c r="L27" s="62">
        <v>5.2</v>
      </c>
      <c r="M27" s="62">
        <v>147.19999999999999</v>
      </c>
      <c r="N27" s="62">
        <v>660.2</v>
      </c>
      <c r="O27" s="63">
        <v>72.3</v>
      </c>
    </row>
    <row r="28" spans="1:15">
      <c r="A28" s="31" t="s">
        <v>34</v>
      </c>
      <c r="B28" s="65">
        <v>36273</v>
      </c>
      <c r="C28" s="65">
        <v>6501</v>
      </c>
      <c r="D28" s="65">
        <v>48</v>
      </c>
      <c r="E28" s="65">
        <v>96</v>
      </c>
      <c r="F28" s="65">
        <v>8684</v>
      </c>
      <c r="G28" s="65">
        <v>20944</v>
      </c>
      <c r="H28" s="66">
        <v>1653</v>
      </c>
      <c r="I28" s="67">
        <v>1012.6</v>
      </c>
      <c r="J28" s="68">
        <v>181.5</v>
      </c>
      <c r="K28" s="68">
        <v>1.3</v>
      </c>
      <c r="L28" s="68">
        <v>2.7</v>
      </c>
      <c r="M28" s="68">
        <v>242.4</v>
      </c>
      <c r="N28" s="68">
        <v>584.70000000000005</v>
      </c>
      <c r="O28" s="69">
        <v>46.1</v>
      </c>
    </row>
    <row r="29" spans="1:15">
      <c r="A29" s="31" t="s">
        <v>35</v>
      </c>
      <c r="B29" s="65">
        <v>65937</v>
      </c>
      <c r="C29" s="65">
        <v>12317</v>
      </c>
      <c r="D29" s="65">
        <v>69</v>
      </c>
      <c r="E29" s="65">
        <v>111</v>
      </c>
      <c r="F29" s="65">
        <v>13207</v>
      </c>
      <c r="G29" s="65">
        <v>40233</v>
      </c>
      <c r="H29" s="66">
        <v>3444</v>
      </c>
      <c r="I29" s="67">
        <v>879.7</v>
      </c>
      <c r="J29" s="68">
        <v>164.3</v>
      </c>
      <c r="K29" s="68">
        <v>0.9</v>
      </c>
      <c r="L29" s="68">
        <v>1.5</v>
      </c>
      <c r="M29" s="68">
        <v>176.2</v>
      </c>
      <c r="N29" s="68">
        <v>536.79999999999995</v>
      </c>
      <c r="O29" s="69">
        <v>46</v>
      </c>
    </row>
    <row r="30" spans="1:15">
      <c r="A30" s="31" t="s">
        <v>36</v>
      </c>
      <c r="B30" s="65">
        <v>19169</v>
      </c>
      <c r="C30" s="65">
        <v>4570</v>
      </c>
      <c r="D30" s="65">
        <v>32</v>
      </c>
      <c r="E30" s="65">
        <v>30</v>
      </c>
      <c r="F30" s="65">
        <v>3525</v>
      </c>
      <c r="G30" s="65">
        <v>11012</v>
      </c>
      <c r="H30" s="66">
        <v>920</v>
      </c>
      <c r="I30" s="67">
        <v>1100.4000000000001</v>
      </c>
      <c r="J30" s="68">
        <v>262.3</v>
      </c>
      <c r="K30" s="68">
        <v>1.8</v>
      </c>
      <c r="L30" s="68">
        <v>1.7</v>
      </c>
      <c r="M30" s="68">
        <v>202.4</v>
      </c>
      <c r="N30" s="68">
        <v>632.1</v>
      </c>
      <c r="O30" s="69">
        <v>52.8</v>
      </c>
    </row>
    <row r="31" spans="1:15">
      <c r="A31" s="31" t="s">
        <v>37</v>
      </c>
      <c r="B31" s="65">
        <v>13863</v>
      </c>
      <c r="C31" s="65">
        <v>2271</v>
      </c>
      <c r="D31" s="65">
        <v>34</v>
      </c>
      <c r="E31" s="65">
        <v>63</v>
      </c>
      <c r="F31" s="65">
        <v>2476</v>
      </c>
      <c r="G31" s="65">
        <v>9019</v>
      </c>
      <c r="H31" s="66">
        <v>465</v>
      </c>
      <c r="I31" s="67">
        <v>983.9</v>
      </c>
      <c r="J31" s="68">
        <v>161.19999999999999</v>
      </c>
      <c r="K31" s="68">
        <v>2.4</v>
      </c>
      <c r="L31" s="68">
        <v>4.5</v>
      </c>
      <c r="M31" s="68">
        <v>175.7</v>
      </c>
      <c r="N31" s="68">
        <v>640.1</v>
      </c>
      <c r="O31" s="69">
        <v>33</v>
      </c>
    </row>
    <row r="32" spans="1:15" ht="25.15" customHeight="1">
      <c r="A32" s="28" t="s">
        <v>38</v>
      </c>
      <c r="B32" s="59">
        <v>31945</v>
      </c>
      <c r="C32" s="59">
        <v>5627</v>
      </c>
      <c r="D32" s="59">
        <v>36</v>
      </c>
      <c r="E32" s="59">
        <v>183</v>
      </c>
      <c r="F32" s="59">
        <v>3558</v>
      </c>
      <c r="G32" s="59">
        <v>22541</v>
      </c>
      <c r="H32" s="60">
        <v>617</v>
      </c>
      <c r="I32" s="61">
        <v>1252.7</v>
      </c>
      <c r="J32" s="62">
        <v>220.7</v>
      </c>
      <c r="K32" s="62">
        <v>1.4</v>
      </c>
      <c r="L32" s="62">
        <v>7.2</v>
      </c>
      <c r="M32" s="62">
        <v>139.5</v>
      </c>
      <c r="N32" s="62">
        <v>884</v>
      </c>
      <c r="O32" s="63">
        <v>24.2</v>
      </c>
    </row>
    <row r="33" spans="1:15">
      <c r="A33" s="31" t="s">
        <v>39</v>
      </c>
      <c r="B33" s="65">
        <v>104010</v>
      </c>
      <c r="C33" s="65">
        <v>18076</v>
      </c>
      <c r="D33" s="65">
        <v>78</v>
      </c>
      <c r="E33" s="65">
        <v>268</v>
      </c>
      <c r="F33" s="65">
        <v>20069</v>
      </c>
      <c r="G33" s="65">
        <v>65519</v>
      </c>
      <c r="H33" s="66">
        <v>1973</v>
      </c>
      <c r="I33" s="67">
        <v>1184.4000000000001</v>
      </c>
      <c r="J33" s="68">
        <v>205.8</v>
      </c>
      <c r="K33" s="68">
        <v>0.9</v>
      </c>
      <c r="L33" s="68">
        <v>3.1</v>
      </c>
      <c r="M33" s="68">
        <v>228.5</v>
      </c>
      <c r="N33" s="68">
        <v>746.1</v>
      </c>
      <c r="O33" s="69">
        <v>22.5</v>
      </c>
    </row>
    <row r="34" spans="1:15">
      <c r="A34" s="31" t="s">
        <v>40</v>
      </c>
      <c r="B34" s="65">
        <v>63825</v>
      </c>
      <c r="C34" s="65">
        <v>11536</v>
      </c>
      <c r="D34" s="65">
        <v>54</v>
      </c>
      <c r="E34" s="65">
        <v>150</v>
      </c>
      <c r="F34" s="65">
        <v>12740</v>
      </c>
      <c r="G34" s="65">
        <v>39345</v>
      </c>
      <c r="H34" s="66">
        <v>2242</v>
      </c>
      <c r="I34" s="67">
        <v>1181.5</v>
      </c>
      <c r="J34" s="68">
        <v>213.6</v>
      </c>
      <c r="K34" s="68">
        <v>1</v>
      </c>
      <c r="L34" s="68">
        <v>2.8</v>
      </c>
      <c r="M34" s="68">
        <v>235.8</v>
      </c>
      <c r="N34" s="68">
        <v>728.3</v>
      </c>
      <c r="O34" s="69">
        <v>41.5</v>
      </c>
    </row>
    <row r="35" spans="1:15">
      <c r="A35" s="31" t="s">
        <v>41</v>
      </c>
      <c r="B35" s="65">
        <v>15951</v>
      </c>
      <c r="C35" s="65">
        <v>2866</v>
      </c>
      <c r="D35" s="65">
        <v>24</v>
      </c>
      <c r="E35" s="65">
        <v>30</v>
      </c>
      <c r="F35" s="65">
        <v>2748</v>
      </c>
      <c r="G35" s="65">
        <v>10283</v>
      </c>
      <c r="H35" s="66">
        <v>397</v>
      </c>
      <c r="I35" s="67">
        <v>1221.4000000000001</v>
      </c>
      <c r="J35" s="68">
        <v>219.4</v>
      </c>
      <c r="K35" s="68">
        <v>1.8</v>
      </c>
      <c r="L35" s="68">
        <v>2.2999999999999998</v>
      </c>
      <c r="M35" s="68">
        <v>210.4</v>
      </c>
      <c r="N35" s="68">
        <v>787.4</v>
      </c>
      <c r="O35" s="69">
        <v>30.4</v>
      </c>
    </row>
    <row r="36" spans="1:15">
      <c r="A36" s="31" t="s">
        <v>42</v>
      </c>
      <c r="B36" s="65">
        <v>12830</v>
      </c>
      <c r="C36" s="65">
        <v>2044</v>
      </c>
      <c r="D36" s="65">
        <v>32</v>
      </c>
      <c r="E36" s="65">
        <v>15</v>
      </c>
      <c r="F36" s="65">
        <v>2117</v>
      </c>
      <c r="G36" s="65">
        <v>8622</v>
      </c>
      <c r="H36" s="66">
        <v>742</v>
      </c>
      <c r="I36" s="67">
        <v>1420.8</v>
      </c>
      <c r="J36" s="68">
        <v>226.4</v>
      </c>
      <c r="K36" s="68">
        <v>3.5</v>
      </c>
      <c r="L36" s="68">
        <v>1.7</v>
      </c>
      <c r="M36" s="68">
        <v>234.4</v>
      </c>
      <c r="N36" s="68">
        <v>954.8</v>
      </c>
      <c r="O36" s="69">
        <v>82.2</v>
      </c>
    </row>
    <row r="37" spans="1:15" ht="25.15" customHeight="1">
      <c r="A37" s="28" t="s">
        <v>43</v>
      </c>
      <c r="B37" s="59">
        <v>8313</v>
      </c>
      <c r="C37" s="59">
        <v>1715</v>
      </c>
      <c r="D37" s="59">
        <v>12</v>
      </c>
      <c r="E37" s="59">
        <v>16</v>
      </c>
      <c r="F37" s="59">
        <v>1743</v>
      </c>
      <c r="G37" s="59">
        <v>4827</v>
      </c>
      <c r="H37" s="60">
        <v>420</v>
      </c>
      <c r="I37" s="61">
        <v>1528.1</v>
      </c>
      <c r="J37" s="62">
        <v>315.3</v>
      </c>
      <c r="K37" s="62">
        <v>2.2000000000000002</v>
      </c>
      <c r="L37" s="62">
        <v>2.9</v>
      </c>
      <c r="M37" s="62">
        <v>320.39999999999998</v>
      </c>
      <c r="N37" s="62">
        <v>887.3</v>
      </c>
      <c r="O37" s="63">
        <v>77.2</v>
      </c>
    </row>
    <row r="38" spans="1:15">
      <c r="A38" s="31" t="s">
        <v>44</v>
      </c>
      <c r="B38" s="65">
        <v>9705</v>
      </c>
      <c r="C38" s="65">
        <v>2253</v>
      </c>
      <c r="D38" s="65">
        <v>30</v>
      </c>
      <c r="E38" s="65">
        <v>10</v>
      </c>
      <c r="F38" s="65">
        <v>1723</v>
      </c>
      <c r="G38" s="65">
        <v>5689</v>
      </c>
      <c r="H38" s="66">
        <v>406</v>
      </c>
      <c r="I38" s="67">
        <v>1474.9</v>
      </c>
      <c r="J38" s="68">
        <v>342.4</v>
      </c>
      <c r="K38" s="68">
        <v>4.5999999999999996</v>
      </c>
      <c r="L38" s="68">
        <v>1.5</v>
      </c>
      <c r="M38" s="68">
        <v>261.89999999999998</v>
      </c>
      <c r="N38" s="68">
        <v>864.6</v>
      </c>
      <c r="O38" s="69">
        <v>61.7</v>
      </c>
    </row>
    <row r="39" spans="1:15">
      <c r="A39" s="31" t="s">
        <v>45</v>
      </c>
      <c r="B39" s="65">
        <v>27097</v>
      </c>
      <c r="C39" s="65">
        <v>5275</v>
      </c>
      <c r="D39" s="65">
        <v>26</v>
      </c>
      <c r="E39" s="65">
        <v>115</v>
      </c>
      <c r="F39" s="65">
        <v>4041</v>
      </c>
      <c r="G39" s="65">
        <v>17640</v>
      </c>
      <c r="H39" s="66">
        <v>1812</v>
      </c>
      <c r="I39" s="67">
        <v>1455.3</v>
      </c>
      <c r="J39" s="68">
        <v>283.3</v>
      </c>
      <c r="K39" s="68">
        <v>1.4</v>
      </c>
      <c r="L39" s="68">
        <v>6.2</v>
      </c>
      <c r="M39" s="68">
        <v>217</v>
      </c>
      <c r="N39" s="68">
        <v>947.4</v>
      </c>
      <c r="O39" s="69">
        <v>97.3</v>
      </c>
    </row>
    <row r="40" spans="1:15">
      <c r="A40" s="31" t="s">
        <v>46</v>
      </c>
      <c r="B40" s="65">
        <v>36929</v>
      </c>
      <c r="C40" s="65">
        <v>8585</v>
      </c>
      <c r="D40" s="65">
        <v>30</v>
      </c>
      <c r="E40" s="65">
        <v>109</v>
      </c>
      <c r="F40" s="65">
        <v>7381</v>
      </c>
      <c r="G40" s="65">
        <v>20824</v>
      </c>
      <c r="H40" s="66">
        <v>2496</v>
      </c>
      <c r="I40" s="67">
        <v>1338</v>
      </c>
      <c r="J40" s="68">
        <v>311.10000000000002</v>
      </c>
      <c r="K40" s="68">
        <v>1.1000000000000001</v>
      </c>
      <c r="L40" s="68">
        <v>3.9</v>
      </c>
      <c r="M40" s="68">
        <v>267.39999999999998</v>
      </c>
      <c r="N40" s="68">
        <v>754.5</v>
      </c>
      <c r="O40" s="69">
        <v>90.4</v>
      </c>
    </row>
    <row r="41" spans="1:15">
      <c r="A41" s="31" t="s">
        <v>47</v>
      </c>
      <c r="B41" s="65">
        <v>24344</v>
      </c>
      <c r="C41" s="65">
        <v>5845</v>
      </c>
      <c r="D41" s="65">
        <v>40</v>
      </c>
      <c r="E41" s="65">
        <v>60</v>
      </c>
      <c r="F41" s="65">
        <v>7345</v>
      </c>
      <c r="G41" s="65">
        <v>11054</v>
      </c>
      <c r="H41" s="66">
        <v>1313</v>
      </c>
      <c r="I41" s="67">
        <v>1854.1</v>
      </c>
      <c r="J41" s="68">
        <v>445.2</v>
      </c>
      <c r="K41" s="68">
        <v>3</v>
      </c>
      <c r="L41" s="68">
        <v>4.5999999999999996</v>
      </c>
      <c r="M41" s="68">
        <v>559.4</v>
      </c>
      <c r="N41" s="68">
        <v>841.9</v>
      </c>
      <c r="O41" s="69">
        <v>100</v>
      </c>
    </row>
    <row r="42" spans="1:15" ht="25.15" customHeight="1">
      <c r="A42" s="28" t="s">
        <v>48</v>
      </c>
      <c r="B42" s="59">
        <v>13277</v>
      </c>
      <c r="C42" s="59">
        <v>3575</v>
      </c>
      <c r="D42" s="59">
        <v>23</v>
      </c>
      <c r="E42" s="59">
        <v>37</v>
      </c>
      <c r="F42" s="59">
        <v>3317</v>
      </c>
      <c r="G42" s="59">
        <v>6325</v>
      </c>
      <c r="H42" s="60">
        <v>1291</v>
      </c>
      <c r="I42" s="61">
        <v>1885.9</v>
      </c>
      <c r="J42" s="62">
        <v>507.8</v>
      </c>
      <c r="K42" s="62">
        <v>3.3</v>
      </c>
      <c r="L42" s="62">
        <v>5.3</v>
      </c>
      <c r="M42" s="62">
        <v>471.2</v>
      </c>
      <c r="N42" s="62">
        <v>898.4</v>
      </c>
      <c r="O42" s="63">
        <v>183.4</v>
      </c>
    </row>
    <row r="43" spans="1:15">
      <c r="A43" s="31" t="s">
        <v>49</v>
      </c>
      <c r="B43" s="65">
        <v>14059</v>
      </c>
      <c r="C43" s="65">
        <v>3250</v>
      </c>
      <c r="D43" s="65">
        <v>24</v>
      </c>
      <c r="E43" s="65">
        <v>32</v>
      </c>
      <c r="F43" s="65">
        <v>2092</v>
      </c>
      <c r="G43" s="65">
        <v>8661</v>
      </c>
      <c r="H43" s="66">
        <v>1352</v>
      </c>
      <c r="I43" s="67">
        <v>1505.2</v>
      </c>
      <c r="J43" s="68">
        <v>348</v>
      </c>
      <c r="K43" s="68">
        <v>2.6</v>
      </c>
      <c r="L43" s="68">
        <v>3.4</v>
      </c>
      <c r="M43" s="68">
        <v>224</v>
      </c>
      <c r="N43" s="68">
        <v>927.3</v>
      </c>
      <c r="O43" s="69">
        <v>144.80000000000001</v>
      </c>
    </row>
    <row r="44" spans="1:15">
      <c r="A44" s="31" t="s">
        <v>50</v>
      </c>
      <c r="B44" s="65">
        <v>20260</v>
      </c>
      <c r="C44" s="65">
        <v>4310</v>
      </c>
      <c r="D44" s="65">
        <v>28</v>
      </c>
      <c r="E44" s="65">
        <v>36</v>
      </c>
      <c r="F44" s="65">
        <v>4323</v>
      </c>
      <c r="G44" s="65">
        <v>11563</v>
      </c>
      <c r="H44" s="66">
        <v>1941</v>
      </c>
      <c r="I44" s="67">
        <v>1551.3</v>
      </c>
      <c r="J44" s="68">
        <v>330</v>
      </c>
      <c r="K44" s="68">
        <v>2.1</v>
      </c>
      <c r="L44" s="68">
        <v>2.8</v>
      </c>
      <c r="M44" s="68">
        <v>331</v>
      </c>
      <c r="N44" s="68">
        <v>885.4</v>
      </c>
      <c r="O44" s="69">
        <v>148.6</v>
      </c>
    </row>
    <row r="45" spans="1:15">
      <c r="A45" s="31" t="s">
        <v>51</v>
      </c>
      <c r="B45" s="65">
        <v>15738</v>
      </c>
      <c r="C45" s="65">
        <v>3548</v>
      </c>
      <c r="D45" s="65">
        <v>11</v>
      </c>
      <c r="E45" s="65">
        <v>75</v>
      </c>
      <c r="F45" s="65">
        <v>4461</v>
      </c>
      <c r="G45" s="65">
        <v>7643</v>
      </c>
      <c r="H45" s="66">
        <v>1075</v>
      </c>
      <c r="I45" s="67">
        <v>2328.1</v>
      </c>
      <c r="J45" s="68">
        <v>524.9</v>
      </c>
      <c r="K45" s="68">
        <v>1.6</v>
      </c>
      <c r="L45" s="68">
        <v>11.1</v>
      </c>
      <c r="M45" s="68">
        <v>659.9</v>
      </c>
      <c r="N45" s="68">
        <v>1130.5999999999999</v>
      </c>
      <c r="O45" s="69">
        <v>159</v>
      </c>
    </row>
    <row r="46" spans="1:15">
      <c r="A46" s="31" t="s">
        <v>52</v>
      </c>
      <c r="B46" s="65">
        <v>81694</v>
      </c>
      <c r="C46" s="65">
        <v>20793</v>
      </c>
      <c r="D46" s="65">
        <v>66</v>
      </c>
      <c r="E46" s="65">
        <v>212</v>
      </c>
      <c r="F46" s="65">
        <v>17164</v>
      </c>
      <c r="G46" s="65">
        <v>43459</v>
      </c>
      <c r="H46" s="66">
        <v>6255</v>
      </c>
      <c r="I46" s="67">
        <v>1596.8</v>
      </c>
      <c r="J46" s="68">
        <v>406.4</v>
      </c>
      <c r="K46" s="68">
        <v>1.3</v>
      </c>
      <c r="L46" s="68">
        <v>4.0999999999999996</v>
      </c>
      <c r="M46" s="68">
        <v>335.5</v>
      </c>
      <c r="N46" s="68">
        <v>849.5</v>
      </c>
      <c r="O46" s="69">
        <v>122.3</v>
      </c>
    </row>
    <row r="47" spans="1:15" ht="25.15" customHeight="1">
      <c r="A47" s="28" t="s">
        <v>53</v>
      </c>
      <c r="B47" s="59">
        <v>14154</v>
      </c>
      <c r="C47" s="59">
        <v>4117</v>
      </c>
      <c r="D47" s="59">
        <v>24</v>
      </c>
      <c r="E47" s="59">
        <v>30</v>
      </c>
      <c r="F47" s="59">
        <v>3633</v>
      </c>
      <c r="G47" s="59">
        <v>6350</v>
      </c>
      <c r="H47" s="60">
        <v>2001</v>
      </c>
      <c r="I47" s="61">
        <v>1767</v>
      </c>
      <c r="J47" s="62">
        <v>514</v>
      </c>
      <c r="K47" s="62">
        <v>3</v>
      </c>
      <c r="L47" s="62">
        <v>3.7</v>
      </c>
      <c r="M47" s="62">
        <v>453.6</v>
      </c>
      <c r="N47" s="62">
        <v>792.8</v>
      </c>
      <c r="O47" s="63">
        <v>249.8</v>
      </c>
    </row>
    <row r="48" spans="1:15">
      <c r="A48" s="31" t="s">
        <v>54</v>
      </c>
      <c r="B48" s="65">
        <v>25292</v>
      </c>
      <c r="C48" s="65">
        <v>7681</v>
      </c>
      <c r="D48" s="65">
        <v>42</v>
      </c>
      <c r="E48" s="65">
        <v>83</v>
      </c>
      <c r="F48" s="65">
        <v>5813</v>
      </c>
      <c r="G48" s="65">
        <v>11673</v>
      </c>
      <c r="H48" s="66">
        <v>2921</v>
      </c>
      <c r="I48" s="67">
        <v>1971.3</v>
      </c>
      <c r="J48" s="68">
        <v>598.70000000000005</v>
      </c>
      <c r="K48" s="68">
        <v>3.3</v>
      </c>
      <c r="L48" s="68">
        <v>6.5</v>
      </c>
      <c r="M48" s="68">
        <v>453.1</v>
      </c>
      <c r="N48" s="68">
        <v>909.8</v>
      </c>
      <c r="O48" s="69">
        <v>227.7</v>
      </c>
    </row>
    <row r="49" spans="1:15">
      <c r="A49" s="31" t="s">
        <v>55</v>
      </c>
      <c r="B49" s="65">
        <v>32273</v>
      </c>
      <c r="C49" s="65">
        <v>8717</v>
      </c>
      <c r="D49" s="65">
        <v>44</v>
      </c>
      <c r="E49" s="65">
        <v>75</v>
      </c>
      <c r="F49" s="65">
        <v>7144</v>
      </c>
      <c r="G49" s="65">
        <v>16293</v>
      </c>
      <c r="H49" s="66">
        <v>3920</v>
      </c>
      <c r="I49" s="67">
        <v>1878.5</v>
      </c>
      <c r="J49" s="68">
        <v>507.4</v>
      </c>
      <c r="K49" s="68">
        <v>2.6</v>
      </c>
      <c r="L49" s="68">
        <v>4.4000000000000004</v>
      </c>
      <c r="M49" s="68">
        <v>415.8</v>
      </c>
      <c r="N49" s="68">
        <v>948.4</v>
      </c>
      <c r="O49" s="69">
        <v>228.2</v>
      </c>
    </row>
    <row r="50" spans="1:15">
      <c r="A50" s="31" t="s">
        <v>56</v>
      </c>
      <c r="B50" s="65">
        <v>19458</v>
      </c>
      <c r="C50" s="65">
        <v>5274</v>
      </c>
      <c r="D50" s="65">
        <v>40</v>
      </c>
      <c r="E50" s="65">
        <v>12</v>
      </c>
      <c r="F50" s="65">
        <v>2365</v>
      </c>
      <c r="G50" s="65">
        <v>11767</v>
      </c>
      <c r="H50" s="66">
        <v>3345</v>
      </c>
      <c r="I50" s="67">
        <v>1757.7</v>
      </c>
      <c r="J50" s="68">
        <v>476.4</v>
      </c>
      <c r="K50" s="68">
        <v>3.6</v>
      </c>
      <c r="L50" s="68">
        <v>1.1000000000000001</v>
      </c>
      <c r="M50" s="68">
        <v>213.6</v>
      </c>
      <c r="N50" s="68">
        <v>1063</v>
      </c>
      <c r="O50" s="69">
        <v>302.2</v>
      </c>
    </row>
    <row r="51" spans="1:15">
      <c r="A51" s="31" t="s">
        <v>57</v>
      </c>
      <c r="B51" s="65">
        <v>18177</v>
      </c>
      <c r="C51" s="65">
        <v>5835</v>
      </c>
      <c r="D51" s="65">
        <v>31</v>
      </c>
      <c r="E51" s="65">
        <v>71</v>
      </c>
      <c r="F51" s="65">
        <v>3218</v>
      </c>
      <c r="G51" s="65">
        <v>9022</v>
      </c>
      <c r="H51" s="66">
        <v>2146</v>
      </c>
      <c r="I51" s="67">
        <v>1727.9</v>
      </c>
      <c r="J51" s="68">
        <v>554.70000000000005</v>
      </c>
      <c r="K51" s="68">
        <v>2.9</v>
      </c>
      <c r="L51" s="68">
        <v>6.7</v>
      </c>
      <c r="M51" s="68">
        <v>305.89999999999998</v>
      </c>
      <c r="N51" s="68">
        <v>857.6</v>
      </c>
      <c r="O51" s="69">
        <v>204</v>
      </c>
    </row>
    <row r="52" spans="1:15" ht="25.15" customHeight="1">
      <c r="A52" s="28" t="s">
        <v>58</v>
      </c>
      <c r="B52" s="59">
        <v>31672</v>
      </c>
      <c r="C52" s="59">
        <v>9340</v>
      </c>
      <c r="D52" s="59">
        <v>45</v>
      </c>
      <c r="E52" s="59">
        <v>78</v>
      </c>
      <c r="F52" s="59">
        <v>6805</v>
      </c>
      <c r="G52" s="59">
        <v>15404</v>
      </c>
      <c r="H52" s="60">
        <v>4367</v>
      </c>
      <c r="I52" s="61">
        <v>2026.4</v>
      </c>
      <c r="J52" s="62">
        <v>597.6</v>
      </c>
      <c r="K52" s="62">
        <v>2.9</v>
      </c>
      <c r="L52" s="62">
        <v>5</v>
      </c>
      <c r="M52" s="62">
        <v>435.4</v>
      </c>
      <c r="N52" s="62">
        <v>985.5</v>
      </c>
      <c r="O52" s="63">
        <v>279.39999999999998</v>
      </c>
    </row>
    <row r="53" spans="1:15">
      <c r="A53" s="32" t="s">
        <v>59</v>
      </c>
      <c r="B53" s="71">
        <v>18702</v>
      </c>
      <c r="C53" s="71">
        <v>5289</v>
      </c>
      <c r="D53" s="71">
        <v>24</v>
      </c>
      <c r="E53" s="71">
        <v>47</v>
      </c>
      <c r="F53" s="71">
        <v>3685</v>
      </c>
      <c r="G53" s="71">
        <v>9657</v>
      </c>
      <c r="H53" s="72">
        <v>779</v>
      </c>
      <c r="I53" s="73">
        <v>1274</v>
      </c>
      <c r="J53" s="74">
        <v>360.3</v>
      </c>
      <c r="K53" s="74">
        <v>1.6</v>
      </c>
      <c r="L53" s="74">
        <v>3.2</v>
      </c>
      <c r="M53" s="74">
        <v>251</v>
      </c>
      <c r="N53" s="74">
        <v>657.8</v>
      </c>
      <c r="O53" s="75">
        <v>53.1</v>
      </c>
    </row>
    <row r="54" spans="1:15" ht="12.75" customHeight="1">
      <c r="H54" s="76"/>
      <c r="I54" s="77"/>
      <c r="J54" s="77"/>
      <c r="K54" s="77"/>
      <c r="L54" s="77"/>
      <c r="M54" s="77"/>
      <c r="N54" s="77"/>
      <c r="O54" s="77"/>
    </row>
  </sheetData>
  <mergeCells count="17">
    <mergeCell ref="N4:N5"/>
    <mergeCell ref="F4:F5"/>
    <mergeCell ref="G4:G5"/>
    <mergeCell ref="J4:J5"/>
    <mergeCell ref="K4:K5"/>
    <mergeCell ref="L4:L5"/>
    <mergeCell ref="M4:M5"/>
    <mergeCell ref="A2:A5"/>
    <mergeCell ref="B2:H2"/>
    <mergeCell ref="J2:O2"/>
    <mergeCell ref="B3:B5"/>
    <mergeCell ref="H3:H5"/>
    <mergeCell ref="I3:I5"/>
    <mergeCell ref="O3:O5"/>
    <mergeCell ref="C4:C5"/>
    <mergeCell ref="D4:D5"/>
    <mergeCell ref="E4:E5"/>
  </mergeCells>
  <phoneticPr fontId="3"/>
  <pageMargins left="0.62" right="0.25" top="0.59055118110236227" bottom="0.59055118110236227" header="0" footer="0"/>
  <pageSetup paperSize="9" scale="83" fitToWidth="0" orientation="portrait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C47BF-DF9C-4741-BEA3-03C0371B14E8}">
  <sheetPr>
    <tabColor theme="8" tint="0.59999389629810485"/>
    <pageSetUpPr fitToPage="1"/>
  </sheetPr>
  <dimension ref="A1:N34"/>
  <sheetViews>
    <sheetView view="pageBreakPreview" zoomScale="85" zoomScaleNormal="75" zoomScaleSheetLayoutView="85" workbookViewId="0">
      <pane xSplit="1" ySplit="5" topLeftCell="B8" activePane="bottomRight" state="frozen"/>
      <selection pane="topRight"/>
      <selection pane="bottomLeft"/>
      <selection pane="bottomRight"/>
    </sheetView>
  </sheetViews>
  <sheetFormatPr defaultColWidth="9.08984375" defaultRowHeight="13"/>
  <cols>
    <col min="1" max="1" width="11.90625" style="80" customWidth="1"/>
    <col min="2" max="14" width="9.6328125" style="80" customWidth="1"/>
    <col min="15" max="256" width="9.08984375" style="80"/>
    <col min="257" max="257" width="11.90625" style="80" customWidth="1"/>
    <col min="258" max="270" width="9.6328125" style="80" customWidth="1"/>
    <col min="271" max="512" width="9.08984375" style="80"/>
    <col min="513" max="513" width="11.90625" style="80" customWidth="1"/>
    <col min="514" max="526" width="9.6328125" style="80" customWidth="1"/>
    <col min="527" max="768" width="9.08984375" style="80"/>
    <col min="769" max="769" width="11.90625" style="80" customWidth="1"/>
    <col min="770" max="782" width="9.6328125" style="80" customWidth="1"/>
    <col min="783" max="1024" width="9.08984375" style="80"/>
    <col min="1025" max="1025" width="11.90625" style="80" customWidth="1"/>
    <col min="1026" max="1038" width="9.6328125" style="80" customWidth="1"/>
    <col min="1039" max="1280" width="9.08984375" style="80"/>
    <col min="1281" max="1281" width="11.90625" style="80" customWidth="1"/>
    <col min="1282" max="1294" width="9.6328125" style="80" customWidth="1"/>
    <col min="1295" max="1536" width="9.08984375" style="80"/>
    <col min="1537" max="1537" width="11.90625" style="80" customWidth="1"/>
    <col min="1538" max="1550" width="9.6328125" style="80" customWidth="1"/>
    <col min="1551" max="1792" width="9.08984375" style="80"/>
    <col min="1793" max="1793" width="11.90625" style="80" customWidth="1"/>
    <col min="1794" max="1806" width="9.6328125" style="80" customWidth="1"/>
    <col min="1807" max="2048" width="9.08984375" style="80"/>
    <col min="2049" max="2049" width="11.90625" style="80" customWidth="1"/>
    <col min="2050" max="2062" width="9.6328125" style="80" customWidth="1"/>
    <col min="2063" max="2304" width="9.08984375" style="80"/>
    <col min="2305" max="2305" width="11.90625" style="80" customWidth="1"/>
    <col min="2306" max="2318" width="9.6328125" style="80" customWidth="1"/>
    <col min="2319" max="2560" width="9.08984375" style="80"/>
    <col min="2561" max="2561" width="11.90625" style="80" customWidth="1"/>
    <col min="2562" max="2574" width="9.6328125" style="80" customWidth="1"/>
    <col min="2575" max="2816" width="9.08984375" style="80"/>
    <col min="2817" max="2817" width="11.90625" style="80" customWidth="1"/>
    <col min="2818" max="2830" width="9.6328125" style="80" customWidth="1"/>
    <col min="2831" max="3072" width="9.08984375" style="80"/>
    <col min="3073" max="3073" width="11.90625" style="80" customWidth="1"/>
    <col min="3074" max="3086" width="9.6328125" style="80" customWidth="1"/>
    <col min="3087" max="3328" width="9.08984375" style="80"/>
    <col min="3329" max="3329" width="11.90625" style="80" customWidth="1"/>
    <col min="3330" max="3342" width="9.6328125" style="80" customWidth="1"/>
    <col min="3343" max="3584" width="9.08984375" style="80"/>
    <col min="3585" max="3585" width="11.90625" style="80" customWidth="1"/>
    <col min="3586" max="3598" width="9.6328125" style="80" customWidth="1"/>
    <col min="3599" max="3840" width="9.08984375" style="80"/>
    <col min="3841" max="3841" width="11.90625" style="80" customWidth="1"/>
    <col min="3842" max="3854" width="9.6328125" style="80" customWidth="1"/>
    <col min="3855" max="4096" width="9.08984375" style="80"/>
    <col min="4097" max="4097" width="11.90625" style="80" customWidth="1"/>
    <col min="4098" max="4110" width="9.6328125" style="80" customWidth="1"/>
    <col min="4111" max="4352" width="9.08984375" style="80"/>
    <col min="4353" max="4353" width="11.90625" style="80" customWidth="1"/>
    <col min="4354" max="4366" width="9.6328125" style="80" customWidth="1"/>
    <col min="4367" max="4608" width="9.08984375" style="80"/>
    <col min="4609" max="4609" width="11.90625" style="80" customWidth="1"/>
    <col min="4610" max="4622" width="9.6328125" style="80" customWidth="1"/>
    <col min="4623" max="4864" width="9.08984375" style="80"/>
    <col min="4865" max="4865" width="11.90625" style="80" customWidth="1"/>
    <col min="4866" max="4878" width="9.6328125" style="80" customWidth="1"/>
    <col min="4879" max="5120" width="9.08984375" style="80"/>
    <col min="5121" max="5121" width="11.90625" style="80" customWidth="1"/>
    <col min="5122" max="5134" width="9.6328125" style="80" customWidth="1"/>
    <col min="5135" max="5376" width="9.08984375" style="80"/>
    <col min="5377" max="5377" width="11.90625" style="80" customWidth="1"/>
    <col min="5378" max="5390" width="9.6328125" style="80" customWidth="1"/>
    <col min="5391" max="5632" width="9.08984375" style="80"/>
    <col min="5633" max="5633" width="11.90625" style="80" customWidth="1"/>
    <col min="5634" max="5646" width="9.6328125" style="80" customWidth="1"/>
    <col min="5647" max="5888" width="9.08984375" style="80"/>
    <col min="5889" max="5889" width="11.90625" style="80" customWidth="1"/>
    <col min="5890" max="5902" width="9.6328125" style="80" customWidth="1"/>
    <col min="5903" max="6144" width="9.08984375" style="80"/>
    <col min="6145" max="6145" width="11.90625" style="80" customWidth="1"/>
    <col min="6146" max="6158" width="9.6328125" style="80" customWidth="1"/>
    <col min="6159" max="6400" width="9.08984375" style="80"/>
    <col min="6401" max="6401" width="11.90625" style="80" customWidth="1"/>
    <col min="6402" max="6414" width="9.6328125" style="80" customWidth="1"/>
    <col min="6415" max="6656" width="9.08984375" style="80"/>
    <col min="6657" max="6657" width="11.90625" style="80" customWidth="1"/>
    <col min="6658" max="6670" width="9.6328125" style="80" customWidth="1"/>
    <col min="6671" max="6912" width="9.08984375" style="80"/>
    <col min="6913" max="6913" width="11.90625" style="80" customWidth="1"/>
    <col min="6914" max="6926" width="9.6328125" style="80" customWidth="1"/>
    <col min="6927" max="7168" width="9.08984375" style="80"/>
    <col min="7169" max="7169" width="11.90625" style="80" customWidth="1"/>
    <col min="7170" max="7182" width="9.6328125" style="80" customWidth="1"/>
    <col min="7183" max="7424" width="9.08984375" style="80"/>
    <col min="7425" max="7425" width="11.90625" style="80" customWidth="1"/>
    <col min="7426" max="7438" width="9.6328125" style="80" customWidth="1"/>
    <col min="7439" max="7680" width="9.08984375" style="80"/>
    <col min="7681" max="7681" width="11.90625" style="80" customWidth="1"/>
    <col min="7682" max="7694" width="9.6328125" style="80" customWidth="1"/>
    <col min="7695" max="7936" width="9.08984375" style="80"/>
    <col min="7937" max="7937" width="11.90625" style="80" customWidth="1"/>
    <col min="7938" max="7950" width="9.6328125" style="80" customWidth="1"/>
    <col min="7951" max="8192" width="9.08984375" style="80"/>
    <col min="8193" max="8193" width="11.90625" style="80" customWidth="1"/>
    <col min="8194" max="8206" width="9.6328125" style="80" customWidth="1"/>
    <col min="8207" max="8448" width="9.08984375" style="80"/>
    <col min="8449" max="8449" width="11.90625" style="80" customWidth="1"/>
    <col min="8450" max="8462" width="9.6328125" style="80" customWidth="1"/>
    <col min="8463" max="8704" width="9.08984375" style="80"/>
    <col min="8705" max="8705" width="11.90625" style="80" customWidth="1"/>
    <col min="8706" max="8718" width="9.6328125" style="80" customWidth="1"/>
    <col min="8719" max="8960" width="9.08984375" style="80"/>
    <col min="8961" max="8961" width="11.90625" style="80" customWidth="1"/>
    <col min="8962" max="8974" width="9.6328125" style="80" customWidth="1"/>
    <col min="8975" max="9216" width="9.08984375" style="80"/>
    <col min="9217" max="9217" width="11.90625" style="80" customWidth="1"/>
    <col min="9218" max="9230" width="9.6328125" style="80" customWidth="1"/>
    <col min="9231" max="9472" width="9.08984375" style="80"/>
    <col min="9473" max="9473" width="11.90625" style="80" customWidth="1"/>
    <col min="9474" max="9486" width="9.6328125" style="80" customWidth="1"/>
    <col min="9487" max="9728" width="9.08984375" style="80"/>
    <col min="9729" max="9729" width="11.90625" style="80" customWidth="1"/>
    <col min="9730" max="9742" width="9.6328125" style="80" customWidth="1"/>
    <col min="9743" max="9984" width="9.08984375" style="80"/>
    <col min="9985" max="9985" width="11.90625" style="80" customWidth="1"/>
    <col min="9986" max="9998" width="9.6328125" style="80" customWidth="1"/>
    <col min="9999" max="10240" width="9.08984375" style="80"/>
    <col min="10241" max="10241" width="11.90625" style="80" customWidth="1"/>
    <col min="10242" max="10254" width="9.6328125" style="80" customWidth="1"/>
    <col min="10255" max="10496" width="9.08984375" style="80"/>
    <col min="10497" max="10497" width="11.90625" style="80" customWidth="1"/>
    <col min="10498" max="10510" width="9.6328125" style="80" customWidth="1"/>
    <col min="10511" max="10752" width="9.08984375" style="80"/>
    <col min="10753" max="10753" width="11.90625" style="80" customWidth="1"/>
    <col min="10754" max="10766" width="9.6328125" style="80" customWidth="1"/>
    <col min="10767" max="11008" width="9.08984375" style="80"/>
    <col min="11009" max="11009" width="11.90625" style="80" customWidth="1"/>
    <col min="11010" max="11022" width="9.6328125" style="80" customWidth="1"/>
    <col min="11023" max="11264" width="9.08984375" style="80"/>
    <col min="11265" max="11265" width="11.90625" style="80" customWidth="1"/>
    <col min="11266" max="11278" width="9.6328125" style="80" customWidth="1"/>
    <col min="11279" max="11520" width="9.08984375" style="80"/>
    <col min="11521" max="11521" width="11.90625" style="80" customWidth="1"/>
    <col min="11522" max="11534" width="9.6328125" style="80" customWidth="1"/>
    <col min="11535" max="11776" width="9.08984375" style="80"/>
    <col min="11777" max="11777" width="11.90625" style="80" customWidth="1"/>
    <col min="11778" max="11790" width="9.6328125" style="80" customWidth="1"/>
    <col min="11791" max="12032" width="9.08984375" style="80"/>
    <col min="12033" max="12033" width="11.90625" style="80" customWidth="1"/>
    <col min="12034" max="12046" width="9.6328125" style="80" customWidth="1"/>
    <col min="12047" max="12288" width="9.08984375" style="80"/>
    <col min="12289" max="12289" width="11.90625" style="80" customWidth="1"/>
    <col min="12290" max="12302" width="9.6328125" style="80" customWidth="1"/>
    <col min="12303" max="12544" width="9.08984375" style="80"/>
    <col min="12545" max="12545" width="11.90625" style="80" customWidth="1"/>
    <col min="12546" max="12558" width="9.6328125" style="80" customWidth="1"/>
    <col min="12559" max="12800" width="9.08984375" style="80"/>
    <col min="12801" max="12801" width="11.90625" style="80" customWidth="1"/>
    <col min="12802" max="12814" width="9.6328125" style="80" customWidth="1"/>
    <col min="12815" max="13056" width="9.08984375" style="80"/>
    <col min="13057" max="13057" width="11.90625" style="80" customWidth="1"/>
    <col min="13058" max="13070" width="9.6328125" style="80" customWidth="1"/>
    <col min="13071" max="13312" width="9.08984375" style="80"/>
    <col min="13313" max="13313" width="11.90625" style="80" customWidth="1"/>
    <col min="13314" max="13326" width="9.6328125" style="80" customWidth="1"/>
    <col min="13327" max="13568" width="9.08984375" style="80"/>
    <col min="13569" max="13569" width="11.90625" style="80" customWidth="1"/>
    <col min="13570" max="13582" width="9.6328125" style="80" customWidth="1"/>
    <col min="13583" max="13824" width="9.08984375" style="80"/>
    <col min="13825" max="13825" width="11.90625" style="80" customWidth="1"/>
    <col min="13826" max="13838" width="9.6328125" style="80" customWidth="1"/>
    <col min="13839" max="14080" width="9.08984375" style="80"/>
    <col min="14081" max="14081" width="11.90625" style="80" customWidth="1"/>
    <col min="14082" max="14094" width="9.6328125" style="80" customWidth="1"/>
    <col min="14095" max="14336" width="9.08984375" style="80"/>
    <col min="14337" max="14337" width="11.90625" style="80" customWidth="1"/>
    <col min="14338" max="14350" width="9.6328125" style="80" customWidth="1"/>
    <col min="14351" max="14592" width="9.08984375" style="80"/>
    <col min="14593" max="14593" width="11.90625" style="80" customWidth="1"/>
    <col min="14594" max="14606" width="9.6328125" style="80" customWidth="1"/>
    <col min="14607" max="14848" width="9.08984375" style="80"/>
    <col min="14849" max="14849" width="11.90625" style="80" customWidth="1"/>
    <col min="14850" max="14862" width="9.6328125" style="80" customWidth="1"/>
    <col min="14863" max="15104" width="9.08984375" style="80"/>
    <col min="15105" max="15105" width="11.90625" style="80" customWidth="1"/>
    <col min="15106" max="15118" width="9.6328125" style="80" customWidth="1"/>
    <col min="15119" max="15360" width="9.08984375" style="80"/>
    <col min="15361" max="15361" width="11.90625" style="80" customWidth="1"/>
    <col min="15362" max="15374" width="9.6328125" style="80" customWidth="1"/>
    <col min="15375" max="15616" width="9.08984375" style="80"/>
    <col min="15617" max="15617" width="11.90625" style="80" customWidth="1"/>
    <col min="15618" max="15630" width="9.6328125" style="80" customWidth="1"/>
    <col min="15631" max="15872" width="9.08984375" style="80"/>
    <col min="15873" max="15873" width="11.90625" style="80" customWidth="1"/>
    <col min="15874" max="15886" width="9.6328125" style="80" customWidth="1"/>
    <col min="15887" max="16128" width="9.08984375" style="80"/>
    <col min="16129" max="16129" width="11.90625" style="80" customWidth="1"/>
    <col min="16130" max="16142" width="9.6328125" style="80" customWidth="1"/>
    <col min="16143" max="16384" width="9.08984375" style="80"/>
  </cols>
  <sheetData>
    <row r="1" spans="1:14" ht="21">
      <c r="A1" s="78" t="s">
        <v>67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9" t="s">
        <v>68</v>
      </c>
      <c r="M1" s="79"/>
      <c r="N1" s="79"/>
    </row>
    <row r="2" spans="1:14" ht="20.149999999999999" customHeight="1">
      <c r="A2" s="81" t="s">
        <v>69</v>
      </c>
      <c r="B2" s="82" t="s">
        <v>70</v>
      </c>
      <c r="C2" s="83"/>
      <c r="D2" s="83"/>
      <c r="E2" s="83"/>
      <c r="F2" s="83"/>
      <c r="G2" s="83"/>
      <c r="H2" s="83"/>
      <c r="I2" s="82" t="s">
        <v>71</v>
      </c>
      <c r="J2" s="83"/>
      <c r="K2" s="83"/>
      <c r="L2" s="83"/>
      <c r="M2" s="84"/>
      <c r="N2" s="85" t="s">
        <v>72</v>
      </c>
    </row>
    <row r="3" spans="1:14" ht="20.149999999999999" customHeight="1">
      <c r="A3" s="86"/>
      <c r="B3" s="87" t="s">
        <v>73</v>
      </c>
      <c r="C3" s="82" t="s">
        <v>74</v>
      </c>
      <c r="D3" s="83"/>
      <c r="E3" s="83"/>
      <c r="F3" s="83"/>
      <c r="G3" s="83"/>
      <c r="H3" s="83"/>
      <c r="I3" s="88" t="s">
        <v>73</v>
      </c>
      <c r="J3" s="89"/>
      <c r="K3" s="90"/>
      <c r="L3" s="87" t="s">
        <v>75</v>
      </c>
      <c r="M3" s="91" t="s">
        <v>76</v>
      </c>
      <c r="N3" s="92"/>
    </row>
    <row r="4" spans="1:14" ht="14.5" customHeight="1">
      <c r="A4" s="86"/>
      <c r="B4" s="92"/>
      <c r="C4" s="93" t="s">
        <v>77</v>
      </c>
      <c r="D4" s="93" t="s">
        <v>78</v>
      </c>
      <c r="E4" s="93" t="s">
        <v>79</v>
      </c>
      <c r="F4" s="93" t="s">
        <v>80</v>
      </c>
      <c r="G4" s="93" t="s">
        <v>81</v>
      </c>
      <c r="H4" s="93" t="s">
        <v>82</v>
      </c>
      <c r="I4" s="94"/>
      <c r="J4" s="95"/>
      <c r="K4" s="96"/>
      <c r="L4" s="92"/>
      <c r="M4" s="97"/>
      <c r="N4" s="92"/>
    </row>
    <row r="5" spans="1:14" ht="52.5" customHeight="1">
      <c r="A5" s="98"/>
      <c r="B5" s="99"/>
      <c r="C5" s="93"/>
      <c r="D5" s="93"/>
      <c r="E5" s="93"/>
      <c r="F5" s="93"/>
      <c r="G5" s="93"/>
      <c r="H5" s="93"/>
      <c r="I5" s="100" t="s">
        <v>83</v>
      </c>
      <c r="J5" s="101" t="s">
        <v>84</v>
      </c>
      <c r="K5" s="102" t="s">
        <v>85</v>
      </c>
      <c r="L5" s="99"/>
      <c r="M5" s="103" t="s">
        <v>81</v>
      </c>
      <c r="N5" s="99"/>
    </row>
    <row r="6" spans="1:14" ht="40" customHeight="1">
      <c r="A6" s="104" t="s">
        <v>86</v>
      </c>
      <c r="B6" s="105">
        <f t="shared" ref="B6:N6" si="0">SUM(B7:B8)</f>
        <v>134</v>
      </c>
      <c r="C6" s="106">
        <f t="shared" si="0"/>
        <v>20260</v>
      </c>
      <c r="D6" s="106">
        <f t="shared" si="0"/>
        <v>4310</v>
      </c>
      <c r="E6" s="106">
        <f t="shared" si="0"/>
        <v>28</v>
      </c>
      <c r="F6" s="106">
        <f t="shared" si="0"/>
        <v>36</v>
      </c>
      <c r="G6" s="106">
        <f t="shared" si="0"/>
        <v>4323</v>
      </c>
      <c r="H6" s="106">
        <f t="shared" si="0"/>
        <v>11563</v>
      </c>
      <c r="I6" s="106">
        <f t="shared" si="0"/>
        <v>1193</v>
      </c>
      <c r="J6" s="106">
        <f t="shared" si="0"/>
        <v>126</v>
      </c>
      <c r="K6" s="106">
        <f t="shared" si="0"/>
        <v>1067</v>
      </c>
      <c r="L6" s="106">
        <f t="shared" si="0"/>
        <v>1941</v>
      </c>
      <c r="M6" s="106">
        <f t="shared" si="0"/>
        <v>138</v>
      </c>
      <c r="N6" s="107">
        <f t="shared" si="0"/>
        <v>646</v>
      </c>
    </row>
    <row r="7" spans="1:14" ht="40" customHeight="1">
      <c r="A7" s="108" t="s">
        <v>87</v>
      </c>
      <c r="B7" s="109">
        <f>SUM(B9:B19)</f>
        <v>124</v>
      </c>
      <c r="C7" s="110">
        <f t="shared" ref="C7:N7" si="1">SUM(C9:C19)</f>
        <v>19140</v>
      </c>
      <c r="D7" s="110">
        <f t="shared" si="1"/>
        <v>4044</v>
      </c>
      <c r="E7" s="110">
        <f t="shared" si="1"/>
        <v>28</v>
      </c>
      <c r="F7" s="110">
        <f t="shared" si="1"/>
        <v>36</v>
      </c>
      <c r="G7" s="110">
        <f t="shared" si="1"/>
        <v>3992</v>
      </c>
      <c r="H7" s="110">
        <f t="shared" si="1"/>
        <v>11040</v>
      </c>
      <c r="I7" s="110">
        <f t="shared" si="1"/>
        <v>1072</v>
      </c>
      <c r="J7" s="110">
        <f t="shared" si="1"/>
        <v>115</v>
      </c>
      <c r="K7" s="110">
        <f t="shared" si="1"/>
        <v>957</v>
      </c>
      <c r="L7" s="110">
        <f t="shared" si="1"/>
        <v>1776</v>
      </c>
      <c r="M7" s="110">
        <f t="shared" si="1"/>
        <v>127</v>
      </c>
      <c r="N7" s="111">
        <f t="shared" si="1"/>
        <v>593</v>
      </c>
    </row>
    <row r="8" spans="1:14" ht="40" customHeight="1">
      <c r="A8" s="112" t="s">
        <v>88</v>
      </c>
      <c r="B8" s="113">
        <f>SUM(B20:B28)</f>
        <v>10</v>
      </c>
      <c r="C8" s="114">
        <f t="shared" ref="C8:N8" si="2">SUM(C20:C28)</f>
        <v>1120</v>
      </c>
      <c r="D8" s="114">
        <f t="shared" si="2"/>
        <v>266</v>
      </c>
      <c r="E8" s="114">
        <f t="shared" si="2"/>
        <v>0</v>
      </c>
      <c r="F8" s="114">
        <f t="shared" si="2"/>
        <v>0</v>
      </c>
      <c r="G8" s="114">
        <f t="shared" si="2"/>
        <v>331</v>
      </c>
      <c r="H8" s="114">
        <f t="shared" si="2"/>
        <v>523</v>
      </c>
      <c r="I8" s="114">
        <f t="shared" si="2"/>
        <v>121</v>
      </c>
      <c r="J8" s="114">
        <f t="shared" si="2"/>
        <v>11</v>
      </c>
      <c r="K8" s="114">
        <f t="shared" si="2"/>
        <v>110</v>
      </c>
      <c r="L8" s="114">
        <f t="shared" si="2"/>
        <v>165</v>
      </c>
      <c r="M8" s="114">
        <f t="shared" si="2"/>
        <v>11</v>
      </c>
      <c r="N8" s="115">
        <f t="shared" si="2"/>
        <v>53</v>
      </c>
    </row>
    <row r="9" spans="1:14" ht="40" customHeight="1">
      <c r="A9" s="108" t="s">
        <v>89</v>
      </c>
      <c r="B9" s="109">
        <v>41</v>
      </c>
      <c r="C9" s="110">
        <v>7228</v>
      </c>
      <c r="D9" s="110">
        <v>1553</v>
      </c>
      <c r="E9" s="110">
        <v>6</v>
      </c>
      <c r="F9" s="110">
        <v>0</v>
      </c>
      <c r="G9" s="110">
        <v>1528</v>
      </c>
      <c r="H9" s="110">
        <v>4141</v>
      </c>
      <c r="I9" s="110">
        <v>481</v>
      </c>
      <c r="J9" s="110">
        <v>61</v>
      </c>
      <c r="K9" s="110">
        <v>420</v>
      </c>
      <c r="L9" s="110">
        <v>960</v>
      </c>
      <c r="M9" s="110">
        <v>64</v>
      </c>
      <c r="N9" s="111">
        <v>250</v>
      </c>
    </row>
    <row r="10" spans="1:14" ht="40" customHeight="1">
      <c r="A10" s="108" t="s">
        <v>90</v>
      </c>
      <c r="B10" s="109">
        <v>28</v>
      </c>
      <c r="C10" s="110">
        <v>2164</v>
      </c>
      <c r="D10" s="110">
        <v>343</v>
      </c>
      <c r="E10" s="110">
        <v>4</v>
      </c>
      <c r="F10" s="110">
        <v>0</v>
      </c>
      <c r="G10" s="110">
        <v>564</v>
      </c>
      <c r="H10" s="110">
        <v>1253</v>
      </c>
      <c r="I10" s="110">
        <v>111</v>
      </c>
      <c r="J10" s="110">
        <v>18</v>
      </c>
      <c r="K10" s="110">
        <v>93</v>
      </c>
      <c r="L10" s="110">
        <v>236</v>
      </c>
      <c r="M10" s="110">
        <v>0</v>
      </c>
      <c r="N10" s="111">
        <v>82</v>
      </c>
    </row>
    <row r="11" spans="1:14" ht="40" customHeight="1">
      <c r="A11" s="108" t="s">
        <v>91</v>
      </c>
      <c r="B11" s="109">
        <v>7</v>
      </c>
      <c r="C11" s="110">
        <v>1436</v>
      </c>
      <c r="D11" s="110">
        <v>266</v>
      </c>
      <c r="E11" s="110">
        <v>4</v>
      </c>
      <c r="F11" s="110">
        <v>5</v>
      </c>
      <c r="G11" s="110">
        <v>178</v>
      </c>
      <c r="H11" s="110">
        <v>983</v>
      </c>
      <c r="I11" s="110">
        <v>73</v>
      </c>
      <c r="J11" s="110">
        <v>8</v>
      </c>
      <c r="K11" s="110">
        <v>65</v>
      </c>
      <c r="L11" s="110">
        <v>132</v>
      </c>
      <c r="M11" s="110">
        <v>12</v>
      </c>
      <c r="N11" s="111">
        <v>40</v>
      </c>
    </row>
    <row r="12" spans="1:14" ht="40" customHeight="1">
      <c r="A12" s="108" t="s">
        <v>92</v>
      </c>
      <c r="B12" s="109">
        <v>5</v>
      </c>
      <c r="C12" s="110">
        <v>812</v>
      </c>
      <c r="D12" s="110">
        <v>271</v>
      </c>
      <c r="E12" s="110">
        <v>2</v>
      </c>
      <c r="F12" s="110">
        <v>0</v>
      </c>
      <c r="G12" s="110">
        <v>254</v>
      </c>
      <c r="H12" s="110">
        <v>285</v>
      </c>
      <c r="I12" s="110">
        <v>42</v>
      </c>
      <c r="J12" s="110">
        <v>1</v>
      </c>
      <c r="K12" s="110">
        <v>41</v>
      </c>
      <c r="L12" s="110">
        <v>10</v>
      </c>
      <c r="M12" s="110">
        <v>0</v>
      </c>
      <c r="N12" s="111">
        <v>16</v>
      </c>
    </row>
    <row r="13" spans="1:14" ht="40" customHeight="1">
      <c r="A13" s="108" t="s">
        <v>93</v>
      </c>
      <c r="B13" s="109">
        <v>11</v>
      </c>
      <c r="C13" s="110">
        <v>2155</v>
      </c>
      <c r="D13" s="110">
        <v>721</v>
      </c>
      <c r="E13" s="110">
        <v>2</v>
      </c>
      <c r="F13" s="110">
        <v>3</v>
      </c>
      <c r="G13" s="110">
        <v>283</v>
      </c>
      <c r="H13" s="110">
        <v>1146</v>
      </c>
      <c r="I13" s="110">
        <v>82</v>
      </c>
      <c r="J13" s="110">
        <v>10</v>
      </c>
      <c r="K13" s="110">
        <v>72</v>
      </c>
      <c r="L13" s="110">
        <v>161</v>
      </c>
      <c r="M13" s="110">
        <v>8</v>
      </c>
      <c r="N13" s="111">
        <v>52</v>
      </c>
    </row>
    <row r="14" spans="1:14" ht="40" customHeight="1">
      <c r="A14" s="108" t="s">
        <v>94</v>
      </c>
      <c r="B14" s="109">
        <v>10</v>
      </c>
      <c r="C14" s="110">
        <v>1456</v>
      </c>
      <c r="D14" s="110">
        <v>260</v>
      </c>
      <c r="E14" s="110">
        <v>2</v>
      </c>
      <c r="F14" s="110">
        <v>0</v>
      </c>
      <c r="G14" s="110">
        <v>377</v>
      </c>
      <c r="H14" s="110">
        <v>817</v>
      </c>
      <c r="I14" s="110">
        <v>83</v>
      </c>
      <c r="J14" s="110">
        <v>2</v>
      </c>
      <c r="K14" s="110">
        <v>81</v>
      </c>
      <c r="L14" s="110">
        <v>30</v>
      </c>
      <c r="M14" s="110">
        <v>0</v>
      </c>
      <c r="N14" s="111">
        <v>51</v>
      </c>
    </row>
    <row r="15" spans="1:14" ht="40" customHeight="1">
      <c r="A15" s="108" t="s">
        <v>95</v>
      </c>
      <c r="B15" s="109">
        <v>6</v>
      </c>
      <c r="C15" s="110">
        <v>904</v>
      </c>
      <c r="D15" s="110">
        <v>256</v>
      </c>
      <c r="E15" s="110">
        <v>0</v>
      </c>
      <c r="F15" s="110">
        <v>8</v>
      </c>
      <c r="G15" s="110">
        <v>177</v>
      </c>
      <c r="H15" s="110">
        <v>463</v>
      </c>
      <c r="I15" s="110">
        <v>50</v>
      </c>
      <c r="J15" s="110">
        <v>3</v>
      </c>
      <c r="K15" s="110">
        <v>47</v>
      </c>
      <c r="L15" s="110">
        <v>40</v>
      </c>
      <c r="M15" s="110">
        <v>0</v>
      </c>
      <c r="N15" s="111">
        <v>24</v>
      </c>
    </row>
    <row r="16" spans="1:14" ht="40" customHeight="1">
      <c r="A16" s="108" t="s">
        <v>96</v>
      </c>
      <c r="B16" s="109">
        <v>1</v>
      </c>
      <c r="C16" s="110">
        <v>290</v>
      </c>
      <c r="D16" s="110">
        <v>0</v>
      </c>
      <c r="E16" s="110">
        <v>0</v>
      </c>
      <c r="F16" s="110">
        <v>0</v>
      </c>
      <c r="G16" s="110">
        <v>218</v>
      </c>
      <c r="H16" s="110">
        <v>72</v>
      </c>
      <c r="I16" s="110">
        <v>28</v>
      </c>
      <c r="J16" s="110">
        <v>2</v>
      </c>
      <c r="K16" s="110">
        <v>26</v>
      </c>
      <c r="L16" s="110">
        <v>33</v>
      </c>
      <c r="M16" s="110">
        <v>19</v>
      </c>
      <c r="N16" s="111">
        <v>14</v>
      </c>
    </row>
    <row r="17" spans="1:14" ht="40" customHeight="1">
      <c r="A17" s="108" t="s">
        <v>97</v>
      </c>
      <c r="B17" s="109">
        <v>8</v>
      </c>
      <c r="C17" s="110">
        <v>1185</v>
      </c>
      <c r="D17" s="110">
        <v>334</v>
      </c>
      <c r="E17" s="110">
        <v>4</v>
      </c>
      <c r="F17" s="110">
        <v>0</v>
      </c>
      <c r="G17" s="110">
        <v>323</v>
      </c>
      <c r="H17" s="110">
        <v>524</v>
      </c>
      <c r="I17" s="110">
        <v>53</v>
      </c>
      <c r="J17" s="110">
        <v>3</v>
      </c>
      <c r="K17" s="110">
        <v>50</v>
      </c>
      <c r="L17" s="110">
        <v>53</v>
      </c>
      <c r="M17" s="110">
        <v>12</v>
      </c>
      <c r="N17" s="111">
        <v>33</v>
      </c>
    </row>
    <row r="18" spans="1:14" ht="40" customHeight="1">
      <c r="A18" s="108" t="s">
        <v>98</v>
      </c>
      <c r="B18" s="109">
        <v>3</v>
      </c>
      <c r="C18" s="110">
        <v>289</v>
      </c>
      <c r="D18" s="110">
        <v>0</v>
      </c>
      <c r="E18" s="110">
        <v>2</v>
      </c>
      <c r="F18" s="110">
        <v>0</v>
      </c>
      <c r="G18" s="110">
        <v>90</v>
      </c>
      <c r="H18" s="110">
        <v>197</v>
      </c>
      <c r="I18" s="110">
        <v>39</v>
      </c>
      <c r="J18" s="110">
        <v>1</v>
      </c>
      <c r="K18" s="110">
        <v>38</v>
      </c>
      <c r="L18" s="110">
        <v>19</v>
      </c>
      <c r="M18" s="110">
        <v>0</v>
      </c>
      <c r="N18" s="111">
        <v>18</v>
      </c>
    </row>
    <row r="19" spans="1:14" ht="40" customHeight="1">
      <c r="A19" s="108" t="s">
        <v>99</v>
      </c>
      <c r="B19" s="113">
        <v>4</v>
      </c>
      <c r="C19" s="110">
        <v>1221</v>
      </c>
      <c r="D19" s="110">
        <v>40</v>
      </c>
      <c r="E19" s="110">
        <v>2</v>
      </c>
      <c r="F19" s="110">
        <v>20</v>
      </c>
      <c r="G19" s="110">
        <v>0</v>
      </c>
      <c r="H19" s="110">
        <v>1159</v>
      </c>
      <c r="I19" s="110">
        <v>30</v>
      </c>
      <c r="J19" s="110">
        <v>6</v>
      </c>
      <c r="K19" s="110">
        <v>24</v>
      </c>
      <c r="L19" s="110">
        <v>102</v>
      </c>
      <c r="M19" s="110">
        <v>12</v>
      </c>
      <c r="N19" s="111">
        <v>13</v>
      </c>
    </row>
    <row r="20" spans="1:14" ht="40" customHeight="1">
      <c r="A20" s="116" t="s">
        <v>100</v>
      </c>
      <c r="B20" s="117">
        <v>0</v>
      </c>
      <c r="C20" s="118">
        <v>0</v>
      </c>
      <c r="D20" s="118">
        <v>0</v>
      </c>
      <c r="E20" s="118">
        <v>0</v>
      </c>
      <c r="F20" s="118">
        <v>0</v>
      </c>
      <c r="G20" s="118">
        <v>0</v>
      </c>
      <c r="H20" s="118">
        <v>0</v>
      </c>
      <c r="I20" s="118">
        <v>6</v>
      </c>
      <c r="J20" s="118">
        <v>0</v>
      </c>
      <c r="K20" s="118">
        <v>6</v>
      </c>
      <c r="L20" s="118">
        <v>0</v>
      </c>
      <c r="M20" s="118">
        <v>0</v>
      </c>
      <c r="N20" s="119">
        <v>2</v>
      </c>
    </row>
    <row r="21" spans="1:14" ht="40" customHeight="1">
      <c r="A21" s="120" t="s">
        <v>101</v>
      </c>
      <c r="B21" s="109">
        <v>1</v>
      </c>
      <c r="C21" s="118">
        <v>77</v>
      </c>
      <c r="D21" s="118">
        <v>0</v>
      </c>
      <c r="E21" s="118">
        <v>0</v>
      </c>
      <c r="F21" s="118">
        <v>0</v>
      </c>
      <c r="G21" s="118">
        <v>30</v>
      </c>
      <c r="H21" s="118">
        <v>47</v>
      </c>
      <c r="I21" s="118">
        <v>11</v>
      </c>
      <c r="J21" s="118">
        <v>3</v>
      </c>
      <c r="K21" s="118">
        <v>8</v>
      </c>
      <c r="L21" s="118">
        <v>32</v>
      </c>
      <c r="M21" s="118">
        <v>0</v>
      </c>
      <c r="N21" s="119">
        <v>4</v>
      </c>
    </row>
    <row r="22" spans="1:14" ht="40" customHeight="1">
      <c r="A22" s="121" t="s">
        <v>102</v>
      </c>
      <c r="B22" s="105">
        <v>2</v>
      </c>
      <c r="C22" s="106">
        <v>209</v>
      </c>
      <c r="D22" s="106">
        <v>153</v>
      </c>
      <c r="E22" s="106">
        <v>0</v>
      </c>
      <c r="F22" s="106">
        <v>0</v>
      </c>
      <c r="G22" s="106">
        <v>56</v>
      </c>
      <c r="H22" s="106">
        <v>0</v>
      </c>
      <c r="I22" s="106">
        <v>27</v>
      </c>
      <c r="J22" s="106">
        <v>2</v>
      </c>
      <c r="K22" s="106">
        <v>25</v>
      </c>
      <c r="L22" s="106">
        <v>38</v>
      </c>
      <c r="M22" s="106">
        <v>0</v>
      </c>
      <c r="N22" s="107">
        <v>15</v>
      </c>
    </row>
    <row r="23" spans="1:14" ht="40" customHeight="1">
      <c r="A23" s="121" t="s">
        <v>103</v>
      </c>
      <c r="B23" s="113">
        <v>1</v>
      </c>
      <c r="C23" s="114">
        <v>213</v>
      </c>
      <c r="D23" s="114">
        <v>113</v>
      </c>
      <c r="E23" s="114">
        <v>0</v>
      </c>
      <c r="F23" s="114">
        <v>0</v>
      </c>
      <c r="G23" s="114">
        <v>100</v>
      </c>
      <c r="H23" s="114">
        <v>0</v>
      </c>
      <c r="I23" s="114">
        <v>16</v>
      </c>
      <c r="J23" s="114">
        <v>2</v>
      </c>
      <c r="K23" s="114">
        <v>14</v>
      </c>
      <c r="L23" s="114">
        <v>25</v>
      </c>
      <c r="M23" s="114">
        <v>0</v>
      </c>
      <c r="N23" s="115">
        <v>7</v>
      </c>
    </row>
    <row r="24" spans="1:14" s="122" customFormat="1" ht="40" customHeight="1">
      <c r="A24" s="120" t="s">
        <v>104</v>
      </c>
      <c r="B24" s="118">
        <v>1</v>
      </c>
      <c r="C24" s="118">
        <v>92</v>
      </c>
      <c r="D24" s="118">
        <v>0</v>
      </c>
      <c r="E24" s="118">
        <v>0</v>
      </c>
      <c r="F24" s="118">
        <v>0</v>
      </c>
      <c r="G24" s="118">
        <v>40</v>
      </c>
      <c r="H24" s="118">
        <v>52</v>
      </c>
      <c r="I24" s="118">
        <v>14</v>
      </c>
      <c r="J24" s="118">
        <v>1</v>
      </c>
      <c r="K24" s="118">
        <v>13</v>
      </c>
      <c r="L24" s="118">
        <v>19</v>
      </c>
      <c r="M24" s="118">
        <v>0</v>
      </c>
      <c r="N24" s="119">
        <v>7</v>
      </c>
    </row>
    <row r="25" spans="1:14" ht="40" customHeight="1">
      <c r="A25" s="120" t="s">
        <v>105</v>
      </c>
      <c r="B25" s="118">
        <v>0</v>
      </c>
      <c r="C25" s="118">
        <v>0</v>
      </c>
      <c r="D25" s="118">
        <v>0</v>
      </c>
      <c r="E25" s="118">
        <v>0</v>
      </c>
      <c r="F25" s="118">
        <v>0</v>
      </c>
      <c r="G25" s="118">
        <v>0</v>
      </c>
      <c r="H25" s="118">
        <v>0</v>
      </c>
      <c r="I25" s="118">
        <v>10</v>
      </c>
      <c r="J25" s="118">
        <v>1</v>
      </c>
      <c r="K25" s="118">
        <v>9</v>
      </c>
      <c r="L25" s="118">
        <v>19</v>
      </c>
      <c r="M25" s="118">
        <v>4</v>
      </c>
      <c r="N25" s="119">
        <v>4</v>
      </c>
    </row>
    <row r="26" spans="1:14" ht="40" customHeight="1">
      <c r="A26" s="121" t="s">
        <v>106</v>
      </c>
      <c r="B26" s="109">
        <v>0</v>
      </c>
      <c r="C26" s="110">
        <v>0</v>
      </c>
      <c r="D26" s="110">
        <v>0</v>
      </c>
      <c r="E26" s="110">
        <v>0</v>
      </c>
      <c r="F26" s="110">
        <v>0</v>
      </c>
      <c r="G26" s="110">
        <v>0</v>
      </c>
      <c r="H26" s="110">
        <v>0</v>
      </c>
      <c r="I26" s="110">
        <v>6</v>
      </c>
      <c r="J26" s="110">
        <v>1</v>
      </c>
      <c r="K26" s="110">
        <v>5</v>
      </c>
      <c r="L26" s="110">
        <v>15</v>
      </c>
      <c r="M26" s="110">
        <v>4</v>
      </c>
      <c r="N26" s="111">
        <v>1</v>
      </c>
    </row>
    <row r="27" spans="1:14" ht="40" customHeight="1">
      <c r="A27" s="121" t="s">
        <v>107</v>
      </c>
      <c r="B27" s="109">
        <v>2</v>
      </c>
      <c r="C27" s="110">
        <v>232</v>
      </c>
      <c r="D27" s="110">
        <v>0</v>
      </c>
      <c r="E27" s="110">
        <v>0</v>
      </c>
      <c r="F27" s="110">
        <v>0</v>
      </c>
      <c r="G27" s="110">
        <v>45</v>
      </c>
      <c r="H27" s="110">
        <v>187</v>
      </c>
      <c r="I27" s="110">
        <v>12</v>
      </c>
      <c r="J27" s="110">
        <v>1</v>
      </c>
      <c r="K27" s="110">
        <v>11</v>
      </c>
      <c r="L27" s="110">
        <v>17</v>
      </c>
      <c r="M27" s="110">
        <v>3</v>
      </c>
      <c r="N27" s="111">
        <v>4</v>
      </c>
    </row>
    <row r="28" spans="1:14" ht="40" customHeight="1" thickBot="1">
      <c r="A28" s="123" t="s">
        <v>108</v>
      </c>
      <c r="B28" s="124">
        <v>3</v>
      </c>
      <c r="C28" s="125">
        <v>297</v>
      </c>
      <c r="D28" s="125">
        <v>0</v>
      </c>
      <c r="E28" s="125">
        <v>0</v>
      </c>
      <c r="F28" s="125">
        <v>0</v>
      </c>
      <c r="G28" s="125">
        <v>60</v>
      </c>
      <c r="H28" s="125">
        <v>237</v>
      </c>
      <c r="I28" s="125">
        <v>19</v>
      </c>
      <c r="J28" s="125">
        <v>0</v>
      </c>
      <c r="K28" s="125">
        <v>19</v>
      </c>
      <c r="L28" s="125">
        <v>0</v>
      </c>
      <c r="M28" s="125">
        <v>0</v>
      </c>
      <c r="N28" s="126">
        <v>9</v>
      </c>
    </row>
    <row r="29" spans="1:14" ht="40" customHeight="1" thickTop="1">
      <c r="A29" s="127" t="s">
        <v>109</v>
      </c>
      <c r="B29" s="109">
        <f t="shared" ref="B29:N29" si="3">B17</f>
        <v>8</v>
      </c>
      <c r="C29" s="110">
        <f t="shared" si="3"/>
        <v>1185</v>
      </c>
      <c r="D29" s="110">
        <f t="shared" si="3"/>
        <v>334</v>
      </c>
      <c r="E29" s="110">
        <f>E17</f>
        <v>4</v>
      </c>
      <c r="F29" s="110">
        <f t="shared" si="3"/>
        <v>0</v>
      </c>
      <c r="G29" s="110">
        <f t="shared" si="3"/>
        <v>323</v>
      </c>
      <c r="H29" s="110">
        <f t="shared" si="3"/>
        <v>524</v>
      </c>
      <c r="I29" s="110">
        <f t="shared" si="3"/>
        <v>53</v>
      </c>
      <c r="J29" s="110">
        <f t="shared" si="3"/>
        <v>3</v>
      </c>
      <c r="K29" s="110">
        <f t="shared" si="3"/>
        <v>50</v>
      </c>
      <c r="L29" s="110">
        <f t="shared" si="3"/>
        <v>53</v>
      </c>
      <c r="M29" s="110">
        <f t="shared" si="3"/>
        <v>12</v>
      </c>
      <c r="N29" s="111">
        <f t="shared" si="3"/>
        <v>33</v>
      </c>
    </row>
    <row r="30" spans="1:14" ht="40" customHeight="1">
      <c r="A30" s="121" t="s">
        <v>110</v>
      </c>
      <c r="B30" s="109">
        <f t="shared" ref="B30:N30" si="4">B13+B14</f>
        <v>21</v>
      </c>
      <c r="C30" s="110">
        <f t="shared" si="4"/>
        <v>3611</v>
      </c>
      <c r="D30" s="110">
        <f t="shared" si="4"/>
        <v>981</v>
      </c>
      <c r="E30" s="110">
        <f t="shared" si="4"/>
        <v>4</v>
      </c>
      <c r="F30" s="110">
        <f t="shared" si="4"/>
        <v>3</v>
      </c>
      <c r="G30" s="110">
        <f t="shared" si="4"/>
        <v>660</v>
      </c>
      <c r="H30" s="110">
        <f t="shared" si="4"/>
        <v>1963</v>
      </c>
      <c r="I30" s="110">
        <f t="shared" si="4"/>
        <v>165</v>
      </c>
      <c r="J30" s="110">
        <f t="shared" si="4"/>
        <v>12</v>
      </c>
      <c r="K30" s="110">
        <f t="shared" si="4"/>
        <v>153</v>
      </c>
      <c r="L30" s="110">
        <f t="shared" si="4"/>
        <v>191</v>
      </c>
      <c r="M30" s="110">
        <f t="shared" si="4"/>
        <v>8</v>
      </c>
      <c r="N30" s="111">
        <f t="shared" si="4"/>
        <v>103</v>
      </c>
    </row>
    <row r="31" spans="1:14" ht="40" customHeight="1">
      <c r="A31" s="121" t="s">
        <v>111</v>
      </c>
      <c r="B31" s="109">
        <f t="shared" ref="B31:N31" si="5">B10+B20</f>
        <v>28</v>
      </c>
      <c r="C31" s="110">
        <f t="shared" si="5"/>
        <v>2164</v>
      </c>
      <c r="D31" s="110">
        <f t="shared" si="5"/>
        <v>343</v>
      </c>
      <c r="E31" s="110">
        <f t="shared" si="5"/>
        <v>4</v>
      </c>
      <c r="F31" s="110">
        <f t="shared" si="5"/>
        <v>0</v>
      </c>
      <c r="G31" s="110">
        <f t="shared" si="5"/>
        <v>564</v>
      </c>
      <c r="H31" s="110">
        <f t="shared" si="5"/>
        <v>1253</v>
      </c>
      <c r="I31" s="110">
        <f t="shared" si="5"/>
        <v>117</v>
      </c>
      <c r="J31" s="110">
        <f t="shared" si="5"/>
        <v>18</v>
      </c>
      <c r="K31" s="110">
        <f t="shared" si="5"/>
        <v>99</v>
      </c>
      <c r="L31" s="110">
        <f t="shared" si="5"/>
        <v>236</v>
      </c>
      <c r="M31" s="110">
        <f t="shared" si="5"/>
        <v>0</v>
      </c>
      <c r="N31" s="111">
        <f t="shared" si="5"/>
        <v>84</v>
      </c>
    </row>
    <row r="32" spans="1:14" ht="40" customHeight="1">
      <c r="A32" s="121" t="s">
        <v>112</v>
      </c>
      <c r="B32" s="109">
        <f t="shared" ref="B32:N32" si="6">B9+B16+B19+B21+B22+B23</f>
        <v>50</v>
      </c>
      <c r="C32" s="110">
        <f t="shared" si="6"/>
        <v>9238</v>
      </c>
      <c r="D32" s="110">
        <f t="shared" si="6"/>
        <v>1859</v>
      </c>
      <c r="E32" s="110">
        <f t="shared" si="6"/>
        <v>8</v>
      </c>
      <c r="F32" s="110">
        <f t="shared" si="6"/>
        <v>20</v>
      </c>
      <c r="G32" s="110">
        <f t="shared" si="6"/>
        <v>1932</v>
      </c>
      <c r="H32" s="110">
        <f t="shared" si="6"/>
        <v>5419</v>
      </c>
      <c r="I32" s="110">
        <f t="shared" si="6"/>
        <v>593</v>
      </c>
      <c r="J32" s="110">
        <f t="shared" si="6"/>
        <v>76</v>
      </c>
      <c r="K32" s="110">
        <f t="shared" si="6"/>
        <v>517</v>
      </c>
      <c r="L32" s="110">
        <f t="shared" si="6"/>
        <v>1190</v>
      </c>
      <c r="M32" s="110">
        <f t="shared" si="6"/>
        <v>95</v>
      </c>
      <c r="N32" s="111">
        <f t="shared" si="6"/>
        <v>303</v>
      </c>
    </row>
    <row r="33" spans="1:14" ht="40" customHeight="1">
      <c r="A33" s="121" t="s">
        <v>113</v>
      </c>
      <c r="B33" s="109">
        <f t="shared" ref="B33:N33" si="7">B12+B15+B18+B24+B25</f>
        <v>15</v>
      </c>
      <c r="C33" s="110">
        <f t="shared" si="7"/>
        <v>2097</v>
      </c>
      <c r="D33" s="110">
        <f t="shared" si="7"/>
        <v>527</v>
      </c>
      <c r="E33" s="110">
        <f t="shared" si="7"/>
        <v>4</v>
      </c>
      <c r="F33" s="110">
        <f t="shared" si="7"/>
        <v>8</v>
      </c>
      <c r="G33" s="110">
        <f t="shared" si="7"/>
        <v>561</v>
      </c>
      <c r="H33" s="110">
        <f t="shared" si="7"/>
        <v>997</v>
      </c>
      <c r="I33" s="110">
        <f t="shared" si="7"/>
        <v>155</v>
      </c>
      <c r="J33" s="110">
        <f t="shared" si="7"/>
        <v>7</v>
      </c>
      <c r="K33" s="110">
        <f t="shared" si="7"/>
        <v>148</v>
      </c>
      <c r="L33" s="110">
        <f t="shared" si="7"/>
        <v>107</v>
      </c>
      <c r="M33" s="110">
        <f t="shared" si="7"/>
        <v>4</v>
      </c>
      <c r="N33" s="111">
        <f t="shared" si="7"/>
        <v>69</v>
      </c>
    </row>
    <row r="34" spans="1:14" ht="40" customHeight="1">
      <c r="A34" s="128" t="s">
        <v>114</v>
      </c>
      <c r="B34" s="113">
        <f t="shared" ref="B34:N34" si="8">B11+B26+B27+B28</f>
        <v>12</v>
      </c>
      <c r="C34" s="114">
        <f t="shared" si="8"/>
        <v>1965</v>
      </c>
      <c r="D34" s="114">
        <f t="shared" si="8"/>
        <v>266</v>
      </c>
      <c r="E34" s="114">
        <f t="shared" si="8"/>
        <v>4</v>
      </c>
      <c r="F34" s="114">
        <f t="shared" si="8"/>
        <v>5</v>
      </c>
      <c r="G34" s="114">
        <f t="shared" si="8"/>
        <v>283</v>
      </c>
      <c r="H34" s="114">
        <f t="shared" si="8"/>
        <v>1407</v>
      </c>
      <c r="I34" s="114">
        <f t="shared" si="8"/>
        <v>110</v>
      </c>
      <c r="J34" s="114">
        <f t="shared" si="8"/>
        <v>10</v>
      </c>
      <c r="K34" s="114">
        <f t="shared" si="8"/>
        <v>100</v>
      </c>
      <c r="L34" s="114">
        <f t="shared" si="8"/>
        <v>164</v>
      </c>
      <c r="M34" s="114">
        <f t="shared" si="8"/>
        <v>19</v>
      </c>
      <c r="N34" s="115">
        <f t="shared" si="8"/>
        <v>54</v>
      </c>
    </row>
  </sheetData>
  <mergeCells count="16">
    <mergeCell ref="C4:C5"/>
    <mergeCell ref="D4:D5"/>
    <mergeCell ref="E4:E5"/>
    <mergeCell ref="F4:F5"/>
    <mergeCell ref="G4:G5"/>
    <mergeCell ref="H4:H5"/>
    <mergeCell ref="A1:K1"/>
    <mergeCell ref="L1:N1"/>
    <mergeCell ref="A2:A5"/>
    <mergeCell ref="B2:H2"/>
    <mergeCell ref="I2:L2"/>
    <mergeCell ref="N2:N5"/>
    <mergeCell ref="B3:B5"/>
    <mergeCell ref="C3:H3"/>
    <mergeCell ref="I3:K4"/>
    <mergeCell ref="L3:L5"/>
  </mergeCells>
  <phoneticPr fontId="3"/>
  <pageMargins left="0.78740157480314965" right="0.78740157480314965" top="0.59055118110236227" bottom="0.59055118110236227" header="0" footer="0"/>
  <pageSetup paperSize="9" scale="62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4BF8F-03C6-4DA9-A0C7-2D6A64711E51}">
  <sheetPr>
    <tabColor theme="8" tint="0.59999389629810485"/>
    <pageSetUpPr fitToPage="1"/>
  </sheetPr>
  <dimension ref="A1:P40"/>
  <sheetViews>
    <sheetView view="pageBreakPreview" zoomScale="85" zoomScaleNormal="75" zoomScaleSheetLayoutView="85" workbookViewId="0"/>
  </sheetViews>
  <sheetFormatPr defaultColWidth="9.08984375" defaultRowHeight="13"/>
  <cols>
    <col min="1" max="1" width="11.90625" style="131" customWidth="1"/>
    <col min="2" max="14" width="9.6328125" style="131" customWidth="1"/>
    <col min="15" max="15" width="9.08984375" style="131" customWidth="1"/>
    <col min="16" max="16" width="11" style="131" hidden="1" customWidth="1"/>
    <col min="17" max="256" width="9.08984375" style="131"/>
    <col min="257" max="257" width="11.90625" style="131" customWidth="1"/>
    <col min="258" max="270" width="9.6328125" style="131" customWidth="1"/>
    <col min="271" max="271" width="9.08984375" style="131"/>
    <col min="272" max="272" width="11" style="131" bestFit="1" customWidth="1"/>
    <col min="273" max="512" width="9.08984375" style="131"/>
    <col min="513" max="513" width="11.90625" style="131" customWidth="1"/>
    <col min="514" max="526" width="9.6328125" style="131" customWidth="1"/>
    <col min="527" max="527" width="9.08984375" style="131"/>
    <col min="528" max="528" width="11" style="131" bestFit="1" customWidth="1"/>
    <col min="529" max="768" width="9.08984375" style="131"/>
    <col min="769" max="769" width="11.90625" style="131" customWidth="1"/>
    <col min="770" max="782" width="9.6328125" style="131" customWidth="1"/>
    <col min="783" max="783" width="9.08984375" style="131"/>
    <col min="784" max="784" width="11" style="131" bestFit="1" customWidth="1"/>
    <col min="785" max="1024" width="9.08984375" style="131"/>
    <col min="1025" max="1025" width="11.90625" style="131" customWidth="1"/>
    <col min="1026" max="1038" width="9.6328125" style="131" customWidth="1"/>
    <col min="1039" max="1039" width="9.08984375" style="131"/>
    <col min="1040" max="1040" width="11" style="131" bestFit="1" customWidth="1"/>
    <col min="1041" max="1280" width="9.08984375" style="131"/>
    <col min="1281" max="1281" width="11.90625" style="131" customWidth="1"/>
    <col min="1282" max="1294" width="9.6328125" style="131" customWidth="1"/>
    <col min="1295" max="1295" width="9.08984375" style="131"/>
    <col min="1296" max="1296" width="11" style="131" bestFit="1" customWidth="1"/>
    <col min="1297" max="1536" width="9.08984375" style="131"/>
    <col min="1537" max="1537" width="11.90625" style="131" customWidth="1"/>
    <col min="1538" max="1550" width="9.6328125" style="131" customWidth="1"/>
    <col min="1551" max="1551" width="9.08984375" style="131"/>
    <col min="1552" max="1552" width="11" style="131" bestFit="1" customWidth="1"/>
    <col min="1553" max="1792" width="9.08984375" style="131"/>
    <col min="1793" max="1793" width="11.90625" style="131" customWidth="1"/>
    <col min="1794" max="1806" width="9.6328125" style="131" customWidth="1"/>
    <col min="1807" max="1807" width="9.08984375" style="131"/>
    <col min="1808" max="1808" width="11" style="131" bestFit="1" customWidth="1"/>
    <col min="1809" max="2048" width="9.08984375" style="131"/>
    <col min="2049" max="2049" width="11.90625" style="131" customWidth="1"/>
    <col min="2050" max="2062" width="9.6328125" style="131" customWidth="1"/>
    <col min="2063" max="2063" width="9.08984375" style="131"/>
    <col min="2064" max="2064" width="11" style="131" bestFit="1" customWidth="1"/>
    <col min="2065" max="2304" width="9.08984375" style="131"/>
    <col min="2305" max="2305" width="11.90625" style="131" customWidth="1"/>
    <col min="2306" max="2318" width="9.6328125" style="131" customWidth="1"/>
    <col min="2319" max="2319" width="9.08984375" style="131"/>
    <col min="2320" max="2320" width="11" style="131" bestFit="1" customWidth="1"/>
    <col min="2321" max="2560" width="9.08984375" style="131"/>
    <col min="2561" max="2561" width="11.90625" style="131" customWidth="1"/>
    <col min="2562" max="2574" width="9.6328125" style="131" customWidth="1"/>
    <col min="2575" max="2575" width="9.08984375" style="131"/>
    <col min="2576" max="2576" width="11" style="131" bestFit="1" customWidth="1"/>
    <col min="2577" max="2816" width="9.08984375" style="131"/>
    <col min="2817" max="2817" width="11.90625" style="131" customWidth="1"/>
    <col min="2818" max="2830" width="9.6328125" style="131" customWidth="1"/>
    <col min="2831" max="2831" width="9.08984375" style="131"/>
    <col min="2832" max="2832" width="11" style="131" bestFit="1" customWidth="1"/>
    <col min="2833" max="3072" width="9.08984375" style="131"/>
    <col min="3073" max="3073" width="11.90625" style="131" customWidth="1"/>
    <col min="3074" max="3086" width="9.6328125" style="131" customWidth="1"/>
    <col min="3087" max="3087" width="9.08984375" style="131"/>
    <col min="3088" max="3088" width="11" style="131" bestFit="1" customWidth="1"/>
    <col min="3089" max="3328" width="9.08984375" style="131"/>
    <col min="3329" max="3329" width="11.90625" style="131" customWidth="1"/>
    <col min="3330" max="3342" width="9.6328125" style="131" customWidth="1"/>
    <col min="3343" max="3343" width="9.08984375" style="131"/>
    <col min="3344" max="3344" width="11" style="131" bestFit="1" customWidth="1"/>
    <col min="3345" max="3584" width="9.08984375" style="131"/>
    <col min="3585" max="3585" width="11.90625" style="131" customWidth="1"/>
    <col min="3586" max="3598" width="9.6328125" style="131" customWidth="1"/>
    <col min="3599" max="3599" width="9.08984375" style="131"/>
    <col min="3600" max="3600" width="11" style="131" bestFit="1" customWidth="1"/>
    <col min="3601" max="3840" width="9.08984375" style="131"/>
    <col min="3841" max="3841" width="11.90625" style="131" customWidth="1"/>
    <col min="3842" max="3854" width="9.6328125" style="131" customWidth="1"/>
    <col min="3855" max="3855" width="9.08984375" style="131"/>
    <col min="3856" max="3856" width="11" style="131" bestFit="1" customWidth="1"/>
    <col min="3857" max="4096" width="9.08984375" style="131"/>
    <col min="4097" max="4097" width="11.90625" style="131" customWidth="1"/>
    <col min="4098" max="4110" width="9.6328125" style="131" customWidth="1"/>
    <col min="4111" max="4111" width="9.08984375" style="131"/>
    <col min="4112" max="4112" width="11" style="131" bestFit="1" customWidth="1"/>
    <col min="4113" max="4352" width="9.08984375" style="131"/>
    <col min="4353" max="4353" width="11.90625" style="131" customWidth="1"/>
    <col min="4354" max="4366" width="9.6328125" style="131" customWidth="1"/>
    <col min="4367" max="4367" width="9.08984375" style="131"/>
    <col min="4368" max="4368" width="11" style="131" bestFit="1" customWidth="1"/>
    <col min="4369" max="4608" width="9.08984375" style="131"/>
    <col min="4609" max="4609" width="11.90625" style="131" customWidth="1"/>
    <col min="4610" max="4622" width="9.6328125" style="131" customWidth="1"/>
    <col min="4623" max="4623" width="9.08984375" style="131"/>
    <col min="4624" max="4624" width="11" style="131" bestFit="1" customWidth="1"/>
    <col min="4625" max="4864" width="9.08984375" style="131"/>
    <col min="4865" max="4865" width="11.90625" style="131" customWidth="1"/>
    <col min="4866" max="4878" width="9.6328125" style="131" customWidth="1"/>
    <col min="4879" max="4879" width="9.08984375" style="131"/>
    <col min="4880" max="4880" width="11" style="131" bestFit="1" customWidth="1"/>
    <col min="4881" max="5120" width="9.08984375" style="131"/>
    <col min="5121" max="5121" width="11.90625" style="131" customWidth="1"/>
    <col min="5122" max="5134" width="9.6328125" style="131" customWidth="1"/>
    <col min="5135" max="5135" width="9.08984375" style="131"/>
    <col min="5136" max="5136" width="11" style="131" bestFit="1" customWidth="1"/>
    <col min="5137" max="5376" width="9.08984375" style="131"/>
    <col min="5377" max="5377" width="11.90625" style="131" customWidth="1"/>
    <col min="5378" max="5390" width="9.6328125" style="131" customWidth="1"/>
    <col min="5391" max="5391" width="9.08984375" style="131"/>
    <col min="5392" max="5392" width="11" style="131" bestFit="1" customWidth="1"/>
    <col min="5393" max="5632" width="9.08984375" style="131"/>
    <col min="5633" max="5633" width="11.90625" style="131" customWidth="1"/>
    <col min="5634" max="5646" width="9.6328125" style="131" customWidth="1"/>
    <col min="5647" max="5647" width="9.08984375" style="131"/>
    <col min="5648" max="5648" width="11" style="131" bestFit="1" customWidth="1"/>
    <col min="5649" max="5888" width="9.08984375" style="131"/>
    <col min="5889" max="5889" width="11.90625" style="131" customWidth="1"/>
    <col min="5890" max="5902" width="9.6328125" style="131" customWidth="1"/>
    <col min="5903" max="5903" width="9.08984375" style="131"/>
    <col min="5904" max="5904" width="11" style="131" bestFit="1" customWidth="1"/>
    <col min="5905" max="6144" width="9.08984375" style="131"/>
    <col min="6145" max="6145" width="11.90625" style="131" customWidth="1"/>
    <col min="6146" max="6158" width="9.6328125" style="131" customWidth="1"/>
    <col min="6159" max="6159" width="9.08984375" style="131"/>
    <col min="6160" max="6160" width="11" style="131" bestFit="1" customWidth="1"/>
    <col min="6161" max="6400" width="9.08984375" style="131"/>
    <col min="6401" max="6401" width="11.90625" style="131" customWidth="1"/>
    <col min="6402" max="6414" width="9.6328125" style="131" customWidth="1"/>
    <col min="6415" max="6415" width="9.08984375" style="131"/>
    <col min="6416" max="6416" width="11" style="131" bestFit="1" customWidth="1"/>
    <col min="6417" max="6656" width="9.08984375" style="131"/>
    <col min="6657" max="6657" width="11.90625" style="131" customWidth="1"/>
    <col min="6658" max="6670" width="9.6328125" style="131" customWidth="1"/>
    <col min="6671" max="6671" width="9.08984375" style="131"/>
    <col min="6672" max="6672" width="11" style="131" bestFit="1" customWidth="1"/>
    <col min="6673" max="6912" width="9.08984375" style="131"/>
    <col min="6913" max="6913" width="11.90625" style="131" customWidth="1"/>
    <col min="6914" max="6926" width="9.6328125" style="131" customWidth="1"/>
    <col min="6927" max="6927" width="9.08984375" style="131"/>
    <col min="6928" max="6928" width="11" style="131" bestFit="1" customWidth="1"/>
    <col min="6929" max="7168" width="9.08984375" style="131"/>
    <col min="7169" max="7169" width="11.90625" style="131" customWidth="1"/>
    <col min="7170" max="7182" width="9.6328125" style="131" customWidth="1"/>
    <col min="7183" max="7183" width="9.08984375" style="131"/>
    <col min="7184" max="7184" width="11" style="131" bestFit="1" customWidth="1"/>
    <col min="7185" max="7424" width="9.08984375" style="131"/>
    <col min="7425" max="7425" width="11.90625" style="131" customWidth="1"/>
    <col min="7426" max="7438" width="9.6328125" style="131" customWidth="1"/>
    <col min="7439" max="7439" width="9.08984375" style="131"/>
    <col min="7440" max="7440" width="11" style="131" bestFit="1" customWidth="1"/>
    <col min="7441" max="7680" width="9.08984375" style="131"/>
    <col min="7681" max="7681" width="11.90625" style="131" customWidth="1"/>
    <col min="7682" max="7694" width="9.6328125" style="131" customWidth="1"/>
    <col min="7695" max="7695" width="9.08984375" style="131"/>
    <col min="7696" max="7696" width="11" style="131" bestFit="1" customWidth="1"/>
    <col min="7697" max="7936" width="9.08984375" style="131"/>
    <col min="7937" max="7937" width="11.90625" style="131" customWidth="1"/>
    <col min="7938" max="7950" width="9.6328125" style="131" customWidth="1"/>
    <col min="7951" max="7951" width="9.08984375" style="131"/>
    <col min="7952" max="7952" width="11" style="131" bestFit="1" customWidth="1"/>
    <col min="7953" max="8192" width="9.08984375" style="131"/>
    <col min="8193" max="8193" width="11.90625" style="131" customWidth="1"/>
    <col min="8194" max="8206" width="9.6328125" style="131" customWidth="1"/>
    <col min="8207" max="8207" width="9.08984375" style="131"/>
    <col min="8208" max="8208" width="11" style="131" bestFit="1" customWidth="1"/>
    <col min="8209" max="8448" width="9.08984375" style="131"/>
    <col min="8449" max="8449" width="11.90625" style="131" customWidth="1"/>
    <col min="8450" max="8462" width="9.6328125" style="131" customWidth="1"/>
    <col min="8463" max="8463" width="9.08984375" style="131"/>
    <col min="8464" max="8464" width="11" style="131" bestFit="1" customWidth="1"/>
    <col min="8465" max="8704" width="9.08984375" style="131"/>
    <col min="8705" max="8705" width="11.90625" style="131" customWidth="1"/>
    <col min="8706" max="8718" width="9.6328125" style="131" customWidth="1"/>
    <col min="8719" max="8719" width="9.08984375" style="131"/>
    <col min="8720" max="8720" width="11" style="131" bestFit="1" customWidth="1"/>
    <col min="8721" max="8960" width="9.08984375" style="131"/>
    <col min="8961" max="8961" width="11.90625" style="131" customWidth="1"/>
    <col min="8962" max="8974" width="9.6328125" style="131" customWidth="1"/>
    <col min="8975" max="8975" width="9.08984375" style="131"/>
    <col min="8976" max="8976" width="11" style="131" bestFit="1" customWidth="1"/>
    <col min="8977" max="9216" width="9.08984375" style="131"/>
    <col min="9217" max="9217" width="11.90625" style="131" customWidth="1"/>
    <col min="9218" max="9230" width="9.6328125" style="131" customWidth="1"/>
    <col min="9231" max="9231" width="9.08984375" style="131"/>
    <col min="9232" max="9232" width="11" style="131" bestFit="1" customWidth="1"/>
    <col min="9233" max="9472" width="9.08984375" style="131"/>
    <col min="9473" max="9473" width="11.90625" style="131" customWidth="1"/>
    <col min="9474" max="9486" width="9.6328125" style="131" customWidth="1"/>
    <col min="9487" max="9487" width="9.08984375" style="131"/>
    <col min="9488" max="9488" width="11" style="131" bestFit="1" customWidth="1"/>
    <col min="9489" max="9728" width="9.08984375" style="131"/>
    <col min="9729" max="9729" width="11.90625" style="131" customWidth="1"/>
    <col min="9730" max="9742" width="9.6328125" style="131" customWidth="1"/>
    <col min="9743" max="9743" width="9.08984375" style="131"/>
    <col min="9744" max="9744" width="11" style="131" bestFit="1" customWidth="1"/>
    <col min="9745" max="9984" width="9.08984375" style="131"/>
    <col min="9985" max="9985" width="11.90625" style="131" customWidth="1"/>
    <col min="9986" max="9998" width="9.6328125" style="131" customWidth="1"/>
    <col min="9999" max="9999" width="9.08984375" style="131"/>
    <col min="10000" max="10000" width="11" style="131" bestFit="1" customWidth="1"/>
    <col min="10001" max="10240" width="9.08984375" style="131"/>
    <col min="10241" max="10241" width="11.90625" style="131" customWidth="1"/>
    <col min="10242" max="10254" width="9.6328125" style="131" customWidth="1"/>
    <col min="10255" max="10255" width="9.08984375" style="131"/>
    <col min="10256" max="10256" width="11" style="131" bestFit="1" customWidth="1"/>
    <col min="10257" max="10496" width="9.08984375" style="131"/>
    <col min="10497" max="10497" width="11.90625" style="131" customWidth="1"/>
    <col min="10498" max="10510" width="9.6328125" style="131" customWidth="1"/>
    <col min="10511" max="10511" width="9.08984375" style="131"/>
    <col min="10512" max="10512" width="11" style="131" bestFit="1" customWidth="1"/>
    <col min="10513" max="10752" width="9.08984375" style="131"/>
    <col min="10753" max="10753" width="11.90625" style="131" customWidth="1"/>
    <col min="10754" max="10766" width="9.6328125" style="131" customWidth="1"/>
    <col min="10767" max="10767" width="9.08984375" style="131"/>
    <col min="10768" max="10768" width="11" style="131" bestFit="1" customWidth="1"/>
    <col min="10769" max="11008" width="9.08984375" style="131"/>
    <col min="11009" max="11009" width="11.90625" style="131" customWidth="1"/>
    <col min="11010" max="11022" width="9.6328125" style="131" customWidth="1"/>
    <col min="11023" max="11023" width="9.08984375" style="131"/>
    <col min="11024" max="11024" width="11" style="131" bestFit="1" customWidth="1"/>
    <col min="11025" max="11264" width="9.08984375" style="131"/>
    <col min="11265" max="11265" width="11.90625" style="131" customWidth="1"/>
    <col min="11266" max="11278" width="9.6328125" style="131" customWidth="1"/>
    <col min="11279" max="11279" width="9.08984375" style="131"/>
    <col min="11280" max="11280" width="11" style="131" bestFit="1" customWidth="1"/>
    <col min="11281" max="11520" width="9.08984375" style="131"/>
    <col min="11521" max="11521" width="11.90625" style="131" customWidth="1"/>
    <col min="11522" max="11534" width="9.6328125" style="131" customWidth="1"/>
    <col min="11535" max="11535" width="9.08984375" style="131"/>
    <col min="11536" max="11536" width="11" style="131" bestFit="1" customWidth="1"/>
    <col min="11537" max="11776" width="9.08984375" style="131"/>
    <col min="11777" max="11777" width="11.90625" style="131" customWidth="1"/>
    <col min="11778" max="11790" width="9.6328125" style="131" customWidth="1"/>
    <col min="11791" max="11791" width="9.08984375" style="131"/>
    <col min="11792" max="11792" width="11" style="131" bestFit="1" customWidth="1"/>
    <col min="11793" max="12032" width="9.08984375" style="131"/>
    <col min="12033" max="12033" width="11.90625" style="131" customWidth="1"/>
    <col min="12034" max="12046" width="9.6328125" style="131" customWidth="1"/>
    <col min="12047" max="12047" width="9.08984375" style="131"/>
    <col min="12048" max="12048" width="11" style="131" bestFit="1" customWidth="1"/>
    <col min="12049" max="12288" width="9.08984375" style="131"/>
    <col min="12289" max="12289" width="11.90625" style="131" customWidth="1"/>
    <col min="12290" max="12302" width="9.6328125" style="131" customWidth="1"/>
    <col min="12303" max="12303" width="9.08984375" style="131"/>
    <col min="12304" max="12304" width="11" style="131" bestFit="1" customWidth="1"/>
    <col min="12305" max="12544" width="9.08984375" style="131"/>
    <col min="12545" max="12545" width="11.90625" style="131" customWidth="1"/>
    <col min="12546" max="12558" width="9.6328125" style="131" customWidth="1"/>
    <col min="12559" max="12559" width="9.08984375" style="131"/>
    <col min="12560" max="12560" width="11" style="131" bestFit="1" customWidth="1"/>
    <col min="12561" max="12800" width="9.08984375" style="131"/>
    <col min="12801" max="12801" width="11.90625" style="131" customWidth="1"/>
    <col min="12802" max="12814" width="9.6328125" style="131" customWidth="1"/>
    <col min="12815" max="12815" width="9.08984375" style="131"/>
    <col min="12816" max="12816" width="11" style="131" bestFit="1" customWidth="1"/>
    <col min="12817" max="13056" width="9.08984375" style="131"/>
    <col min="13057" max="13057" width="11.90625" style="131" customWidth="1"/>
    <col min="13058" max="13070" width="9.6328125" style="131" customWidth="1"/>
    <col min="13071" max="13071" width="9.08984375" style="131"/>
    <col min="13072" max="13072" width="11" style="131" bestFit="1" customWidth="1"/>
    <col min="13073" max="13312" width="9.08984375" style="131"/>
    <col min="13313" max="13313" width="11.90625" style="131" customWidth="1"/>
    <col min="13314" max="13326" width="9.6328125" style="131" customWidth="1"/>
    <col min="13327" max="13327" width="9.08984375" style="131"/>
    <col min="13328" max="13328" width="11" style="131" bestFit="1" customWidth="1"/>
    <col min="13329" max="13568" width="9.08984375" style="131"/>
    <col min="13569" max="13569" width="11.90625" style="131" customWidth="1"/>
    <col min="13570" max="13582" width="9.6328125" style="131" customWidth="1"/>
    <col min="13583" max="13583" width="9.08984375" style="131"/>
    <col min="13584" max="13584" width="11" style="131" bestFit="1" customWidth="1"/>
    <col min="13585" max="13824" width="9.08984375" style="131"/>
    <col min="13825" max="13825" width="11.90625" style="131" customWidth="1"/>
    <col min="13826" max="13838" width="9.6328125" style="131" customWidth="1"/>
    <col min="13839" max="13839" width="9.08984375" style="131"/>
    <col min="13840" max="13840" width="11" style="131" bestFit="1" customWidth="1"/>
    <col min="13841" max="14080" width="9.08984375" style="131"/>
    <col min="14081" max="14081" width="11.90625" style="131" customWidth="1"/>
    <col min="14082" max="14094" width="9.6328125" style="131" customWidth="1"/>
    <col min="14095" max="14095" width="9.08984375" style="131"/>
    <col min="14096" max="14096" width="11" style="131" bestFit="1" customWidth="1"/>
    <col min="14097" max="14336" width="9.08984375" style="131"/>
    <col min="14337" max="14337" width="11.90625" style="131" customWidth="1"/>
    <col min="14338" max="14350" width="9.6328125" style="131" customWidth="1"/>
    <col min="14351" max="14351" width="9.08984375" style="131"/>
    <col min="14352" max="14352" width="11" style="131" bestFit="1" customWidth="1"/>
    <col min="14353" max="14592" width="9.08984375" style="131"/>
    <col min="14593" max="14593" width="11.90625" style="131" customWidth="1"/>
    <col min="14594" max="14606" width="9.6328125" style="131" customWidth="1"/>
    <col min="14607" max="14607" width="9.08984375" style="131"/>
    <col min="14608" max="14608" width="11" style="131" bestFit="1" customWidth="1"/>
    <col min="14609" max="14848" width="9.08984375" style="131"/>
    <col min="14849" max="14849" width="11.90625" style="131" customWidth="1"/>
    <col min="14850" max="14862" width="9.6328125" style="131" customWidth="1"/>
    <col min="14863" max="14863" width="9.08984375" style="131"/>
    <col min="14864" max="14864" width="11" style="131" bestFit="1" customWidth="1"/>
    <col min="14865" max="15104" width="9.08984375" style="131"/>
    <col min="15105" max="15105" width="11.90625" style="131" customWidth="1"/>
    <col min="15106" max="15118" width="9.6328125" style="131" customWidth="1"/>
    <col min="15119" max="15119" width="9.08984375" style="131"/>
    <col min="15120" max="15120" width="11" style="131" bestFit="1" customWidth="1"/>
    <col min="15121" max="15360" width="9.08984375" style="131"/>
    <col min="15361" max="15361" width="11.90625" style="131" customWidth="1"/>
    <col min="15362" max="15374" width="9.6328125" style="131" customWidth="1"/>
    <col min="15375" max="15375" width="9.08984375" style="131"/>
    <col min="15376" max="15376" width="11" style="131" bestFit="1" customWidth="1"/>
    <col min="15377" max="15616" width="9.08984375" style="131"/>
    <col min="15617" max="15617" width="11.90625" style="131" customWidth="1"/>
    <col min="15618" max="15630" width="9.6328125" style="131" customWidth="1"/>
    <col min="15631" max="15631" width="9.08984375" style="131"/>
    <col min="15632" max="15632" width="11" style="131" bestFit="1" customWidth="1"/>
    <col min="15633" max="15872" width="9.08984375" style="131"/>
    <col min="15873" max="15873" width="11.90625" style="131" customWidth="1"/>
    <col min="15874" max="15886" width="9.6328125" style="131" customWidth="1"/>
    <col min="15887" max="15887" width="9.08984375" style="131"/>
    <col min="15888" max="15888" width="11" style="131" bestFit="1" customWidth="1"/>
    <col min="15889" max="16128" width="9.08984375" style="131"/>
    <col min="16129" max="16129" width="11.90625" style="131" customWidth="1"/>
    <col min="16130" max="16142" width="9.6328125" style="131" customWidth="1"/>
    <col min="16143" max="16143" width="9.08984375" style="131"/>
    <col min="16144" max="16144" width="11" style="131" bestFit="1" customWidth="1"/>
    <col min="16145" max="16384" width="9.08984375" style="131"/>
  </cols>
  <sheetData>
    <row r="1" spans="1:16" ht="21">
      <c r="A1" s="129" t="s">
        <v>115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30" t="s">
        <v>68</v>
      </c>
      <c r="M1" s="130"/>
      <c r="N1" s="130"/>
    </row>
    <row r="2" spans="1:16" ht="14.25" customHeight="1">
      <c r="A2" s="132" t="s">
        <v>69</v>
      </c>
      <c r="B2" s="133" t="s">
        <v>70</v>
      </c>
      <c r="C2" s="134"/>
      <c r="D2" s="134"/>
      <c r="E2" s="134"/>
      <c r="F2" s="134"/>
      <c r="G2" s="134"/>
      <c r="H2" s="134"/>
      <c r="I2" s="133" t="s">
        <v>71</v>
      </c>
      <c r="J2" s="134"/>
      <c r="K2" s="134"/>
      <c r="L2" s="134"/>
      <c r="M2" s="135"/>
      <c r="N2" s="136" t="s">
        <v>72</v>
      </c>
    </row>
    <row r="3" spans="1:16" ht="14.5" customHeight="1">
      <c r="A3" s="137"/>
      <c r="B3" s="138" t="s">
        <v>73</v>
      </c>
      <c r="C3" s="133" t="s">
        <v>74</v>
      </c>
      <c r="D3" s="134"/>
      <c r="E3" s="134"/>
      <c r="F3" s="134"/>
      <c r="G3" s="134"/>
      <c r="H3" s="134"/>
      <c r="I3" s="139" t="s">
        <v>73</v>
      </c>
      <c r="J3" s="140"/>
      <c r="K3" s="141"/>
      <c r="L3" s="138" t="s">
        <v>75</v>
      </c>
      <c r="M3" s="142" t="s">
        <v>76</v>
      </c>
      <c r="N3" s="143"/>
    </row>
    <row r="4" spans="1:16" ht="14.5" customHeight="1">
      <c r="A4" s="137"/>
      <c r="B4" s="143"/>
      <c r="C4" s="49" t="s">
        <v>77</v>
      </c>
      <c r="D4" s="49" t="s">
        <v>78</v>
      </c>
      <c r="E4" s="49" t="s">
        <v>79</v>
      </c>
      <c r="F4" s="49" t="s">
        <v>80</v>
      </c>
      <c r="G4" s="49" t="s">
        <v>81</v>
      </c>
      <c r="H4" s="49" t="s">
        <v>82</v>
      </c>
      <c r="I4" s="144"/>
      <c r="J4" s="145"/>
      <c r="K4" s="146"/>
      <c r="L4" s="143"/>
      <c r="M4" s="147"/>
      <c r="N4" s="143"/>
    </row>
    <row r="5" spans="1:16" ht="52.5" customHeight="1">
      <c r="A5" s="148"/>
      <c r="B5" s="149"/>
      <c r="C5" s="49"/>
      <c r="D5" s="49"/>
      <c r="E5" s="49"/>
      <c r="F5" s="49"/>
      <c r="G5" s="49"/>
      <c r="H5" s="49"/>
      <c r="I5" s="150" t="s">
        <v>83</v>
      </c>
      <c r="J5" s="151" t="s">
        <v>84</v>
      </c>
      <c r="K5" s="152" t="s">
        <v>85</v>
      </c>
      <c r="L5" s="149"/>
      <c r="M5" s="153" t="s">
        <v>81</v>
      </c>
      <c r="N5" s="149"/>
      <c r="P5" s="154" t="s">
        <v>116</v>
      </c>
    </row>
    <row r="6" spans="1:16" ht="40" customHeight="1">
      <c r="A6" s="104" t="s">
        <v>86</v>
      </c>
      <c r="B6" s="155">
        <f>ROUND('３表'!B6/'４表'!$P6*100000,1)</f>
        <v>10.3</v>
      </c>
      <c r="C6" s="156">
        <f>ROUND('３表'!C6/'４表'!$P6*100000,1)</f>
        <v>1551.3</v>
      </c>
      <c r="D6" s="156">
        <f>ROUND('３表'!D6/'４表'!$P6*100000,1)</f>
        <v>330</v>
      </c>
      <c r="E6" s="156">
        <f>ROUND('３表'!E6/'４表'!$P6*100000,1)</f>
        <v>2.1</v>
      </c>
      <c r="F6" s="156">
        <f>ROUND('３表'!F6/'４表'!$P6*100000,1)</f>
        <v>2.8</v>
      </c>
      <c r="G6" s="156">
        <f>ROUND('３表'!G6/'４表'!$P6*100000,1)</f>
        <v>331</v>
      </c>
      <c r="H6" s="156">
        <f>ROUND('３表'!H6/'４表'!$P6*100000,1)</f>
        <v>885.4</v>
      </c>
      <c r="I6" s="156">
        <f>ROUND('３表'!I6/'４表'!$P6*100000,1)</f>
        <v>91.3</v>
      </c>
      <c r="J6" s="156">
        <f>ROUND('３表'!J6/'４表'!$P6*100000,1)</f>
        <v>9.6</v>
      </c>
      <c r="K6" s="156">
        <f>ROUND('３表'!K6/'４表'!$P6*100000,1)</f>
        <v>81.7</v>
      </c>
      <c r="L6" s="156">
        <f>ROUND('３表'!L6/'４表'!$P6*100000,1)</f>
        <v>148.6</v>
      </c>
      <c r="M6" s="157">
        <f>ROUND('３表'!M6/'４表'!$P6*100000,1)</f>
        <v>10.6</v>
      </c>
      <c r="N6" s="158">
        <f>ROUND('３表'!N6/'４表'!$P6*100000,1)</f>
        <v>49.5</v>
      </c>
      <c r="P6" s="159">
        <v>1306000</v>
      </c>
    </row>
    <row r="7" spans="1:16" ht="40" customHeight="1">
      <c r="A7" s="108" t="s">
        <v>87</v>
      </c>
      <c r="B7" s="160">
        <f>ROUND('３表'!B7/'４表'!$P7*100000,1)</f>
        <v>10.4</v>
      </c>
      <c r="C7" s="157">
        <f>ROUND('３表'!C7/'４表'!$P7*100000,1)</f>
        <v>1609.5</v>
      </c>
      <c r="D7" s="157">
        <f>ROUND('３表'!D7/'４表'!$P7*100000,1)</f>
        <v>340.1</v>
      </c>
      <c r="E7" s="157">
        <f>ROUND('３表'!E7/'４表'!$P7*100000,1)</f>
        <v>2.4</v>
      </c>
      <c r="F7" s="157">
        <f>ROUND('３表'!F7/'４表'!$P7*100000,1)</f>
        <v>3</v>
      </c>
      <c r="G7" s="157">
        <f>ROUND('３表'!G7/'４表'!$P7*100000,1)</f>
        <v>335.7</v>
      </c>
      <c r="H7" s="157">
        <f>ROUND('３表'!H7/'４表'!$P7*100000,1)</f>
        <v>928.4</v>
      </c>
      <c r="I7" s="157">
        <f>ROUND('３表'!I7/'４表'!$P7*100000,1)</f>
        <v>90.1</v>
      </c>
      <c r="J7" s="157">
        <f>ROUND('３表'!J7/'４表'!$P7*100000,1)</f>
        <v>9.6999999999999993</v>
      </c>
      <c r="K7" s="157">
        <f>ROUND('３表'!K7/'４表'!$P7*100000,1)</f>
        <v>80.5</v>
      </c>
      <c r="L7" s="157">
        <f>ROUND('３表'!L7/'４表'!$P7*100000,1)</f>
        <v>149.30000000000001</v>
      </c>
      <c r="M7" s="157">
        <f>ROUND('３表'!M7/'４表'!$P7*100000,1)</f>
        <v>10.7</v>
      </c>
      <c r="N7" s="161">
        <f>ROUND('３表'!N7/'４表'!$P7*100000,1)</f>
        <v>49.9</v>
      </c>
      <c r="P7" s="159">
        <v>1189206</v>
      </c>
    </row>
    <row r="8" spans="1:16" ht="40" customHeight="1">
      <c r="A8" s="112" t="s">
        <v>88</v>
      </c>
      <c r="B8" s="162">
        <f>ROUND('３表'!B8/'４表'!$P8*100000,1)</f>
        <v>8.6</v>
      </c>
      <c r="C8" s="163">
        <f>ROUND('３表'!C8/'４表'!$P8*100000,1)</f>
        <v>957.6</v>
      </c>
      <c r="D8" s="163">
        <f>ROUND('３表'!D8/'４表'!$P8*100000,1)</f>
        <v>227.4</v>
      </c>
      <c r="E8" s="163">
        <f>ROUND('３表'!E8/'４表'!$P8*100000,1)</f>
        <v>0</v>
      </c>
      <c r="F8" s="163">
        <f>ROUND('３表'!F8/'４表'!$P8*100000,1)</f>
        <v>0</v>
      </c>
      <c r="G8" s="163">
        <f>ROUND('３表'!G8/'４表'!$P8*100000,1)</f>
        <v>283</v>
      </c>
      <c r="H8" s="163">
        <f>ROUND('３表'!H8/'４表'!$P8*100000,1)</f>
        <v>447.2</v>
      </c>
      <c r="I8" s="163">
        <f>ROUND('３表'!I8/'４表'!$P8*100000,1)</f>
        <v>103.5</v>
      </c>
      <c r="J8" s="163">
        <f>ROUND('３表'!J8/'４表'!$P8*100000,1)</f>
        <v>9.4</v>
      </c>
      <c r="K8" s="163">
        <f>ROUND('３表'!K8/'４表'!$P8*100000,1)</f>
        <v>94.1</v>
      </c>
      <c r="L8" s="163">
        <f>ROUND('３表'!L8/'４表'!$P8*100000,1)</f>
        <v>141.1</v>
      </c>
      <c r="M8" s="163">
        <f>ROUND('３表'!M8/'４表'!$P8*100000,1)</f>
        <v>9.4</v>
      </c>
      <c r="N8" s="164">
        <f>ROUND('３表'!N8/'４表'!$P8*100000,1)</f>
        <v>45.3</v>
      </c>
      <c r="P8" s="159">
        <v>116959</v>
      </c>
    </row>
    <row r="9" spans="1:16" ht="40" customHeight="1">
      <c r="A9" s="108" t="s">
        <v>89</v>
      </c>
      <c r="B9" s="165">
        <f>ROUND('３表'!B9/'４表'!$P9*100000,1)</f>
        <v>8.1</v>
      </c>
      <c r="C9" s="166">
        <f>ROUND('３表'!C9/'４表'!$P9*100000,1)</f>
        <v>1428.6</v>
      </c>
      <c r="D9" s="166">
        <f>ROUND('３表'!D9/'４表'!$P9*100000,1)</f>
        <v>306.89999999999998</v>
      </c>
      <c r="E9" s="166">
        <f>ROUND('３表'!E9/'４表'!$P9*100000,1)</f>
        <v>1.2</v>
      </c>
      <c r="F9" s="166">
        <f>ROUND('３表'!F9/'４表'!$P9*100000,1)</f>
        <v>0</v>
      </c>
      <c r="G9" s="166">
        <f>ROUND('３表'!G9/'４表'!$P9*100000,1)</f>
        <v>302</v>
      </c>
      <c r="H9" s="166">
        <f>ROUND('３表'!H9/'４表'!$P9*100000,1)</f>
        <v>818.5</v>
      </c>
      <c r="I9" s="166">
        <f>ROUND('３表'!I9/'４表'!$P9*100000,1)</f>
        <v>95.1</v>
      </c>
      <c r="J9" s="166">
        <f>ROUND('３表'!J9/'４表'!$P9*100000,1)</f>
        <v>12.1</v>
      </c>
      <c r="K9" s="166">
        <f>ROUND('３表'!K9/'４表'!$P9*100000,1)</f>
        <v>83</v>
      </c>
      <c r="L9" s="167">
        <f>ROUND('３表'!L9/'４表'!$P9*100000,1)</f>
        <v>189.7</v>
      </c>
      <c r="M9" s="166">
        <f>ROUND('３表'!M9/'４表'!$P9*100000,1)</f>
        <v>12.6</v>
      </c>
      <c r="N9" s="168">
        <f>ROUND('３表'!N9/'４表'!$P9*100000,1)</f>
        <v>49.4</v>
      </c>
      <c r="P9" s="159">
        <v>505948</v>
      </c>
    </row>
    <row r="10" spans="1:16" ht="40" customHeight="1">
      <c r="A10" s="108" t="s">
        <v>90</v>
      </c>
      <c r="B10" s="165">
        <f>ROUND('３表'!B10/'４表'!$P10*100000,1)</f>
        <v>19.100000000000001</v>
      </c>
      <c r="C10" s="166">
        <f>ROUND('３表'!C10/'４表'!$P10*100000,1)</f>
        <v>1473.1</v>
      </c>
      <c r="D10" s="166">
        <f>ROUND('３表'!D10/'４表'!$P10*100000,1)</f>
        <v>233.5</v>
      </c>
      <c r="E10" s="166">
        <f>ROUND('３表'!E10/'４表'!$P10*100000,1)</f>
        <v>2.7</v>
      </c>
      <c r="F10" s="166">
        <f>ROUND('３表'!F10/'４表'!$P10*100000,1)</f>
        <v>0</v>
      </c>
      <c r="G10" s="166">
        <f>ROUND('３表'!G10/'４表'!$P10*100000,1)</f>
        <v>383.9</v>
      </c>
      <c r="H10" s="166">
        <f>ROUND('３表'!H10/'４表'!$P10*100000,1)</f>
        <v>852.9</v>
      </c>
      <c r="I10" s="166">
        <f>ROUND('３表'!I10/'４表'!$P10*100000,1)</f>
        <v>75.599999999999994</v>
      </c>
      <c r="J10" s="166">
        <f>ROUND('３表'!J10/'４表'!$P10*100000,1)</f>
        <v>12.3</v>
      </c>
      <c r="K10" s="166">
        <f>ROUND('３表'!K10/'４表'!$P10*100000,1)</f>
        <v>63.3</v>
      </c>
      <c r="L10" s="166">
        <f>ROUND('３表'!L10/'４表'!$P10*100000,1)</f>
        <v>160.69999999999999</v>
      </c>
      <c r="M10" s="166">
        <f>ROUND('３表'!M10/'４表'!$P10*100000,1)</f>
        <v>0</v>
      </c>
      <c r="N10" s="168">
        <f>ROUND('３表'!N10/'４表'!$P10*100000,1)</f>
        <v>55.8</v>
      </c>
      <c r="P10" s="159">
        <v>146903</v>
      </c>
    </row>
    <row r="11" spans="1:16" ht="40" customHeight="1">
      <c r="A11" s="108" t="s">
        <v>91</v>
      </c>
      <c r="B11" s="165">
        <f>ROUND('３表'!B11/'４表'!$P11*100000,1)</f>
        <v>10.3</v>
      </c>
      <c r="C11" s="166">
        <f>ROUND('３表'!C11/'４表'!$P11*100000,1)</f>
        <v>2118.6999999999998</v>
      </c>
      <c r="D11" s="166">
        <f>ROUND('３表'!D11/'４表'!$P11*100000,1)</f>
        <v>392.5</v>
      </c>
      <c r="E11" s="166">
        <f>ROUND('３表'!E11/'４表'!$P11*100000,1)</f>
        <v>5.9</v>
      </c>
      <c r="F11" s="166">
        <f>ROUND('３表'!F11/'４表'!$P11*100000,1)</f>
        <v>7.4</v>
      </c>
      <c r="G11" s="166">
        <f>ROUND('３表'!G11/'４表'!$P11*100000,1)</f>
        <v>262.60000000000002</v>
      </c>
      <c r="H11" s="166">
        <f>ROUND('３表'!H11/'４表'!$P11*100000,1)</f>
        <v>1450.3</v>
      </c>
      <c r="I11" s="166">
        <f>ROUND('３表'!I11/'４表'!$P11*100000,1)</f>
        <v>107.7</v>
      </c>
      <c r="J11" s="166">
        <f>ROUND('３表'!J11/'４表'!$P11*100000,1)</f>
        <v>11.8</v>
      </c>
      <c r="K11" s="166">
        <f>ROUND('３表'!K11/'４表'!$P11*100000,1)</f>
        <v>95.9</v>
      </c>
      <c r="L11" s="166">
        <f>ROUND('３表'!L11/'４表'!$P11*100000,1)</f>
        <v>194.8</v>
      </c>
      <c r="M11" s="166">
        <f>ROUND('３表'!M11/'４表'!$P11*100000,1)</f>
        <v>17.7</v>
      </c>
      <c r="N11" s="168">
        <f>ROUND('３表'!N11/'４表'!$P11*100000,1)</f>
        <v>59</v>
      </c>
      <c r="P11" s="159">
        <v>67779</v>
      </c>
    </row>
    <row r="12" spans="1:16" ht="40" customHeight="1">
      <c r="A12" s="108" t="s">
        <v>92</v>
      </c>
      <c r="B12" s="165">
        <f>ROUND('３表'!B12/'４表'!$P12*100000,1)</f>
        <v>16.3</v>
      </c>
      <c r="C12" s="166">
        <f>ROUND('３表'!C12/'４表'!$P12*100000,1)</f>
        <v>2649.1</v>
      </c>
      <c r="D12" s="166">
        <f>ROUND('３表'!D12/'４表'!$P12*100000,1)</f>
        <v>884.1</v>
      </c>
      <c r="E12" s="166">
        <f>ROUND('３表'!E12/'４表'!$P12*100000,1)</f>
        <v>6.5</v>
      </c>
      <c r="F12" s="166">
        <f>ROUND('３表'!F12/'４表'!$P12*100000,1)</f>
        <v>0</v>
      </c>
      <c r="G12" s="166">
        <f>ROUND('３表'!G12/'４表'!$P12*100000,1)</f>
        <v>828.7</v>
      </c>
      <c r="H12" s="166">
        <f>ROUND('３表'!H12/'４表'!$P12*100000,1)</f>
        <v>929.8</v>
      </c>
      <c r="I12" s="166">
        <f>ROUND('３表'!I12/'４表'!$P12*100000,1)</f>
        <v>137</v>
      </c>
      <c r="J12" s="166">
        <f>ROUND('３表'!J12/'４表'!$P12*100000,1)</f>
        <v>3.3</v>
      </c>
      <c r="K12" s="166">
        <f>ROUND('３表'!K12/'４表'!$P12*100000,1)</f>
        <v>133.80000000000001</v>
      </c>
      <c r="L12" s="166">
        <f>ROUND('３表'!L12/'４表'!$P12*100000,1)</f>
        <v>32.6</v>
      </c>
      <c r="M12" s="166">
        <f>ROUND('３表'!M12/'４表'!$P12*100000,1)</f>
        <v>0</v>
      </c>
      <c r="N12" s="168">
        <f>ROUND('３表'!N12/'４表'!$P12*100000,1)</f>
        <v>52.2</v>
      </c>
      <c r="P12" s="159">
        <v>30652</v>
      </c>
    </row>
    <row r="13" spans="1:16" ht="40" customHeight="1">
      <c r="A13" s="108" t="s">
        <v>93</v>
      </c>
      <c r="B13" s="165">
        <f>ROUND('３表'!B13/'４表'!$P13*100000,1)</f>
        <v>9.6999999999999993</v>
      </c>
      <c r="C13" s="166">
        <f>ROUND('３表'!C13/'４表'!$P13*100000,1)</f>
        <v>1899.3</v>
      </c>
      <c r="D13" s="166">
        <f>ROUND('３表'!D13/'４表'!$P13*100000,1)</f>
        <v>635.5</v>
      </c>
      <c r="E13" s="166">
        <f>ROUND('３表'!E13/'４表'!$P13*100000,1)</f>
        <v>1.8</v>
      </c>
      <c r="F13" s="166">
        <f>ROUND('３表'!F13/'４表'!$P13*100000,1)</f>
        <v>2.6</v>
      </c>
      <c r="G13" s="166">
        <f>ROUND('３表'!G13/'４表'!$P13*100000,1)</f>
        <v>249.4</v>
      </c>
      <c r="H13" s="166">
        <f>ROUND('３表'!H13/'４表'!$P13*100000,1)</f>
        <v>1010</v>
      </c>
      <c r="I13" s="166">
        <f>ROUND('３表'!I13/'４表'!$P13*100000,1)</f>
        <v>72.3</v>
      </c>
      <c r="J13" s="166">
        <f>ROUND('３表'!J13/'４表'!$P13*100000,1)</f>
        <v>8.8000000000000007</v>
      </c>
      <c r="K13" s="166">
        <f>ROUND('３表'!K13/'４表'!$P13*100000,1)</f>
        <v>63.5</v>
      </c>
      <c r="L13" s="166">
        <f>ROUND('３表'!L13/'４表'!$P13*100000,1)</f>
        <v>141.9</v>
      </c>
      <c r="M13" s="166">
        <f>ROUND('３表'!M13/'４表'!$P13*100000,1)</f>
        <v>7.1</v>
      </c>
      <c r="N13" s="168">
        <f>ROUND('３表'!N13/'４表'!$P13*100000,1)</f>
        <v>45.8</v>
      </c>
      <c r="P13" s="159">
        <v>113462</v>
      </c>
    </row>
    <row r="14" spans="1:16" ht="40" customHeight="1">
      <c r="A14" s="108" t="s">
        <v>94</v>
      </c>
      <c r="B14" s="165">
        <f>ROUND('３表'!B14/'４表'!$P14*100000,1)</f>
        <v>9.8000000000000007</v>
      </c>
      <c r="C14" s="166">
        <f>ROUND('３表'!C14/'４表'!$P14*100000,1)</f>
        <v>1420.3</v>
      </c>
      <c r="D14" s="166">
        <f>ROUND('３表'!D14/'４表'!$P14*100000,1)</f>
        <v>253.6</v>
      </c>
      <c r="E14" s="166">
        <f>ROUND('３表'!E14/'４表'!$P14*100000,1)</f>
        <v>2</v>
      </c>
      <c r="F14" s="166">
        <f>ROUND('３表'!F14/'４表'!$P14*100000,1)</f>
        <v>0</v>
      </c>
      <c r="G14" s="166">
        <f>ROUND('３表'!G14/'４表'!$P14*100000,1)</f>
        <v>367.8</v>
      </c>
      <c r="H14" s="166">
        <f>ROUND('３表'!H14/'４表'!$P14*100000,1)</f>
        <v>797</v>
      </c>
      <c r="I14" s="166">
        <f>ROUND('３表'!I14/'４表'!$P14*100000,1)</f>
        <v>81</v>
      </c>
      <c r="J14" s="166">
        <f>ROUND('３表'!J14/'４表'!$P14*100000,1)</f>
        <v>2</v>
      </c>
      <c r="K14" s="166">
        <f>ROUND('３表'!K14/'４表'!$P14*100000,1)</f>
        <v>79</v>
      </c>
      <c r="L14" s="166">
        <f>ROUND('３表'!L14/'４表'!$P14*100000,1)</f>
        <v>29.3</v>
      </c>
      <c r="M14" s="166">
        <f>ROUND('３表'!M14/'４表'!$P14*100000,1)</f>
        <v>0</v>
      </c>
      <c r="N14" s="168">
        <f>ROUND('３表'!N14/'４表'!$P14*100000,1)</f>
        <v>49.8</v>
      </c>
      <c r="P14" s="159">
        <v>102511</v>
      </c>
    </row>
    <row r="15" spans="1:16" ht="40" customHeight="1">
      <c r="A15" s="108" t="s">
        <v>95</v>
      </c>
      <c r="B15" s="165">
        <f>ROUND('３表'!B15/'４表'!$P15*100000,1)</f>
        <v>15.3</v>
      </c>
      <c r="C15" s="166">
        <f>ROUND('３表'!C15/'４表'!$P15*100000,1)</f>
        <v>2310.3000000000002</v>
      </c>
      <c r="D15" s="166">
        <f>ROUND('３表'!D15/'４表'!$P15*100000,1)</f>
        <v>654.20000000000005</v>
      </c>
      <c r="E15" s="166">
        <f>ROUND('３表'!E15/'４表'!$P15*100000,1)</f>
        <v>0</v>
      </c>
      <c r="F15" s="166">
        <f>ROUND('３表'!F15/'４表'!$P15*100000,1)</f>
        <v>20.399999999999999</v>
      </c>
      <c r="G15" s="166">
        <f>ROUND('３表'!G15/'４表'!$P15*100000,1)</f>
        <v>452.3</v>
      </c>
      <c r="H15" s="166">
        <f>ROUND('３表'!H15/'４表'!$P15*100000,1)</f>
        <v>1183.3</v>
      </c>
      <c r="I15" s="166">
        <f>ROUND('３表'!I15/'４表'!$P15*100000,1)</f>
        <v>127.8</v>
      </c>
      <c r="J15" s="166">
        <f>ROUND('３表'!J15/'４表'!$P15*100000,1)</f>
        <v>7.7</v>
      </c>
      <c r="K15" s="166">
        <f>ROUND('３表'!K15/'４表'!$P15*100000,1)</f>
        <v>120.1</v>
      </c>
      <c r="L15" s="166">
        <f>ROUND('３表'!L15/'４表'!$P15*100000,1)</f>
        <v>102.2</v>
      </c>
      <c r="M15" s="166">
        <f>ROUND('３表'!M15/'４表'!$P15*100000,1)</f>
        <v>0</v>
      </c>
      <c r="N15" s="168">
        <f>ROUND('３表'!N15/'４表'!$P15*100000,1)</f>
        <v>61.3</v>
      </c>
      <c r="P15" s="159">
        <v>39129</v>
      </c>
    </row>
    <row r="16" spans="1:16" ht="40" customHeight="1">
      <c r="A16" s="108" t="s">
        <v>96</v>
      </c>
      <c r="B16" s="165">
        <f>ROUND('３表'!B16/'４表'!$P16*100000,1)</f>
        <v>2.9</v>
      </c>
      <c r="C16" s="166">
        <f>ROUND('３表'!C16/'４表'!$P16*100000,1)</f>
        <v>841.2</v>
      </c>
      <c r="D16" s="166">
        <f>ROUND('３表'!D16/'４表'!$P16*100000,1)</f>
        <v>0</v>
      </c>
      <c r="E16" s="166">
        <f>ROUND('３表'!E16/'４表'!$P16*100000,1)</f>
        <v>0</v>
      </c>
      <c r="F16" s="166">
        <f>ROUND('３表'!F16/'４表'!$P16*100000,1)</f>
        <v>0</v>
      </c>
      <c r="G16" s="166">
        <f>ROUND('３表'!G16/'４表'!$P16*100000,1)</f>
        <v>632.4</v>
      </c>
      <c r="H16" s="166">
        <f>ROUND('３表'!H16/'４表'!$P16*100000,1)</f>
        <v>208.9</v>
      </c>
      <c r="I16" s="166">
        <f>ROUND('３表'!I16/'４表'!$P16*100000,1)</f>
        <v>81.2</v>
      </c>
      <c r="J16" s="166">
        <f>ROUND('３表'!J16/'４表'!$P16*100000,1)</f>
        <v>5.8</v>
      </c>
      <c r="K16" s="166">
        <f>ROUND('３表'!K16/'４表'!$P16*100000,1)</f>
        <v>75.400000000000006</v>
      </c>
      <c r="L16" s="166">
        <f>ROUND('３表'!L16/'４表'!$P16*100000,1)</f>
        <v>95.7</v>
      </c>
      <c r="M16" s="166">
        <f>ROUND('３表'!M16/'４表'!$P16*100000,1)</f>
        <v>55.1</v>
      </c>
      <c r="N16" s="168">
        <f>ROUND('３表'!N16/'４表'!$P16*100000,1)</f>
        <v>40.6</v>
      </c>
      <c r="P16" s="159">
        <v>34474</v>
      </c>
    </row>
    <row r="17" spans="1:16" ht="40" customHeight="1">
      <c r="A17" s="108" t="s">
        <v>97</v>
      </c>
      <c r="B17" s="165">
        <f>ROUND('３表'!B17/'４表'!$P17*100000,1)</f>
        <v>9.9</v>
      </c>
      <c r="C17" s="166">
        <f>ROUND('３表'!C17/'４表'!$P17*100000,1)</f>
        <v>1469.7</v>
      </c>
      <c r="D17" s="166">
        <f>ROUND('３表'!D17/'４表'!$P17*100000,1)</f>
        <v>414.2</v>
      </c>
      <c r="E17" s="166">
        <f>ROUND('３表'!E17/'４表'!$P17*100000,1)</f>
        <v>5</v>
      </c>
      <c r="F17" s="166">
        <f>ROUND('３表'!F17/'４表'!$P17*100000,1)</f>
        <v>0</v>
      </c>
      <c r="G17" s="166">
        <f>ROUND('３表'!G17/'４表'!$P17*100000,1)</f>
        <v>400.6</v>
      </c>
      <c r="H17" s="166">
        <f>ROUND('３表'!H17/'４表'!$P17*100000,1)</f>
        <v>649.9</v>
      </c>
      <c r="I17" s="166">
        <f>ROUND('３表'!I17/'４表'!$P17*100000,1)</f>
        <v>65.7</v>
      </c>
      <c r="J17" s="166">
        <f>ROUND('３表'!J17/'４表'!$P17*100000,1)</f>
        <v>3.7</v>
      </c>
      <c r="K17" s="166">
        <f>ROUND('３表'!K17/'４表'!$P17*100000,1)</f>
        <v>62</v>
      </c>
      <c r="L17" s="166">
        <f>ROUND('３表'!L17/'４表'!$P17*100000,1)</f>
        <v>65.7</v>
      </c>
      <c r="M17" s="166">
        <f>ROUND('３表'!M17/'４表'!$P17*100000,1)</f>
        <v>14.9</v>
      </c>
      <c r="N17" s="168">
        <f>ROUND('３表'!N17/'４表'!$P17*100000,1)</f>
        <v>40.9</v>
      </c>
      <c r="P17" s="159">
        <v>80628</v>
      </c>
    </row>
    <row r="18" spans="1:16" ht="40" customHeight="1">
      <c r="A18" s="108" t="s">
        <v>98</v>
      </c>
      <c r="B18" s="165">
        <f>ROUND('３表'!B18/'４表'!$P18*100000,1)</f>
        <v>8.8000000000000007</v>
      </c>
      <c r="C18" s="166">
        <f>ROUND('３表'!C18/'４表'!$P18*100000,1)</f>
        <v>848.4</v>
      </c>
      <c r="D18" s="166">
        <f>ROUND('３表'!D18/'４表'!$P18*100000,1)</f>
        <v>0</v>
      </c>
      <c r="E18" s="166">
        <f>ROUND('３表'!E18/'４表'!$P18*100000,1)</f>
        <v>5.9</v>
      </c>
      <c r="F18" s="166">
        <f>ROUND('３表'!F18/'４表'!$P18*100000,1)</f>
        <v>0</v>
      </c>
      <c r="G18" s="166">
        <f>ROUND('３表'!G18/'４表'!$P18*100000,1)</f>
        <v>264.2</v>
      </c>
      <c r="H18" s="166">
        <f>ROUND('３表'!H18/'４表'!$P18*100000,1)</f>
        <v>578.29999999999995</v>
      </c>
      <c r="I18" s="166">
        <f>ROUND('３表'!I18/'４表'!$P18*100000,1)</f>
        <v>114.5</v>
      </c>
      <c r="J18" s="166">
        <f>ROUND('３表'!J18/'４表'!$P18*100000,1)</f>
        <v>2.9</v>
      </c>
      <c r="K18" s="166">
        <f>ROUND('３表'!K18/'４表'!$P18*100000,1)</f>
        <v>111.6</v>
      </c>
      <c r="L18" s="166">
        <f>ROUND('３表'!L18/'４表'!$P18*100000,1)</f>
        <v>55.8</v>
      </c>
      <c r="M18" s="166">
        <f>ROUND('３表'!M18/'４表'!$P18*100000,1)</f>
        <v>0</v>
      </c>
      <c r="N18" s="168">
        <f>ROUND('３表'!N18/'４表'!$P18*100000,1)</f>
        <v>52.8</v>
      </c>
      <c r="P18" s="159">
        <v>34064</v>
      </c>
    </row>
    <row r="19" spans="1:16" ht="40" customHeight="1">
      <c r="A19" s="108" t="s">
        <v>99</v>
      </c>
      <c r="B19" s="165">
        <f>ROUND('３表'!B19/'４表'!$P19*100000,1)</f>
        <v>11.9</v>
      </c>
      <c r="C19" s="166">
        <f>ROUND('３表'!C19/'４表'!$P19*100000,1)</f>
        <v>3627.9</v>
      </c>
      <c r="D19" s="166">
        <f>ROUND('３表'!D19/'４表'!$P19*100000,1)</f>
        <v>118.8</v>
      </c>
      <c r="E19" s="166">
        <f>ROUND('３表'!E19/'４表'!$P19*100000,1)</f>
        <v>5.9</v>
      </c>
      <c r="F19" s="166">
        <f>ROUND('３表'!F19/'４表'!$P19*100000,1)</f>
        <v>59.4</v>
      </c>
      <c r="G19" s="166">
        <f>ROUND('３表'!G19/'４表'!$P19*100000,1)</f>
        <v>0</v>
      </c>
      <c r="H19" s="166">
        <f>ROUND('３表'!H19/'４表'!$P19*100000,1)</f>
        <v>3443.7</v>
      </c>
      <c r="I19" s="166">
        <f>ROUND('３表'!I19/'４表'!$P19*100000,1)</f>
        <v>89.1</v>
      </c>
      <c r="J19" s="166">
        <f>ROUND('３表'!J19/'４表'!$P19*100000,1)</f>
        <v>17.8</v>
      </c>
      <c r="K19" s="166">
        <f>ROUND('３表'!K19/'４表'!$P19*100000,1)</f>
        <v>71.3</v>
      </c>
      <c r="L19" s="166">
        <f>ROUND('３表'!L19/'４表'!$P19*100000,1)</f>
        <v>303.10000000000002</v>
      </c>
      <c r="M19" s="166">
        <f>ROUND('３表'!M19/'４表'!$P19*100000,1)</f>
        <v>35.700000000000003</v>
      </c>
      <c r="N19" s="168">
        <f>ROUND('３表'!N19/'４表'!$P19*100000,1)</f>
        <v>38.6</v>
      </c>
      <c r="P19" s="159">
        <v>33656</v>
      </c>
    </row>
    <row r="20" spans="1:16" ht="40" customHeight="1">
      <c r="A20" s="116" t="s">
        <v>100</v>
      </c>
      <c r="B20" s="169">
        <f>ROUND('３表'!B20/'４表'!$P20*100000,1)</f>
        <v>0</v>
      </c>
      <c r="C20" s="170">
        <f>ROUND('３表'!C20/'４表'!$P20*100000,1)</f>
        <v>0</v>
      </c>
      <c r="D20" s="170">
        <f>ROUND('３表'!D20/'４表'!$P20*100000,1)</f>
        <v>0</v>
      </c>
      <c r="E20" s="170">
        <f>ROUND('３表'!E20/'４表'!$P20*100000,1)</f>
        <v>0</v>
      </c>
      <c r="F20" s="170">
        <f>ROUND('３表'!F20/'４表'!$P20*100000,1)</f>
        <v>0</v>
      </c>
      <c r="G20" s="170">
        <f>ROUND('３表'!G20/'４表'!$P20*100000,1)</f>
        <v>0</v>
      </c>
      <c r="H20" s="170">
        <f>ROUND('３表'!H20/'４表'!$P20*100000,1)</f>
        <v>0</v>
      </c>
      <c r="I20" s="170">
        <f>ROUND('３表'!I20/'４表'!$P20*100000,1)</f>
        <v>96.3</v>
      </c>
      <c r="J20" s="170">
        <f>ROUND('３表'!J20/'４表'!$P20*100000,1)</f>
        <v>0</v>
      </c>
      <c r="K20" s="170">
        <f>ROUND('３表'!K20/'４表'!$P20*100000,1)</f>
        <v>96.3</v>
      </c>
      <c r="L20" s="170">
        <f>ROUND('３表'!L20/'４表'!$P20*100000,1)</f>
        <v>0</v>
      </c>
      <c r="M20" s="170">
        <f>ROUND('３表'!M20/'４表'!$P20*100000,1)</f>
        <v>0</v>
      </c>
      <c r="N20" s="171">
        <f>ROUND('３表'!N20/'４表'!$P20*100000,1)</f>
        <v>32.1</v>
      </c>
      <c r="P20" s="159">
        <v>6230</v>
      </c>
    </row>
    <row r="21" spans="1:16" s="175" customFormat="1" ht="40" customHeight="1">
      <c r="A21" s="120" t="s">
        <v>101</v>
      </c>
      <c r="B21" s="172">
        <f>ROUND('３表'!B21/'４表'!$P21*100000,1)</f>
        <v>14.5</v>
      </c>
      <c r="C21" s="173">
        <f>ROUND('３表'!C21/'４表'!$P21*100000,1)</f>
        <v>1114.5999999999999</v>
      </c>
      <c r="D21" s="173">
        <f>ROUND('３表'!D21/'４表'!$P21*100000,1)</f>
        <v>0</v>
      </c>
      <c r="E21" s="170">
        <f>ROUND('３表'!E21/'４表'!$P21*100000,1)</f>
        <v>0</v>
      </c>
      <c r="F21" s="170">
        <f>ROUND('３表'!F21/'４表'!$P21*100000,1)</f>
        <v>0</v>
      </c>
      <c r="G21" s="170">
        <f>ROUND('３表'!G21/'４表'!$P21*100000,1)</f>
        <v>434.3</v>
      </c>
      <c r="H21" s="173">
        <f>ROUND('３表'!H21/'４表'!$P21*100000,1)</f>
        <v>680.4</v>
      </c>
      <c r="I21" s="173">
        <f>ROUND('３表'!I21/'４表'!$P21*100000,1)</f>
        <v>159.19999999999999</v>
      </c>
      <c r="J21" s="173">
        <f>ROUND('３表'!J21/'４表'!$P21*100000,1)</f>
        <v>43.4</v>
      </c>
      <c r="K21" s="173">
        <f>ROUND('３表'!K21/'４表'!$P21*100000,1)</f>
        <v>115.8</v>
      </c>
      <c r="L21" s="173">
        <f>ROUND('３表'!L21/'４表'!$P21*100000,1)</f>
        <v>463.2</v>
      </c>
      <c r="M21" s="173">
        <f>ROUND('３表'!M21/'４表'!$P21*100000,1)</f>
        <v>0</v>
      </c>
      <c r="N21" s="174">
        <f>ROUND('３表'!N21/'４表'!$P21*100000,1)</f>
        <v>57.9</v>
      </c>
      <c r="P21" s="159">
        <v>6908</v>
      </c>
    </row>
    <row r="22" spans="1:16" ht="40" customHeight="1">
      <c r="A22" s="121" t="s">
        <v>102</v>
      </c>
      <c r="B22" s="176">
        <f>ROUND('３表'!B22/'４表'!$P22*100000,1)</f>
        <v>6.8</v>
      </c>
      <c r="C22" s="167">
        <f>ROUND('３表'!C22/'４表'!$P22*100000,1)</f>
        <v>711.4</v>
      </c>
      <c r="D22" s="167">
        <f>ROUND('３表'!D22/'４表'!$P22*100000,1)</f>
        <v>520.79999999999995</v>
      </c>
      <c r="E22" s="167">
        <f>ROUND('３表'!E22/'４表'!$P22*100000,1)</f>
        <v>0</v>
      </c>
      <c r="F22" s="167">
        <f>ROUND('３表'!F22/'４表'!$P22*100000,1)</f>
        <v>0</v>
      </c>
      <c r="G22" s="167">
        <f>ROUND('３表'!G22/'４表'!$P22*100000,1)</f>
        <v>190.6</v>
      </c>
      <c r="H22" s="167">
        <f>ROUND('３表'!H22/'４表'!$P22*100000,1)</f>
        <v>0</v>
      </c>
      <c r="I22" s="167">
        <f>ROUND('３表'!I22/'４表'!$P22*100000,1)</f>
        <v>91.9</v>
      </c>
      <c r="J22" s="167">
        <f>ROUND('３表'!J22/'４表'!$P22*100000,1)</f>
        <v>6.8</v>
      </c>
      <c r="K22" s="167">
        <f>ROUND('３表'!K22/'４表'!$P22*100000,1)</f>
        <v>85.1</v>
      </c>
      <c r="L22" s="167">
        <f>ROUND('３表'!L22/'４表'!$P22*100000,1)</f>
        <v>129.4</v>
      </c>
      <c r="M22" s="167">
        <f>ROUND('３表'!M22/'４表'!$P22*100000,1)</f>
        <v>0</v>
      </c>
      <c r="N22" s="177">
        <f>ROUND('３表'!N22/'４表'!$P22*100000,1)</f>
        <v>51.1</v>
      </c>
      <c r="P22" s="159">
        <v>29377</v>
      </c>
    </row>
    <row r="23" spans="1:16" ht="40" customHeight="1">
      <c r="A23" s="121" t="s">
        <v>103</v>
      </c>
      <c r="B23" s="165">
        <f>ROUND('３表'!B23/'４表'!$P23*100000,1)</f>
        <v>4.9000000000000004</v>
      </c>
      <c r="C23" s="166">
        <f>ROUND('３表'!C23/'４表'!$P23*100000,1)</f>
        <v>1051.9000000000001</v>
      </c>
      <c r="D23" s="166">
        <f>ROUND('３表'!D23/'４表'!$P23*100000,1)</f>
        <v>558.1</v>
      </c>
      <c r="E23" s="166">
        <f>ROUND('３表'!E23/'４表'!$P23*100000,1)</f>
        <v>0</v>
      </c>
      <c r="F23" s="166">
        <f>ROUND('３表'!F23/'４表'!$P23*100000,1)</f>
        <v>0</v>
      </c>
      <c r="G23" s="166">
        <f>ROUND('３表'!G23/'４表'!$P23*100000,1)</f>
        <v>493.9</v>
      </c>
      <c r="H23" s="166">
        <f>ROUND('３表'!H23/'４表'!$P23*100000,1)</f>
        <v>0</v>
      </c>
      <c r="I23" s="166">
        <f>ROUND('３表'!I23/'４表'!$P23*100000,1)</f>
        <v>79</v>
      </c>
      <c r="J23" s="166">
        <f>ROUND('３表'!J23/'４表'!$P23*100000,1)</f>
        <v>9.9</v>
      </c>
      <c r="K23" s="166">
        <f>ROUND('３表'!K23/'４表'!$P23*100000,1)</f>
        <v>69.099999999999994</v>
      </c>
      <c r="L23" s="166">
        <f>ROUND('３表'!L23/'４表'!$P23*100000,1)</f>
        <v>123.5</v>
      </c>
      <c r="M23" s="166">
        <f>ROUND('３表'!M23/'４表'!$P23*100000,1)</f>
        <v>0</v>
      </c>
      <c r="N23" s="168">
        <f>ROUND('３表'!N23/'４表'!$P23*100000,1)</f>
        <v>34.6</v>
      </c>
      <c r="P23" s="159">
        <v>20249</v>
      </c>
    </row>
    <row r="24" spans="1:16" ht="40" customHeight="1">
      <c r="A24" s="120" t="s">
        <v>104</v>
      </c>
      <c r="B24" s="169">
        <f>ROUND('３表'!B24/'４表'!$P24*100000,1)</f>
        <v>6.8</v>
      </c>
      <c r="C24" s="170">
        <f>ROUND('３表'!C24/'４表'!$P24*100000,1)</f>
        <v>625.6</v>
      </c>
      <c r="D24" s="170">
        <f>ROUND('３表'!D24/'４表'!$P24*100000,1)</f>
        <v>0</v>
      </c>
      <c r="E24" s="170">
        <f>ROUND('３表'!E24/'４表'!$P24*100000,1)</f>
        <v>0</v>
      </c>
      <c r="F24" s="170">
        <f>ROUND('３表'!F24/'４表'!$P24*100000,1)</f>
        <v>0</v>
      </c>
      <c r="G24" s="170">
        <f>ROUND('３表'!G24/'４表'!$P24*100000,1)</f>
        <v>272</v>
      </c>
      <c r="H24" s="170">
        <f>ROUND('３表'!H24/'４表'!$P24*100000,1)</f>
        <v>353.6</v>
      </c>
      <c r="I24" s="170">
        <f>ROUND('３表'!I24/'４表'!$P24*100000,1)</f>
        <v>95.2</v>
      </c>
      <c r="J24" s="170">
        <f>ROUND('３表'!J24/'４表'!$P24*100000,1)</f>
        <v>6.8</v>
      </c>
      <c r="K24" s="170">
        <f>ROUND('３表'!K24/'４表'!$P24*100000,1)</f>
        <v>88.4</v>
      </c>
      <c r="L24" s="170">
        <f>ROUND('３表'!L24/'４表'!$P24*100000,1)</f>
        <v>129.19999999999999</v>
      </c>
      <c r="M24" s="170">
        <f>ROUND('３表'!M24/'４表'!$P24*100000,1)</f>
        <v>0</v>
      </c>
      <c r="N24" s="171">
        <f>ROUND('３表'!N24/'４表'!$P24*100000,1)</f>
        <v>47.6</v>
      </c>
      <c r="P24" s="159">
        <v>14707</v>
      </c>
    </row>
    <row r="25" spans="1:16" ht="40" customHeight="1">
      <c r="A25" s="120" t="s">
        <v>105</v>
      </c>
      <c r="B25" s="169">
        <f>ROUND('３表'!B25/'４表'!$P25*100000,1)</f>
        <v>0</v>
      </c>
      <c r="C25" s="170">
        <f>ROUND('３表'!C25/'４表'!$P25*100000,1)</f>
        <v>0</v>
      </c>
      <c r="D25" s="170">
        <f>ROUND('３表'!D25/'４表'!$P25*100000,1)</f>
        <v>0</v>
      </c>
      <c r="E25" s="170">
        <f>ROUND('３表'!E25/'４表'!$P25*100000,1)</f>
        <v>0</v>
      </c>
      <c r="F25" s="170">
        <f>ROUND('３表'!F25/'４表'!$P25*100000,1)</f>
        <v>0</v>
      </c>
      <c r="G25" s="170">
        <f>ROUND('３表'!G25/'４表'!$P25*100000,1)</f>
        <v>0</v>
      </c>
      <c r="H25" s="170">
        <f>ROUND('３表'!H25/'４表'!$P25*100000,1)</f>
        <v>0</v>
      </c>
      <c r="I25" s="170">
        <f>ROUND('３表'!I25/'４表'!$P25*100000,1)</f>
        <v>126.4</v>
      </c>
      <c r="J25" s="170">
        <f>ROUND('３表'!J25/'４表'!$P25*100000,1)</f>
        <v>12.6</v>
      </c>
      <c r="K25" s="170">
        <f>ROUND('３表'!K25/'４表'!$P25*100000,1)</f>
        <v>113.7</v>
      </c>
      <c r="L25" s="170">
        <f>ROUND('３表'!L25/'４表'!$P25*100000,1)</f>
        <v>240.1</v>
      </c>
      <c r="M25" s="170">
        <f>ROUND('３表'!M25/'４表'!$P25*100000,1)</f>
        <v>50.5</v>
      </c>
      <c r="N25" s="171">
        <f>ROUND('３表'!N25/'４表'!$P25*100000,1)</f>
        <v>50.5</v>
      </c>
      <c r="P25" s="159">
        <v>7914</v>
      </c>
    </row>
    <row r="26" spans="1:16" ht="40" customHeight="1">
      <c r="A26" s="121" t="s">
        <v>106</v>
      </c>
      <c r="B26" s="165">
        <f>ROUND('３表'!B26/'４表'!$P26*100000,1)</f>
        <v>0</v>
      </c>
      <c r="C26" s="166">
        <f>ROUND('３表'!C26/'４表'!$P26*100000,1)</f>
        <v>0</v>
      </c>
      <c r="D26" s="166">
        <f>ROUND('３表'!D26/'４表'!$P26*100000,1)</f>
        <v>0</v>
      </c>
      <c r="E26" s="166">
        <f>ROUND('３表'!E26/'４表'!$P26*100000,1)</f>
        <v>0</v>
      </c>
      <c r="F26" s="166">
        <f>ROUND('３表'!F26/'４表'!$P26*100000,1)</f>
        <v>0</v>
      </c>
      <c r="G26" s="166">
        <f>ROUND('３表'!G26/'４表'!$P26*100000,1)</f>
        <v>0</v>
      </c>
      <c r="H26" s="166">
        <f>ROUND('３表'!H26/'４表'!$P26*100000,1)</f>
        <v>0</v>
      </c>
      <c r="I26" s="166">
        <f>ROUND('３表'!I26/'４表'!$P26*100000,1)</f>
        <v>169.2</v>
      </c>
      <c r="J26" s="166">
        <f>ROUND('３表'!J26/'４表'!$P26*100000,1)</f>
        <v>28.2</v>
      </c>
      <c r="K26" s="166">
        <f>ROUND('３表'!K26/'４表'!$P26*100000,1)</f>
        <v>141</v>
      </c>
      <c r="L26" s="166">
        <f>ROUND('３表'!L26/'４表'!$P26*100000,1)</f>
        <v>423</v>
      </c>
      <c r="M26" s="166">
        <f>ROUND('３表'!M26/'４表'!$P26*100000,1)</f>
        <v>112.8</v>
      </c>
      <c r="N26" s="168">
        <f>ROUND('３表'!N26/'４表'!$P26*100000,1)</f>
        <v>28.2</v>
      </c>
      <c r="P26" s="159">
        <v>3546</v>
      </c>
    </row>
    <row r="27" spans="1:16" ht="40" customHeight="1">
      <c r="A27" s="121" t="s">
        <v>107</v>
      </c>
      <c r="B27" s="165">
        <f>ROUND('３表'!B27/'４表'!$P27*100000,1)</f>
        <v>21.4</v>
      </c>
      <c r="C27" s="166">
        <f>ROUND('３表'!C27/'４表'!$P27*100000,1)</f>
        <v>2486.9</v>
      </c>
      <c r="D27" s="166">
        <f>ROUND('３表'!D27/'４表'!$P27*100000,1)</f>
        <v>0</v>
      </c>
      <c r="E27" s="166">
        <f>ROUND('３表'!E27/'４表'!$P27*100000,1)</f>
        <v>0</v>
      </c>
      <c r="F27" s="166">
        <f>ROUND('３表'!F27/'４表'!$P27*100000,1)</f>
        <v>0</v>
      </c>
      <c r="G27" s="166">
        <f>ROUND('３表'!G27/'４表'!$P27*100000,1)</f>
        <v>482.4</v>
      </c>
      <c r="H27" s="166">
        <f>ROUND('３表'!H27/'４表'!$P27*100000,1)</f>
        <v>2004.5</v>
      </c>
      <c r="I27" s="166">
        <f>ROUND('３表'!I27/'４表'!$P27*100000,1)</f>
        <v>128.6</v>
      </c>
      <c r="J27" s="166">
        <f>ROUND('３表'!J27/'４表'!$P27*100000,1)</f>
        <v>10.7</v>
      </c>
      <c r="K27" s="166">
        <f>ROUND('３表'!K27/'４表'!$P27*100000,1)</f>
        <v>117.9</v>
      </c>
      <c r="L27" s="166">
        <f>ROUND('３表'!L27/'４表'!$P27*100000,1)</f>
        <v>182.2</v>
      </c>
      <c r="M27" s="166">
        <f>ROUND('３表'!M27/'４表'!$P27*100000,1)</f>
        <v>32.200000000000003</v>
      </c>
      <c r="N27" s="168">
        <f>ROUND('３表'!N27/'４表'!$P27*100000,1)</f>
        <v>42.9</v>
      </c>
      <c r="P27" s="159">
        <v>9329</v>
      </c>
    </row>
    <row r="28" spans="1:16" ht="40" customHeight="1" thickBot="1">
      <c r="A28" s="123" t="s">
        <v>108</v>
      </c>
      <c r="B28" s="178">
        <f>ROUND('３表'!B28/'４表'!$P28*100000,1)</f>
        <v>16</v>
      </c>
      <c r="C28" s="179">
        <f>ROUND('３表'!C28/'４表'!$P28*100000,1)</f>
        <v>1588.3</v>
      </c>
      <c r="D28" s="179">
        <f>ROUND('３表'!D28/'４表'!$P28*100000,1)</f>
        <v>0</v>
      </c>
      <c r="E28" s="179">
        <f>ROUND('３表'!E28/'４表'!$P28*100000,1)</f>
        <v>0</v>
      </c>
      <c r="F28" s="179">
        <f>ROUND('３表'!F28/'４表'!$P28*100000,1)</f>
        <v>0</v>
      </c>
      <c r="G28" s="179">
        <f>ROUND('３表'!G28/'４表'!$P28*100000,1)</f>
        <v>320.89999999999998</v>
      </c>
      <c r="H28" s="179">
        <f>ROUND('３表'!H28/'４表'!$P28*100000,1)</f>
        <v>1267.4000000000001</v>
      </c>
      <c r="I28" s="179">
        <f>ROUND('３表'!I28/'４表'!$P28*100000,1)</f>
        <v>101.6</v>
      </c>
      <c r="J28" s="179">
        <f>ROUND('３表'!J28/'４表'!$P28*100000,1)</f>
        <v>0</v>
      </c>
      <c r="K28" s="179">
        <f>ROUND('３表'!K28/'４表'!$P28*100000,1)</f>
        <v>101.6</v>
      </c>
      <c r="L28" s="179">
        <f>ROUND('３表'!L28/'４表'!$P28*100000,1)</f>
        <v>0</v>
      </c>
      <c r="M28" s="179">
        <f>ROUND('３表'!M28/'４表'!$P28*100000,1)</f>
        <v>0</v>
      </c>
      <c r="N28" s="180">
        <f>ROUND('３表'!N28/'４表'!$P28*100000,1)</f>
        <v>48.1</v>
      </c>
      <c r="P28" s="159">
        <v>18699</v>
      </c>
    </row>
    <row r="29" spans="1:16" ht="40" customHeight="1" thickTop="1">
      <c r="A29" s="127" t="s">
        <v>109</v>
      </c>
      <c r="B29" s="181">
        <f>ROUND('３表'!B29/'４表'!$P29*100000,1)</f>
        <v>9.9</v>
      </c>
      <c r="C29" s="182">
        <f>ROUND('３表'!C29/'４表'!$P29*100000,1)</f>
        <v>1469.7</v>
      </c>
      <c r="D29" s="182">
        <f>ROUND('３表'!D29/'４表'!$P29*100000,1)</f>
        <v>414.2</v>
      </c>
      <c r="E29" s="182">
        <f>ROUND('３表'!E29/'４表'!$P29*100000,1)</f>
        <v>5</v>
      </c>
      <c r="F29" s="182">
        <f>ROUND('３表'!F29/'４表'!$P29*100000,1)</f>
        <v>0</v>
      </c>
      <c r="G29" s="182">
        <f>ROUND('３表'!G29/'４表'!$P29*100000,1)</f>
        <v>400.6</v>
      </c>
      <c r="H29" s="182">
        <f>ROUND('３表'!H29/'４表'!$P29*100000,1)</f>
        <v>649.9</v>
      </c>
      <c r="I29" s="182">
        <f>ROUND('３表'!I29/'４表'!$P29*100000,1)</f>
        <v>65.7</v>
      </c>
      <c r="J29" s="182">
        <f>ROUND('３表'!J29/'４表'!$P29*100000,1)</f>
        <v>3.7</v>
      </c>
      <c r="K29" s="182">
        <f>ROUND('３表'!K29/'４表'!$P29*100000,1)</f>
        <v>62</v>
      </c>
      <c r="L29" s="182">
        <f>ROUND('３表'!L29/'４表'!$P29*100000,1)</f>
        <v>65.7</v>
      </c>
      <c r="M29" s="182">
        <f>ROUND('３表'!M29/'４表'!$P29*100000,1)</f>
        <v>14.9</v>
      </c>
      <c r="N29" s="183">
        <f>ROUND('３表'!N29/'４表'!$P29*100000,1)</f>
        <v>40.9</v>
      </c>
      <c r="P29" s="159">
        <v>80628</v>
      </c>
    </row>
    <row r="30" spans="1:16" ht="40" customHeight="1">
      <c r="A30" s="121" t="s">
        <v>110</v>
      </c>
      <c r="B30" s="165">
        <f>ROUND('３表'!B30/'４表'!$P30*100000,1)</f>
        <v>9.6999999999999993</v>
      </c>
      <c r="C30" s="166">
        <f>ROUND('３表'!C30/'４表'!$P30*100000,1)</f>
        <v>1672</v>
      </c>
      <c r="D30" s="166">
        <f>ROUND('３表'!D30/'４表'!$P30*100000,1)</f>
        <v>454.2</v>
      </c>
      <c r="E30" s="166">
        <f>ROUND('３表'!E30/'４表'!$P30*100000,1)</f>
        <v>1.9</v>
      </c>
      <c r="F30" s="166">
        <f>ROUND('３表'!F30/'４表'!$P30*100000,1)</f>
        <v>1.4</v>
      </c>
      <c r="G30" s="166">
        <f>ROUND('３表'!G30/'４表'!$P30*100000,1)</f>
        <v>305.60000000000002</v>
      </c>
      <c r="H30" s="166">
        <f>ROUND('３表'!H30/'４表'!$P30*100000,1)</f>
        <v>908.9</v>
      </c>
      <c r="I30" s="166">
        <f>ROUND('３表'!I30/'４表'!$P30*100000,1)</f>
        <v>76.400000000000006</v>
      </c>
      <c r="J30" s="166">
        <f>ROUND('３表'!J30/'４表'!$P30*100000,1)</f>
        <v>5.6</v>
      </c>
      <c r="K30" s="166">
        <f>ROUND('３表'!K30/'４表'!$P30*100000,1)</f>
        <v>70.8</v>
      </c>
      <c r="L30" s="166">
        <f>ROUND('３表'!L30/'４表'!$P30*100000,1)</f>
        <v>88.4</v>
      </c>
      <c r="M30" s="166">
        <f>ROUND('３表'!M30/'４表'!$P30*100000,1)</f>
        <v>3.7</v>
      </c>
      <c r="N30" s="168">
        <f>ROUND('３表'!N30/'４表'!$P30*100000,1)</f>
        <v>47.7</v>
      </c>
      <c r="P30" s="159">
        <v>215973</v>
      </c>
    </row>
    <row r="31" spans="1:16" ht="40" customHeight="1">
      <c r="A31" s="121" t="s">
        <v>111</v>
      </c>
      <c r="B31" s="165">
        <f>ROUND('３表'!B31/'４表'!$P31*100000,1)</f>
        <v>18.3</v>
      </c>
      <c r="C31" s="166">
        <f>ROUND('３表'!C31/'４表'!$P31*100000,1)</f>
        <v>1413.2</v>
      </c>
      <c r="D31" s="166">
        <f>ROUND('３表'!D31/'４表'!$P31*100000,1)</f>
        <v>224</v>
      </c>
      <c r="E31" s="166">
        <f>ROUND('３表'!E31/'４表'!$P31*100000,1)</f>
        <v>2.6</v>
      </c>
      <c r="F31" s="166">
        <f>ROUND('３表'!F31/'４表'!$P31*100000,1)</f>
        <v>0</v>
      </c>
      <c r="G31" s="166">
        <f>ROUND('３表'!G31/'４表'!$P31*100000,1)</f>
        <v>368.3</v>
      </c>
      <c r="H31" s="166">
        <f>ROUND('３表'!H31/'４表'!$P31*100000,1)</f>
        <v>818.2</v>
      </c>
      <c r="I31" s="166">
        <f>ROUND('３表'!I31/'４表'!$P31*100000,1)</f>
        <v>76.400000000000006</v>
      </c>
      <c r="J31" s="166">
        <f>ROUND('３表'!J31/'４表'!$P31*100000,1)</f>
        <v>11.8</v>
      </c>
      <c r="K31" s="166">
        <f>ROUND('３表'!K31/'４表'!$P31*100000,1)</f>
        <v>64.599999999999994</v>
      </c>
      <c r="L31" s="166">
        <f>ROUND('３表'!L31/'４表'!$P31*100000,1)</f>
        <v>154.1</v>
      </c>
      <c r="M31" s="166">
        <f>ROUND('３表'!M31/'４表'!$P31*100000,1)</f>
        <v>0</v>
      </c>
      <c r="N31" s="168">
        <f>ROUND('３表'!N31/'４表'!$P31*100000,1)</f>
        <v>54.9</v>
      </c>
      <c r="P31" s="159">
        <v>153133</v>
      </c>
    </row>
    <row r="32" spans="1:16" ht="40" customHeight="1">
      <c r="A32" s="121" t="s">
        <v>112</v>
      </c>
      <c r="B32" s="165">
        <f>ROUND('３表'!B32/'４表'!$P32*100000,1)</f>
        <v>7.9</v>
      </c>
      <c r="C32" s="166">
        <f>ROUND('３表'!C32/'４表'!$P32*100000,1)</f>
        <v>1464.9</v>
      </c>
      <c r="D32" s="166">
        <f>ROUND('３表'!D32/'４表'!$P32*100000,1)</f>
        <v>294.8</v>
      </c>
      <c r="E32" s="166">
        <f>ROUND('３表'!E32/'４表'!$P32*100000,1)</f>
        <v>1.3</v>
      </c>
      <c r="F32" s="166">
        <f>ROUND('３表'!F32/'４表'!$P32*100000,1)</f>
        <v>3.2</v>
      </c>
      <c r="G32" s="166">
        <f>ROUND('３表'!G32/'４表'!$P32*100000,1)</f>
        <v>306.39999999999998</v>
      </c>
      <c r="H32" s="166">
        <f>ROUND('３表'!H32/'４表'!$P32*100000,1)</f>
        <v>859.3</v>
      </c>
      <c r="I32" s="166">
        <f>ROUND('３表'!I32/'４表'!$P32*100000,1)</f>
        <v>94</v>
      </c>
      <c r="J32" s="166">
        <f>ROUND('３表'!J32/'４表'!$P32*100000,1)</f>
        <v>12.1</v>
      </c>
      <c r="K32" s="166">
        <f>ROUND('３表'!K32/'４表'!$P32*100000,1)</f>
        <v>82</v>
      </c>
      <c r="L32" s="166">
        <f>ROUND('３表'!L32/'４表'!$P32*100000,1)</f>
        <v>188.7</v>
      </c>
      <c r="M32" s="166">
        <f>ROUND('３表'!M32/'４表'!$P32*100000,1)</f>
        <v>15.1</v>
      </c>
      <c r="N32" s="168">
        <f>ROUND('３表'!N32/'４表'!$P32*100000,1)</f>
        <v>48</v>
      </c>
      <c r="P32" s="159">
        <v>630612</v>
      </c>
    </row>
    <row r="33" spans="1:16" ht="40" customHeight="1">
      <c r="A33" s="121" t="s">
        <v>113</v>
      </c>
      <c r="B33" s="165">
        <f>ROUND('３表'!B33/'４表'!$P33*100000,1)</f>
        <v>11.9</v>
      </c>
      <c r="C33" s="166">
        <f>ROUND('３表'!C33/'４表'!$P33*100000,1)</f>
        <v>1658.2</v>
      </c>
      <c r="D33" s="166">
        <f>ROUND('３表'!D33/'４表'!$P33*100000,1)</f>
        <v>416.7</v>
      </c>
      <c r="E33" s="166">
        <f>ROUND('３表'!E33/'４表'!$P33*100000,1)</f>
        <v>3.2</v>
      </c>
      <c r="F33" s="166">
        <f>ROUND('３表'!F33/'４表'!$P33*100000,1)</f>
        <v>6.3</v>
      </c>
      <c r="G33" s="166">
        <f>ROUND('３表'!G33/'４表'!$P33*100000,1)</f>
        <v>443.6</v>
      </c>
      <c r="H33" s="166">
        <f>ROUND('３表'!H33/'４表'!$P33*100000,1)</f>
        <v>788.4</v>
      </c>
      <c r="I33" s="166">
        <f>ROUND('３表'!I33/'４表'!$P33*100000,1)</f>
        <v>122.6</v>
      </c>
      <c r="J33" s="166">
        <f>ROUND('３表'!J33/'４表'!$P33*100000,1)</f>
        <v>5.5</v>
      </c>
      <c r="K33" s="166">
        <f>ROUND('３表'!K33/'４表'!$P33*100000,1)</f>
        <v>117</v>
      </c>
      <c r="L33" s="166">
        <f>ROUND('３表'!L33/'４表'!$P33*100000,1)</f>
        <v>84.6</v>
      </c>
      <c r="M33" s="166">
        <f>ROUND('３表'!M33/'４表'!$P33*100000,1)</f>
        <v>3.2</v>
      </c>
      <c r="N33" s="168">
        <f>ROUND('３表'!N33/'４表'!$P33*100000,1)</f>
        <v>54.6</v>
      </c>
      <c r="P33" s="159">
        <v>126466</v>
      </c>
    </row>
    <row r="34" spans="1:16" ht="40" customHeight="1">
      <c r="A34" s="128" t="s">
        <v>114</v>
      </c>
      <c r="B34" s="184">
        <f>ROUND('３表'!B34/'４表'!$P34*100000,1)</f>
        <v>12.1</v>
      </c>
      <c r="C34" s="185">
        <f>ROUND('３表'!C34/'４表'!$P34*100000,1)</f>
        <v>1977.8</v>
      </c>
      <c r="D34" s="185">
        <f>ROUND('３表'!D34/'４表'!$P34*100000,1)</f>
        <v>267.7</v>
      </c>
      <c r="E34" s="185">
        <f>ROUND('３表'!E34/'４表'!$P34*100000,1)</f>
        <v>4</v>
      </c>
      <c r="F34" s="185">
        <f>ROUND('３表'!F34/'４表'!$P34*100000,1)</f>
        <v>5</v>
      </c>
      <c r="G34" s="185">
        <f>ROUND('３表'!G34/'４表'!$P34*100000,1)</f>
        <v>284.8</v>
      </c>
      <c r="H34" s="185">
        <f>ROUND('３表'!H34/'４表'!$P34*100000,1)</f>
        <v>1416.2</v>
      </c>
      <c r="I34" s="185">
        <f>ROUND('３表'!I34/'４表'!$P34*100000,1)</f>
        <v>110.7</v>
      </c>
      <c r="J34" s="185">
        <f>ROUND('３表'!J34/'４表'!$P34*100000,1)</f>
        <v>10.1</v>
      </c>
      <c r="K34" s="185">
        <f>ROUND('３表'!K34/'４表'!$P34*100000,1)</f>
        <v>100.7</v>
      </c>
      <c r="L34" s="185">
        <f>ROUND('３表'!L34/'４表'!$P34*100000,1)</f>
        <v>165.1</v>
      </c>
      <c r="M34" s="185">
        <f>ROUND('３表'!M34/'４表'!$P34*100000,1)</f>
        <v>19.100000000000001</v>
      </c>
      <c r="N34" s="186">
        <f>ROUND('３表'!N34/'４表'!$P34*100000,1)</f>
        <v>54.4</v>
      </c>
      <c r="P34" s="159">
        <v>99353</v>
      </c>
    </row>
    <row r="35" spans="1:16">
      <c r="A35" s="187" t="s">
        <v>117</v>
      </c>
    </row>
    <row r="36" spans="1:16" ht="19.5" customHeight="1">
      <c r="P36" s="188"/>
    </row>
    <row r="37" spans="1:16" ht="19.5" customHeight="1">
      <c r="P37" s="188"/>
    </row>
    <row r="38" spans="1:16" ht="19.5" customHeight="1">
      <c r="P38" s="188"/>
    </row>
    <row r="39" spans="1:16" ht="19.5" customHeight="1">
      <c r="P39" s="188"/>
    </row>
    <row r="40" spans="1:16" ht="19.5" customHeight="1">
      <c r="P40" s="188"/>
    </row>
  </sheetData>
  <mergeCells count="16">
    <mergeCell ref="C4:C5"/>
    <mergeCell ref="D4:D5"/>
    <mergeCell ref="E4:E5"/>
    <mergeCell ref="F4:F5"/>
    <mergeCell ref="G4:G5"/>
    <mergeCell ref="H4:H5"/>
    <mergeCell ref="A1:K1"/>
    <mergeCell ref="L1:N1"/>
    <mergeCell ref="A2:A5"/>
    <mergeCell ref="B2:H2"/>
    <mergeCell ref="I2:L2"/>
    <mergeCell ref="N2:N5"/>
    <mergeCell ref="B3:B5"/>
    <mergeCell ref="C3:H3"/>
    <mergeCell ref="I3:K4"/>
    <mergeCell ref="L3:L5"/>
  </mergeCells>
  <phoneticPr fontId="3"/>
  <pageMargins left="0.78740157480314965" right="0.78740157480314965" top="0.59055118110236227" bottom="0.59055118110236227" header="0" footer="0"/>
  <pageSetup paperSize="9" scale="62" orientation="portrait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AA884-70CA-47B8-9A12-AAFE0E7EF383}">
  <sheetPr>
    <tabColor theme="8" tint="0.59999389629810485"/>
    <pageSetUpPr fitToPage="1"/>
  </sheetPr>
  <dimension ref="A1:W33"/>
  <sheetViews>
    <sheetView view="pageBreakPreview" zoomScale="75" zoomScaleNormal="100" zoomScaleSheetLayoutView="75" workbookViewId="0"/>
  </sheetViews>
  <sheetFormatPr defaultColWidth="7.6328125" defaultRowHeight="13"/>
  <cols>
    <col min="1" max="1" width="11.7265625" style="80" customWidth="1"/>
    <col min="2" max="5" width="7.08984375" style="80" customWidth="1"/>
    <col min="6" max="6" width="12" style="80" customWidth="1"/>
    <col min="7" max="10" width="7.08984375" style="80" customWidth="1"/>
    <col min="11" max="11" width="10.08984375" style="80" customWidth="1"/>
    <col min="12" max="19" width="7.08984375" style="80" customWidth="1"/>
    <col min="20" max="256" width="7.6328125" style="80"/>
    <col min="257" max="257" width="11.7265625" style="80" customWidth="1"/>
    <col min="258" max="261" width="7.08984375" style="80" customWidth="1"/>
    <col min="262" max="262" width="12" style="80" customWidth="1"/>
    <col min="263" max="266" width="7.08984375" style="80" customWidth="1"/>
    <col min="267" max="267" width="10.08984375" style="80" customWidth="1"/>
    <col min="268" max="275" width="7.08984375" style="80" customWidth="1"/>
    <col min="276" max="512" width="7.6328125" style="80"/>
    <col min="513" max="513" width="11.7265625" style="80" customWidth="1"/>
    <col min="514" max="517" width="7.08984375" style="80" customWidth="1"/>
    <col min="518" max="518" width="12" style="80" customWidth="1"/>
    <col min="519" max="522" width="7.08984375" style="80" customWidth="1"/>
    <col min="523" max="523" width="10.08984375" style="80" customWidth="1"/>
    <col min="524" max="531" width="7.08984375" style="80" customWidth="1"/>
    <col min="532" max="768" width="7.6328125" style="80"/>
    <col min="769" max="769" width="11.7265625" style="80" customWidth="1"/>
    <col min="770" max="773" width="7.08984375" style="80" customWidth="1"/>
    <col min="774" max="774" width="12" style="80" customWidth="1"/>
    <col min="775" max="778" width="7.08984375" style="80" customWidth="1"/>
    <col min="779" max="779" width="10.08984375" style="80" customWidth="1"/>
    <col min="780" max="787" width="7.08984375" style="80" customWidth="1"/>
    <col min="788" max="1024" width="7.6328125" style="80"/>
    <col min="1025" max="1025" width="11.7265625" style="80" customWidth="1"/>
    <col min="1026" max="1029" width="7.08984375" style="80" customWidth="1"/>
    <col min="1030" max="1030" width="12" style="80" customWidth="1"/>
    <col min="1031" max="1034" width="7.08984375" style="80" customWidth="1"/>
    <col min="1035" max="1035" width="10.08984375" style="80" customWidth="1"/>
    <col min="1036" max="1043" width="7.08984375" style="80" customWidth="1"/>
    <col min="1044" max="1280" width="7.6328125" style="80"/>
    <col min="1281" max="1281" width="11.7265625" style="80" customWidth="1"/>
    <col min="1282" max="1285" width="7.08984375" style="80" customWidth="1"/>
    <col min="1286" max="1286" width="12" style="80" customWidth="1"/>
    <col min="1287" max="1290" width="7.08984375" style="80" customWidth="1"/>
    <col min="1291" max="1291" width="10.08984375" style="80" customWidth="1"/>
    <col min="1292" max="1299" width="7.08984375" style="80" customWidth="1"/>
    <col min="1300" max="1536" width="7.6328125" style="80"/>
    <col min="1537" max="1537" width="11.7265625" style="80" customWidth="1"/>
    <col min="1538" max="1541" width="7.08984375" style="80" customWidth="1"/>
    <col min="1542" max="1542" width="12" style="80" customWidth="1"/>
    <col min="1543" max="1546" width="7.08984375" style="80" customWidth="1"/>
    <col min="1547" max="1547" width="10.08984375" style="80" customWidth="1"/>
    <col min="1548" max="1555" width="7.08984375" style="80" customWidth="1"/>
    <col min="1556" max="1792" width="7.6328125" style="80"/>
    <col min="1793" max="1793" width="11.7265625" style="80" customWidth="1"/>
    <col min="1794" max="1797" width="7.08984375" style="80" customWidth="1"/>
    <col min="1798" max="1798" width="12" style="80" customWidth="1"/>
    <col min="1799" max="1802" width="7.08984375" style="80" customWidth="1"/>
    <col min="1803" max="1803" width="10.08984375" style="80" customWidth="1"/>
    <col min="1804" max="1811" width="7.08984375" style="80" customWidth="1"/>
    <col min="1812" max="2048" width="7.6328125" style="80"/>
    <col min="2049" max="2049" width="11.7265625" style="80" customWidth="1"/>
    <col min="2050" max="2053" width="7.08984375" style="80" customWidth="1"/>
    <col min="2054" max="2054" width="12" style="80" customWidth="1"/>
    <col min="2055" max="2058" width="7.08984375" style="80" customWidth="1"/>
    <col min="2059" max="2059" width="10.08984375" style="80" customWidth="1"/>
    <col min="2060" max="2067" width="7.08984375" style="80" customWidth="1"/>
    <col min="2068" max="2304" width="7.6328125" style="80"/>
    <col min="2305" max="2305" width="11.7265625" style="80" customWidth="1"/>
    <col min="2306" max="2309" width="7.08984375" style="80" customWidth="1"/>
    <col min="2310" max="2310" width="12" style="80" customWidth="1"/>
    <col min="2311" max="2314" width="7.08984375" style="80" customWidth="1"/>
    <col min="2315" max="2315" width="10.08984375" style="80" customWidth="1"/>
    <col min="2316" max="2323" width="7.08984375" style="80" customWidth="1"/>
    <col min="2324" max="2560" width="7.6328125" style="80"/>
    <col min="2561" max="2561" width="11.7265625" style="80" customWidth="1"/>
    <col min="2562" max="2565" width="7.08984375" style="80" customWidth="1"/>
    <col min="2566" max="2566" width="12" style="80" customWidth="1"/>
    <col min="2567" max="2570" width="7.08984375" style="80" customWidth="1"/>
    <col min="2571" max="2571" width="10.08984375" style="80" customWidth="1"/>
    <col min="2572" max="2579" width="7.08984375" style="80" customWidth="1"/>
    <col min="2580" max="2816" width="7.6328125" style="80"/>
    <col min="2817" max="2817" width="11.7265625" style="80" customWidth="1"/>
    <col min="2818" max="2821" width="7.08984375" style="80" customWidth="1"/>
    <col min="2822" max="2822" width="12" style="80" customWidth="1"/>
    <col min="2823" max="2826" width="7.08984375" style="80" customWidth="1"/>
    <col min="2827" max="2827" width="10.08984375" style="80" customWidth="1"/>
    <col min="2828" max="2835" width="7.08984375" style="80" customWidth="1"/>
    <col min="2836" max="3072" width="7.6328125" style="80"/>
    <col min="3073" max="3073" width="11.7265625" style="80" customWidth="1"/>
    <col min="3074" max="3077" width="7.08984375" style="80" customWidth="1"/>
    <col min="3078" max="3078" width="12" style="80" customWidth="1"/>
    <col min="3079" max="3082" width="7.08984375" style="80" customWidth="1"/>
    <col min="3083" max="3083" width="10.08984375" style="80" customWidth="1"/>
    <col min="3084" max="3091" width="7.08984375" style="80" customWidth="1"/>
    <col min="3092" max="3328" width="7.6328125" style="80"/>
    <col min="3329" max="3329" width="11.7265625" style="80" customWidth="1"/>
    <col min="3330" max="3333" width="7.08984375" style="80" customWidth="1"/>
    <col min="3334" max="3334" width="12" style="80" customWidth="1"/>
    <col min="3335" max="3338" width="7.08984375" style="80" customWidth="1"/>
    <col min="3339" max="3339" width="10.08984375" style="80" customWidth="1"/>
    <col min="3340" max="3347" width="7.08984375" style="80" customWidth="1"/>
    <col min="3348" max="3584" width="7.6328125" style="80"/>
    <col min="3585" max="3585" width="11.7265625" style="80" customWidth="1"/>
    <col min="3586" max="3589" width="7.08984375" style="80" customWidth="1"/>
    <col min="3590" max="3590" width="12" style="80" customWidth="1"/>
    <col min="3591" max="3594" width="7.08984375" style="80" customWidth="1"/>
    <col min="3595" max="3595" width="10.08984375" style="80" customWidth="1"/>
    <col min="3596" max="3603" width="7.08984375" style="80" customWidth="1"/>
    <col min="3604" max="3840" width="7.6328125" style="80"/>
    <col min="3841" max="3841" width="11.7265625" style="80" customWidth="1"/>
    <col min="3842" max="3845" width="7.08984375" style="80" customWidth="1"/>
    <col min="3846" max="3846" width="12" style="80" customWidth="1"/>
    <col min="3847" max="3850" width="7.08984375" style="80" customWidth="1"/>
    <col min="3851" max="3851" width="10.08984375" style="80" customWidth="1"/>
    <col min="3852" max="3859" width="7.08984375" style="80" customWidth="1"/>
    <col min="3860" max="4096" width="7.6328125" style="80"/>
    <col min="4097" max="4097" width="11.7265625" style="80" customWidth="1"/>
    <col min="4098" max="4101" width="7.08984375" style="80" customWidth="1"/>
    <col min="4102" max="4102" width="12" style="80" customWidth="1"/>
    <col min="4103" max="4106" width="7.08984375" style="80" customWidth="1"/>
    <col min="4107" max="4107" width="10.08984375" style="80" customWidth="1"/>
    <col min="4108" max="4115" width="7.08984375" style="80" customWidth="1"/>
    <col min="4116" max="4352" width="7.6328125" style="80"/>
    <col min="4353" max="4353" width="11.7265625" style="80" customWidth="1"/>
    <col min="4354" max="4357" width="7.08984375" style="80" customWidth="1"/>
    <col min="4358" max="4358" width="12" style="80" customWidth="1"/>
    <col min="4359" max="4362" width="7.08984375" style="80" customWidth="1"/>
    <col min="4363" max="4363" width="10.08984375" style="80" customWidth="1"/>
    <col min="4364" max="4371" width="7.08984375" style="80" customWidth="1"/>
    <col min="4372" max="4608" width="7.6328125" style="80"/>
    <col min="4609" max="4609" width="11.7265625" style="80" customWidth="1"/>
    <col min="4610" max="4613" width="7.08984375" style="80" customWidth="1"/>
    <col min="4614" max="4614" width="12" style="80" customWidth="1"/>
    <col min="4615" max="4618" width="7.08984375" style="80" customWidth="1"/>
    <col min="4619" max="4619" width="10.08984375" style="80" customWidth="1"/>
    <col min="4620" max="4627" width="7.08984375" style="80" customWidth="1"/>
    <col min="4628" max="4864" width="7.6328125" style="80"/>
    <col min="4865" max="4865" width="11.7265625" style="80" customWidth="1"/>
    <col min="4866" max="4869" width="7.08984375" style="80" customWidth="1"/>
    <col min="4870" max="4870" width="12" style="80" customWidth="1"/>
    <col min="4871" max="4874" width="7.08984375" style="80" customWidth="1"/>
    <col min="4875" max="4875" width="10.08984375" style="80" customWidth="1"/>
    <col min="4876" max="4883" width="7.08984375" style="80" customWidth="1"/>
    <col min="4884" max="5120" width="7.6328125" style="80"/>
    <col min="5121" max="5121" width="11.7265625" style="80" customWidth="1"/>
    <col min="5122" max="5125" width="7.08984375" style="80" customWidth="1"/>
    <col min="5126" max="5126" width="12" style="80" customWidth="1"/>
    <col min="5127" max="5130" width="7.08984375" style="80" customWidth="1"/>
    <col min="5131" max="5131" width="10.08984375" style="80" customWidth="1"/>
    <col min="5132" max="5139" width="7.08984375" style="80" customWidth="1"/>
    <col min="5140" max="5376" width="7.6328125" style="80"/>
    <col min="5377" max="5377" width="11.7265625" style="80" customWidth="1"/>
    <col min="5378" max="5381" width="7.08984375" style="80" customWidth="1"/>
    <col min="5382" max="5382" width="12" style="80" customWidth="1"/>
    <col min="5383" max="5386" width="7.08984375" style="80" customWidth="1"/>
    <col min="5387" max="5387" width="10.08984375" style="80" customWidth="1"/>
    <col min="5388" max="5395" width="7.08984375" style="80" customWidth="1"/>
    <col min="5396" max="5632" width="7.6328125" style="80"/>
    <col min="5633" max="5633" width="11.7265625" style="80" customWidth="1"/>
    <col min="5634" max="5637" width="7.08984375" style="80" customWidth="1"/>
    <col min="5638" max="5638" width="12" style="80" customWidth="1"/>
    <col min="5639" max="5642" width="7.08984375" style="80" customWidth="1"/>
    <col min="5643" max="5643" width="10.08984375" style="80" customWidth="1"/>
    <col min="5644" max="5651" width="7.08984375" style="80" customWidth="1"/>
    <col min="5652" max="5888" width="7.6328125" style="80"/>
    <col min="5889" max="5889" width="11.7265625" style="80" customWidth="1"/>
    <col min="5890" max="5893" width="7.08984375" style="80" customWidth="1"/>
    <col min="5894" max="5894" width="12" style="80" customWidth="1"/>
    <col min="5895" max="5898" width="7.08984375" style="80" customWidth="1"/>
    <col min="5899" max="5899" width="10.08984375" style="80" customWidth="1"/>
    <col min="5900" max="5907" width="7.08984375" style="80" customWidth="1"/>
    <col min="5908" max="6144" width="7.6328125" style="80"/>
    <col min="6145" max="6145" width="11.7265625" style="80" customWidth="1"/>
    <col min="6146" max="6149" width="7.08984375" style="80" customWidth="1"/>
    <col min="6150" max="6150" width="12" style="80" customWidth="1"/>
    <col min="6151" max="6154" width="7.08984375" style="80" customWidth="1"/>
    <col min="6155" max="6155" width="10.08984375" style="80" customWidth="1"/>
    <col min="6156" max="6163" width="7.08984375" style="80" customWidth="1"/>
    <col min="6164" max="6400" width="7.6328125" style="80"/>
    <col min="6401" max="6401" width="11.7265625" style="80" customWidth="1"/>
    <col min="6402" max="6405" width="7.08984375" style="80" customWidth="1"/>
    <col min="6406" max="6406" width="12" style="80" customWidth="1"/>
    <col min="6407" max="6410" width="7.08984375" style="80" customWidth="1"/>
    <col min="6411" max="6411" width="10.08984375" style="80" customWidth="1"/>
    <col min="6412" max="6419" width="7.08984375" style="80" customWidth="1"/>
    <col min="6420" max="6656" width="7.6328125" style="80"/>
    <col min="6657" max="6657" width="11.7265625" style="80" customWidth="1"/>
    <col min="6658" max="6661" width="7.08984375" style="80" customWidth="1"/>
    <col min="6662" max="6662" width="12" style="80" customWidth="1"/>
    <col min="6663" max="6666" width="7.08984375" style="80" customWidth="1"/>
    <col min="6667" max="6667" width="10.08984375" style="80" customWidth="1"/>
    <col min="6668" max="6675" width="7.08984375" style="80" customWidth="1"/>
    <col min="6676" max="6912" width="7.6328125" style="80"/>
    <col min="6913" max="6913" width="11.7265625" style="80" customWidth="1"/>
    <col min="6914" max="6917" width="7.08984375" style="80" customWidth="1"/>
    <col min="6918" max="6918" width="12" style="80" customWidth="1"/>
    <col min="6919" max="6922" width="7.08984375" style="80" customWidth="1"/>
    <col min="6923" max="6923" width="10.08984375" style="80" customWidth="1"/>
    <col min="6924" max="6931" width="7.08984375" style="80" customWidth="1"/>
    <col min="6932" max="7168" width="7.6328125" style="80"/>
    <col min="7169" max="7169" width="11.7265625" style="80" customWidth="1"/>
    <col min="7170" max="7173" width="7.08984375" style="80" customWidth="1"/>
    <col min="7174" max="7174" width="12" style="80" customWidth="1"/>
    <col min="7175" max="7178" width="7.08984375" style="80" customWidth="1"/>
    <col min="7179" max="7179" width="10.08984375" style="80" customWidth="1"/>
    <col min="7180" max="7187" width="7.08984375" style="80" customWidth="1"/>
    <col min="7188" max="7424" width="7.6328125" style="80"/>
    <col min="7425" max="7425" width="11.7265625" style="80" customWidth="1"/>
    <col min="7426" max="7429" width="7.08984375" style="80" customWidth="1"/>
    <col min="7430" max="7430" width="12" style="80" customWidth="1"/>
    <col min="7431" max="7434" width="7.08984375" style="80" customWidth="1"/>
    <col min="7435" max="7435" width="10.08984375" style="80" customWidth="1"/>
    <col min="7436" max="7443" width="7.08984375" style="80" customWidth="1"/>
    <col min="7444" max="7680" width="7.6328125" style="80"/>
    <col min="7681" max="7681" width="11.7265625" style="80" customWidth="1"/>
    <col min="7682" max="7685" width="7.08984375" style="80" customWidth="1"/>
    <col min="7686" max="7686" width="12" style="80" customWidth="1"/>
    <col min="7687" max="7690" width="7.08984375" style="80" customWidth="1"/>
    <col min="7691" max="7691" width="10.08984375" style="80" customWidth="1"/>
    <col min="7692" max="7699" width="7.08984375" style="80" customWidth="1"/>
    <col min="7700" max="7936" width="7.6328125" style="80"/>
    <col min="7937" max="7937" width="11.7265625" style="80" customWidth="1"/>
    <col min="7938" max="7941" width="7.08984375" style="80" customWidth="1"/>
    <col min="7942" max="7942" width="12" style="80" customWidth="1"/>
    <col min="7943" max="7946" width="7.08984375" style="80" customWidth="1"/>
    <col min="7947" max="7947" width="10.08984375" style="80" customWidth="1"/>
    <col min="7948" max="7955" width="7.08984375" style="80" customWidth="1"/>
    <col min="7956" max="8192" width="7.6328125" style="80"/>
    <col min="8193" max="8193" width="11.7265625" style="80" customWidth="1"/>
    <col min="8194" max="8197" width="7.08984375" style="80" customWidth="1"/>
    <col min="8198" max="8198" width="12" style="80" customWidth="1"/>
    <col min="8199" max="8202" width="7.08984375" style="80" customWidth="1"/>
    <col min="8203" max="8203" width="10.08984375" style="80" customWidth="1"/>
    <col min="8204" max="8211" width="7.08984375" style="80" customWidth="1"/>
    <col min="8212" max="8448" width="7.6328125" style="80"/>
    <col min="8449" max="8449" width="11.7265625" style="80" customWidth="1"/>
    <col min="8450" max="8453" width="7.08984375" style="80" customWidth="1"/>
    <col min="8454" max="8454" width="12" style="80" customWidth="1"/>
    <col min="8455" max="8458" width="7.08984375" style="80" customWidth="1"/>
    <col min="8459" max="8459" width="10.08984375" style="80" customWidth="1"/>
    <col min="8460" max="8467" width="7.08984375" style="80" customWidth="1"/>
    <col min="8468" max="8704" width="7.6328125" style="80"/>
    <col min="8705" max="8705" width="11.7265625" style="80" customWidth="1"/>
    <col min="8706" max="8709" width="7.08984375" style="80" customWidth="1"/>
    <col min="8710" max="8710" width="12" style="80" customWidth="1"/>
    <col min="8711" max="8714" width="7.08984375" style="80" customWidth="1"/>
    <col min="8715" max="8715" width="10.08984375" style="80" customWidth="1"/>
    <col min="8716" max="8723" width="7.08984375" style="80" customWidth="1"/>
    <col min="8724" max="8960" width="7.6328125" style="80"/>
    <col min="8961" max="8961" width="11.7265625" style="80" customWidth="1"/>
    <col min="8962" max="8965" width="7.08984375" style="80" customWidth="1"/>
    <col min="8966" max="8966" width="12" style="80" customWidth="1"/>
    <col min="8967" max="8970" width="7.08984375" style="80" customWidth="1"/>
    <col min="8971" max="8971" width="10.08984375" style="80" customWidth="1"/>
    <col min="8972" max="8979" width="7.08984375" style="80" customWidth="1"/>
    <col min="8980" max="9216" width="7.6328125" style="80"/>
    <col min="9217" max="9217" width="11.7265625" style="80" customWidth="1"/>
    <col min="9218" max="9221" width="7.08984375" style="80" customWidth="1"/>
    <col min="9222" max="9222" width="12" style="80" customWidth="1"/>
    <col min="9223" max="9226" width="7.08984375" style="80" customWidth="1"/>
    <col min="9227" max="9227" width="10.08984375" style="80" customWidth="1"/>
    <col min="9228" max="9235" width="7.08984375" style="80" customWidth="1"/>
    <col min="9236" max="9472" width="7.6328125" style="80"/>
    <col min="9473" max="9473" width="11.7265625" style="80" customWidth="1"/>
    <col min="9474" max="9477" width="7.08984375" style="80" customWidth="1"/>
    <col min="9478" max="9478" width="12" style="80" customWidth="1"/>
    <col min="9479" max="9482" width="7.08984375" style="80" customWidth="1"/>
    <col min="9483" max="9483" width="10.08984375" style="80" customWidth="1"/>
    <col min="9484" max="9491" width="7.08984375" style="80" customWidth="1"/>
    <col min="9492" max="9728" width="7.6328125" style="80"/>
    <col min="9729" max="9729" width="11.7265625" style="80" customWidth="1"/>
    <col min="9730" max="9733" width="7.08984375" style="80" customWidth="1"/>
    <col min="9734" max="9734" width="12" style="80" customWidth="1"/>
    <col min="9735" max="9738" width="7.08984375" style="80" customWidth="1"/>
    <col min="9739" max="9739" width="10.08984375" style="80" customWidth="1"/>
    <col min="9740" max="9747" width="7.08984375" style="80" customWidth="1"/>
    <col min="9748" max="9984" width="7.6328125" style="80"/>
    <col min="9985" max="9985" width="11.7265625" style="80" customWidth="1"/>
    <col min="9986" max="9989" width="7.08984375" style="80" customWidth="1"/>
    <col min="9990" max="9990" width="12" style="80" customWidth="1"/>
    <col min="9991" max="9994" width="7.08984375" style="80" customWidth="1"/>
    <col min="9995" max="9995" width="10.08984375" style="80" customWidth="1"/>
    <col min="9996" max="10003" width="7.08984375" style="80" customWidth="1"/>
    <col min="10004" max="10240" width="7.6328125" style="80"/>
    <col min="10241" max="10241" width="11.7265625" style="80" customWidth="1"/>
    <col min="10242" max="10245" width="7.08984375" style="80" customWidth="1"/>
    <col min="10246" max="10246" width="12" style="80" customWidth="1"/>
    <col min="10247" max="10250" width="7.08984375" style="80" customWidth="1"/>
    <col min="10251" max="10251" width="10.08984375" style="80" customWidth="1"/>
    <col min="10252" max="10259" width="7.08984375" style="80" customWidth="1"/>
    <col min="10260" max="10496" width="7.6328125" style="80"/>
    <col min="10497" max="10497" width="11.7265625" style="80" customWidth="1"/>
    <col min="10498" max="10501" width="7.08984375" style="80" customWidth="1"/>
    <col min="10502" max="10502" width="12" style="80" customWidth="1"/>
    <col min="10503" max="10506" width="7.08984375" style="80" customWidth="1"/>
    <col min="10507" max="10507" width="10.08984375" style="80" customWidth="1"/>
    <col min="10508" max="10515" width="7.08984375" style="80" customWidth="1"/>
    <col min="10516" max="10752" width="7.6328125" style="80"/>
    <col min="10753" max="10753" width="11.7265625" style="80" customWidth="1"/>
    <col min="10754" max="10757" width="7.08984375" style="80" customWidth="1"/>
    <col min="10758" max="10758" width="12" style="80" customWidth="1"/>
    <col min="10759" max="10762" width="7.08984375" style="80" customWidth="1"/>
    <col min="10763" max="10763" width="10.08984375" style="80" customWidth="1"/>
    <col min="10764" max="10771" width="7.08984375" style="80" customWidth="1"/>
    <col min="10772" max="11008" width="7.6328125" style="80"/>
    <col min="11009" max="11009" width="11.7265625" style="80" customWidth="1"/>
    <col min="11010" max="11013" width="7.08984375" style="80" customWidth="1"/>
    <col min="11014" max="11014" width="12" style="80" customWidth="1"/>
    <col min="11015" max="11018" width="7.08984375" style="80" customWidth="1"/>
    <col min="11019" max="11019" width="10.08984375" style="80" customWidth="1"/>
    <col min="11020" max="11027" width="7.08984375" style="80" customWidth="1"/>
    <col min="11028" max="11264" width="7.6328125" style="80"/>
    <col min="11265" max="11265" width="11.7265625" style="80" customWidth="1"/>
    <col min="11266" max="11269" width="7.08984375" style="80" customWidth="1"/>
    <col min="11270" max="11270" width="12" style="80" customWidth="1"/>
    <col min="11271" max="11274" width="7.08984375" style="80" customWidth="1"/>
    <col min="11275" max="11275" width="10.08984375" style="80" customWidth="1"/>
    <col min="11276" max="11283" width="7.08984375" style="80" customWidth="1"/>
    <col min="11284" max="11520" width="7.6328125" style="80"/>
    <col min="11521" max="11521" width="11.7265625" style="80" customWidth="1"/>
    <col min="11522" max="11525" width="7.08984375" style="80" customWidth="1"/>
    <col min="11526" max="11526" width="12" style="80" customWidth="1"/>
    <col min="11527" max="11530" width="7.08984375" style="80" customWidth="1"/>
    <col min="11531" max="11531" width="10.08984375" style="80" customWidth="1"/>
    <col min="11532" max="11539" width="7.08984375" style="80" customWidth="1"/>
    <col min="11540" max="11776" width="7.6328125" style="80"/>
    <col min="11777" max="11777" width="11.7265625" style="80" customWidth="1"/>
    <col min="11778" max="11781" width="7.08984375" style="80" customWidth="1"/>
    <col min="11782" max="11782" width="12" style="80" customWidth="1"/>
    <col min="11783" max="11786" width="7.08984375" style="80" customWidth="1"/>
    <col min="11787" max="11787" width="10.08984375" style="80" customWidth="1"/>
    <col min="11788" max="11795" width="7.08984375" style="80" customWidth="1"/>
    <col min="11796" max="12032" width="7.6328125" style="80"/>
    <col min="12033" max="12033" width="11.7265625" style="80" customWidth="1"/>
    <col min="12034" max="12037" width="7.08984375" style="80" customWidth="1"/>
    <col min="12038" max="12038" width="12" style="80" customWidth="1"/>
    <col min="12039" max="12042" width="7.08984375" style="80" customWidth="1"/>
    <col min="12043" max="12043" width="10.08984375" style="80" customWidth="1"/>
    <col min="12044" max="12051" width="7.08984375" style="80" customWidth="1"/>
    <col min="12052" max="12288" width="7.6328125" style="80"/>
    <col min="12289" max="12289" width="11.7265625" style="80" customWidth="1"/>
    <col min="12290" max="12293" width="7.08984375" style="80" customWidth="1"/>
    <col min="12294" max="12294" width="12" style="80" customWidth="1"/>
    <col min="12295" max="12298" width="7.08984375" style="80" customWidth="1"/>
    <col min="12299" max="12299" width="10.08984375" style="80" customWidth="1"/>
    <col min="12300" max="12307" width="7.08984375" style="80" customWidth="1"/>
    <col min="12308" max="12544" width="7.6328125" style="80"/>
    <col min="12545" max="12545" width="11.7265625" style="80" customWidth="1"/>
    <col min="12546" max="12549" width="7.08984375" style="80" customWidth="1"/>
    <col min="12550" max="12550" width="12" style="80" customWidth="1"/>
    <col min="12551" max="12554" width="7.08984375" style="80" customWidth="1"/>
    <col min="12555" max="12555" width="10.08984375" style="80" customWidth="1"/>
    <col min="12556" max="12563" width="7.08984375" style="80" customWidth="1"/>
    <col min="12564" max="12800" width="7.6328125" style="80"/>
    <col min="12801" max="12801" width="11.7265625" style="80" customWidth="1"/>
    <col min="12802" max="12805" width="7.08984375" style="80" customWidth="1"/>
    <col min="12806" max="12806" width="12" style="80" customWidth="1"/>
    <col min="12807" max="12810" width="7.08984375" style="80" customWidth="1"/>
    <col min="12811" max="12811" width="10.08984375" style="80" customWidth="1"/>
    <col min="12812" max="12819" width="7.08984375" style="80" customWidth="1"/>
    <col min="12820" max="13056" width="7.6328125" style="80"/>
    <col min="13057" max="13057" width="11.7265625" style="80" customWidth="1"/>
    <col min="13058" max="13061" width="7.08984375" style="80" customWidth="1"/>
    <col min="13062" max="13062" width="12" style="80" customWidth="1"/>
    <col min="13063" max="13066" width="7.08984375" style="80" customWidth="1"/>
    <col min="13067" max="13067" width="10.08984375" style="80" customWidth="1"/>
    <col min="13068" max="13075" width="7.08984375" style="80" customWidth="1"/>
    <col min="13076" max="13312" width="7.6328125" style="80"/>
    <col min="13313" max="13313" width="11.7265625" style="80" customWidth="1"/>
    <col min="13314" max="13317" width="7.08984375" style="80" customWidth="1"/>
    <col min="13318" max="13318" width="12" style="80" customWidth="1"/>
    <col min="13319" max="13322" width="7.08984375" style="80" customWidth="1"/>
    <col min="13323" max="13323" width="10.08984375" style="80" customWidth="1"/>
    <col min="13324" max="13331" width="7.08984375" style="80" customWidth="1"/>
    <col min="13332" max="13568" width="7.6328125" style="80"/>
    <col min="13569" max="13569" width="11.7265625" style="80" customWidth="1"/>
    <col min="13570" max="13573" width="7.08984375" style="80" customWidth="1"/>
    <col min="13574" max="13574" width="12" style="80" customWidth="1"/>
    <col min="13575" max="13578" width="7.08984375" style="80" customWidth="1"/>
    <col min="13579" max="13579" width="10.08984375" style="80" customWidth="1"/>
    <col min="13580" max="13587" width="7.08984375" style="80" customWidth="1"/>
    <col min="13588" max="13824" width="7.6328125" style="80"/>
    <col min="13825" max="13825" width="11.7265625" style="80" customWidth="1"/>
    <col min="13826" max="13829" width="7.08984375" style="80" customWidth="1"/>
    <col min="13830" max="13830" width="12" style="80" customWidth="1"/>
    <col min="13831" max="13834" width="7.08984375" style="80" customWidth="1"/>
    <col min="13835" max="13835" width="10.08984375" style="80" customWidth="1"/>
    <col min="13836" max="13843" width="7.08984375" style="80" customWidth="1"/>
    <col min="13844" max="14080" width="7.6328125" style="80"/>
    <col min="14081" max="14081" width="11.7265625" style="80" customWidth="1"/>
    <col min="14082" max="14085" width="7.08984375" style="80" customWidth="1"/>
    <col min="14086" max="14086" width="12" style="80" customWidth="1"/>
    <col min="14087" max="14090" width="7.08984375" style="80" customWidth="1"/>
    <col min="14091" max="14091" width="10.08984375" style="80" customWidth="1"/>
    <col min="14092" max="14099" width="7.08984375" style="80" customWidth="1"/>
    <col min="14100" max="14336" width="7.6328125" style="80"/>
    <col min="14337" max="14337" width="11.7265625" style="80" customWidth="1"/>
    <col min="14338" max="14341" width="7.08984375" style="80" customWidth="1"/>
    <col min="14342" max="14342" width="12" style="80" customWidth="1"/>
    <col min="14343" max="14346" width="7.08984375" style="80" customWidth="1"/>
    <col min="14347" max="14347" width="10.08984375" style="80" customWidth="1"/>
    <col min="14348" max="14355" width="7.08984375" style="80" customWidth="1"/>
    <col min="14356" max="14592" width="7.6328125" style="80"/>
    <col min="14593" max="14593" width="11.7265625" style="80" customWidth="1"/>
    <col min="14594" max="14597" width="7.08984375" style="80" customWidth="1"/>
    <col min="14598" max="14598" width="12" style="80" customWidth="1"/>
    <col min="14599" max="14602" width="7.08984375" style="80" customWidth="1"/>
    <col min="14603" max="14603" width="10.08984375" style="80" customWidth="1"/>
    <col min="14604" max="14611" width="7.08984375" style="80" customWidth="1"/>
    <col min="14612" max="14848" width="7.6328125" style="80"/>
    <col min="14849" max="14849" width="11.7265625" style="80" customWidth="1"/>
    <col min="14850" max="14853" width="7.08984375" style="80" customWidth="1"/>
    <col min="14854" max="14854" width="12" style="80" customWidth="1"/>
    <col min="14855" max="14858" width="7.08984375" style="80" customWidth="1"/>
    <col min="14859" max="14859" width="10.08984375" style="80" customWidth="1"/>
    <col min="14860" max="14867" width="7.08984375" style="80" customWidth="1"/>
    <col min="14868" max="15104" width="7.6328125" style="80"/>
    <col min="15105" max="15105" width="11.7265625" style="80" customWidth="1"/>
    <col min="15106" max="15109" width="7.08984375" style="80" customWidth="1"/>
    <col min="15110" max="15110" width="12" style="80" customWidth="1"/>
    <col min="15111" max="15114" width="7.08984375" style="80" customWidth="1"/>
    <col min="15115" max="15115" width="10.08984375" style="80" customWidth="1"/>
    <col min="15116" max="15123" width="7.08984375" style="80" customWidth="1"/>
    <col min="15124" max="15360" width="7.6328125" style="80"/>
    <col min="15361" max="15361" width="11.7265625" style="80" customWidth="1"/>
    <col min="15362" max="15365" width="7.08984375" style="80" customWidth="1"/>
    <col min="15366" max="15366" width="12" style="80" customWidth="1"/>
    <col min="15367" max="15370" width="7.08984375" style="80" customWidth="1"/>
    <col min="15371" max="15371" width="10.08984375" style="80" customWidth="1"/>
    <col min="15372" max="15379" width="7.08984375" style="80" customWidth="1"/>
    <col min="15380" max="15616" width="7.6328125" style="80"/>
    <col min="15617" max="15617" width="11.7265625" style="80" customWidth="1"/>
    <col min="15618" max="15621" width="7.08984375" style="80" customWidth="1"/>
    <col min="15622" max="15622" width="12" style="80" customWidth="1"/>
    <col min="15623" max="15626" width="7.08984375" style="80" customWidth="1"/>
    <col min="15627" max="15627" width="10.08984375" style="80" customWidth="1"/>
    <col min="15628" max="15635" width="7.08984375" style="80" customWidth="1"/>
    <col min="15636" max="15872" width="7.6328125" style="80"/>
    <col min="15873" max="15873" width="11.7265625" style="80" customWidth="1"/>
    <col min="15874" max="15877" width="7.08984375" style="80" customWidth="1"/>
    <col min="15878" max="15878" width="12" style="80" customWidth="1"/>
    <col min="15879" max="15882" width="7.08984375" style="80" customWidth="1"/>
    <col min="15883" max="15883" width="10.08984375" style="80" customWidth="1"/>
    <col min="15884" max="15891" width="7.08984375" style="80" customWidth="1"/>
    <col min="15892" max="16128" width="7.6328125" style="80"/>
    <col min="16129" max="16129" width="11.7265625" style="80" customWidth="1"/>
    <col min="16130" max="16133" width="7.08984375" style="80" customWidth="1"/>
    <col min="16134" max="16134" width="12" style="80" customWidth="1"/>
    <col min="16135" max="16138" width="7.08984375" style="80" customWidth="1"/>
    <col min="16139" max="16139" width="10.08984375" style="80" customWidth="1"/>
    <col min="16140" max="16147" width="7.08984375" style="80" customWidth="1"/>
    <col min="16148" max="16384" width="7.6328125" style="80"/>
  </cols>
  <sheetData>
    <row r="1" spans="1:23" ht="21">
      <c r="A1" s="189" t="s">
        <v>118</v>
      </c>
      <c r="B1" s="190"/>
      <c r="C1" s="190"/>
      <c r="D1" s="190"/>
      <c r="E1" s="190"/>
      <c r="F1" s="190"/>
      <c r="G1" s="190"/>
      <c r="H1" s="190"/>
      <c r="I1" s="191"/>
      <c r="J1" s="192"/>
      <c r="K1" s="192"/>
      <c r="L1" s="192"/>
      <c r="M1" s="192"/>
      <c r="N1" s="192"/>
      <c r="O1" s="193" t="s">
        <v>119</v>
      </c>
      <c r="P1" s="193"/>
      <c r="Q1" s="194"/>
      <c r="R1" s="194"/>
      <c r="S1" s="194"/>
    </row>
    <row r="2" spans="1:23" ht="13.5" customHeight="1">
      <c r="A2" s="81" t="s">
        <v>69</v>
      </c>
      <c r="B2" s="87" t="s">
        <v>77</v>
      </c>
      <c r="C2" s="82" t="s">
        <v>120</v>
      </c>
      <c r="D2" s="83"/>
      <c r="E2" s="83"/>
      <c r="F2" s="195"/>
      <c r="G2" s="82" t="s">
        <v>121</v>
      </c>
      <c r="H2" s="83"/>
      <c r="I2" s="83"/>
      <c r="J2" s="195"/>
      <c r="K2" s="85" t="s">
        <v>122</v>
      </c>
      <c r="L2" s="85" t="s">
        <v>123</v>
      </c>
      <c r="M2" s="85" t="s">
        <v>124</v>
      </c>
      <c r="N2" s="196" t="s">
        <v>125</v>
      </c>
      <c r="O2" s="196" t="s">
        <v>126</v>
      </c>
      <c r="P2" s="85" t="s">
        <v>127</v>
      </c>
      <c r="Q2" s="87" t="s">
        <v>128</v>
      </c>
      <c r="R2" s="85" t="s">
        <v>129</v>
      </c>
      <c r="S2" s="87" t="s">
        <v>130</v>
      </c>
    </row>
    <row r="3" spans="1:23" ht="36" customHeight="1">
      <c r="A3" s="197"/>
      <c r="B3" s="92"/>
      <c r="C3" s="198" t="s">
        <v>131</v>
      </c>
      <c r="D3" s="198" t="s">
        <v>132</v>
      </c>
      <c r="E3" s="199" t="s">
        <v>133</v>
      </c>
      <c r="F3" s="200" t="s">
        <v>134</v>
      </c>
      <c r="G3" s="84" t="s">
        <v>135</v>
      </c>
      <c r="H3" s="91" t="s">
        <v>136</v>
      </c>
      <c r="I3" s="201" t="s">
        <v>137</v>
      </c>
      <c r="J3" s="91" t="s">
        <v>138</v>
      </c>
      <c r="K3" s="99"/>
      <c r="L3" s="99"/>
      <c r="M3" s="202"/>
      <c r="N3" s="203"/>
      <c r="O3" s="204"/>
      <c r="P3" s="205"/>
      <c r="Q3" s="92"/>
      <c r="R3" s="99"/>
      <c r="S3" s="92"/>
    </row>
    <row r="4" spans="1:23" ht="40" customHeight="1">
      <c r="A4" s="104" t="s">
        <v>86</v>
      </c>
      <c r="B4" s="105">
        <v>134</v>
      </c>
      <c r="C4" s="106">
        <v>2</v>
      </c>
      <c r="D4" s="106">
        <v>1</v>
      </c>
      <c r="E4" s="106">
        <v>1</v>
      </c>
      <c r="F4" s="106">
        <v>1</v>
      </c>
      <c r="G4" s="106">
        <v>5</v>
      </c>
      <c r="H4" s="106">
        <v>11</v>
      </c>
      <c r="I4" s="106">
        <v>1</v>
      </c>
      <c r="J4" s="106">
        <v>4</v>
      </c>
      <c r="K4" s="106">
        <v>0</v>
      </c>
      <c r="L4" s="106">
        <v>1</v>
      </c>
      <c r="M4" s="106">
        <v>3</v>
      </c>
      <c r="N4" s="106">
        <v>90</v>
      </c>
      <c r="O4" s="106">
        <v>1</v>
      </c>
      <c r="P4" s="106">
        <v>3</v>
      </c>
      <c r="Q4" s="106">
        <v>0</v>
      </c>
      <c r="R4" s="106">
        <v>10</v>
      </c>
      <c r="S4" s="107">
        <v>0</v>
      </c>
      <c r="W4" s="206"/>
    </row>
    <row r="5" spans="1:23" ht="40" customHeight="1">
      <c r="A5" s="108" t="s">
        <v>87</v>
      </c>
      <c r="B5" s="109">
        <f>SUM(B7:B17)</f>
        <v>124</v>
      </c>
      <c r="C5" s="207">
        <f t="shared" ref="C5:S5" si="0">SUM(C7:C17)</f>
        <v>2</v>
      </c>
      <c r="D5" s="207">
        <f t="shared" si="0"/>
        <v>1</v>
      </c>
      <c r="E5" s="207">
        <f t="shared" si="0"/>
        <v>1</v>
      </c>
      <c r="F5" s="207">
        <f t="shared" si="0"/>
        <v>1</v>
      </c>
      <c r="G5" s="207">
        <f t="shared" si="0"/>
        <v>4</v>
      </c>
      <c r="H5" s="207">
        <f t="shared" si="0"/>
        <v>8</v>
      </c>
      <c r="I5" s="207">
        <f t="shared" si="0"/>
        <v>1</v>
      </c>
      <c r="J5" s="207">
        <f t="shared" si="0"/>
        <v>4</v>
      </c>
      <c r="K5" s="207">
        <f t="shared" si="0"/>
        <v>0</v>
      </c>
      <c r="L5" s="207">
        <f t="shared" si="0"/>
        <v>1</v>
      </c>
      <c r="M5" s="207">
        <f t="shared" si="0"/>
        <v>3</v>
      </c>
      <c r="N5" s="207">
        <f t="shared" si="0"/>
        <v>85</v>
      </c>
      <c r="O5" s="207">
        <f t="shared" si="0"/>
        <v>0</v>
      </c>
      <c r="P5" s="207">
        <f t="shared" si="0"/>
        <v>3</v>
      </c>
      <c r="Q5" s="207">
        <f t="shared" si="0"/>
        <v>0</v>
      </c>
      <c r="R5" s="207">
        <f t="shared" si="0"/>
        <v>10</v>
      </c>
      <c r="S5" s="208">
        <f t="shared" si="0"/>
        <v>0</v>
      </c>
    </row>
    <row r="6" spans="1:23" ht="40" customHeight="1">
      <c r="A6" s="112" t="s">
        <v>88</v>
      </c>
      <c r="B6" s="113">
        <f>SUM(B18:B26)</f>
        <v>10</v>
      </c>
      <c r="C6" s="209">
        <f t="shared" ref="C6:S6" si="1">SUM(C18:C26)</f>
        <v>0</v>
      </c>
      <c r="D6" s="209">
        <f t="shared" si="1"/>
        <v>0</v>
      </c>
      <c r="E6" s="209">
        <f t="shared" si="1"/>
        <v>0</v>
      </c>
      <c r="F6" s="209">
        <f t="shared" si="1"/>
        <v>0</v>
      </c>
      <c r="G6" s="209">
        <f t="shared" si="1"/>
        <v>1</v>
      </c>
      <c r="H6" s="209">
        <f t="shared" si="1"/>
        <v>3</v>
      </c>
      <c r="I6" s="209">
        <f t="shared" si="1"/>
        <v>0</v>
      </c>
      <c r="J6" s="209">
        <f t="shared" si="1"/>
        <v>0</v>
      </c>
      <c r="K6" s="209">
        <f t="shared" si="1"/>
        <v>0</v>
      </c>
      <c r="L6" s="209">
        <f t="shared" si="1"/>
        <v>0</v>
      </c>
      <c r="M6" s="209">
        <f t="shared" si="1"/>
        <v>0</v>
      </c>
      <c r="N6" s="209">
        <f t="shared" si="1"/>
        <v>5</v>
      </c>
      <c r="O6" s="209">
        <f t="shared" si="1"/>
        <v>1</v>
      </c>
      <c r="P6" s="209">
        <f t="shared" si="1"/>
        <v>0</v>
      </c>
      <c r="Q6" s="209">
        <f t="shared" si="1"/>
        <v>0</v>
      </c>
      <c r="R6" s="209">
        <f t="shared" si="1"/>
        <v>0</v>
      </c>
      <c r="S6" s="210">
        <f t="shared" si="1"/>
        <v>0</v>
      </c>
    </row>
    <row r="7" spans="1:23" ht="40" customHeight="1">
      <c r="A7" s="211" t="s">
        <v>89</v>
      </c>
      <c r="B7" s="212">
        <v>41</v>
      </c>
      <c r="C7" s="207">
        <v>1</v>
      </c>
      <c r="D7" s="207">
        <v>0</v>
      </c>
      <c r="E7" s="207">
        <v>0</v>
      </c>
      <c r="F7" s="207">
        <v>0</v>
      </c>
      <c r="G7" s="207">
        <v>1</v>
      </c>
      <c r="H7" s="207">
        <v>0</v>
      </c>
      <c r="I7" s="207">
        <v>1</v>
      </c>
      <c r="J7" s="207">
        <v>1</v>
      </c>
      <c r="K7" s="207">
        <v>0</v>
      </c>
      <c r="L7" s="207">
        <v>0</v>
      </c>
      <c r="M7" s="207">
        <v>0</v>
      </c>
      <c r="N7" s="207">
        <v>32</v>
      </c>
      <c r="O7" s="207">
        <v>0</v>
      </c>
      <c r="P7" s="207">
        <v>2</v>
      </c>
      <c r="Q7" s="207">
        <v>0</v>
      </c>
      <c r="R7" s="207">
        <v>3</v>
      </c>
      <c r="S7" s="208">
        <v>0</v>
      </c>
    </row>
    <row r="8" spans="1:23" ht="40" customHeight="1">
      <c r="A8" s="108" t="s">
        <v>90</v>
      </c>
      <c r="B8" s="109">
        <v>28</v>
      </c>
      <c r="C8" s="207">
        <v>0</v>
      </c>
      <c r="D8" s="207">
        <v>0</v>
      </c>
      <c r="E8" s="207">
        <v>0</v>
      </c>
      <c r="F8" s="207">
        <v>0</v>
      </c>
      <c r="G8" s="207">
        <v>1</v>
      </c>
      <c r="H8" s="207">
        <v>0</v>
      </c>
      <c r="I8" s="207">
        <v>0</v>
      </c>
      <c r="J8" s="207">
        <v>2</v>
      </c>
      <c r="K8" s="207">
        <v>0</v>
      </c>
      <c r="L8" s="207">
        <v>0</v>
      </c>
      <c r="M8" s="207">
        <v>1</v>
      </c>
      <c r="N8" s="207">
        <v>23</v>
      </c>
      <c r="O8" s="207">
        <v>0</v>
      </c>
      <c r="P8" s="207">
        <v>0</v>
      </c>
      <c r="Q8" s="207">
        <v>0</v>
      </c>
      <c r="R8" s="207">
        <v>1</v>
      </c>
      <c r="S8" s="208">
        <v>0</v>
      </c>
    </row>
    <row r="9" spans="1:23" ht="40" customHeight="1">
      <c r="A9" s="108" t="s">
        <v>91</v>
      </c>
      <c r="B9" s="109">
        <v>7</v>
      </c>
      <c r="C9" s="207">
        <v>0</v>
      </c>
      <c r="D9" s="207">
        <v>0</v>
      </c>
      <c r="E9" s="207">
        <v>0</v>
      </c>
      <c r="F9" s="207">
        <v>1</v>
      </c>
      <c r="G9" s="207">
        <v>0</v>
      </c>
      <c r="H9" s="207">
        <v>3</v>
      </c>
      <c r="I9" s="207">
        <v>0</v>
      </c>
      <c r="J9" s="207">
        <v>0</v>
      </c>
      <c r="K9" s="207">
        <v>0</v>
      </c>
      <c r="L9" s="207">
        <v>0</v>
      </c>
      <c r="M9" s="207">
        <v>1</v>
      </c>
      <c r="N9" s="207">
        <v>2</v>
      </c>
      <c r="O9" s="207">
        <v>0</v>
      </c>
      <c r="P9" s="207">
        <v>0</v>
      </c>
      <c r="Q9" s="207">
        <v>0</v>
      </c>
      <c r="R9" s="207">
        <v>0</v>
      </c>
      <c r="S9" s="208">
        <v>0</v>
      </c>
    </row>
    <row r="10" spans="1:23" ht="40" customHeight="1">
      <c r="A10" s="108" t="s">
        <v>92</v>
      </c>
      <c r="B10" s="109">
        <v>5</v>
      </c>
      <c r="C10" s="207">
        <v>0</v>
      </c>
      <c r="D10" s="207">
        <v>0</v>
      </c>
      <c r="E10" s="207">
        <v>0</v>
      </c>
      <c r="F10" s="207">
        <v>0</v>
      </c>
      <c r="G10" s="207">
        <v>0</v>
      </c>
      <c r="H10" s="207">
        <v>1</v>
      </c>
      <c r="I10" s="207">
        <v>0</v>
      </c>
      <c r="J10" s="207">
        <v>0</v>
      </c>
      <c r="K10" s="207">
        <v>0</v>
      </c>
      <c r="L10" s="207">
        <v>0</v>
      </c>
      <c r="M10" s="207">
        <v>0</v>
      </c>
      <c r="N10" s="207">
        <v>3</v>
      </c>
      <c r="O10" s="207">
        <v>0</v>
      </c>
      <c r="P10" s="207">
        <v>0</v>
      </c>
      <c r="Q10" s="207">
        <v>0</v>
      </c>
      <c r="R10" s="207">
        <v>1</v>
      </c>
      <c r="S10" s="208">
        <v>0</v>
      </c>
    </row>
    <row r="11" spans="1:23" ht="40" customHeight="1">
      <c r="A11" s="108" t="s">
        <v>93</v>
      </c>
      <c r="B11" s="109">
        <v>11</v>
      </c>
      <c r="C11" s="207">
        <v>0</v>
      </c>
      <c r="D11" s="207">
        <v>0</v>
      </c>
      <c r="E11" s="207">
        <v>1</v>
      </c>
      <c r="F11" s="207">
        <v>0</v>
      </c>
      <c r="G11" s="207">
        <v>1</v>
      </c>
      <c r="H11" s="207">
        <v>0</v>
      </c>
      <c r="I11" s="207">
        <v>0</v>
      </c>
      <c r="J11" s="207">
        <v>0</v>
      </c>
      <c r="K11" s="207">
        <v>0</v>
      </c>
      <c r="L11" s="207">
        <v>0</v>
      </c>
      <c r="M11" s="207">
        <v>0</v>
      </c>
      <c r="N11" s="207">
        <v>6</v>
      </c>
      <c r="O11" s="207">
        <v>0</v>
      </c>
      <c r="P11" s="207">
        <v>1</v>
      </c>
      <c r="Q11" s="207">
        <v>0</v>
      </c>
      <c r="R11" s="207">
        <v>2</v>
      </c>
      <c r="S11" s="208">
        <v>0</v>
      </c>
    </row>
    <row r="12" spans="1:23" ht="40" customHeight="1">
      <c r="A12" s="108" t="s">
        <v>94</v>
      </c>
      <c r="B12" s="109">
        <v>10</v>
      </c>
      <c r="C12" s="207">
        <v>0</v>
      </c>
      <c r="D12" s="207">
        <v>0</v>
      </c>
      <c r="E12" s="207">
        <v>0</v>
      </c>
      <c r="F12" s="207">
        <v>0</v>
      </c>
      <c r="G12" s="207">
        <v>0</v>
      </c>
      <c r="H12" s="207">
        <v>1</v>
      </c>
      <c r="I12" s="207">
        <v>0</v>
      </c>
      <c r="J12" s="207">
        <v>1</v>
      </c>
      <c r="K12" s="207">
        <v>0</v>
      </c>
      <c r="L12" s="207">
        <v>0</v>
      </c>
      <c r="M12" s="207">
        <v>0</v>
      </c>
      <c r="N12" s="207">
        <v>7</v>
      </c>
      <c r="O12" s="207">
        <v>0</v>
      </c>
      <c r="P12" s="207">
        <v>0</v>
      </c>
      <c r="Q12" s="207">
        <v>0</v>
      </c>
      <c r="R12" s="207">
        <v>1</v>
      </c>
      <c r="S12" s="208">
        <v>0</v>
      </c>
    </row>
    <row r="13" spans="1:23" ht="40" customHeight="1">
      <c r="A13" s="108" t="s">
        <v>95</v>
      </c>
      <c r="B13" s="109">
        <v>6</v>
      </c>
      <c r="C13" s="207">
        <v>0</v>
      </c>
      <c r="D13" s="207">
        <v>0</v>
      </c>
      <c r="E13" s="207">
        <v>0</v>
      </c>
      <c r="F13" s="207">
        <v>0</v>
      </c>
      <c r="G13" s="207">
        <v>0</v>
      </c>
      <c r="H13" s="207">
        <v>1</v>
      </c>
      <c r="I13" s="207">
        <v>0</v>
      </c>
      <c r="J13" s="207">
        <v>0</v>
      </c>
      <c r="K13" s="207">
        <v>0</v>
      </c>
      <c r="L13" s="207">
        <v>0</v>
      </c>
      <c r="M13" s="207">
        <v>0</v>
      </c>
      <c r="N13" s="207">
        <v>4</v>
      </c>
      <c r="O13" s="207">
        <v>0</v>
      </c>
      <c r="P13" s="207">
        <v>0</v>
      </c>
      <c r="Q13" s="207">
        <v>0</v>
      </c>
      <c r="R13" s="207">
        <v>1</v>
      </c>
      <c r="S13" s="208">
        <v>0</v>
      </c>
    </row>
    <row r="14" spans="1:23" ht="40" customHeight="1">
      <c r="A14" s="108" t="s">
        <v>96</v>
      </c>
      <c r="B14" s="109">
        <v>1</v>
      </c>
      <c r="C14" s="207">
        <v>0</v>
      </c>
      <c r="D14" s="207">
        <v>0</v>
      </c>
      <c r="E14" s="207">
        <v>0</v>
      </c>
      <c r="F14" s="207">
        <v>0</v>
      </c>
      <c r="G14" s="207">
        <v>0</v>
      </c>
      <c r="H14" s="207">
        <v>0</v>
      </c>
      <c r="I14" s="207">
        <v>0</v>
      </c>
      <c r="J14" s="207">
        <v>0</v>
      </c>
      <c r="K14" s="207">
        <v>0</v>
      </c>
      <c r="L14" s="207">
        <v>0</v>
      </c>
      <c r="M14" s="207">
        <v>0</v>
      </c>
      <c r="N14" s="207">
        <v>1</v>
      </c>
      <c r="O14" s="207">
        <v>0</v>
      </c>
      <c r="P14" s="207">
        <v>0</v>
      </c>
      <c r="Q14" s="207">
        <v>0</v>
      </c>
      <c r="R14" s="207">
        <v>0</v>
      </c>
      <c r="S14" s="208">
        <v>0</v>
      </c>
    </row>
    <row r="15" spans="1:23" ht="40" customHeight="1">
      <c r="A15" s="108" t="s">
        <v>97</v>
      </c>
      <c r="B15" s="109">
        <v>8</v>
      </c>
      <c r="C15" s="207">
        <v>0</v>
      </c>
      <c r="D15" s="207">
        <v>0</v>
      </c>
      <c r="E15" s="207">
        <v>0</v>
      </c>
      <c r="F15" s="207">
        <v>0</v>
      </c>
      <c r="G15" s="207">
        <v>0</v>
      </c>
      <c r="H15" s="207">
        <v>0</v>
      </c>
      <c r="I15" s="207">
        <v>0</v>
      </c>
      <c r="J15" s="207">
        <v>0</v>
      </c>
      <c r="K15" s="207">
        <v>0</v>
      </c>
      <c r="L15" s="207">
        <v>1</v>
      </c>
      <c r="M15" s="207">
        <v>0</v>
      </c>
      <c r="N15" s="207">
        <v>6</v>
      </c>
      <c r="O15" s="207">
        <v>0</v>
      </c>
      <c r="P15" s="207">
        <v>0</v>
      </c>
      <c r="Q15" s="207">
        <v>0</v>
      </c>
      <c r="R15" s="207">
        <v>1</v>
      </c>
      <c r="S15" s="208">
        <v>0</v>
      </c>
    </row>
    <row r="16" spans="1:23" ht="40" customHeight="1">
      <c r="A16" s="108" t="s">
        <v>98</v>
      </c>
      <c r="B16" s="109">
        <v>3</v>
      </c>
      <c r="C16" s="207">
        <v>0</v>
      </c>
      <c r="D16" s="207">
        <v>0</v>
      </c>
      <c r="E16" s="207">
        <v>0</v>
      </c>
      <c r="F16" s="207">
        <v>0</v>
      </c>
      <c r="G16" s="207">
        <v>0</v>
      </c>
      <c r="H16" s="207">
        <v>2</v>
      </c>
      <c r="I16" s="207">
        <v>0</v>
      </c>
      <c r="J16" s="207">
        <v>0</v>
      </c>
      <c r="K16" s="207">
        <v>0</v>
      </c>
      <c r="L16" s="207">
        <v>0</v>
      </c>
      <c r="M16" s="207">
        <v>0</v>
      </c>
      <c r="N16" s="207">
        <v>1</v>
      </c>
      <c r="O16" s="207">
        <v>0</v>
      </c>
      <c r="P16" s="207">
        <v>0</v>
      </c>
      <c r="Q16" s="207">
        <v>0</v>
      </c>
      <c r="R16" s="207">
        <v>0</v>
      </c>
      <c r="S16" s="208">
        <v>0</v>
      </c>
    </row>
    <row r="17" spans="1:19" ht="40" customHeight="1">
      <c r="A17" s="108" t="s">
        <v>99</v>
      </c>
      <c r="B17" s="109">
        <v>4</v>
      </c>
      <c r="C17" s="207">
        <v>1</v>
      </c>
      <c r="D17" s="207">
        <v>1</v>
      </c>
      <c r="E17" s="207">
        <v>0</v>
      </c>
      <c r="F17" s="207">
        <v>0</v>
      </c>
      <c r="G17" s="207">
        <v>1</v>
      </c>
      <c r="H17" s="207">
        <v>0</v>
      </c>
      <c r="I17" s="207">
        <v>0</v>
      </c>
      <c r="J17" s="207">
        <v>0</v>
      </c>
      <c r="K17" s="207">
        <v>0</v>
      </c>
      <c r="L17" s="207">
        <v>0</v>
      </c>
      <c r="M17" s="207">
        <v>1</v>
      </c>
      <c r="N17" s="207">
        <v>0</v>
      </c>
      <c r="O17" s="207">
        <v>0</v>
      </c>
      <c r="P17" s="207">
        <v>0</v>
      </c>
      <c r="Q17" s="207">
        <v>0</v>
      </c>
      <c r="R17" s="207">
        <v>0</v>
      </c>
      <c r="S17" s="208">
        <v>0</v>
      </c>
    </row>
    <row r="18" spans="1:19" ht="40" customHeight="1">
      <c r="A18" s="213" t="s">
        <v>100</v>
      </c>
      <c r="B18" s="214">
        <v>0</v>
      </c>
      <c r="C18" s="215">
        <v>0</v>
      </c>
      <c r="D18" s="215">
        <v>0</v>
      </c>
      <c r="E18" s="215">
        <v>0</v>
      </c>
      <c r="F18" s="215">
        <v>0</v>
      </c>
      <c r="G18" s="215">
        <v>0</v>
      </c>
      <c r="H18" s="215">
        <v>0</v>
      </c>
      <c r="I18" s="215">
        <v>0</v>
      </c>
      <c r="J18" s="215">
        <v>0</v>
      </c>
      <c r="K18" s="215">
        <v>0</v>
      </c>
      <c r="L18" s="215">
        <v>0</v>
      </c>
      <c r="M18" s="215">
        <v>0</v>
      </c>
      <c r="N18" s="215">
        <v>0</v>
      </c>
      <c r="O18" s="215">
        <v>0</v>
      </c>
      <c r="P18" s="215">
        <v>0</v>
      </c>
      <c r="Q18" s="215">
        <v>0</v>
      </c>
      <c r="R18" s="215">
        <v>0</v>
      </c>
      <c r="S18" s="216">
        <v>0</v>
      </c>
    </row>
    <row r="19" spans="1:19" s="122" customFormat="1" ht="40" customHeight="1">
      <c r="A19" s="120" t="s">
        <v>101</v>
      </c>
      <c r="B19" s="117">
        <v>1</v>
      </c>
      <c r="C19" s="215">
        <v>0</v>
      </c>
      <c r="D19" s="215">
        <v>0</v>
      </c>
      <c r="E19" s="215">
        <v>0</v>
      </c>
      <c r="F19" s="215">
        <v>0</v>
      </c>
      <c r="G19" s="215">
        <v>0</v>
      </c>
      <c r="H19" s="215">
        <v>1</v>
      </c>
      <c r="I19" s="215">
        <v>0</v>
      </c>
      <c r="J19" s="215">
        <v>0</v>
      </c>
      <c r="K19" s="215">
        <v>0</v>
      </c>
      <c r="L19" s="215">
        <v>0</v>
      </c>
      <c r="M19" s="215">
        <v>0</v>
      </c>
      <c r="N19" s="215">
        <v>0</v>
      </c>
      <c r="O19" s="215">
        <v>0</v>
      </c>
      <c r="P19" s="215">
        <v>0</v>
      </c>
      <c r="Q19" s="215">
        <v>0</v>
      </c>
      <c r="R19" s="215">
        <v>0</v>
      </c>
      <c r="S19" s="216">
        <v>0</v>
      </c>
    </row>
    <row r="20" spans="1:19" ht="40" customHeight="1">
      <c r="A20" s="121" t="s">
        <v>102</v>
      </c>
      <c r="B20" s="105">
        <v>2</v>
      </c>
      <c r="C20" s="217">
        <v>0</v>
      </c>
      <c r="D20" s="217">
        <v>0</v>
      </c>
      <c r="E20" s="217">
        <v>0</v>
      </c>
      <c r="F20" s="217">
        <v>0</v>
      </c>
      <c r="G20" s="217">
        <v>0</v>
      </c>
      <c r="H20" s="217">
        <v>0</v>
      </c>
      <c r="I20" s="217">
        <v>0</v>
      </c>
      <c r="J20" s="217">
        <v>0</v>
      </c>
      <c r="K20" s="217">
        <v>0</v>
      </c>
      <c r="L20" s="217">
        <v>0</v>
      </c>
      <c r="M20" s="217">
        <v>0</v>
      </c>
      <c r="N20" s="217">
        <v>2</v>
      </c>
      <c r="O20" s="217">
        <v>0</v>
      </c>
      <c r="P20" s="217">
        <v>0</v>
      </c>
      <c r="Q20" s="217">
        <v>0</v>
      </c>
      <c r="R20" s="217">
        <v>0</v>
      </c>
      <c r="S20" s="218">
        <v>0</v>
      </c>
    </row>
    <row r="21" spans="1:19" ht="40" customHeight="1">
      <c r="A21" s="121" t="s">
        <v>103</v>
      </c>
      <c r="B21" s="109">
        <v>1</v>
      </c>
      <c r="C21" s="207">
        <v>0</v>
      </c>
      <c r="D21" s="207">
        <v>0</v>
      </c>
      <c r="E21" s="207">
        <v>0</v>
      </c>
      <c r="F21" s="207">
        <v>0</v>
      </c>
      <c r="G21" s="207">
        <v>0</v>
      </c>
      <c r="H21" s="207">
        <v>0</v>
      </c>
      <c r="I21" s="207">
        <v>0</v>
      </c>
      <c r="J21" s="207">
        <v>0</v>
      </c>
      <c r="K21" s="207">
        <v>0</v>
      </c>
      <c r="L21" s="207">
        <v>0</v>
      </c>
      <c r="M21" s="207">
        <v>0</v>
      </c>
      <c r="N21" s="207">
        <v>1</v>
      </c>
      <c r="O21" s="207">
        <v>0</v>
      </c>
      <c r="P21" s="207">
        <v>0</v>
      </c>
      <c r="Q21" s="207">
        <v>0</v>
      </c>
      <c r="R21" s="207">
        <v>0</v>
      </c>
      <c r="S21" s="208">
        <v>0</v>
      </c>
    </row>
    <row r="22" spans="1:19" ht="40" customHeight="1">
      <c r="A22" s="120" t="s">
        <v>104</v>
      </c>
      <c r="B22" s="117">
        <v>1</v>
      </c>
      <c r="C22" s="215">
        <v>0</v>
      </c>
      <c r="D22" s="215">
        <v>0</v>
      </c>
      <c r="E22" s="215">
        <v>0</v>
      </c>
      <c r="F22" s="215">
        <v>0</v>
      </c>
      <c r="G22" s="215">
        <v>0</v>
      </c>
      <c r="H22" s="215">
        <v>0</v>
      </c>
      <c r="I22" s="215">
        <v>0</v>
      </c>
      <c r="J22" s="215">
        <v>0</v>
      </c>
      <c r="K22" s="215">
        <v>0</v>
      </c>
      <c r="L22" s="215">
        <v>0</v>
      </c>
      <c r="M22" s="215">
        <v>0</v>
      </c>
      <c r="N22" s="215">
        <v>1</v>
      </c>
      <c r="O22" s="215">
        <v>0</v>
      </c>
      <c r="P22" s="215">
        <v>0</v>
      </c>
      <c r="Q22" s="215">
        <v>0</v>
      </c>
      <c r="R22" s="215">
        <v>0</v>
      </c>
      <c r="S22" s="216">
        <v>0</v>
      </c>
    </row>
    <row r="23" spans="1:19" ht="40" customHeight="1">
      <c r="A23" s="120" t="s">
        <v>105</v>
      </c>
      <c r="B23" s="117">
        <v>0</v>
      </c>
      <c r="C23" s="215">
        <v>0</v>
      </c>
      <c r="D23" s="215">
        <v>0</v>
      </c>
      <c r="E23" s="215">
        <v>0</v>
      </c>
      <c r="F23" s="215">
        <v>0</v>
      </c>
      <c r="G23" s="215">
        <v>0</v>
      </c>
      <c r="H23" s="215">
        <v>0</v>
      </c>
      <c r="I23" s="215">
        <v>0</v>
      </c>
      <c r="J23" s="215">
        <v>0</v>
      </c>
      <c r="K23" s="215">
        <v>0</v>
      </c>
      <c r="L23" s="215">
        <v>0</v>
      </c>
      <c r="M23" s="215">
        <v>0</v>
      </c>
      <c r="N23" s="215">
        <v>0</v>
      </c>
      <c r="O23" s="215">
        <v>0</v>
      </c>
      <c r="P23" s="215">
        <v>0</v>
      </c>
      <c r="Q23" s="215">
        <v>0</v>
      </c>
      <c r="R23" s="215">
        <v>0</v>
      </c>
      <c r="S23" s="216">
        <v>0</v>
      </c>
    </row>
    <row r="24" spans="1:19" ht="40" customHeight="1">
      <c r="A24" s="121" t="s">
        <v>106</v>
      </c>
      <c r="B24" s="109">
        <v>0</v>
      </c>
      <c r="C24" s="207">
        <v>0</v>
      </c>
      <c r="D24" s="207">
        <v>0</v>
      </c>
      <c r="E24" s="207">
        <v>0</v>
      </c>
      <c r="F24" s="207">
        <v>0</v>
      </c>
      <c r="G24" s="207">
        <v>0</v>
      </c>
      <c r="H24" s="207">
        <v>0</v>
      </c>
      <c r="I24" s="207">
        <v>0</v>
      </c>
      <c r="J24" s="207">
        <v>0</v>
      </c>
      <c r="K24" s="207">
        <v>0</v>
      </c>
      <c r="L24" s="207">
        <v>0</v>
      </c>
      <c r="M24" s="207">
        <v>0</v>
      </c>
      <c r="N24" s="207">
        <v>0</v>
      </c>
      <c r="O24" s="207">
        <v>0</v>
      </c>
      <c r="P24" s="207">
        <v>0</v>
      </c>
      <c r="Q24" s="207">
        <v>0</v>
      </c>
      <c r="R24" s="207">
        <v>0</v>
      </c>
      <c r="S24" s="208">
        <v>0</v>
      </c>
    </row>
    <row r="25" spans="1:19" ht="40" customHeight="1">
      <c r="A25" s="121" t="s">
        <v>107</v>
      </c>
      <c r="B25" s="109">
        <v>2</v>
      </c>
      <c r="C25" s="207">
        <v>0</v>
      </c>
      <c r="D25" s="207">
        <v>0</v>
      </c>
      <c r="E25" s="207">
        <v>0</v>
      </c>
      <c r="F25" s="207">
        <v>0</v>
      </c>
      <c r="G25" s="207">
        <v>0</v>
      </c>
      <c r="H25" s="207">
        <v>1</v>
      </c>
      <c r="I25" s="207">
        <v>0</v>
      </c>
      <c r="J25" s="207">
        <v>0</v>
      </c>
      <c r="K25" s="207">
        <v>0</v>
      </c>
      <c r="L25" s="207">
        <v>0</v>
      </c>
      <c r="M25" s="207">
        <v>0</v>
      </c>
      <c r="N25" s="207">
        <v>0</v>
      </c>
      <c r="O25" s="207">
        <v>1</v>
      </c>
      <c r="P25" s="207">
        <v>0</v>
      </c>
      <c r="Q25" s="207">
        <v>0</v>
      </c>
      <c r="R25" s="207">
        <v>0</v>
      </c>
      <c r="S25" s="208">
        <v>0</v>
      </c>
    </row>
    <row r="26" spans="1:19" ht="40" customHeight="1" thickBot="1">
      <c r="A26" s="123" t="s">
        <v>108</v>
      </c>
      <c r="B26" s="124">
        <v>3</v>
      </c>
      <c r="C26" s="219">
        <v>0</v>
      </c>
      <c r="D26" s="219">
        <v>0</v>
      </c>
      <c r="E26" s="219">
        <v>0</v>
      </c>
      <c r="F26" s="219">
        <v>0</v>
      </c>
      <c r="G26" s="219">
        <v>1</v>
      </c>
      <c r="H26" s="219">
        <v>1</v>
      </c>
      <c r="I26" s="219">
        <v>0</v>
      </c>
      <c r="J26" s="219">
        <v>0</v>
      </c>
      <c r="K26" s="219">
        <v>0</v>
      </c>
      <c r="L26" s="219">
        <v>0</v>
      </c>
      <c r="M26" s="219">
        <v>0</v>
      </c>
      <c r="N26" s="219">
        <v>1</v>
      </c>
      <c r="O26" s="219">
        <v>0</v>
      </c>
      <c r="P26" s="219">
        <v>0</v>
      </c>
      <c r="Q26" s="219">
        <v>0</v>
      </c>
      <c r="R26" s="219">
        <v>0</v>
      </c>
      <c r="S26" s="220">
        <v>0</v>
      </c>
    </row>
    <row r="27" spans="1:19" ht="40" customHeight="1" thickTop="1">
      <c r="A27" s="121" t="s">
        <v>109</v>
      </c>
      <c r="B27" s="109">
        <f t="shared" ref="B27:S27" si="2">B15</f>
        <v>8</v>
      </c>
      <c r="C27" s="207">
        <f t="shared" si="2"/>
        <v>0</v>
      </c>
      <c r="D27" s="207">
        <f t="shared" si="2"/>
        <v>0</v>
      </c>
      <c r="E27" s="207">
        <f t="shared" si="2"/>
        <v>0</v>
      </c>
      <c r="F27" s="207">
        <f t="shared" si="2"/>
        <v>0</v>
      </c>
      <c r="G27" s="207">
        <f t="shared" si="2"/>
        <v>0</v>
      </c>
      <c r="H27" s="207">
        <f t="shared" si="2"/>
        <v>0</v>
      </c>
      <c r="I27" s="207">
        <f t="shared" si="2"/>
        <v>0</v>
      </c>
      <c r="J27" s="207">
        <f t="shared" si="2"/>
        <v>0</v>
      </c>
      <c r="K27" s="207">
        <f t="shared" si="2"/>
        <v>0</v>
      </c>
      <c r="L27" s="207">
        <f t="shared" si="2"/>
        <v>1</v>
      </c>
      <c r="M27" s="207">
        <f t="shared" si="2"/>
        <v>0</v>
      </c>
      <c r="N27" s="207">
        <f t="shared" si="2"/>
        <v>6</v>
      </c>
      <c r="O27" s="207">
        <f t="shared" si="2"/>
        <v>0</v>
      </c>
      <c r="P27" s="207">
        <f t="shared" si="2"/>
        <v>0</v>
      </c>
      <c r="Q27" s="207">
        <f t="shared" si="2"/>
        <v>0</v>
      </c>
      <c r="R27" s="207">
        <f t="shared" si="2"/>
        <v>1</v>
      </c>
      <c r="S27" s="208">
        <f t="shared" si="2"/>
        <v>0</v>
      </c>
    </row>
    <row r="28" spans="1:19" ht="40" customHeight="1">
      <c r="A28" s="121" t="s">
        <v>110</v>
      </c>
      <c r="B28" s="109">
        <f t="shared" ref="B28:S28" si="3">B11+B12</f>
        <v>21</v>
      </c>
      <c r="C28" s="207">
        <f t="shared" si="3"/>
        <v>0</v>
      </c>
      <c r="D28" s="207">
        <f t="shared" si="3"/>
        <v>0</v>
      </c>
      <c r="E28" s="207">
        <f t="shared" si="3"/>
        <v>1</v>
      </c>
      <c r="F28" s="207">
        <f t="shared" si="3"/>
        <v>0</v>
      </c>
      <c r="G28" s="207">
        <f t="shared" si="3"/>
        <v>1</v>
      </c>
      <c r="H28" s="207">
        <f t="shared" si="3"/>
        <v>1</v>
      </c>
      <c r="I28" s="207">
        <f t="shared" si="3"/>
        <v>0</v>
      </c>
      <c r="J28" s="207">
        <f t="shared" si="3"/>
        <v>1</v>
      </c>
      <c r="K28" s="207">
        <f t="shared" si="3"/>
        <v>0</v>
      </c>
      <c r="L28" s="207">
        <f t="shared" si="3"/>
        <v>0</v>
      </c>
      <c r="M28" s="207">
        <f t="shared" si="3"/>
        <v>0</v>
      </c>
      <c r="N28" s="207">
        <f t="shared" si="3"/>
        <v>13</v>
      </c>
      <c r="O28" s="207">
        <f t="shared" si="3"/>
        <v>0</v>
      </c>
      <c r="P28" s="207">
        <f t="shared" si="3"/>
        <v>1</v>
      </c>
      <c r="Q28" s="207">
        <f t="shared" si="3"/>
        <v>0</v>
      </c>
      <c r="R28" s="207">
        <f t="shared" si="3"/>
        <v>3</v>
      </c>
      <c r="S28" s="208">
        <f t="shared" si="3"/>
        <v>0</v>
      </c>
    </row>
    <row r="29" spans="1:19" ht="40" customHeight="1">
      <c r="A29" s="121" t="s">
        <v>111</v>
      </c>
      <c r="B29" s="109">
        <f t="shared" ref="B29:S29" si="4">B8+B18</f>
        <v>28</v>
      </c>
      <c r="C29" s="207">
        <f t="shared" si="4"/>
        <v>0</v>
      </c>
      <c r="D29" s="207">
        <f t="shared" si="4"/>
        <v>0</v>
      </c>
      <c r="E29" s="207">
        <f t="shared" si="4"/>
        <v>0</v>
      </c>
      <c r="F29" s="207">
        <f t="shared" si="4"/>
        <v>0</v>
      </c>
      <c r="G29" s="207">
        <f t="shared" si="4"/>
        <v>1</v>
      </c>
      <c r="H29" s="207">
        <f t="shared" si="4"/>
        <v>0</v>
      </c>
      <c r="I29" s="207">
        <f t="shared" si="4"/>
        <v>0</v>
      </c>
      <c r="J29" s="207">
        <f t="shared" si="4"/>
        <v>2</v>
      </c>
      <c r="K29" s="207">
        <f t="shared" si="4"/>
        <v>0</v>
      </c>
      <c r="L29" s="207">
        <f t="shared" si="4"/>
        <v>0</v>
      </c>
      <c r="M29" s="207">
        <f t="shared" si="4"/>
        <v>1</v>
      </c>
      <c r="N29" s="207">
        <f t="shared" si="4"/>
        <v>23</v>
      </c>
      <c r="O29" s="207">
        <f t="shared" si="4"/>
        <v>0</v>
      </c>
      <c r="P29" s="207">
        <f t="shared" si="4"/>
        <v>0</v>
      </c>
      <c r="Q29" s="207">
        <f t="shared" si="4"/>
        <v>0</v>
      </c>
      <c r="R29" s="207">
        <f t="shared" si="4"/>
        <v>1</v>
      </c>
      <c r="S29" s="208">
        <f t="shared" si="4"/>
        <v>0</v>
      </c>
    </row>
    <row r="30" spans="1:19" ht="40" customHeight="1">
      <c r="A30" s="121" t="s">
        <v>112</v>
      </c>
      <c r="B30" s="109">
        <f t="shared" ref="B30:S30" si="5">B7+B14+B17+B19+B20+B21</f>
        <v>50</v>
      </c>
      <c r="C30" s="207">
        <f t="shared" si="5"/>
        <v>2</v>
      </c>
      <c r="D30" s="207">
        <f t="shared" si="5"/>
        <v>1</v>
      </c>
      <c r="E30" s="207">
        <f t="shared" si="5"/>
        <v>0</v>
      </c>
      <c r="F30" s="207">
        <f t="shared" si="5"/>
        <v>0</v>
      </c>
      <c r="G30" s="207">
        <f t="shared" si="5"/>
        <v>2</v>
      </c>
      <c r="H30" s="207">
        <f t="shared" si="5"/>
        <v>1</v>
      </c>
      <c r="I30" s="207">
        <f t="shared" si="5"/>
        <v>1</v>
      </c>
      <c r="J30" s="207">
        <f t="shared" si="5"/>
        <v>1</v>
      </c>
      <c r="K30" s="207">
        <f t="shared" si="5"/>
        <v>0</v>
      </c>
      <c r="L30" s="207">
        <f t="shared" si="5"/>
        <v>0</v>
      </c>
      <c r="M30" s="207">
        <f t="shared" si="5"/>
        <v>1</v>
      </c>
      <c r="N30" s="207">
        <f t="shared" si="5"/>
        <v>36</v>
      </c>
      <c r="O30" s="207">
        <f t="shared" si="5"/>
        <v>0</v>
      </c>
      <c r="P30" s="207">
        <f t="shared" si="5"/>
        <v>2</v>
      </c>
      <c r="Q30" s="207">
        <f t="shared" si="5"/>
        <v>0</v>
      </c>
      <c r="R30" s="207">
        <f t="shared" si="5"/>
        <v>3</v>
      </c>
      <c r="S30" s="208">
        <f t="shared" si="5"/>
        <v>0</v>
      </c>
    </row>
    <row r="31" spans="1:19" ht="40" customHeight="1">
      <c r="A31" s="121" t="s">
        <v>113</v>
      </c>
      <c r="B31" s="109">
        <f t="shared" ref="B31:S31" si="6">B10+B13+B16+B22+B23</f>
        <v>15</v>
      </c>
      <c r="C31" s="207">
        <f t="shared" si="6"/>
        <v>0</v>
      </c>
      <c r="D31" s="207">
        <f t="shared" si="6"/>
        <v>0</v>
      </c>
      <c r="E31" s="207">
        <f t="shared" si="6"/>
        <v>0</v>
      </c>
      <c r="F31" s="207">
        <f t="shared" si="6"/>
        <v>0</v>
      </c>
      <c r="G31" s="207">
        <f t="shared" si="6"/>
        <v>0</v>
      </c>
      <c r="H31" s="207">
        <f t="shared" si="6"/>
        <v>4</v>
      </c>
      <c r="I31" s="207">
        <f t="shared" si="6"/>
        <v>0</v>
      </c>
      <c r="J31" s="207">
        <f t="shared" si="6"/>
        <v>0</v>
      </c>
      <c r="K31" s="207">
        <f t="shared" si="6"/>
        <v>0</v>
      </c>
      <c r="L31" s="207">
        <f t="shared" si="6"/>
        <v>0</v>
      </c>
      <c r="M31" s="207">
        <f t="shared" si="6"/>
        <v>0</v>
      </c>
      <c r="N31" s="207">
        <f t="shared" si="6"/>
        <v>9</v>
      </c>
      <c r="O31" s="207">
        <f t="shared" si="6"/>
        <v>0</v>
      </c>
      <c r="P31" s="207">
        <f t="shared" si="6"/>
        <v>0</v>
      </c>
      <c r="Q31" s="207">
        <f t="shared" si="6"/>
        <v>0</v>
      </c>
      <c r="R31" s="207">
        <f t="shared" si="6"/>
        <v>2</v>
      </c>
      <c r="S31" s="208">
        <f t="shared" si="6"/>
        <v>0</v>
      </c>
    </row>
    <row r="32" spans="1:19" ht="40" customHeight="1">
      <c r="A32" s="128" t="s">
        <v>114</v>
      </c>
      <c r="B32" s="113">
        <f t="shared" ref="B32:S32" si="7">B9+B24+B25+B26</f>
        <v>12</v>
      </c>
      <c r="C32" s="209">
        <f t="shared" si="7"/>
        <v>0</v>
      </c>
      <c r="D32" s="209">
        <f t="shared" si="7"/>
        <v>0</v>
      </c>
      <c r="E32" s="209">
        <f t="shared" si="7"/>
        <v>0</v>
      </c>
      <c r="F32" s="209">
        <f t="shared" si="7"/>
        <v>1</v>
      </c>
      <c r="G32" s="209">
        <f t="shared" si="7"/>
        <v>1</v>
      </c>
      <c r="H32" s="209">
        <f t="shared" si="7"/>
        <v>5</v>
      </c>
      <c r="I32" s="209">
        <f t="shared" si="7"/>
        <v>0</v>
      </c>
      <c r="J32" s="209">
        <f t="shared" si="7"/>
        <v>0</v>
      </c>
      <c r="K32" s="209">
        <f t="shared" si="7"/>
        <v>0</v>
      </c>
      <c r="L32" s="209">
        <f t="shared" si="7"/>
        <v>0</v>
      </c>
      <c r="M32" s="209">
        <f t="shared" si="7"/>
        <v>1</v>
      </c>
      <c r="N32" s="209">
        <f t="shared" si="7"/>
        <v>3</v>
      </c>
      <c r="O32" s="209">
        <f t="shared" si="7"/>
        <v>1</v>
      </c>
      <c r="P32" s="209">
        <f t="shared" si="7"/>
        <v>0</v>
      </c>
      <c r="Q32" s="209">
        <f t="shared" si="7"/>
        <v>0</v>
      </c>
      <c r="R32" s="209">
        <f t="shared" si="7"/>
        <v>0</v>
      </c>
      <c r="S32" s="210">
        <f t="shared" si="7"/>
        <v>0</v>
      </c>
    </row>
    <row r="33" spans="1:1" ht="13.15" customHeight="1">
      <c r="A33" s="221"/>
    </row>
  </sheetData>
  <mergeCells count="14">
    <mergeCell ref="P2:P3"/>
    <mergeCell ref="Q2:Q3"/>
    <mergeCell ref="R2:R3"/>
    <mergeCell ref="S2:S3"/>
    <mergeCell ref="O1:S1"/>
    <mergeCell ref="A2:A3"/>
    <mergeCell ref="B2:B3"/>
    <mergeCell ref="C2:F2"/>
    <mergeCell ref="G2:J2"/>
    <mergeCell ref="K2:K3"/>
    <mergeCell ref="L2:L3"/>
    <mergeCell ref="M2:M3"/>
    <mergeCell ref="N2:N3"/>
    <mergeCell ref="O2:O3"/>
  </mergeCells>
  <phoneticPr fontId="3"/>
  <pageMargins left="0.35433070866141736" right="0.78740157480314965" top="0.59055118110236227" bottom="0.59055118110236227" header="0" footer="0"/>
  <pageSetup paperSize="9" scale="63" orientation="portrait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29C92-5AF8-437B-8F28-458D907CDB79}">
  <sheetPr>
    <tabColor theme="8" tint="0.59999389629810485"/>
    <pageSetUpPr fitToPage="1"/>
  </sheetPr>
  <dimension ref="A1:D14"/>
  <sheetViews>
    <sheetView view="pageBreakPreview" zoomScale="130" zoomScaleNormal="100" zoomScaleSheetLayoutView="130" workbookViewId="0"/>
  </sheetViews>
  <sheetFormatPr defaultColWidth="12.6328125" defaultRowHeight="14.15" customHeight="1"/>
  <cols>
    <col min="1" max="1" width="18.453125" style="239" customWidth="1"/>
    <col min="2" max="4" width="17" style="131" customWidth="1"/>
    <col min="5" max="5" width="12.6328125" style="131" customWidth="1"/>
    <col min="6" max="6" width="6.6328125" style="131" customWidth="1"/>
    <col min="7" max="256" width="12.6328125" style="131"/>
    <col min="257" max="257" width="18.453125" style="131" customWidth="1"/>
    <col min="258" max="260" width="17" style="131" customWidth="1"/>
    <col min="261" max="261" width="12.6328125" style="131"/>
    <col min="262" max="262" width="6.6328125" style="131" customWidth="1"/>
    <col min="263" max="512" width="12.6328125" style="131"/>
    <col min="513" max="513" width="18.453125" style="131" customWidth="1"/>
    <col min="514" max="516" width="17" style="131" customWidth="1"/>
    <col min="517" max="517" width="12.6328125" style="131"/>
    <col min="518" max="518" width="6.6328125" style="131" customWidth="1"/>
    <col min="519" max="768" width="12.6328125" style="131"/>
    <col min="769" max="769" width="18.453125" style="131" customWidth="1"/>
    <col min="770" max="772" width="17" style="131" customWidth="1"/>
    <col min="773" max="773" width="12.6328125" style="131"/>
    <col min="774" max="774" width="6.6328125" style="131" customWidth="1"/>
    <col min="775" max="1024" width="12.6328125" style="131"/>
    <col min="1025" max="1025" width="18.453125" style="131" customWidth="1"/>
    <col min="1026" max="1028" width="17" style="131" customWidth="1"/>
    <col min="1029" max="1029" width="12.6328125" style="131"/>
    <col min="1030" max="1030" width="6.6328125" style="131" customWidth="1"/>
    <col min="1031" max="1280" width="12.6328125" style="131"/>
    <col min="1281" max="1281" width="18.453125" style="131" customWidth="1"/>
    <col min="1282" max="1284" width="17" style="131" customWidth="1"/>
    <col min="1285" max="1285" width="12.6328125" style="131"/>
    <col min="1286" max="1286" width="6.6328125" style="131" customWidth="1"/>
    <col min="1287" max="1536" width="12.6328125" style="131"/>
    <col min="1537" max="1537" width="18.453125" style="131" customWidth="1"/>
    <col min="1538" max="1540" width="17" style="131" customWidth="1"/>
    <col min="1541" max="1541" width="12.6328125" style="131"/>
    <col min="1542" max="1542" width="6.6328125" style="131" customWidth="1"/>
    <col min="1543" max="1792" width="12.6328125" style="131"/>
    <col min="1793" max="1793" width="18.453125" style="131" customWidth="1"/>
    <col min="1794" max="1796" width="17" style="131" customWidth="1"/>
    <col min="1797" max="1797" width="12.6328125" style="131"/>
    <col min="1798" max="1798" width="6.6328125" style="131" customWidth="1"/>
    <col min="1799" max="2048" width="12.6328125" style="131"/>
    <col min="2049" max="2049" width="18.453125" style="131" customWidth="1"/>
    <col min="2050" max="2052" width="17" style="131" customWidth="1"/>
    <col min="2053" max="2053" width="12.6328125" style="131"/>
    <col min="2054" max="2054" width="6.6328125" style="131" customWidth="1"/>
    <col min="2055" max="2304" width="12.6328125" style="131"/>
    <col min="2305" max="2305" width="18.453125" style="131" customWidth="1"/>
    <col min="2306" max="2308" width="17" style="131" customWidth="1"/>
    <col min="2309" max="2309" width="12.6328125" style="131"/>
    <col min="2310" max="2310" width="6.6328125" style="131" customWidth="1"/>
    <col min="2311" max="2560" width="12.6328125" style="131"/>
    <col min="2561" max="2561" width="18.453125" style="131" customWidth="1"/>
    <col min="2562" max="2564" width="17" style="131" customWidth="1"/>
    <col min="2565" max="2565" width="12.6328125" style="131"/>
    <col min="2566" max="2566" width="6.6328125" style="131" customWidth="1"/>
    <col min="2567" max="2816" width="12.6328125" style="131"/>
    <col min="2817" max="2817" width="18.453125" style="131" customWidth="1"/>
    <col min="2818" max="2820" width="17" style="131" customWidth="1"/>
    <col min="2821" max="2821" width="12.6328125" style="131"/>
    <col min="2822" max="2822" width="6.6328125" style="131" customWidth="1"/>
    <col min="2823" max="3072" width="12.6328125" style="131"/>
    <col min="3073" max="3073" width="18.453125" style="131" customWidth="1"/>
    <col min="3074" max="3076" width="17" style="131" customWidth="1"/>
    <col min="3077" max="3077" width="12.6328125" style="131"/>
    <col min="3078" max="3078" width="6.6328125" style="131" customWidth="1"/>
    <col min="3079" max="3328" width="12.6328125" style="131"/>
    <col min="3329" max="3329" width="18.453125" style="131" customWidth="1"/>
    <col min="3330" max="3332" width="17" style="131" customWidth="1"/>
    <col min="3333" max="3333" width="12.6328125" style="131"/>
    <col min="3334" max="3334" width="6.6328125" style="131" customWidth="1"/>
    <col min="3335" max="3584" width="12.6328125" style="131"/>
    <col min="3585" max="3585" width="18.453125" style="131" customWidth="1"/>
    <col min="3586" max="3588" width="17" style="131" customWidth="1"/>
    <col min="3589" max="3589" width="12.6328125" style="131"/>
    <col min="3590" max="3590" width="6.6328125" style="131" customWidth="1"/>
    <col min="3591" max="3840" width="12.6328125" style="131"/>
    <col min="3841" max="3841" width="18.453125" style="131" customWidth="1"/>
    <col min="3842" max="3844" width="17" style="131" customWidth="1"/>
    <col min="3845" max="3845" width="12.6328125" style="131"/>
    <col min="3846" max="3846" width="6.6328125" style="131" customWidth="1"/>
    <col min="3847" max="4096" width="12.6328125" style="131"/>
    <col min="4097" max="4097" width="18.453125" style="131" customWidth="1"/>
    <col min="4098" max="4100" width="17" style="131" customWidth="1"/>
    <col min="4101" max="4101" width="12.6328125" style="131"/>
    <col min="4102" max="4102" width="6.6328125" style="131" customWidth="1"/>
    <col min="4103" max="4352" width="12.6328125" style="131"/>
    <col min="4353" max="4353" width="18.453125" style="131" customWidth="1"/>
    <col min="4354" max="4356" width="17" style="131" customWidth="1"/>
    <col min="4357" max="4357" width="12.6328125" style="131"/>
    <col min="4358" max="4358" width="6.6328125" style="131" customWidth="1"/>
    <col min="4359" max="4608" width="12.6328125" style="131"/>
    <col min="4609" max="4609" width="18.453125" style="131" customWidth="1"/>
    <col min="4610" max="4612" width="17" style="131" customWidth="1"/>
    <col min="4613" max="4613" width="12.6328125" style="131"/>
    <col min="4614" max="4614" width="6.6328125" style="131" customWidth="1"/>
    <col min="4615" max="4864" width="12.6328125" style="131"/>
    <col min="4865" max="4865" width="18.453125" style="131" customWidth="1"/>
    <col min="4866" max="4868" width="17" style="131" customWidth="1"/>
    <col min="4869" max="4869" width="12.6328125" style="131"/>
    <col min="4870" max="4870" width="6.6328125" style="131" customWidth="1"/>
    <col min="4871" max="5120" width="12.6328125" style="131"/>
    <col min="5121" max="5121" width="18.453125" style="131" customWidth="1"/>
    <col min="5122" max="5124" width="17" style="131" customWidth="1"/>
    <col min="5125" max="5125" width="12.6328125" style="131"/>
    <col min="5126" max="5126" width="6.6328125" style="131" customWidth="1"/>
    <col min="5127" max="5376" width="12.6328125" style="131"/>
    <col min="5377" max="5377" width="18.453125" style="131" customWidth="1"/>
    <col min="5378" max="5380" width="17" style="131" customWidth="1"/>
    <col min="5381" max="5381" width="12.6328125" style="131"/>
    <col min="5382" max="5382" width="6.6328125" style="131" customWidth="1"/>
    <col min="5383" max="5632" width="12.6328125" style="131"/>
    <col min="5633" max="5633" width="18.453125" style="131" customWidth="1"/>
    <col min="5634" max="5636" width="17" style="131" customWidth="1"/>
    <col min="5637" max="5637" width="12.6328125" style="131"/>
    <col min="5638" max="5638" width="6.6328125" style="131" customWidth="1"/>
    <col min="5639" max="5888" width="12.6328125" style="131"/>
    <col min="5889" max="5889" width="18.453125" style="131" customWidth="1"/>
    <col min="5890" max="5892" width="17" style="131" customWidth="1"/>
    <col min="5893" max="5893" width="12.6328125" style="131"/>
    <col min="5894" max="5894" width="6.6328125" style="131" customWidth="1"/>
    <col min="5895" max="6144" width="12.6328125" style="131"/>
    <col min="6145" max="6145" width="18.453125" style="131" customWidth="1"/>
    <col min="6146" max="6148" width="17" style="131" customWidth="1"/>
    <col min="6149" max="6149" width="12.6328125" style="131"/>
    <col min="6150" max="6150" width="6.6328125" style="131" customWidth="1"/>
    <col min="6151" max="6400" width="12.6328125" style="131"/>
    <col min="6401" max="6401" width="18.453125" style="131" customWidth="1"/>
    <col min="6402" max="6404" width="17" style="131" customWidth="1"/>
    <col min="6405" max="6405" width="12.6328125" style="131"/>
    <col min="6406" max="6406" width="6.6328125" style="131" customWidth="1"/>
    <col min="6407" max="6656" width="12.6328125" style="131"/>
    <col min="6657" max="6657" width="18.453125" style="131" customWidth="1"/>
    <col min="6658" max="6660" width="17" style="131" customWidth="1"/>
    <col min="6661" max="6661" width="12.6328125" style="131"/>
    <col min="6662" max="6662" width="6.6328125" style="131" customWidth="1"/>
    <col min="6663" max="6912" width="12.6328125" style="131"/>
    <col min="6913" max="6913" width="18.453125" style="131" customWidth="1"/>
    <col min="6914" max="6916" width="17" style="131" customWidth="1"/>
    <col min="6917" max="6917" width="12.6328125" style="131"/>
    <col min="6918" max="6918" width="6.6328125" style="131" customWidth="1"/>
    <col min="6919" max="7168" width="12.6328125" style="131"/>
    <col min="7169" max="7169" width="18.453125" style="131" customWidth="1"/>
    <col min="7170" max="7172" width="17" style="131" customWidth="1"/>
    <col min="7173" max="7173" width="12.6328125" style="131"/>
    <col min="7174" max="7174" width="6.6328125" style="131" customWidth="1"/>
    <col min="7175" max="7424" width="12.6328125" style="131"/>
    <col min="7425" max="7425" width="18.453125" style="131" customWidth="1"/>
    <col min="7426" max="7428" width="17" style="131" customWidth="1"/>
    <col min="7429" max="7429" width="12.6328125" style="131"/>
    <col min="7430" max="7430" width="6.6328125" style="131" customWidth="1"/>
    <col min="7431" max="7680" width="12.6328125" style="131"/>
    <col min="7681" max="7681" width="18.453125" style="131" customWidth="1"/>
    <col min="7682" max="7684" width="17" style="131" customWidth="1"/>
    <col min="7685" max="7685" width="12.6328125" style="131"/>
    <col min="7686" max="7686" width="6.6328125" style="131" customWidth="1"/>
    <col min="7687" max="7936" width="12.6328125" style="131"/>
    <col min="7937" max="7937" width="18.453125" style="131" customWidth="1"/>
    <col min="7938" max="7940" width="17" style="131" customWidth="1"/>
    <col min="7941" max="7941" width="12.6328125" style="131"/>
    <col min="7942" max="7942" width="6.6328125" style="131" customWidth="1"/>
    <col min="7943" max="8192" width="12.6328125" style="131"/>
    <col min="8193" max="8193" width="18.453125" style="131" customWidth="1"/>
    <col min="8194" max="8196" width="17" style="131" customWidth="1"/>
    <col min="8197" max="8197" width="12.6328125" style="131"/>
    <col min="8198" max="8198" width="6.6328125" style="131" customWidth="1"/>
    <col min="8199" max="8448" width="12.6328125" style="131"/>
    <col min="8449" max="8449" width="18.453125" style="131" customWidth="1"/>
    <col min="8450" max="8452" width="17" style="131" customWidth="1"/>
    <col min="8453" max="8453" width="12.6328125" style="131"/>
    <col min="8454" max="8454" width="6.6328125" style="131" customWidth="1"/>
    <col min="8455" max="8704" width="12.6328125" style="131"/>
    <col min="8705" max="8705" width="18.453125" style="131" customWidth="1"/>
    <col min="8706" max="8708" width="17" style="131" customWidth="1"/>
    <col min="8709" max="8709" width="12.6328125" style="131"/>
    <col min="8710" max="8710" width="6.6328125" style="131" customWidth="1"/>
    <col min="8711" max="8960" width="12.6328125" style="131"/>
    <col min="8961" max="8961" width="18.453125" style="131" customWidth="1"/>
    <col min="8962" max="8964" width="17" style="131" customWidth="1"/>
    <col min="8965" max="8965" width="12.6328125" style="131"/>
    <col min="8966" max="8966" width="6.6328125" style="131" customWidth="1"/>
    <col min="8967" max="9216" width="12.6328125" style="131"/>
    <col min="9217" max="9217" width="18.453125" style="131" customWidth="1"/>
    <col min="9218" max="9220" width="17" style="131" customWidth="1"/>
    <col min="9221" max="9221" width="12.6328125" style="131"/>
    <col min="9222" max="9222" width="6.6328125" style="131" customWidth="1"/>
    <col min="9223" max="9472" width="12.6328125" style="131"/>
    <col min="9473" max="9473" width="18.453125" style="131" customWidth="1"/>
    <col min="9474" max="9476" width="17" style="131" customWidth="1"/>
    <col min="9477" max="9477" width="12.6328125" style="131"/>
    <col min="9478" max="9478" width="6.6328125" style="131" customWidth="1"/>
    <col min="9479" max="9728" width="12.6328125" style="131"/>
    <col min="9729" max="9729" width="18.453125" style="131" customWidth="1"/>
    <col min="9730" max="9732" width="17" style="131" customWidth="1"/>
    <col min="9733" max="9733" width="12.6328125" style="131"/>
    <col min="9734" max="9734" width="6.6328125" style="131" customWidth="1"/>
    <col min="9735" max="9984" width="12.6328125" style="131"/>
    <col min="9985" max="9985" width="18.453125" style="131" customWidth="1"/>
    <col min="9986" max="9988" width="17" style="131" customWidth="1"/>
    <col min="9989" max="9989" width="12.6328125" style="131"/>
    <col min="9990" max="9990" width="6.6328125" style="131" customWidth="1"/>
    <col min="9991" max="10240" width="12.6328125" style="131"/>
    <col min="10241" max="10241" width="18.453125" style="131" customWidth="1"/>
    <col min="10242" max="10244" width="17" style="131" customWidth="1"/>
    <col min="10245" max="10245" width="12.6328125" style="131"/>
    <col min="10246" max="10246" width="6.6328125" style="131" customWidth="1"/>
    <col min="10247" max="10496" width="12.6328125" style="131"/>
    <col min="10497" max="10497" width="18.453125" style="131" customWidth="1"/>
    <col min="10498" max="10500" width="17" style="131" customWidth="1"/>
    <col min="10501" max="10501" width="12.6328125" style="131"/>
    <col min="10502" max="10502" width="6.6328125" style="131" customWidth="1"/>
    <col min="10503" max="10752" width="12.6328125" style="131"/>
    <col min="10753" max="10753" width="18.453125" style="131" customWidth="1"/>
    <col min="10754" max="10756" width="17" style="131" customWidth="1"/>
    <col min="10757" max="10757" width="12.6328125" style="131"/>
    <col min="10758" max="10758" width="6.6328125" style="131" customWidth="1"/>
    <col min="10759" max="11008" width="12.6328125" style="131"/>
    <col min="11009" max="11009" width="18.453125" style="131" customWidth="1"/>
    <col min="11010" max="11012" width="17" style="131" customWidth="1"/>
    <col min="11013" max="11013" width="12.6328125" style="131"/>
    <col min="11014" max="11014" width="6.6328125" style="131" customWidth="1"/>
    <col min="11015" max="11264" width="12.6328125" style="131"/>
    <col min="11265" max="11265" width="18.453125" style="131" customWidth="1"/>
    <col min="11266" max="11268" width="17" style="131" customWidth="1"/>
    <col min="11269" max="11269" width="12.6328125" style="131"/>
    <col min="11270" max="11270" width="6.6328125" style="131" customWidth="1"/>
    <col min="11271" max="11520" width="12.6328125" style="131"/>
    <col min="11521" max="11521" width="18.453125" style="131" customWidth="1"/>
    <col min="11522" max="11524" width="17" style="131" customWidth="1"/>
    <col min="11525" max="11525" width="12.6328125" style="131"/>
    <col min="11526" max="11526" width="6.6328125" style="131" customWidth="1"/>
    <col min="11527" max="11776" width="12.6328125" style="131"/>
    <col min="11777" max="11777" width="18.453125" style="131" customWidth="1"/>
    <col min="11778" max="11780" width="17" style="131" customWidth="1"/>
    <col min="11781" max="11781" width="12.6328125" style="131"/>
    <col min="11782" max="11782" width="6.6328125" style="131" customWidth="1"/>
    <col min="11783" max="12032" width="12.6328125" style="131"/>
    <col min="12033" max="12033" width="18.453125" style="131" customWidth="1"/>
    <col min="12034" max="12036" width="17" style="131" customWidth="1"/>
    <col min="12037" max="12037" width="12.6328125" style="131"/>
    <col min="12038" max="12038" width="6.6328125" style="131" customWidth="1"/>
    <col min="12039" max="12288" width="12.6328125" style="131"/>
    <col min="12289" max="12289" width="18.453125" style="131" customWidth="1"/>
    <col min="12290" max="12292" width="17" style="131" customWidth="1"/>
    <col min="12293" max="12293" width="12.6328125" style="131"/>
    <col min="12294" max="12294" width="6.6328125" style="131" customWidth="1"/>
    <col min="12295" max="12544" width="12.6328125" style="131"/>
    <col min="12545" max="12545" width="18.453125" style="131" customWidth="1"/>
    <col min="12546" max="12548" width="17" style="131" customWidth="1"/>
    <col min="12549" max="12549" width="12.6328125" style="131"/>
    <col min="12550" max="12550" width="6.6328125" style="131" customWidth="1"/>
    <col min="12551" max="12800" width="12.6328125" style="131"/>
    <col min="12801" max="12801" width="18.453125" style="131" customWidth="1"/>
    <col min="12802" max="12804" width="17" style="131" customWidth="1"/>
    <col min="12805" max="12805" width="12.6328125" style="131"/>
    <col min="12806" max="12806" width="6.6328125" style="131" customWidth="1"/>
    <col min="12807" max="13056" width="12.6328125" style="131"/>
    <col min="13057" max="13057" width="18.453125" style="131" customWidth="1"/>
    <col min="13058" max="13060" width="17" style="131" customWidth="1"/>
    <col min="13061" max="13061" width="12.6328125" style="131"/>
    <col min="13062" max="13062" width="6.6328125" style="131" customWidth="1"/>
    <col min="13063" max="13312" width="12.6328125" style="131"/>
    <col min="13313" max="13313" width="18.453125" style="131" customWidth="1"/>
    <col min="13314" max="13316" width="17" style="131" customWidth="1"/>
    <col min="13317" max="13317" width="12.6328125" style="131"/>
    <col min="13318" max="13318" width="6.6328125" style="131" customWidth="1"/>
    <col min="13319" max="13568" width="12.6328125" style="131"/>
    <col min="13569" max="13569" width="18.453125" style="131" customWidth="1"/>
    <col min="13570" max="13572" width="17" style="131" customWidth="1"/>
    <col min="13573" max="13573" width="12.6328125" style="131"/>
    <col min="13574" max="13574" width="6.6328125" style="131" customWidth="1"/>
    <col min="13575" max="13824" width="12.6328125" style="131"/>
    <col min="13825" max="13825" width="18.453125" style="131" customWidth="1"/>
    <col min="13826" max="13828" width="17" style="131" customWidth="1"/>
    <col min="13829" max="13829" width="12.6328125" style="131"/>
    <col min="13830" max="13830" width="6.6328125" style="131" customWidth="1"/>
    <col min="13831" max="14080" width="12.6328125" style="131"/>
    <col min="14081" max="14081" width="18.453125" style="131" customWidth="1"/>
    <col min="14082" max="14084" width="17" style="131" customWidth="1"/>
    <col min="14085" max="14085" width="12.6328125" style="131"/>
    <col min="14086" max="14086" width="6.6328125" style="131" customWidth="1"/>
    <col min="14087" max="14336" width="12.6328125" style="131"/>
    <col min="14337" max="14337" width="18.453125" style="131" customWidth="1"/>
    <col min="14338" max="14340" width="17" style="131" customWidth="1"/>
    <col min="14341" max="14341" width="12.6328125" style="131"/>
    <col min="14342" max="14342" width="6.6328125" style="131" customWidth="1"/>
    <col min="14343" max="14592" width="12.6328125" style="131"/>
    <col min="14593" max="14593" width="18.453125" style="131" customWidth="1"/>
    <col min="14594" max="14596" width="17" style="131" customWidth="1"/>
    <col min="14597" max="14597" width="12.6328125" style="131"/>
    <col min="14598" max="14598" width="6.6328125" style="131" customWidth="1"/>
    <col min="14599" max="14848" width="12.6328125" style="131"/>
    <col min="14849" max="14849" width="18.453125" style="131" customWidth="1"/>
    <col min="14850" max="14852" width="17" style="131" customWidth="1"/>
    <col min="14853" max="14853" width="12.6328125" style="131"/>
    <col min="14854" max="14854" width="6.6328125" style="131" customWidth="1"/>
    <col min="14855" max="15104" width="12.6328125" style="131"/>
    <col min="15105" max="15105" width="18.453125" style="131" customWidth="1"/>
    <col min="15106" max="15108" width="17" style="131" customWidth="1"/>
    <col min="15109" max="15109" width="12.6328125" style="131"/>
    <col min="15110" max="15110" width="6.6328125" style="131" customWidth="1"/>
    <col min="15111" max="15360" width="12.6328125" style="131"/>
    <col min="15361" max="15361" width="18.453125" style="131" customWidth="1"/>
    <col min="15362" max="15364" width="17" style="131" customWidth="1"/>
    <col min="15365" max="15365" width="12.6328125" style="131"/>
    <col min="15366" max="15366" width="6.6328125" style="131" customWidth="1"/>
    <col min="15367" max="15616" width="12.6328125" style="131"/>
    <col min="15617" max="15617" width="18.453125" style="131" customWidth="1"/>
    <col min="15618" max="15620" width="17" style="131" customWidth="1"/>
    <col min="15621" max="15621" width="12.6328125" style="131"/>
    <col min="15622" max="15622" width="6.6328125" style="131" customWidth="1"/>
    <col min="15623" max="15872" width="12.6328125" style="131"/>
    <col min="15873" max="15873" width="18.453125" style="131" customWidth="1"/>
    <col min="15874" max="15876" width="17" style="131" customWidth="1"/>
    <col min="15877" max="15877" width="12.6328125" style="131"/>
    <col min="15878" max="15878" width="6.6328125" style="131" customWidth="1"/>
    <col min="15879" max="16128" width="12.6328125" style="131"/>
    <col min="16129" max="16129" width="18.453125" style="131" customWidth="1"/>
    <col min="16130" max="16132" width="17" style="131" customWidth="1"/>
    <col min="16133" max="16133" width="12.6328125" style="131"/>
    <col min="16134" max="16134" width="6.6328125" style="131" customWidth="1"/>
    <col min="16135" max="16384" width="12.6328125" style="131"/>
  </cols>
  <sheetData>
    <row r="1" spans="1:4" s="226" customFormat="1" ht="21">
      <c r="A1" s="222" t="s">
        <v>139</v>
      </c>
      <c r="B1" s="223"/>
      <c r="C1" s="224"/>
      <c r="D1" s="225" t="s">
        <v>68</v>
      </c>
    </row>
    <row r="2" spans="1:4" s="226" customFormat="1" ht="14.15" customHeight="1">
      <c r="A2" s="101" t="s">
        <v>140</v>
      </c>
      <c r="B2" s="101" t="s">
        <v>77</v>
      </c>
      <c r="C2" s="101" t="s">
        <v>141</v>
      </c>
      <c r="D2" s="101" t="s">
        <v>142</v>
      </c>
    </row>
    <row r="3" spans="1:4" s="80" customFormat="1" ht="14.15" customHeight="1">
      <c r="A3" s="227" t="s">
        <v>77</v>
      </c>
      <c r="B3" s="228">
        <v>134</v>
      </c>
      <c r="C3" s="229">
        <v>13</v>
      </c>
      <c r="D3" s="230">
        <v>121</v>
      </c>
    </row>
    <row r="4" spans="1:4" s="80" customFormat="1" ht="14.15" customHeight="1">
      <c r="A4" s="231" t="s">
        <v>143</v>
      </c>
      <c r="B4" s="228">
        <v>65</v>
      </c>
      <c r="C4" s="232">
        <v>0</v>
      </c>
      <c r="D4" s="233">
        <v>65</v>
      </c>
    </row>
    <row r="5" spans="1:4" s="80" customFormat="1" ht="14.15" customHeight="1">
      <c r="A5" s="231" t="s">
        <v>144</v>
      </c>
      <c r="B5" s="228">
        <v>38</v>
      </c>
      <c r="C5" s="232">
        <v>4</v>
      </c>
      <c r="D5" s="233">
        <v>34</v>
      </c>
    </row>
    <row r="6" spans="1:4" s="80" customFormat="1" ht="14.15" customHeight="1">
      <c r="A6" s="231" t="s">
        <v>145</v>
      </c>
      <c r="B6" s="228">
        <v>15</v>
      </c>
      <c r="C6" s="232">
        <v>6</v>
      </c>
      <c r="D6" s="233">
        <v>9</v>
      </c>
    </row>
    <row r="7" spans="1:4" s="80" customFormat="1" ht="14.15" customHeight="1">
      <c r="A7" s="231" t="s">
        <v>146</v>
      </c>
      <c r="B7" s="228">
        <v>10</v>
      </c>
      <c r="C7" s="232">
        <v>1</v>
      </c>
      <c r="D7" s="233">
        <v>9</v>
      </c>
    </row>
    <row r="8" spans="1:4" s="80" customFormat="1" ht="14.15" customHeight="1">
      <c r="A8" s="231" t="s">
        <v>147</v>
      </c>
      <c r="B8" s="228">
        <v>2</v>
      </c>
      <c r="C8" s="232">
        <v>1</v>
      </c>
      <c r="D8" s="233">
        <v>1</v>
      </c>
    </row>
    <row r="9" spans="1:4" s="80" customFormat="1" ht="14.15" customHeight="1">
      <c r="A9" s="231" t="s">
        <v>148</v>
      </c>
      <c r="B9" s="228">
        <v>1</v>
      </c>
      <c r="C9" s="232">
        <v>0</v>
      </c>
      <c r="D9" s="233">
        <v>1</v>
      </c>
    </row>
    <row r="10" spans="1:4" s="80" customFormat="1" ht="14.15" customHeight="1">
      <c r="A10" s="231" t="s">
        <v>149</v>
      </c>
      <c r="B10" s="228">
        <v>2</v>
      </c>
      <c r="C10" s="232">
        <v>1</v>
      </c>
      <c r="D10" s="233">
        <v>1</v>
      </c>
    </row>
    <row r="11" spans="1:4" s="80" customFormat="1" ht="14.15" customHeight="1">
      <c r="A11" s="231" t="s">
        <v>150</v>
      </c>
      <c r="B11" s="228">
        <v>0</v>
      </c>
      <c r="C11" s="232">
        <v>0</v>
      </c>
      <c r="D11" s="233">
        <v>0</v>
      </c>
    </row>
    <row r="12" spans="1:4" s="80" customFormat="1" ht="14.15" customHeight="1">
      <c r="A12" s="234" t="s">
        <v>151</v>
      </c>
      <c r="B12" s="235">
        <v>1</v>
      </c>
      <c r="C12" s="236">
        <v>0</v>
      </c>
      <c r="D12" s="237">
        <v>1</v>
      </c>
    </row>
    <row r="13" spans="1:4" s="80" customFormat="1" ht="51" customHeight="1">
      <c r="A13" s="238"/>
      <c r="B13" s="232"/>
      <c r="C13" s="232"/>
      <c r="D13" s="232"/>
    </row>
    <row r="14" spans="1:4" ht="45" customHeight="1"/>
  </sheetData>
  <phoneticPr fontId="3"/>
  <pageMargins left="0.78740157480314965" right="0.78740157480314965" top="0.59055118110236227" bottom="0.59055118110236227" header="0" footer="0"/>
  <pageSetup paperSize="9" orientation="portrait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A4590-02B4-431D-9662-1770FBB20493}">
  <sheetPr>
    <tabColor theme="8" tint="0.59999389629810485"/>
    <pageSetUpPr fitToPage="1"/>
  </sheetPr>
  <dimension ref="A1:K14"/>
  <sheetViews>
    <sheetView view="pageBreakPreview" zoomScale="110" zoomScaleNormal="100" zoomScaleSheetLayoutView="110" workbookViewId="0"/>
  </sheetViews>
  <sheetFormatPr defaultColWidth="9.08984375" defaultRowHeight="14.15" customHeight="1"/>
  <cols>
    <col min="1" max="1" width="19.08984375" style="250" customWidth="1"/>
    <col min="2" max="3" width="6.6328125" style="250" customWidth="1"/>
    <col min="4" max="4" width="5.453125" style="250" customWidth="1"/>
    <col min="5" max="5" width="7.08984375" style="250" customWidth="1"/>
    <col min="6" max="6" width="7.26953125" style="250" customWidth="1"/>
    <col min="7" max="9" width="6.6328125" style="250" customWidth="1"/>
    <col min="10" max="10" width="7.08984375" style="250" customWidth="1"/>
    <col min="11" max="11" width="5.90625" style="250" customWidth="1"/>
    <col min="12" max="256" width="9.08984375" style="250"/>
    <col min="257" max="257" width="19.08984375" style="250" customWidth="1"/>
    <col min="258" max="259" width="6.6328125" style="250" customWidth="1"/>
    <col min="260" max="260" width="5.453125" style="250" customWidth="1"/>
    <col min="261" max="261" width="7.08984375" style="250" customWidth="1"/>
    <col min="262" max="262" width="7.26953125" style="250" customWidth="1"/>
    <col min="263" max="265" width="6.6328125" style="250" customWidth="1"/>
    <col min="266" max="266" width="7.08984375" style="250" customWidth="1"/>
    <col min="267" max="267" width="5.90625" style="250" customWidth="1"/>
    <col min="268" max="512" width="9.08984375" style="250"/>
    <col min="513" max="513" width="19.08984375" style="250" customWidth="1"/>
    <col min="514" max="515" width="6.6328125" style="250" customWidth="1"/>
    <col min="516" max="516" width="5.453125" style="250" customWidth="1"/>
    <col min="517" max="517" width="7.08984375" style="250" customWidth="1"/>
    <col min="518" max="518" width="7.26953125" style="250" customWidth="1"/>
    <col min="519" max="521" width="6.6328125" style="250" customWidth="1"/>
    <col min="522" max="522" width="7.08984375" style="250" customWidth="1"/>
    <col min="523" max="523" width="5.90625" style="250" customWidth="1"/>
    <col min="524" max="768" width="9.08984375" style="250"/>
    <col min="769" max="769" width="19.08984375" style="250" customWidth="1"/>
    <col min="770" max="771" width="6.6328125" style="250" customWidth="1"/>
    <col min="772" max="772" width="5.453125" style="250" customWidth="1"/>
    <col min="773" max="773" width="7.08984375" style="250" customWidth="1"/>
    <col min="774" max="774" width="7.26953125" style="250" customWidth="1"/>
    <col min="775" max="777" width="6.6328125" style="250" customWidth="1"/>
    <col min="778" max="778" width="7.08984375" style="250" customWidth="1"/>
    <col min="779" max="779" width="5.90625" style="250" customWidth="1"/>
    <col min="780" max="1024" width="9.08984375" style="250"/>
    <col min="1025" max="1025" width="19.08984375" style="250" customWidth="1"/>
    <col min="1026" max="1027" width="6.6328125" style="250" customWidth="1"/>
    <col min="1028" max="1028" width="5.453125" style="250" customWidth="1"/>
    <col min="1029" max="1029" width="7.08984375" style="250" customWidth="1"/>
    <col min="1030" max="1030" width="7.26953125" style="250" customWidth="1"/>
    <col min="1031" max="1033" width="6.6328125" style="250" customWidth="1"/>
    <col min="1034" max="1034" width="7.08984375" style="250" customWidth="1"/>
    <col min="1035" max="1035" width="5.90625" style="250" customWidth="1"/>
    <col min="1036" max="1280" width="9.08984375" style="250"/>
    <col min="1281" max="1281" width="19.08984375" style="250" customWidth="1"/>
    <col min="1282" max="1283" width="6.6328125" style="250" customWidth="1"/>
    <col min="1284" max="1284" width="5.453125" style="250" customWidth="1"/>
    <col min="1285" max="1285" width="7.08984375" style="250" customWidth="1"/>
    <col min="1286" max="1286" width="7.26953125" style="250" customWidth="1"/>
    <col min="1287" max="1289" width="6.6328125" style="250" customWidth="1"/>
    <col min="1290" max="1290" width="7.08984375" style="250" customWidth="1"/>
    <col min="1291" max="1291" width="5.90625" style="250" customWidth="1"/>
    <col min="1292" max="1536" width="9.08984375" style="250"/>
    <col min="1537" max="1537" width="19.08984375" style="250" customWidth="1"/>
    <col min="1538" max="1539" width="6.6328125" style="250" customWidth="1"/>
    <col min="1540" max="1540" width="5.453125" style="250" customWidth="1"/>
    <col min="1541" max="1541" width="7.08984375" style="250" customWidth="1"/>
    <col min="1542" max="1542" width="7.26953125" style="250" customWidth="1"/>
    <col min="1543" max="1545" width="6.6328125" style="250" customWidth="1"/>
    <col min="1546" max="1546" width="7.08984375" style="250" customWidth="1"/>
    <col min="1547" max="1547" width="5.90625" style="250" customWidth="1"/>
    <col min="1548" max="1792" width="9.08984375" style="250"/>
    <col min="1793" max="1793" width="19.08984375" style="250" customWidth="1"/>
    <col min="1794" max="1795" width="6.6328125" style="250" customWidth="1"/>
    <col min="1796" max="1796" width="5.453125" style="250" customWidth="1"/>
    <col min="1797" max="1797" width="7.08984375" style="250" customWidth="1"/>
    <col min="1798" max="1798" width="7.26953125" style="250" customWidth="1"/>
    <col min="1799" max="1801" width="6.6328125" style="250" customWidth="1"/>
    <col min="1802" max="1802" width="7.08984375" style="250" customWidth="1"/>
    <col min="1803" max="1803" width="5.90625" style="250" customWidth="1"/>
    <col min="1804" max="2048" width="9.08984375" style="250"/>
    <col min="2049" max="2049" width="19.08984375" style="250" customWidth="1"/>
    <col min="2050" max="2051" width="6.6328125" style="250" customWidth="1"/>
    <col min="2052" max="2052" width="5.453125" style="250" customWidth="1"/>
    <col min="2053" max="2053" width="7.08984375" style="250" customWidth="1"/>
    <col min="2054" max="2054" width="7.26953125" style="250" customWidth="1"/>
    <col min="2055" max="2057" width="6.6328125" style="250" customWidth="1"/>
    <col min="2058" max="2058" width="7.08984375" style="250" customWidth="1"/>
    <col min="2059" max="2059" width="5.90625" style="250" customWidth="1"/>
    <col min="2060" max="2304" width="9.08984375" style="250"/>
    <col min="2305" max="2305" width="19.08984375" style="250" customWidth="1"/>
    <col min="2306" max="2307" width="6.6328125" style="250" customWidth="1"/>
    <col min="2308" max="2308" width="5.453125" style="250" customWidth="1"/>
    <col min="2309" max="2309" width="7.08984375" style="250" customWidth="1"/>
    <col min="2310" max="2310" width="7.26953125" style="250" customWidth="1"/>
    <col min="2311" max="2313" width="6.6328125" style="250" customWidth="1"/>
    <col min="2314" max="2314" width="7.08984375" style="250" customWidth="1"/>
    <col min="2315" max="2315" width="5.90625" style="250" customWidth="1"/>
    <col min="2316" max="2560" width="9.08984375" style="250"/>
    <col min="2561" max="2561" width="19.08984375" style="250" customWidth="1"/>
    <col min="2562" max="2563" width="6.6328125" style="250" customWidth="1"/>
    <col min="2564" max="2564" width="5.453125" style="250" customWidth="1"/>
    <col min="2565" max="2565" width="7.08984375" style="250" customWidth="1"/>
    <col min="2566" max="2566" width="7.26953125" style="250" customWidth="1"/>
    <col min="2567" max="2569" width="6.6328125" style="250" customWidth="1"/>
    <col min="2570" max="2570" width="7.08984375" style="250" customWidth="1"/>
    <col min="2571" max="2571" width="5.90625" style="250" customWidth="1"/>
    <col min="2572" max="2816" width="9.08984375" style="250"/>
    <col min="2817" max="2817" width="19.08984375" style="250" customWidth="1"/>
    <col min="2818" max="2819" width="6.6328125" style="250" customWidth="1"/>
    <col min="2820" max="2820" width="5.453125" style="250" customWidth="1"/>
    <col min="2821" max="2821" width="7.08984375" style="250" customWidth="1"/>
    <col min="2822" max="2822" width="7.26953125" style="250" customWidth="1"/>
    <col min="2823" max="2825" width="6.6328125" style="250" customWidth="1"/>
    <col min="2826" max="2826" width="7.08984375" style="250" customWidth="1"/>
    <col min="2827" max="2827" width="5.90625" style="250" customWidth="1"/>
    <col min="2828" max="3072" width="9.08984375" style="250"/>
    <col min="3073" max="3073" width="19.08984375" style="250" customWidth="1"/>
    <col min="3074" max="3075" width="6.6328125" style="250" customWidth="1"/>
    <col min="3076" max="3076" width="5.453125" style="250" customWidth="1"/>
    <col min="3077" max="3077" width="7.08984375" style="250" customWidth="1"/>
    <col min="3078" max="3078" width="7.26953125" style="250" customWidth="1"/>
    <col min="3079" max="3081" width="6.6328125" style="250" customWidth="1"/>
    <col min="3082" max="3082" width="7.08984375" style="250" customWidth="1"/>
    <col min="3083" max="3083" width="5.90625" style="250" customWidth="1"/>
    <col min="3084" max="3328" width="9.08984375" style="250"/>
    <col min="3329" max="3329" width="19.08984375" style="250" customWidth="1"/>
    <col min="3330" max="3331" width="6.6328125" style="250" customWidth="1"/>
    <col min="3332" max="3332" width="5.453125" style="250" customWidth="1"/>
    <col min="3333" max="3333" width="7.08984375" style="250" customWidth="1"/>
    <col min="3334" max="3334" width="7.26953125" style="250" customWidth="1"/>
    <col min="3335" max="3337" width="6.6328125" style="250" customWidth="1"/>
    <col min="3338" max="3338" width="7.08984375" style="250" customWidth="1"/>
    <col min="3339" max="3339" width="5.90625" style="250" customWidth="1"/>
    <col min="3340" max="3584" width="9.08984375" style="250"/>
    <col min="3585" max="3585" width="19.08984375" style="250" customWidth="1"/>
    <col min="3586" max="3587" width="6.6328125" style="250" customWidth="1"/>
    <col min="3588" max="3588" width="5.453125" style="250" customWidth="1"/>
    <col min="3589" max="3589" width="7.08984375" style="250" customWidth="1"/>
    <col min="3590" max="3590" width="7.26953125" style="250" customWidth="1"/>
    <col min="3591" max="3593" width="6.6328125" style="250" customWidth="1"/>
    <col min="3594" max="3594" width="7.08984375" style="250" customWidth="1"/>
    <col min="3595" max="3595" width="5.90625" style="250" customWidth="1"/>
    <col min="3596" max="3840" width="9.08984375" style="250"/>
    <col min="3841" max="3841" width="19.08984375" style="250" customWidth="1"/>
    <col min="3842" max="3843" width="6.6328125" style="250" customWidth="1"/>
    <col min="3844" max="3844" width="5.453125" style="250" customWidth="1"/>
    <col min="3845" max="3845" width="7.08984375" style="250" customWidth="1"/>
    <col min="3846" max="3846" width="7.26953125" style="250" customWidth="1"/>
    <col min="3847" max="3849" width="6.6328125" style="250" customWidth="1"/>
    <col min="3850" max="3850" width="7.08984375" style="250" customWidth="1"/>
    <col min="3851" max="3851" width="5.90625" style="250" customWidth="1"/>
    <col min="3852" max="4096" width="9.08984375" style="250"/>
    <col min="4097" max="4097" width="19.08984375" style="250" customWidth="1"/>
    <col min="4098" max="4099" width="6.6328125" style="250" customWidth="1"/>
    <col min="4100" max="4100" width="5.453125" style="250" customWidth="1"/>
    <col min="4101" max="4101" width="7.08984375" style="250" customWidth="1"/>
    <col min="4102" max="4102" width="7.26953125" style="250" customWidth="1"/>
    <col min="4103" max="4105" width="6.6328125" style="250" customWidth="1"/>
    <col min="4106" max="4106" width="7.08984375" style="250" customWidth="1"/>
    <col min="4107" max="4107" width="5.90625" style="250" customWidth="1"/>
    <col min="4108" max="4352" width="9.08984375" style="250"/>
    <col min="4353" max="4353" width="19.08984375" style="250" customWidth="1"/>
    <col min="4354" max="4355" width="6.6328125" style="250" customWidth="1"/>
    <col min="4356" max="4356" width="5.453125" style="250" customWidth="1"/>
    <col min="4357" max="4357" width="7.08984375" style="250" customWidth="1"/>
    <col min="4358" max="4358" width="7.26953125" style="250" customWidth="1"/>
    <col min="4359" max="4361" width="6.6328125" style="250" customWidth="1"/>
    <col min="4362" max="4362" width="7.08984375" style="250" customWidth="1"/>
    <col min="4363" max="4363" width="5.90625" style="250" customWidth="1"/>
    <col min="4364" max="4608" width="9.08984375" style="250"/>
    <col min="4609" max="4609" width="19.08984375" style="250" customWidth="1"/>
    <col min="4610" max="4611" width="6.6328125" style="250" customWidth="1"/>
    <col min="4612" max="4612" width="5.453125" style="250" customWidth="1"/>
    <col min="4613" max="4613" width="7.08984375" style="250" customWidth="1"/>
    <col min="4614" max="4614" width="7.26953125" style="250" customWidth="1"/>
    <col min="4615" max="4617" width="6.6328125" style="250" customWidth="1"/>
    <col min="4618" max="4618" width="7.08984375" style="250" customWidth="1"/>
    <col min="4619" max="4619" width="5.90625" style="250" customWidth="1"/>
    <col min="4620" max="4864" width="9.08984375" style="250"/>
    <col min="4865" max="4865" width="19.08984375" style="250" customWidth="1"/>
    <col min="4866" max="4867" width="6.6328125" style="250" customWidth="1"/>
    <col min="4868" max="4868" width="5.453125" style="250" customWidth="1"/>
    <col min="4869" max="4869" width="7.08984375" style="250" customWidth="1"/>
    <col min="4870" max="4870" width="7.26953125" style="250" customWidth="1"/>
    <col min="4871" max="4873" width="6.6328125" style="250" customWidth="1"/>
    <col min="4874" max="4874" width="7.08984375" style="250" customWidth="1"/>
    <col min="4875" max="4875" width="5.90625" style="250" customWidth="1"/>
    <col min="4876" max="5120" width="9.08984375" style="250"/>
    <col min="5121" max="5121" width="19.08984375" style="250" customWidth="1"/>
    <col min="5122" max="5123" width="6.6328125" style="250" customWidth="1"/>
    <col min="5124" max="5124" width="5.453125" style="250" customWidth="1"/>
    <col min="5125" max="5125" width="7.08984375" style="250" customWidth="1"/>
    <col min="5126" max="5126" width="7.26953125" style="250" customWidth="1"/>
    <col min="5127" max="5129" width="6.6328125" style="250" customWidth="1"/>
    <col min="5130" max="5130" width="7.08984375" style="250" customWidth="1"/>
    <col min="5131" max="5131" width="5.90625" style="250" customWidth="1"/>
    <col min="5132" max="5376" width="9.08984375" style="250"/>
    <col min="5377" max="5377" width="19.08984375" style="250" customWidth="1"/>
    <col min="5378" max="5379" width="6.6328125" style="250" customWidth="1"/>
    <col min="5380" max="5380" width="5.453125" style="250" customWidth="1"/>
    <col min="5381" max="5381" width="7.08984375" style="250" customWidth="1"/>
    <col min="5382" max="5382" width="7.26953125" style="250" customWidth="1"/>
    <col min="5383" max="5385" width="6.6328125" style="250" customWidth="1"/>
    <col min="5386" max="5386" width="7.08984375" style="250" customWidth="1"/>
    <col min="5387" max="5387" width="5.90625" style="250" customWidth="1"/>
    <col min="5388" max="5632" width="9.08984375" style="250"/>
    <col min="5633" max="5633" width="19.08984375" style="250" customWidth="1"/>
    <col min="5634" max="5635" width="6.6328125" style="250" customWidth="1"/>
    <col min="5636" max="5636" width="5.453125" style="250" customWidth="1"/>
    <col min="5637" max="5637" width="7.08984375" style="250" customWidth="1"/>
    <col min="5638" max="5638" width="7.26953125" style="250" customWidth="1"/>
    <col min="5639" max="5641" width="6.6328125" style="250" customWidth="1"/>
    <col min="5642" max="5642" width="7.08984375" style="250" customWidth="1"/>
    <col min="5643" max="5643" width="5.90625" style="250" customWidth="1"/>
    <col min="5644" max="5888" width="9.08984375" style="250"/>
    <col min="5889" max="5889" width="19.08984375" style="250" customWidth="1"/>
    <col min="5890" max="5891" width="6.6328125" style="250" customWidth="1"/>
    <col min="5892" max="5892" width="5.453125" style="250" customWidth="1"/>
    <col min="5893" max="5893" width="7.08984375" style="250" customWidth="1"/>
    <col min="5894" max="5894" width="7.26953125" style="250" customWidth="1"/>
    <col min="5895" max="5897" width="6.6328125" style="250" customWidth="1"/>
    <col min="5898" max="5898" width="7.08984375" style="250" customWidth="1"/>
    <col min="5899" max="5899" width="5.90625" style="250" customWidth="1"/>
    <col min="5900" max="6144" width="9.08984375" style="250"/>
    <col min="6145" max="6145" width="19.08984375" style="250" customWidth="1"/>
    <col min="6146" max="6147" width="6.6328125" style="250" customWidth="1"/>
    <col min="6148" max="6148" width="5.453125" style="250" customWidth="1"/>
    <col min="6149" max="6149" width="7.08984375" style="250" customWidth="1"/>
    <col min="6150" max="6150" width="7.26953125" style="250" customWidth="1"/>
    <col min="6151" max="6153" width="6.6328125" style="250" customWidth="1"/>
    <col min="6154" max="6154" width="7.08984375" style="250" customWidth="1"/>
    <col min="6155" max="6155" width="5.90625" style="250" customWidth="1"/>
    <col min="6156" max="6400" width="9.08984375" style="250"/>
    <col min="6401" max="6401" width="19.08984375" style="250" customWidth="1"/>
    <col min="6402" max="6403" width="6.6328125" style="250" customWidth="1"/>
    <col min="6404" max="6404" width="5.453125" style="250" customWidth="1"/>
    <col min="6405" max="6405" width="7.08984375" style="250" customWidth="1"/>
    <col min="6406" max="6406" width="7.26953125" style="250" customWidth="1"/>
    <col min="6407" max="6409" width="6.6328125" style="250" customWidth="1"/>
    <col min="6410" max="6410" width="7.08984375" style="250" customWidth="1"/>
    <col min="6411" max="6411" width="5.90625" style="250" customWidth="1"/>
    <col min="6412" max="6656" width="9.08984375" style="250"/>
    <col min="6657" max="6657" width="19.08984375" style="250" customWidth="1"/>
    <col min="6658" max="6659" width="6.6328125" style="250" customWidth="1"/>
    <col min="6660" max="6660" width="5.453125" style="250" customWidth="1"/>
    <col min="6661" max="6661" width="7.08984375" style="250" customWidth="1"/>
    <col min="6662" max="6662" width="7.26953125" style="250" customWidth="1"/>
    <col min="6663" max="6665" width="6.6328125" style="250" customWidth="1"/>
    <col min="6666" max="6666" width="7.08984375" style="250" customWidth="1"/>
    <col min="6667" max="6667" width="5.90625" style="250" customWidth="1"/>
    <col min="6668" max="6912" width="9.08984375" style="250"/>
    <col min="6913" max="6913" width="19.08984375" style="250" customWidth="1"/>
    <col min="6914" max="6915" width="6.6328125" style="250" customWidth="1"/>
    <col min="6916" max="6916" width="5.453125" style="250" customWidth="1"/>
    <col min="6917" max="6917" width="7.08984375" style="250" customWidth="1"/>
    <col min="6918" max="6918" width="7.26953125" style="250" customWidth="1"/>
    <col min="6919" max="6921" width="6.6328125" style="250" customWidth="1"/>
    <col min="6922" max="6922" width="7.08984375" style="250" customWidth="1"/>
    <col min="6923" max="6923" width="5.90625" style="250" customWidth="1"/>
    <col min="6924" max="7168" width="9.08984375" style="250"/>
    <col min="7169" max="7169" width="19.08984375" style="250" customWidth="1"/>
    <col min="7170" max="7171" width="6.6328125" style="250" customWidth="1"/>
    <col min="7172" max="7172" width="5.453125" style="250" customWidth="1"/>
    <col min="7173" max="7173" width="7.08984375" style="250" customWidth="1"/>
    <col min="7174" max="7174" width="7.26953125" style="250" customWidth="1"/>
    <col min="7175" max="7177" width="6.6328125" style="250" customWidth="1"/>
    <col min="7178" max="7178" width="7.08984375" style="250" customWidth="1"/>
    <col min="7179" max="7179" width="5.90625" style="250" customWidth="1"/>
    <col min="7180" max="7424" width="9.08984375" style="250"/>
    <col min="7425" max="7425" width="19.08984375" style="250" customWidth="1"/>
    <col min="7426" max="7427" width="6.6328125" style="250" customWidth="1"/>
    <col min="7428" max="7428" width="5.453125" style="250" customWidth="1"/>
    <col min="7429" max="7429" width="7.08984375" style="250" customWidth="1"/>
    <col min="7430" max="7430" width="7.26953125" style="250" customWidth="1"/>
    <col min="7431" max="7433" width="6.6328125" style="250" customWidth="1"/>
    <col min="7434" max="7434" width="7.08984375" style="250" customWidth="1"/>
    <col min="7435" max="7435" width="5.90625" style="250" customWidth="1"/>
    <col min="7436" max="7680" width="9.08984375" style="250"/>
    <col min="7681" max="7681" width="19.08984375" style="250" customWidth="1"/>
    <col min="7682" max="7683" width="6.6328125" style="250" customWidth="1"/>
    <col min="7684" max="7684" width="5.453125" style="250" customWidth="1"/>
    <col min="7685" max="7685" width="7.08984375" style="250" customWidth="1"/>
    <col min="7686" max="7686" width="7.26953125" style="250" customWidth="1"/>
    <col min="7687" max="7689" width="6.6328125" style="250" customWidth="1"/>
    <col min="7690" max="7690" width="7.08984375" style="250" customWidth="1"/>
    <col min="7691" max="7691" width="5.90625" style="250" customWidth="1"/>
    <col min="7692" max="7936" width="9.08984375" style="250"/>
    <col min="7937" max="7937" width="19.08984375" style="250" customWidth="1"/>
    <col min="7938" max="7939" width="6.6328125" style="250" customWidth="1"/>
    <col min="7940" max="7940" width="5.453125" style="250" customWidth="1"/>
    <col min="7941" max="7941" width="7.08984375" style="250" customWidth="1"/>
    <col min="7942" max="7942" width="7.26953125" style="250" customWidth="1"/>
    <col min="7943" max="7945" width="6.6328125" style="250" customWidth="1"/>
    <col min="7946" max="7946" width="7.08984375" style="250" customWidth="1"/>
    <col min="7947" max="7947" width="5.90625" style="250" customWidth="1"/>
    <col min="7948" max="8192" width="9.08984375" style="250"/>
    <col min="8193" max="8193" width="19.08984375" style="250" customWidth="1"/>
    <col min="8194" max="8195" width="6.6328125" style="250" customWidth="1"/>
    <col min="8196" max="8196" width="5.453125" style="250" customWidth="1"/>
    <col min="8197" max="8197" width="7.08984375" style="250" customWidth="1"/>
    <col min="8198" max="8198" width="7.26953125" style="250" customWidth="1"/>
    <col min="8199" max="8201" width="6.6328125" style="250" customWidth="1"/>
    <col min="8202" max="8202" width="7.08984375" style="250" customWidth="1"/>
    <col min="8203" max="8203" width="5.90625" style="250" customWidth="1"/>
    <col min="8204" max="8448" width="9.08984375" style="250"/>
    <col min="8449" max="8449" width="19.08984375" style="250" customWidth="1"/>
    <col min="8450" max="8451" width="6.6328125" style="250" customWidth="1"/>
    <col min="8452" max="8452" width="5.453125" style="250" customWidth="1"/>
    <col min="8453" max="8453" width="7.08984375" style="250" customWidth="1"/>
    <col min="8454" max="8454" width="7.26953125" style="250" customWidth="1"/>
    <col min="8455" max="8457" width="6.6328125" style="250" customWidth="1"/>
    <col min="8458" max="8458" width="7.08984375" style="250" customWidth="1"/>
    <col min="8459" max="8459" width="5.90625" style="250" customWidth="1"/>
    <col min="8460" max="8704" width="9.08984375" style="250"/>
    <col min="8705" max="8705" width="19.08984375" style="250" customWidth="1"/>
    <col min="8706" max="8707" width="6.6328125" style="250" customWidth="1"/>
    <col min="8708" max="8708" width="5.453125" style="250" customWidth="1"/>
    <col min="8709" max="8709" width="7.08984375" style="250" customWidth="1"/>
    <col min="8710" max="8710" width="7.26953125" style="250" customWidth="1"/>
    <col min="8711" max="8713" width="6.6328125" style="250" customWidth="1"/>
    <col min="8714" max="8714" width="7.08984375" style="250" customWidth="1"/>
    <col min="8715" max="8715" width="5.90625" style="250" customWidth="1"/>
    <col min="8716" max="8960" width="9.08984375" style="250"/>
    <col min="8961" max="8961" width="19.08984375" style="250" customWidth="1"/>
    <col min="8962" max="8963" width="6.6328125" style="250" customWidth="1"/>
    <col min="8964" max="8964" width="5.453125" style="250" customWidth="1"/>
    <col min="8965" max="8965" width="7.08984375" style="250" customWidth="1"/>
    <col min="8966" max="8966" width="7.26953125" style="250" customWidth="1"/>
    <col min="8967" max="8969" width="6.6328125" style="250" customWidth="1"/>
    <col min="8970" max="8970" width="7.08984375" style="250" customWidth="1"/>
    <col min="8971" max="8971" width="5.90625" style="250" customWidth="1"/>
    <col min="8972" max="9216" width="9.08984375" style="250"/>
    <col min="9217" max="9217" width="19.08984375" style="250" customWidth="1"/>
    <col min="9218" max="9219" width="6.6328125" style="250" customWidth="1"/>
    <col min="9220" max="9220" width="5.453125" style="250" customWidth="1"/>
    <col min="9221" max="9221" width="7.08984375" style="250" customWidth="1"/>
    <col min="9222" max="9222" width="7.26953125" style="250" customWidth="1"/>
    <col min="9223" max="9225" width="6.6328125" style="250" customWidth="1"/>
    <col min="9226" max="9226" width="7.08984375" style="250" customWidth="1"/>
    <col min="9227" max="9227" width="5.90625" style="250" customWidth="1"/>
    <col min="9228" max="9472" width="9.08984375" style="250"/>
    <col min="9473" max="9473" width="19.08984375" style="250" customWidth="1"/>
    <col min="9474" max="9475" width="6.6328125" style="250" customWidth="1"/>
    <col min="9476" max="9476" width="5.453125" style="250" customWidth="1"/>
    <col min="9477" max="9477" width="7.08984375" style="250" customWidth="1"/>
    <col min="9478" max="9478" width="7.26953125" style="250" customWidth="1"/>
    <col min="9479" max="9481" width="6.6328125" style="250" customWidth="1"/>
    <col min="9482" max="9482" width="7.08984375" style="250" customWidth="1"/>
    <col min="9483" max="9483" width="5.90625" style="250" customWidth="1"/>
    <col min="9484" max="9728" width="9.08984375" style="250"/>
    <col min="9729" max="9729" width="19.08984375" style="250" customWidth="1"/>
    <col min="9730" max="9731" width="6.6328125" style="250" customWidth="1"/>
    <col min="9732" max="9732" width="5.453125" style="250" customWidth="1"/>
    <col min="9733" max="9733" width="7.08984375" style="250" customWidth="1"/>
    <col min="9734" max="9734" width="7.26953125" style="250" customWidth="1"/>
    <col min="9735" max="9737" width="6.6328125" style="250" customWidth="1"/>
    <col min="9738" max="9738" width="7.08984375" style="250" customWidth="1"/>
    <col min="9739" max="9739" width="5.90625" style="250" customWidth="1"/>
    <col min="9740" max="9984" width="9.08984375" style="250"/>
    <col min="9985" max="9985" width="19.08984375" style="250" customWidth="1"/>
    <col min="9986" max="9987" width="6.6328125" style="250" customWidth="1"/>
    <col min="9988" max="9988" width="5.453125" style="250" customWidth="1"/>
    <col min="9989" max="9989" width="7.08984375" style="250" customWidth="1"/>
    <col min="9990" max="9990" width="7.26953125" style="250" customWidth="1"/>
    <col min="9991" max="9993" width="6.6328125" style="250" customWidth="1"/>
    <col min="9994" max="9994" width="7.08984375" style="250" customWidth="1"/>
    <col min="9995" max="9995" width="5.90625" style="250" customWidth="1"/>
    <col min="9996" max="10240" width="9.08984375" style="250"/>
    <col min="10241" max="10241" width="19.08984375" style="250" customWidth="1"/>
    <col min="10242" max="10243" width="6.6328125" style="250" customWidth="1"/>
    <col min="10244" max="10244" width="5.453125" style="250" customWidth="1"/>
    <col min="10245" max="10245" width="7.08984375" style="250" customWidth="1"/>
    <col min="10246" max="10246" width="7.26953125" style="250" customWidth="1"/>
    <col min="10247" max="10249" width="6.6328125" style="250" customWidth="1"/>
    <col min="10250" max="10250" width="7.08984375" style="250" customWidth="1"/>
    <col min="10251" max="10251" width="5.90625" style="250" customWidth="1"/>
    <col min="10252" max="10496" width="9.08984375" style="250"/>
    <col min="10497" max="10497" width="19.08984375" style="250" customWidth="1"/>
    <col min="10498" max="10499" width="6.6328125" style="250" customWidth="1"/>
    <col min="10500" max="10500" width="5.453125" style="250" customWidth="1"/>
    <col min="10501" max="10501" width="7.08984375" style="250" customWidth="1"/>
    <col min="10502" max="10502" width="7.26953125" style="250" customWidth="1"/>
    <col min="10503" max="10505" width="6.6328125" style="250" customWidth="1"/>
    <col min="10506" max="10506" width="7.08984375" style="250" customWidth="1"/>
    <col min="10507" max="10507" width="5.90625" style="250" customWidth="1"/>
    <col min="10508" max="10752" width="9.08984375" style="250"/>
    <col min="10753" max="10753" width="19.08984375" style="250" customWidth="1"/>
    <col min="10754" max="10755" width="6.6328125" style="250" customWidth="1"/>
    <col min="10756" max="10756" width="5.453125" style="250" customWidth="1"/>
    <col min="10757" max="10757" width="7.08984375" style="250" customWidth="1"/>
    <col min="10758" max="10758" width="7.26953125" style="250" customWidth="1"/>
    <col min="10759" max="10761" width="6.6328125" style="250" customWidth="1"/>
    <col min="10762" max="10762" width="7.08984375" style="250" customWidth="1"/>
    <col min="10763" max="10763" width="5.90625" style="250" customWidth="1"/>
    <col min="10764" max="11008" width="9.08984375" style="250"/>
    <col min="11009" max="11009" width="19.08984375" style="250" customWidth="1"/>
    <col min="11010" max="11011" width="6.6328125" style="250" customWidth="1"/>
    <col min="11012" max="11012" width="5.453125" style="250" customWidth="1"/>
    <col min="11013" max="11013" width="7.08984375" style="250" customWidth="1"/>
    <col min="11014" max="11014" width="7.26953125" style="250" customWidth="1"/>
    <col min="11015" max="11017" width="6.6328125" style="250" customWidth="1"/>
    <col min="11018" max="11018" width="7.08984375" style="250" customWidth="1"/>
    <col min="11019" max="11019" width="5.90625" style="250" customWidth="1"/>
    <col min="11020" max="11264" width="9.08984375" style="250"/>
    <col min="11265" max="11265" width="19.08984375" style="250" customWidth="1"/>
    <col min="11266" max="11267" width="6.6328125" style="250" customWidth="1"/>
    <col min="11268" max="11268" width="5.453125" style="250" customWidth="1"/>
    <col min="11269" max="11269" width="7.08984375" style="250" customWidth="1"/>
    <col min="11270" max="11270" width="7.26953125" style="250" customWidth="1"/>
    <col min="11271" max="11273" width="6.6328125" style="250" customWidth="1"/>
    <col min="11274" max="11274" width="7.08984375" style="250" customWidth="1"/>
    <col min="11275" max="11275" width="5.90625" style="250" customWidth="1"/>
    <col min="11276" max="11520" width="9.08984375" style="250"/>
    <col min="11521" max="11521" width="19.08984375" style="250" customWidth="1"/>
    <col min="11522" max="11523" width="6.6328125" style="250" customWidth="1"/>
    <col min="11524" max="11524" width="5.453125" style="250" customWidth="1"/>
    <col min="11525" max="11525" width="7.08984375" style="250" customWidth="1"/>
    <col min="11526" max="11526" width="7.26953125" style="250" customWidth="1"/>
    <col min="11527" max="11529" width="6.6328125" style="250" customWidth="1"/>
    <col min="11530" max="11530" width="7.08984375" style="250" customWidth="1"/>
    <col min="11531" max="11531" width="5.90625" style="250" customWidth="1"/>
    <col min="11532" max="11776" width="9.08984375" style="250"/>
    <col min="11777" max="11777" width="19.08984375" style="250" customWidth="1"/>
    <col min="11778" max="11779" width="6.6328125" style="250" customWidth="1"/>
    <col min="11780" max="11780" width="5.453125" style="250" customWidth="1"/>
    <col min="11781" max="11781" width="7.08984375" style="250" customWidth="1"/>
    <col min="11782" max="11782" width="7.26953125" style="250" customWidth="1"/>
    <col min="11783" max="11785" width="6.6328125" style="250" customWidth="1"/>
    <col min="11786" max="11786" width="7.08984375" style="250" customWidth="1"/>
    <col min="11787" max="11787" width="5.90625" style="250" customWidth="1"/>
    <col min="11788" max="12032" width="9.08984375" style="250"/>
    <col min="12033" max="12033" width="19.08984375" style="250" customWidth="1"/>
    <col min="12034" max="12035" width="6.6328125" style="250" customWidth="1"/>
    <col min="12036" max="12036" width="5.453125" style="250" customWidth="1"/>
    <col min="12037" max="12037" width="7.08984375" style="250" customWidth="1"/>
    <col min="12038" max="12038" width="7.26953125" style="250" customWidth="1"/>
    <col min="12039" max="12041" width="6.6328125" style="250" customWidth="1"/>
    <col min="12042" max="12042" width="7.08984375" style="250" customWidth="1"/>
    <col min="12043" max="12043" width="5.90625" style="250" customWidth="1"/>
    <col min="12044" max="12288" width="9.08984375" style="250"/>
    <col min="12289" max="12289" width="19.08984375" style="250" customWidth="1"/>
    <col min="12290" max="12291" width="6.6328125" style="250" customWidth="1"/>
    <col min="12292" max="12292" width="5.453125" style="250" customWidth="1"/>
    <col min="12293" max="12293" width="7.08984375" style="250" customWidth="1"/>
    <col min="12294" max="12294" width="7.26953125" style="250" customWidth="1"/>
    <col min="12295" max="12297" width="6.6328125" style="250" customWidth="1"/>
    <col min="12298" max="12298" width="7.08984375" style="250" customWidth="1"/>
    <col min="12299" max="12299" width="5.90625" style="250" customWidth="1"/>
    <col min="12300" max="12544" width="9.08984375" style="250"/>
    <col min="12545" max="12545" width="19.08984375" style="250" customWidth="1"/>
    <col min="12546" max="12547" width="6.6328125" style="250" customWidth="1"/>
    <col min="12548" max="12548" width="5.453125" style="250" customWidth="1"/>
    <col min="12549" max="12549" width="7.08984375" style="250" customWidth="1"/>
    <col min="12550" max="12550" width="7.26953125" style="250" customWidth="1"/>
    <col min="12551" max="12553" width="6.6328125" style="250" customWidth="1"/>
    <col min="12554" max="12554" width="7.08984375" style="250" customWidth="1"/>
    <col min="12555" max="12555" width="5.90625" style="250" customWidth="1"/>
    <col min="12556" max="12800" width="9.08984375" style="250"/>
    <col min="12801" max="12801" width="19.08984375" style="250" customWidth="1"/>
    <col min="12802" max="12803" width="6.6328125" style="250" customWidth="1"/>
    <col min="12804" max="12804" width="5.453125" style="250" customWidth="1"/>
    <col min="12805" max="12805" width="7.08984375" style="250" customWidth="1"/>
    <col min="12806" max="12806" width="7.26953125" style="250" customWidth="1"/>
    <col min="12807" max="12809" width="6.6328125" style="250" customWidth="1"/>
    <col min="12810" max="12810" width="7.08984375" style="250" customWidth="1"/>
    <col min="12811" max="12811" width="5.90625" style="250" customWidth="1"/>
    <col min="12812" max="13056" width="9.08984375" style="250"/>
    <col min="13057" max="13057" width="19.08984375" style="250" customWidth="1"/>
    <col min="13058" max="13059" width="6.6328125" style="250" customWidth="1"/>
    <col min="13060" max="13060" width="5.453125" style="250" customWidth="1"/>
    <col min="13061" max="13061" width="7.08984375" style="250" customWidth="1"/>
    <col min="13062" max="13062" width="7.26953125" style="250" customWidth="1"/>
    <col min="13063" max="13065" width="6.6328125" style="250" customWidth="1"/>
    <col min="13066" max="13066" width="7.08984375" style="250" customWidth="1"/>
    <col min="13067" max="13067" width="5.90625" style="250" customWidth="1"/>
    <col min="13068" max="13312" width="9.08984375" style="250"/>
    <col min="13313" max="13313" width="19.08984375" style="250" customWidth="1"/>
    <col min="13314" max="13315" width="6.6328125" style="250" customWidth="1"/>
    <col min="13316" max="13316" width="5.453125" style="250" customWidth="1"/>
    <col min="13317" max="13317" width="7.08984375" style="250" customWidth="1"/>
    <col min="13318" max="13318" width="7.26953125" style="250" customWidth="1"/>
    <col min="13319" max="13321" width="6.6328125" style="250" customWidth="1"/>
    <col min="13322" max="13322" width="7.08984375" style="250" customWidth="1"/>
    <col min="13323" max="13323" width="5.90625" style="250" customWidth="1"/>
    <col min="13324" max="13568" width="9.08984375" style="250"/>
    <col min="13569" max="13569" width="19.08984375" style="250" customWidth="1"/>
    <col min="13570" max="13571" width="6.6328125" style="250" customWidth="1"/>
    <col min="13572" max="13572" width="5.453125" style="250" customWidth="1"/>
    <col min="13573" max="13573" width="7.08984375" style="250" customWidth="1"/>
    <col min="13574" max="13574" width="7.26953125" style="250" customWidth="1"/>
    <col min="13575" max="13577" width="6.6328125" style="250" customWidth="1"/>
    <col min="13578" max="13578" width="7.08984375" style="250" customWidth="1"/>
    <col min="13579" max="13579" width="5.90625" style="250" customWidth="1"/>
    <col min="13580" max="13824" width="9.08984375" style="250"/>
    <col min="13825" max="13825" width="19.08984375" style="250" customWidth="1"/>
    <col min="13826" max="13827" width="6.6328125" style="250" customWidth="1"/>
    <col min="13828" max="13828" width="5.453125" style="250" customWidth="1"/>
    <col min="13829" max="13829" width="7.08984375" style="250" customWidth="1"/>
    <col min="13830" max="13830" width="7.26953125" style="250" customWidth="1"/>
    <col min="13831" max="13833" width="6.6328125" style="250" customWidth="1"/>
    <col min="13834" max="13834" width="7.08984375" style="250" customWidth="1"/>
    <col min="13835" max="13835" width="5.90625" style="250" customWidth="1"/>
    <col min="13836" max="14080" width="9.08984375" style="250"/>
    <col min="14081" max="14081" width="19.08984375" style="250" customWidth="1"/>
    <col min="14082" max="14083" width="6.6328125" style="250" customWidth="1"/>
    <col min="14084" max="14084" width="5.453125" style="250" customWidth="1"/>
    <col min="14085" max="14085" width="7.08984375" style="250" customWidth="1"/>
    <col min="14086" max="14086" width="7.26953125" style="250" customWidth="1"/>
    <col min="14087" max="14089" width="6.6328125" style="250" customWidth="1"/>
    <col min="14090" max="14090" width="7.08984375" style="250" customWidth="1"/>
    <col min="14091" max="14091" width="5.90625" style="250" customWidth="1"/>
    <col min="14092" max="14336" width="9.08984375" style="250"/>
    <col min="14337" max="14337" width="19.08984375" style="250" customWidth="1"/>
    <col min="14338" max="14339" width="6.6328125" style="250" customWidth="1"/>
    <col min="14340" max="14340" width="5.453125" style="250" customWidth="1"/>
    <col min="14341" max="14341" width="7.08984375" style="250" customWidth="1"/>
    <col min="14342" max="14342" width="7.26953125" style="250" customWidth="1"/>
    <col min="14343" max="14345" width="6.6328125" style="250" customWidth="1"/>
    <col min="14346" max="14346" width="7.08984375" style="250" customWidth="1"/>
    <col min="14347" max="14347" width="5.90625" style="250" customWidth="1"/>
    <col min="14348" max="14592" width="9.08984375" style="250"/>
    <col min="14593" max="14593" width="19.08984375" style="250" customWidth="1"/>
    <col min="14594" max="14595" width="6.6328125" style="250" customWidth="1"/>
    <col min="14596" max="14596" width="5.453125" style="250" customWidth="1"/>
    <col min="14597" max="14597" width="7.08984375" style="250" customWidth="1"/>
    <col min="14598" max="14598" width="7.26953125" style="250" customWidth="1"/>
    <col min="14599" max="14601" width="6.6328125" style="250" customWidth="1"/>
    <col min="14602" max="14602" width="7.08984375" style="250" customWidth="1"/>
    <col min="14603" max="14603" width="5.90625" style="250" customWidth="1"/>
    <col min="14604" max="14848" width="9.08984375" style="250"/>
    <col min="14849" max="14849" width="19.08984375" style="250" customWidth="1"/>
    <col min="14850" max="14851" width="6.6328125" style="250" customWidth="1"/>
    <col min="14852" max="14852" width="5.453125" style="250" customWidth="1"/>
    <col min="14853" max="14853" width="7.08984375" style="250" customWidth="1"/>
    <col min="14854" max="14854" width="7.26953125" style="250" customWidth="1"/>
    <col min="14855" max="14857" width="6.6328125" style="250" customWidth="1"/>
    <col min="14858" max="14858" width="7.08984375" style="250" customWidth="1"/>
    <col min="14859" max="14859" width="5.90625" style="250" customWidth="1"/>
    <col min="14860" max="15104" width="9.08984375" style="250"/>
    <col min="15105" max="15105" width="19.08984375" style="250" customWidth="1"/>
    <col min="15106" max="15107" width="6.6328125" style="250" customWidth="1"/>
    <col min="15108" max="15108" width="5.453125" style="250" customWidth="1"/>
    <col min="15109" max="15109" width="7.08984375" style="250" customWidth="1"/>
    <col min="15110" max="15110" width="7.26953125" style="250" customWidth="1"/>
    <col min="15111" max="15113" width="6.6328125" style="250" customWidth="1"/>
    <col min="15114" max="15114" width="7.08984375" style="250" customWidth="1"/>
    <col min="15115" max="15115" width="5.90625" style="250" customWidth="1"/>
    <col min="15116" max="15360" width="9.08984375" style="250"/>
    <col min="15361" max="15361" width="19.08984375" style="250" customWidth="1"/>
    <col min="15362" max="15363" width="6.6328125" style="250" customWidth="1"/>
    <col min="15364" max="15364" width="5.453125" style="250" customWidth="1"/>
    <col min="15365" max="15365" width="7.08984375" style="250" customWidth="1"/>
    <col min="15366" max="15366" width="7.26953125" style="250" customWidth="1"/>
    <col min="15367" max="15369" width="6.6328125" style="250" customWidth="1"/>
    <col min="15370" max="15370" width="7.08984375" style="250" customWidth="1"/>
    <col min="15371" max="15371" width="5.90625" style="250" customWidth="1"/>
    <col min="15372" max="15616" width="9.08984375" style="250"/>
    <col min="15617" max="15617" width="19.08984375" style="250" customWidth="1"/>
    <col min="15618" max="15619" width="6.6328125" style="250" customWidth="1"/>
    <col min="15620" max="15620" width="5.453125" style="250" customWidth="1"/>
    <col min="15621" max="15621" width="7.08984375" style="250" customWidth="1"/>
    <col min="15622" max="15622" width="7.26953125" style="250" customWidth="1"/>
    <col min="15623" max="15625" width="6.6328125" style="250" customWidth="1"/>
    <col min="15626" max="15626" width="7.08984375" style="250" customWidth="1"/>
    <col min="15627" max="15627" width="5.90625" style="250" customWidth="1"/>
    <col min="15628" max="15872" width="9.08984375" style="250"/>
    <col min="15873" max="15873" width="19.08984375" style="250" customWidth="1"/>
    <col min="15874" max="15875" width="6.6328125" style="250" customWidth="1"/>
    <col min="15876" max="15876" width="5.453125" style="250" customWidth="1"/>
    <col min="15877" max="15877" width="7.08984375" style="250" customWidth="1"/>
    <col min="15878" max="15878" width="7.26953125" style="250" customWidth="1"/>
    <col min="15879" max="15881" width="6.6328125" style="250" customWidth="1"/>
    <col min="15882" max="15882" width="7.08984375" style="250" customWidth="1"/>
    <col min="15883" max="15883" width="5.90625" style="250" customWidth="1"/>
    <col min="15884" max="16128" width="9.08984375" style="250"/>
    <col min="16129" max="16129" width="19.08984375" style="250" customWidth="1"/>
    <col min="16130" max="16131" width="6.6328125" style="250" customWidth="1"/>
    <col min="16132" max="16132" width="5.453125" style="250" customWidth="1"/>
    <col min="16133" max="16133" width="7.08984375" style="250" customWidth="1"/>
    <col min="16134" max="16134" width="7.26953125" style="250" customWidth="1"/>
    <col min="16135" max="16137" width="6.6328125" style="250" customWidth="1"/>
    <col min="16138" max="16138" width="7.08984375" style="250" customWidth="1"/>
    <col min="16139" max="16139" width="5.90625" style="250" customWidth="1"/>
    <col min="16140" max="16384" width="9.08984375" style="250"/>
  </cols>
  <sheetData>
    <row r="1" spans="1:11" s="242" customFormat="1" ht="21">
      <c r="A1" s="240" t="s">
        <v>152</v>
      </c>
      <c r="B1" s="241"/>
      <c r="C1" s="241"/>
      <c r="D1" s="241"/>
      <c r="H1" s="243" t="s">
        <v>68</v>
      </c>
      <c r="I1" s="243"/>
      <c r="J1" s="243"/>
      <c r="K1" s="243"/>
    </row>
    <row r="2" spans="1:11" ht="46.9" customHeight="1">
      <c r="A2" s="244" t="s">
        <v>140</v>
      </c>
      <c r="B2" s="245" t="s">
        <v>77</v>
      </c>
      <c r="C2" s="246"/>
      <c r="D2" s="247" t="s">
        <v>120</v>
      </c>
      <c r="E2" s="248" t="s">
        <v>153</v>
      </c>
      <c r="F2" s="248" t="s">
        <v>154</v>
      </c>
      <c r="G2" s="248" t="s">
        <v>155</v>
      </c>
      <c r="H2" s="248" t="s">
        <v>156</v>
      </c>
      <c r="I2" s="248" t="s">
        <v>157</v>
      </c>
      <c r="J2" s="248" t="s">
        <v>158</v>
      </c>
      <c r="K2" s="249" t="s">
        <v>130</v>
      </c>
    </row>
    <row r="3" spans="1:11" s="256" customFormat="1" ht="14.15" customHeight="1">
      <c r="A3" s="251"/>
      <c r="B3" s="252" t="s">
        <v>159</v>
      </c>
      <c r="C3" s="252" t="s">
        <v>160</v>
      </c>
      <c r="D3" s="253" t="s">
        <v>159</v>
      </c>
      <c r="E3" s="254"/>
      <c r="F3" s="254"/>
      <c r="G3" s="254"/>
      <c r="H3" s="254"/>
      <c r="I3" s="254"/>
      <c r="J3" s="254"/>
      <c r="K3" s="255"/>
    </row>
    <row r="4" spans="1:11" ht="14.15" customHeight="1">
      <c r="A4" s="249" t="s">
        <v>86</v>
      </c>
      <c r="B4" s="257">
        <v>134</v>
      </c>
      <c r="C4" s="258">
        <f>B4/$B$4*100</f>
        <v>100</v>
      </c>
      <c r="D4" s="259">
        <v>5</v>
      </c>
      <c r="E4" s="259">
        <v>21</v>
      </c>
      <c r="F4" s="259">
        <v>1</v>
      </c>
      <c r="G4" s="259">
        <v>3</v>
      </c>
      <c r="H4" s="259">
        <v>90</v>
      </c>
      <c r="I4" s="259">
        <v>14</v>
      </c>
      <c r="J4" s="259">
        <v>0</v>
      </c>
      <c r="K4" s="260">
        <v>0</v>
      </c>
    </row>
    <row r="5" spans="1:11" ht="14.15" customHeight="1">
      <c r="A5" s="261" t="s">
        <v>161</v>
      </c>
      <c r="B5" s="262">
        <v>65</v>
      </c>
      <c r="C5" s="263">
        <f t="shared" ref="C5:C13" si="0">B5/$B$4*100</f>
        <v>48.507462686567166</v>
      </c>
      <c r="D5" s="264">
        <v>0</v>
      </c>
      <c r="E5" s="264">
        <v>4</v>
      </c>
      <c r="F5" s="264">
        <v>0</v>
      </c>
      <c r="G5" s="264">
        <v>1</v>
      </c>
      <c r="H5" s="264">
        <v>56</v>
      </c>
      <c r="I5" s="264">
        <v>4</v>
      </c>
      <c r="J5" s="264">
        <v>0</v>
      </c>
      <c r="K5" s="265">
        <v>0</v>
      </c>
    </row>
    <row r="6" spans="1:11" ht="14.15" customHeight="1">
      <c r="A6" s="261" t="s">
        <v>144</v>
      </c>
      <c r="B6" s="262">
        <v>38</v>
      </c>
      <c r="C6" s="263">
        <f t="shared" si="0"/>
        <v>28.35820895522388</v>
      </c>
      <c r="D6" s="264">
        <v>2</v>
      </c>
      <c r="E6" s="264">
        <v>11</v>
      </c>
      <c r="F6" s="264">
        <v>0</v>
      </c>
      <c r="G6" s="264">
        <v>0</v>
      </c>
      <c r="H6" s="264">
        <v>21</v>
      </c>
      <c r="I6" s="264">
        <v>4</v>
      </c>
      <c r="J6" s="264">
        <v>0</v>
      </c>
      <c r="K6" s="265">
        <v>0</v>
      </c>
    </row>
    <row r="7" spans="1:11" ht="14.15" customHeight="1">
      <c r="A7" s="261" t="s">
        <v>145</v>
      </c>
      <c r="B7" s="262">
        <v>15</v>
      </c>
      <c r="C7" s="263">
        <f t="shared" si="0"/>
        <v>11.194029850746269</v>
      </c>
      <c r="D7" s="264">
        <v>0</v>
      </c>
      <c r="E7" s="264">
        <v>2</v>
      </c>
      <c r="F7" s="264">
        <v>1</v>
      </c>
      <c r="G7" s="264">
        <v>2</v>
      </c>
      <c r="H7" s="264">
        <v>8</v>
      </c>
      <c r="I7" s="264">
        <v>2</v>
      </c>
      <c r="J7" s="264">
        <v>0</v>
      </c>
      <c r="K7" s="265">
        <v>0</v>
      </c>
    </row>
    <row r="8" spans="1:11" ht="14.15" customHeight="1">
      <c r="A8" s="261" t="s">
        <v>146</v>
      </c>
      <c r="B8" s="262">
        <v>10</v>
      </c>
      <c r="C8" s="263">
        <f t="shared" si="0"/>
        <v>7.4626865671641784</v>
      </c>
      <c r="D8" s="264">
        <v>2</v>
      </c>
      <c r="E8" s="264">
        <v>1</v>
      </c>
      <c r="F8" s="264">
        <v>0</v>
      </c>
      <c r="G8" s="264">
        <v>0</v>
      </c>
      <c r="H8" s="264">
        <v>5</v>
      </c>
      <c r="I8" s="264">
        <v>2</v>
      </c>
      <c r="J8" s="264">
        <v>0</v>
      </c>
      <c r="K8" s="265">
        <v>0</v>
      </c>
    </row>
    <row r="9" spans="1:11" ht="14.15" customHeight="1">
      <c r="A9" s="261" t="s">
        <v>147</v>
      </c>
      <c r="B9" s="262">
        <v>2</v>
      </c>
      <c r="C9" s="263">
        <f t="shared" si="0"/>
        <v>1.4925373134328357</v>
      </c>
      <c r="D9" s="264">
        <v>0</v>
      </c>
      <c r="E9" s="264">
        <v>1</v>
      </c>
      <c r="F9" s="264">
        <v>0</v>
      </c>
      <c r="G9" s="264">
        <v>0</v>
      </c>
      <c r="H9" s="264">
        <v>0</v>
      </c>
      <c r="I9" s="264">
        <v>1</v>
      </c>
      <c r="J9" s="264">
        <v>0</v>
      </c>
      <c r="K9" s="265">
        <v>0</v>
      </c>
    </row>
    <row r="10" spans="1:11" ht="14.15" customHeight="1">
      <c r="A10" s="261" t="s">
        <v>148</v>
      </c>
      <c r="B10" s="262">
        <v>1</v>
      </c>
      <c r="C10" s="263">
        <f t="shared" si="0"/>
        <v>0.74626865671641784</v>
      </c>
      <c r="D10" s="264">
        <v>0</v>
      </c>
      <c r="E10" s="264">
        <v>1</v>
      </c>
      <c r="F10" s="264">
        <v>0</v>
      </c>
      <c r="G10" s="264">
        <v>0</v>
      </c>
      <c r="H10" s="264">
        <v>0</v>
      </c>
      <c r="I10" s="264">
        <v>0</v>
      </c>
      <c r="J10" s="264">
        <v>0</v>
      </c>
      <c r="K10" s="265">
        <v>0</v>
      </c>
    </row>
    <row r="11" spans="1:11" ht="14.15" customHeight="1">
      <c r="A11" s="261" t="s">
        <v>149</v>
      </c>
      <c r="B11" s="262">
        <v>2</v>
      </c>
      <c r="C11" s="263">
        <f t="shared" si="0"/>
        <v>1.4925373134328357</v>
      </c>
      <c r="D11" s="264">
        <v>1</v>
      </c>
      <c r="E11" s="264">
        <v>0</v>
      </c>
      <c r="F11" s="264">
        <v>0</v>
      </c>
      <c r="G11" s="264">
        <v>0</v>
      </c>
      <c r="H11" s="264">
        <v>0</v>
      </c>
      <c r="I11" s="264">
        <v>1</v>
      </c>
      <c r="J11" s="264">
        <v>0</v>
      </c>
      <c r="K11" s="265">
        <v>0</v>
      </c>
    </row>
    <row r="12" spans="1:11" ht="14.15" customHeight="1">
      <c r="A12" s="261" t="s">
        <v>150</v>
      </c>
      <c r="B12" s="262">
        <v>0</v>
      </c>
      <c r="C12" s="263">
        <f t="shared" si="0"/>
        <v>0</v>
      </c>
      <c r="D12" s="264">
        <v>0</v>
      </c>
      <c r="E12" s="264">
        <v>0</v>
      </c>
      <c r="F12" s="264">
        <v>0</v>
      </c>
      <c r="G12" s="264">
        <v>0</v>
      </c>
      <c r="H12" s="264">
        <v>0</v>
      </c>
      <c r="I12" s="264">
        <v>0</v>
      </c>
      <c r="J12" s="264">
        <v>0</v>
      </c>
      <c r="K12" s="265">
        <v>0</v>
      </c>
    </row>
    <row r="13" spans="1:11" ht="14.15" customHeight="1">
      <c r="A13" s="266" t="s">
        <v>151</v>
      </c>
      <c r="B13" s="267">
        <v>1</v>
      </c>
      <c r="C13" s="268">
        <f t="shared" si="0"/>
        <v>0.74626865671641784</v>
      </c>
      <c r="D13" s="269">
        <v>0</v>
      </c>
      <c r="E13" s="269">
        <v>1</v>
      </c>
      <c r="F13" s="269">
        <v>0</v>
      </c>
      <c r="G13" s="269">
        <v>0</v>
      </c>
      <c r="H13" s="269">
        <v>0</v>
      </c>
      <c r="I13" s="269">
        <v>0</v>
      </c>
      <c r="J13" s="269">
        <v>0</v>
      </c>
      <c r="K13" s="270">
        <v>0</v>
      </c>
    </row>
    <row r="14" spans="1:11" ht="14.15" customHeight="1">
      <c r="A14" s="271"/>
    </row>
  </sheetData>
  <mergeCells count="4">
    <mergeCell ref="H1:K1"/>
    <mergeCell ref="A2:A3"/>
    <mergeCell ref="B2:C2"/>
    <mergeCell ref="D3:K3"/>
  </mergeCells>
  <phoneticPr fontId="3"/>
  <pageMargins left="0.78740157480314965" right="0.78740157480314965" top="0.59055118110236227" bottom="0.59055118110236227" header="0" footer="0"/>
  <pageSetup paperSize="9" fitToWidth="40" orientation="portrait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2F65D-B6AD-4CE1-AF31-3FF9A49FBFF3}">
  <sheetPr>
    <tabColor theme="8" tint="0.59999389629810485"/>
    <pageSetUpPr fitToPage="1"/>
  </sheetPr>
  <dimension ref="A1:W33"/>
  <sheetViews>
    <sheetView view="pageBreakPreview" zoomScale="70" zoomScaleNormal="100" zoomScaleSheetLayoutView="70" workbookViewId="0"/>
  </sheetViews>
  <sheetFormatPr defaultColWidth="9.08984375" defaultRowHeight="13"/>
  <cols>
    <col min="1" max="1" width="13.6328125" style="131" customWidth="1"/>
    <col min="2" max="2" width="11.453125" style="131" customWidth="1"/>
    <col min="3" max="21" width="11.36328125" style="131" customWidth="1"/>
    <col min="22" max="22" width="9.08984375" style="131" customWidth="1"/>
    <col min="23" max="23" width="11.08984375" style="277" hidden="1" customWidth="1"/>
    <col min="24" max="256" width="9.08984375" style="131"/>
    <col min="257" max="257" width="13.6328125" style="131" customWidth="1"/>
    <col min="258" max="258" width="11.453125" style="131" customWidth="1"/>
    <col min="259" max="277" width="11.36328125" style="131" customWidth="1"/>
    <col min="278" max="278" width="9.08984375" style="131"/>
    <col min="279" max="279" width="11.08984375" style="131" customWidth="1"/>
    <col min="280" max="512" width="9.08984375" style="131"/>
    <col min="513" max="513" width="13.6328125" style="131" customWidth="1"/>
    <col min="514" max="514" width="11.453125" style="131" customWidth="1"/>
    <col min="515" max="533" width="11.36328125" style="131" customWidth="1"/>
    <col min="534" max="534" width="9.08984375" style="131"/>
    <col min="535" max="535" width="11.08984375" style="131" customWidth="1"/>
    <col min="536" max="768" width="9.08984375" style="131"/>
    <col min="769" max="769" width="13.6328125" style="131" customWidth="1"/>
    <col min="770" max="770" width="11.453125" style="131" customWidth="1"/>
    <col min="771" max="789" width="11.36328125" style="131" customWidth="1"/>
    <col min="790" max="790" width="9.08984375" style="131"/>
    <col min="791" max="791" width="11.08984375" style="131" customWidth="1"/>
    <col min="792" max="1024" width="9.08984375" style="131"/>
    <col min="1025" max="1025" width="13.6328125" style="131" customWidth="1"/>
    <col min="1026" max="1026" width="11.453125" style="131" customWidth="1"/>
    <col min="1027" max="1045" width="11.36328125" style="131" customWidth="1"/>
    <col min="1046" max="1046" width="9.08984375" style="131"/>
    <col min="1047" max="1047" width="11.08984375" style="131" customWidth="1"/>
    <col min="1048" max="1280" width="9.08984375" style="131"/>
    <col min="1281" max="1281" width="13.6328125" style="131" customWidth="1"/>
    <col min="1282" max="1282" width="11.453125" style="131" customWidth="1"/>
    <col min="1283" max="1301" width="11.36328125" style="131" customWidth="1"/>
    <col min="1302" max="1302" width="9.08984375" style="131"/>
    <col min="1303" max="1303" width="11.08984375" style="131" customWidth="1"/>
    <col min="1304" max="1536" width="9.08984375" style="131"/>
    <col min="1537" max="1537" width="13.6328125" style="131" customWidth="1"/>
    <col min="1538" max="1538" width="11.453125" style="131" customWidth="1"/>
    <col min="1539" max="1557" width="11.36328125" style="131" customWidth="1"/>
    <col min="1558" max="1558" width="9.08984375" style="131"/>
    <col min="1559" max="1559" width="11.08984375" style="131" customWidth="1"/>
    <col min="1560" max="1792" width="9.08984375" style="131"/>
    <col min="1793" max="1793" width="13.6328125" style="131" customWidth="1"/>
    <col min="1794" max="1794" width="11.453125" style="131" customWidth="1"/>
    <col min="1795" max="1813" width="11.36328125" style="131" customWidth="1"/>
    <col min="1814" max="1814" width="9.08984375" style="131"/>
    <col min="1815" max="1815" width="11.08984375" style="131" customWidth="1"/>
    <col min="1816" max="2048" width="9.08984375" style="131"/>
    <col min="2049" max="2049" width="13.6328125" style="131" customWidth="1"/>
    <col min="2050" max="2050" width="11.453125" style="131" customWidth="1"/>
    <col min="2051" max="2069" width="11.36328125" style="131" customWidth="1"/>
    <col min="2070" max="2070" width="9.08984375" style="131"/>
    <col min="2071" max="2071" width="11.08984375" style="131" customWidth="1"/>
    <col min="2072" max="2304" width="9.08984375" style="131"/>
    <col min="2305" max="2305" width="13.6328125" style="131" customWidth="1"/>
    <col min="2306" max="2306" width="11.453125" style="131" customWidth="1"/>
    <col min="2307" max="2325" width="11.36328125" style="131" customWidth="1"/>
    <col min="2326" max="2326" width="9.08984375" style="131"/>
    <col min="2327" max="2327" width="11.08984375" style="131" customWidth="1"/>
    <col min="2328" max="2560" width="9.08984375" style="131"/>
    <col min="2561" max="2561" width="13.6328125" style="131" customWidth="1"/>
    <col min="2562" max="2562" width="11.453125" style="131" customWidth="1"/>
    <col min="2563" max="2581" width="11.36328125" style="131" customWidth="1"/>
    <col min="2582" max="2582" width="9.08984375" style="131"/>
    <col min="2583" max="2583" width="11.08984375" style="131" customWidth="1"/>
    <col min="2584" max="2816" width="9.08984375" style="131"/>
    <col min="2817" max="2817" width="13.6328125" style="131" customWidth="1"/>
    <col min="2818" max="2818" width="11.453125" style="131" customWidth="1"/>
    <col min="2819" max="2837" width="11.36328125" style="131" customWidth="1"/>
    <col min="2838" max="2838" width="9.08984375" style="131"/>
    <col min="2839" max="2839" width="11.08984375" style="131" customWidth="1"/>
    <col min="2840" max="3072" width="9.08984375" style="131"/>
    <col min="3073" max="3073" width="13.6328125" style="131" customWidth="1"/>
    <col min="3074" max="3074" width="11.453125" style="131" customWidth="1"/>
    <col min="3075" max="3093" width="11.36328125" style="131" customWidth="1"/>
    <col min="3094" max="3094" width="9.08984375" style="131"/>
    <col min="3095" max="3095" width="11.08984375" style="131" customWidth="1"/>
    <col min="3096" max="3328" width="9.08984375" style="131"/>
    <col min="3329" max="3329" width="13.6328125" style="131" customWidth="1"/>
    <col min="3330" max="3330" width="11.453125" style="131" customWidth="1"/>
    <col min="3331" max="3349" width="11.36328125" style="131" customWidth="1"/>
    <col min="3350" max="3350" width="9.08984375" style="131"/>
    <col min="3351" max="3351" width="11.08984375" style="131" customWidth="1"/>
    <col min="3352" max="3584" width="9.08984375" style="131"/>
    <col min="3585" max="3585" width="13.6328125" style="131" customWidth="1"/>
    <col min="3586" max="3586" width="11.453125" style="131" customWidth="1"/>
    <col min="3587" max="3605" width="11.36328125" style="131" customWidth="1"/>
    <col min="3606" max="3606" width="9.08984375" style="131"/>
    <col min="3607" max="3607" width="11.08984375" style="131" customWidth="1"/>
    <col min="3608" max="3840" width="9.08984375" style="131"/>
    <col min="3841" max="3841" width="13.6328125" style="131" customWidth="1"/>
    <col min="3842" max="3842" width="11.453125" style="131" customWidth="1"/>
    <col min="3843" max="3861" width="11.36328125" style="131" customWidth="1"/>
    <col min="3862" max="3862" width="9.08984375" style="131"/>
    <col min="3863" max="3863" width="11.08984375" style="131" customWidth="1"/>
    <col min="3864" max="4096" width="9.08984375" style="131"/>
    <col min="4097" max="4097" width="13.6328125" style="131" customWidth="1"/>
    <col min="4098" max="4098" width="11.453125" style="131" customWidth="1"/>
    <col min="4099" max="4117" width="11.36328125" style="131" customWidth="1"/>
    <col min="4118" max="4118" width="9.08984375" style="131"/>
    <col min="4119" max="4119" width="11.08984375" style="131" customWidth="1"/>
    <col min="4120" max="4352" width="9.08984375" style="131"/>
    <col min="4353" max="4353" width="13.6328125" style="131" customWidth="1"/>
    <col min="4354" max="4354" width="11.453125" style="131" customWidth="1"/>
    <col min="4355" max="4373" width="11.36328125" style="131" customWidth="1"/>
    <col min="4374" max="4374" width="9.08984375" style="131"/>
    <col min="4375" max="4375" width="11.08984375" style="131" customWidth="1"/>
    <col min="4376" max="4608" width="9.08984375" style="131"/>
    <col min="4609" max="4609" width="13.6328125" style="131" customWidth="1"/>
    <col min="4610" max="4610" width="11.453125" style="131" customWidth="1"/>
    <col min="4611" max="4629" width="11.36328125" style="131" customWidth="1"/>
    <col min="4630" max="4630" width="9.08984375" style="131"/>
    <col min="4631" max="4631" width="11.08984375" style="131" customWidth="1"/>
    <col min="4632" max="4864" width="9.08984375" style="131"/>
    <col min="4865" max="4865" width="13.6328125" style="131" customWidth="1"/>
    <col min="4866" max="4866" width="11.453125" style="131" customWidth="1"/>
    <col min="4867" max="4885" width="11.36328125" style="131" customWidth="1"/>
    <col min="4886" max="4886" width="9.08984375" style="131"/>
    <col min="4887" max="4887" width="11.08984375" style="131" customWidth="1"/>
    <col min="4888" max="5120" width="9.08984375" style="131"/>
    <col min="5121" max="5121" width="13.6328125" style="131" customWidth="1"/>
    <col min="5122" max="5122" width="11.453125" style="131" customWidth="1"/>
    <col min="5123" max="5141" width="11.36328125" style="131" customWidth="1"/>
    <col min="5142" max="5142" width="9.08984375" style="131"/>
    <col min="5143" max="5143" width="11.08984375" style="131" customWidth="1"/>
    <col min="5144" max="5376" width="9.08984375" style="131"/>
    <col min="5377" max="5377" width="13.6328125" style="131" customWidth="1"/>
    <col min="5378" max="5378" width="11.453125" style="131" customWidth="1"/>
    <col min="5379" max="5397" width="11.36328125" style="131" customWidth="1"/>
    <col min="5398" max="5398" width="9.08984375" style="131"/>
    <col min="5399" max="5399" width="11.08984375" style="131" customWidth="1"/>
    <col min="5400" max="5632" width="9.08984375" style="131"/>
    <col min="5633" max="5633" width="13.6328125" style="131" customWidth="1"/>
    <col min="5634" max="5634" width="11.453125" style="131" customWidth="1"/>
    <col min="5635" max="5653" width="11.36328125" style="131" customWidth="1"/>
    <col min="5654" max="5654" width="9.08984375" style="131"/>
    <col min="5655" max="5655" width="11.08984375" style="131" customWidth="1"/>
    <col min="5656" max="5888" width="9.08984375" style="131"/>
    <col min="5889" max="5889" width="13.6328125" style="131" customWidth="1"/>
    <col min="5890" max="5890" width="11.453125" style="131" customWidth="1"/>
    <col min="5891" max="5909" width="11.36328125" style="131" customWidth="1"/>
    <col min="5910" max="5910" width="9.08984375" style="131"/>
    <col min="5911" max="5911" width="11.08984375" style="131" customWidth="1"/>
    <col min="5912" max="6144" width="9.08984375" style="131"/>
    <col min="6145" max="6145" width="13.6328125" style="131" customWidth="1"/>
    <col min="6146" max="6146" width="11.453125" style="131" customWidth="1"/>
    <col min="6147" max="6165" width="11.36328125" style="131" customWidth="1"/>
    <col min="6166" max="6166" width="9.08984375" style="131"/>
    <col min="6167" max="6167" width="11.08984375" style="131" customWidth="1"/>
    <col min="6168" max="6400" width="9.08984375" style="131"/>
    <col min="6401" max="6401" width="13.6328125" style="131" customWidth="1"/>
    <col min="6402" max="6402" width="11.453125" style="131" customWidth="1"/>
    <col min="6403" max="6421" width="11.36328125" style="131" customWidth="1"/>
    <col min="6422" max="6422" width="9.08984375" style="131"/>
    <col min="6423" max="6423" width="11.08984375" style="131" customWidth="1"/>
    <col min="6424" max="6656" width="9.08984375" style="131"/>
    <col min="6657" max="6657" width="13.6328125" style="131" customWidth="1"/>
    <col min="6658" max="6658" width="11.453125" style="131" customWidth="1"/>
    <col min="6659" max="6677" width="11.36328125" style="131" customWidth="1"/>
    <col min="6678" max="6678" width="9.08984375" style="131"/>
    <col min="6679" max="6679" width="11.08984375" style="131" customWidth="1"/>
    <col min="6680" max="6912" width="9.08984375" style="131"/>
    <col min="6913" max="6913" width="13.6328125" style="131" customWidth="1"/>
    <col min="6914" max="6914" width="11.453125" style="131" customWidth="1"/>
    <col min="6915" max="6933" width="11.36328125" style="131" customWidth="1"/>
    <col min="6934" max="6934" width="9.08984375" style="131"/>
    <col min="6935" max="6935" width="11.08984375" style="131" customWidth="1"/>
    <col min="6936" max="7168" width="9.08984375" style="131"/>
    <col min="7169" max="7169" width="13.6328125" style="131" customWidth="1"/>
    <col min="7170" max="7170" width="11.453125" style="131" customWidth="1"/>
    <col min="7171" max="7189" width="11.36328125" style="131" customWidth="1"/>
    <col min="7190" max="7190" width="9.08984375" style="131"/>
    <col min="7191" max="7191" width="11.08984375" style="131" customWidth="1"/>
    <col min="7192" max="7424" width="9.08984375" style="131"/>
    <col min="7425" max="7425" width="13.6328125" style="131" customWidth="1"/>
    <col min="7426" max="7426" width="11.453125" style="131" customWidth="1"/>
    <col min="7427" max="7445" width="11.36328125" style="131" customWidth="1"/>
    <col min="7446" max="7446" width="9.08984375" style="131"/>
    <col min="7447" max="7447" width="11.08984375" style="131" customWidth="1"/>
    <col min="7448" max="7680" width="9.08984375" style="131"/>
    <col min="7681" max="7681" width="13.6328125" style="131" customWidth="1"/>
    <col min="7682" max="7682" width="11.453125" style="131" customWidth="1"/>
    <col min="7683" max="7701" width="11.36328125" style="131" customWidth="1"/>
    <col min="7702" max="7702" width="9.08984375" style="131"/>
    <col min="7703" max="7703" width="11.08984375" style="131" customWidth="1"/>
    <col min="7704" max="7936" width="9.08984375" style="131"/>
    <col min="7937" max="7937" width="13.6328125" style="131" customWidth="1"/>
    <col min="7938" max="7938" width="11.453125" style="131" customWidth="1"/>
    <col min="7939" max="7957" width="11.36328125" style="131" customWidth="1"/>
    <col min="7958" max="7958" width="9.08984375" style="131"/>
    <col min="7959" max="7959" width="11.08984375" style="131" customWidth="1"/>
    <col min="7960" max="8192" width="9.08984375" style="131"/>
    <col min="8193" max="8193" width="13.6328125" style="131" customWidth="1"/>
    <col min="8194" max="8194" width="11.453125" style="131" customWidth="1"/>
    <col min="8195" max="8213" width="11.36328125" style="131" customWidth="1"/>
    <col min="8214" max="8214" width="9.08984375" style="131"/>
    <col min="8215" max="8215" width="11.08984375" style="131" customWidth="1"/>
    <col min="8216" max="8448" width="9.08984375" style="131"/>
    <col min="8449" max="8449" width="13.6328125" style="131" customWidth="1"/>
    <col min="8450" max="8450" width="11.453125" style="131" customWidth="1"/>
    <col min="8451" max="8469" width="11.36328125" style="131" customWidth="1"/>
    <col min="8470" max="8470" width="9.08984375" style="131"/>
    <col min="8471" max="8471" width="11.08984375" style="131" customWidth="1"/>
    <col min="8472" max="8704" width="9.08984375" style="131"/>
    <col min="8705" max="8705" width="13.6328125" style="131" customWidth="1"/>
    <col min="8706" max="8706" width="11.453125" style="131" customWidth="1"/>
    <col min="8707" max="8725" width="11.36328125" style="131" customWidth="1"/>
    <col min="8726" max="8726" width="9.08984375" style="131"/>
    <col min="8727" max="8727" width="11.08984375" style="131" customWidth="1"/>
    <col min="8728" max="8960" width="9.08984375" style="131"/>
    <col min="8961" max="8961" width="13.6328125" style="131" customWidth="1"/>
    <col min="8962" max="8962" width="11.453125" style="131" customWidth="1"/>
    <col min="8963" max="8981" width="11.36328125" style="131" customWidth="1"/>
    <col min="8982" max="8982" width="9.08984375" style="131"/>
    <col min="8983" max="8983" width="11.08984375" style="131" customWidth="1"/>
    <col min="8984" max="9216" width="9.08984375" style="131"/>
    <col min="9217" max="9217" width="13.6328125" style="131" customWidth="1"/>
    <col min="9218" max="9218" width="11.453125" style="131" customWidth="1"/>
    <col min="9219" max="9237" width="11.36328125" style="131" customWidth="1"/>
    <col min="9238" max="9238" width="9.08984375" style="131"/>
    <col min="9239" max="9239" width="11.08984375" style="131" customWidth="1"/>
    <col min="9240" max="9472" width="9.08984375" style="131"/>
    <col min="9473" max="9473" width="13.6328125" style="131" customWidth="1"/>
    <col min="9474" max="9474" width="11.453125" style="131" customWidth="1"/>
    <col min="9475" max="9493" width="11.36328125" style="131" customWidth="1"/>
    <col min="9494" max="9494" width="9.08984375" style="131"/>
    <col min="9495" max="9495" width="11.08984375" style="131" customWidth="1"/>
    <col min="9496" max="9728" width="9.08984375" style="131"/>
    <col min="9729" max="9729" width="13.6328125" style="131" customWidth="1"/>
    <col min="9730" max="9730" width="11.453125" style="131" customWidth="1"/>
    <col min="9731" max="9749" width="11.36328125" style="131" customWidth="1"/>
    <col min="9750" max="9750" width="9.08984375" style="131"/>
    <col min="9751" max="9751" width="11.08984375" style="131" customWidth="1"/>
    <col min="9752" max="9984" width="9.08984375" style="131"/>
    <col min="9985" max="9985" width="13.6328125" style="131" customWidth="1"/>
    <col min="9986" max="9986" width="11.453125" style="131" customWidth="1"/>
    <col min="9987" max="10005" width="11.36328125" style="131" customWidth="1"/>
    <col min="10006" max="10006" width="9.08984375" style="131"/>
    <col min="10007" max="10007" width="11.08984375" style="131" customWidth="1"/>
    <col min="10008" max="10240" width="9.08984375" style="131"/>
    <col min="10241" max="10241" width="13.6328125" style="131" customWidth="1"/>
    <col min="10242" max="10242" width="11.453125" style="131" customWidth="1"/>
    <col min="10243" max="10261" width="11.36328125" style="131" customWidth="1"/>
    <col min="10262" max="10262" width="9.08984375" style="131"/>
    <col min="10263" max="10263" width="11.08984375" style="131" customWidth="1"/>
    <col min="10264" max="10496" width="9.08984375" style="131"/>
    <col min="10497" max="10497" width="13.6328125" style="131" customWidth="1"/>
    <col min="10498" max="10498" width="11.453125" style="131" customWidth="1"/>
    <col min="10499" max="10517" width="11.36328125" style="131" customWidth="1"/>
    <col min="10518" max="10518" width="9.08984375" style="131"/>
    <col min="10519" max="10519" width="11.08984375" style="131" customWidth="1"/>
    <col min="10520" max="10752" width="9.08984375" style="131"/>
    <col min="10753" max="10753" width="13.6328125" style="131" customWidth="1"/>
    <col min="10754" max="10754" width="11.453125" style="131" customWidth="1"/>
    <col min="10755" max="10773" width="11.36328125" style="131" customWidth="1"/>
    <col min="10774" max="10774" width="9.08984375" style="131"/>
    <col min="10775" max="10775" width="11.08984375" style="131" customWidth="1"/>
    <col min="10776" max="11008" width="9.08984375" style="131"/>
    <col min="11009" max="11009" width="13.6328125" style="131" customWidth="1"/>
    <col min="11010" max="11010" width="11.453125" style="131" customWidth="1"/>
    <col min="11011" max="11029" width="11.36328125" style="131" customWidth="1"/>
    <col min="11030" max="11030" width="9.08984375" style="131"/>
    <col min="11031" max="11031" width="11.08984375" style="131" customWidth="1"/>
    <col min="11032" max="11264" width="9.08984375" style="131"/>
    <col min="11265" max="11265" width="13.6328125" style="131" customWidth="1"/>
    <col min="11266" max="11266" width="11.453125" style="131" customWidth="1"/>
    <col min="11267" max="11285" width="11.36328125" style="131" customWidth="1"/>
    <col min="11286" max="11286" width="9.08984375" style="131"/>
    <col min="11287" max="11287" width="11.08984375" style="131" customWidth="1"/>
    <col min="11288" max="11520" width="9.08984375" style="131"/>
    <col min="11521" max="11521" width="13.6328125" style="131" customWidth="1"/>
    <col min="11522" max="11522" width="11.453125" style="131" customWidth="1"/>
    <col min="11523" max="11541" width="11.36328125" style="131" customWidth="1"/>
    <col min="11542" max="11542" width="9.08984375" style="131"/>
    <col min="11543" max="11543" width="11.08984375" style="131" customWidth="1"/>
    <col min="11544" max="11776" width="9.08984375" style="131"/>
    <col min="11777" max="11777" width="13.6328125" style="131" customWidth="1"/>
    <col min="11778" max="11778" width="11.453125" style="131" customWidth="1"/>
    <col min="11779" max="11797" width="11.36328125" style="131" customWidth="1"/>
    <col min="11798" max="11798" width="9.08984375" style="131"/>
    <col min="11799" max="11799" width="11.08984375" style="131" customWidth="1"/>
    <col min="11800" max="12032" width="9.08984375" style="131"/>
    <col min="12033" max="12033" width="13.6328125" style="131" customWidth="1"/>
    <col min="12034" max="12034" width="11.453125" style="131" customWidth="1"/>
    <col min="12035" max="12053" width="11.36328125" style="131" customWidth="1"/>
    <col min="12054" max="12054" width="9.08984375" style="131"/>
    <col min="12055" max="12055" width="11.08984375" style="131" customWidth="1"/>
    <col min="12056" max="12288" width="9.08984375" style="131"/>
    <col min="12289" max="12289" width="13.6328125" style="131" customWidth="1"/>
    <col min="12290" max="12290" width="11.453125" style="131" customWidth="1"/>
    <col min="12291" max="12309" width="11.36328125" style="131" customWidth="1"/>
    <col min="12310" max="12310" width="9.08984375" style="131"/>
    <col min="12311" max="12311" width="11.08984375" style="131" customWidth="1"/>
    <col min="12312" max="12544" width="9.08984375" style="131"/>
    <col min="12545" max="12545" width="13.6328125" style="131" customWidth="1"/>
    <col min="12546" max="12546" width="11.453125" style="131" customWidth="1"/>
    <col min="12547" max="12565" width="11.36328125" style="131" customWidth="1"/>
    <col min="12566" max="12566" width="9.08984375" style="131"/>
    <col min="12567" max="12567" width="11.08984375" style="131" customWidth="1"/>
    <col min="12568" max="12800" width="9.08984375" style="131"/>
    <col min="12801" max="12801" width="13.6328125" style="131" customWidth="1"/>
    <col min="12802" max="12802" width="11.453125" style="131" customWidth="1"/>
    <col min="12803" max="12821" width="11.36328125" style="131" customWidth="1"/>
    <col min="12822" max="12822" width="9.08984375" style="131"/>
    <col min="12823" max="12823" width="11.08984375" style="131" customWidth="1"/>
    <col min="12824" max="13056" width="9.08984375" style="131"/>
    <col min="13057" max="13057" width="13.6328125" style="131" customWidth="1"/>
    <col min="13058" max="13058" width="11.453125" style="131" customWidth="1"/>
    <col min="13059" max="13077" width="11.36328125" style="131" customWidth="1"/>
    <col min="13078" max="13078" width="9.08984375" style="131"/>
    <col min="13079" max="13079" width="11.08984375" style="131" customWidth="1"/>
    <col min="13080" max="13312" width="9.08984375" style="131"/>
    <col min="13313" max="13313" width="13.6328125" style="131" customWidth="1"/>
    <col min="13314" max="13314" width="11.453125" style="131" customWidth="1"/>
    <col min="13315" max="13333" width="11.36328125" style="131" customWidth="1"/>
    <col min="13334" max="13334" width="9.08984375" style="131"/>
    <col min="13335" max="13335" width="11.08984375" style="131" customWidth="1"/>
    <col min="13336" max="13568" width="9.08984375" style="131"/>
    <col min="13569" max="13569" width="13.6328125" style="131" customWidth="1"/>
    <col min="13570" max="13570" width="11.453125" style="131" customWidth="1"/>
    <col min="13571" max="13589" width="11.36328125" style="131" customWidth="1"/>
    <col min="13590" max="13590" width="9.08984375" style="131"/>
    <col min="13591" max="13591" width="11.08984375" style="131" customWidth="1"/>
    <col min="13592" max="13824" width="9.08984375" style="131"/>
    <col min="13825" max="13825" width="13.6328125" style="131" customWidth="1"/>
    <col min="13826" max="13826" width="11.453125" style="131" customWidth="1"/>
    <col min="13827" max="13845" width="11.36328125" style="131" customWidth="1"/>
    <col min="13846" max="13846" width="9.08984375" style="131"/>
    <col min="13847" max="13847" width="11.08984375" style="131" customWidth="1"/>
    <col min="13848" max="14080" width="9.08984375" style="131"/>
    <col min="14081" max="14081" width="13.6328125" style="131" customWidth="1"/>
    <col min="14082" max="14082" width="11.453125" style="131" customWidth="1"/>
    <col min="14083" max="14101" width="11.36328125" style="131" customWidth="1"/>
    <col min="14102" max="14102" width="9.08984375" style="131"/>
    <col min="14103" max="14103" width="11.08984375" style="131" customWidth="1"/>
    <col min="14104" max="14336" width="9.08984375" style="131"/>
    <col min="14337" max="14337" width="13.6328125" style="131" customWidth="1"/>
    <col min="14338" max="14338" width="11.453125" style="131" customWidth="1"/>
    <col min="14339" max="14357" width="11.36328125" style="131" customWidth="1"/>
    <col min="14358" max="14358" width="9.08984375" style="131"/>
    <col min="14359" max="14359" width="11.08984375" style="131" customWidth="1"/>
    <col min="14360" max="14592" width="9.08984375" style="131"/>
    <col min="14593" max="14593" width="13.6328125" style="131" customWidth="1"/>
    <col min="14594" max="14594" width="11.453125" style="131" customWidth="1"/>
    <col min="14595" max="14613" width="11.36328125" style="131" customWidth="1"/>
    <col min="14614" max="14614" width="9.08984375" style="131"/>
    <col min="14615" max="14615" width="11.08984375" style="131" customWidth="1"/>
    <col min="14616" max="14848" width="9.08984375" style="131"/>
    <col min="14849" max="14849" width="13.6328125" style="131" customWidth="1"/>
    <col min="14850" max="14850" width="11.453125" style="131" customWidth="1"/>
    <col min="14851" max="14869" width="11.36328125" style="131" customWidth="1"/>
    <col min="14870" max="14870" width="9.08984375" style="131"/>
    <col min="14871" max="14871" width="11.08984375" style="131" customWidth="1"/>
    <col min="14872" max="15104" width="9.08984375" style="131"/>
    <col min="15105" max="15105" width="13.6328125" style="131" customWidth="1"/>
    <col min="15106" max="15106" width="11.453125" style="131" customWidth="1"/>
    <col min="15107" max="15125" width="11.36328125" style="131" customWidth="1"/>
    <col min="15126" max="15126" width="9.08984375" style="131"/>
    <col min="15127" max="15127" width="11.08984375" style="131" customWidth="1"/>
    <col min="15128" max="15360" width="9.08984375" style="131"/>
    <col min="15361" max="15361" width="13.6328125" style="131" customWidth="1"/>
    <col min="15362" max="15362" width="11.453125" style="131" customWidth="1"/>
    <col min="15363" max="15381" width="11.36328125" style="131" customWidth="1"/>
    <col min="15382" max="15382" width="9.08984375" style="131"/>
    <col min="15383" max="15383" width="11.08984375" style="131" customWidth="1"/>
    <col min="15384" max="15616" width="9.08984375" style="131"/>
    <col min="15617" max="15617" width="13.6328125" style="131" customWidth="1"/>
    <col min="15618" max="15618" width="11.453125" style="131" customWidth="1"/>
    <col min="15619" max="15637" width="11.36328125" style="131" customWidth="1"/>
    <col min="15638" max="15638" width="9.08984375" style="131"/>
    <col min="15639" max="15639" width="11.08984375" style="131" customWidth="1"/>
    <col min="15640" max="15872" width="9.08984375" style="131"/>
    <col min="15873" max="15873" width="13.6328125" style="131" customWidth="1"/>
    <col min="15874" max="15874" width="11.453125" style="131" customWidth="1"/>
    <col min="15875" max="15893" width="11.36328125" style="131" customWidth="1"/>
    <col min="15894" max="15894" width="9.08984375" style="131"/>
    <col min="15895" max="15895" width="11.08984375" style="131" customWidth="1"/>
    <col min="15896" max="16128" width="9.08984375" style="131"/>
    <col min="16129" max="16129" width="13.6328125" style="131" customWidth="1"/>
    <col min="16130" max="16130" width="11.453125" style="131" customWidth="1"/>
    <col min="16131" max="16149" width="11.36328125" style="131" customWidth="1"/>
    <col min="16150" max="16150" width="9.08984375" style="131"/>
    <col min="16151" max="16151" width="11.08984375" style="131" customWidth="1"/>
    <col min="16152" max="16384" width="9.08984375" style="131"/>
  </cols>
  <sheetData>
    <row r="1" spans="1:23" ht="21">
      <c r="A1" s="272" t="s">
        <v>162</v>
      </c>
      <c r="B1" s="273"/>
      <c r="C1" s="273"/>
      <c r="D1" s="273"/>
      <c r="E1" s="273"/>
      <c r="F1" s="273"/>
      <c r="G1" s="273"/>
      <c r="H1" s="273"/>
      <c r="I1" s="273"/>
      <c r="J1" s="274"/>
      <c r="K1" s="274"/>
      <c r="M1" s="275"/>
      <c r="N1" s="275"/>
      <c r="O1" s="275"/>
      <c r="P1" s="275"/>
      <c r="Q1" s="275"/>
      <c r="R1" s="275"/>
      <c r="S1" s="275"/>
      <c r="T1" s="276"/>
      <c r="U1" s="276" t="s">
        <v>163</v>
      </c>
    </row>
    <row r="2" spans="1:23" ht="19.5" customHeight="1">
      <c r="A2" s="278" t="s">
        <v>164</v>
      </c>
      <c r="B2" s="133" t="s">
        <v>165</v>
      </c>
      <c r="C2" s="134"/>
      <c r="D2" s="134"/>
      <c r="E2" s="134"/>
      <c r="F2" s="134"/>
      <c r="G2" s="134"/>
      <c r="H2" s="134"/>
      <c r="I2" s="134"/>
      <c r="J2" s="134"/>
      <c r="K2" s="279"/>
      <c r="L2" s="133" t="s">
        <v>166</v>
      </c>
      <c r="M2" s="134"/>
      <c r="N2" s="134"/>
      <c r="O2" s="134"/>
      <c r="P2" s="134"/>
      <c r="Q2" s="134"/>
      <c r="R2" s="134"/>
      <c r="S2" s="134"/>
      <c r="T2" s="134"/>
      <c r="U2" s="279"/>
    </row>
    <row r="3" spans="1:23" ht="20.25" customHeight="1">
      <c r="A3" s="280"/>
      <c r="B3" s="151" t="s">
        <v>167</v>
      </c>
      <c r="C3" s="151" t="s">
        <v>168</v>
      </c>
      <c r="D3" s="151" t="s">
        <v>169</v>
      </c>
      <c r="E3" s="151" t="s">
        <v>170</v>
      </c>
      <c r="F3" s="152" t="s">
        <v>171</v>
      </c>
      <c r="G3" s="152" t="s">
        <v>172</v>
      </c>
      <c r="H3" s="152" t="s">
        <v>173</v>
      </c>
      <c r="I3" s="151" t="s">
        <v>174</v>
      </c>
      <c r="J3" s="147" t="s">
        <v>175</v>
      </c>
      <c r="K3" s="147" t="s">
        <v>176</v>
      </c>
      <c r="L3" s="153" t="s">
        <v>167</v>
      </c>
      <c r="M3" s="153" t="s">
        <v>168</v>
      </c>
      <c r="N3" s="153" t="s">
        <v>169</v>
      </c>
      <c r="O3" s="153" t="s">
        <v>170</v>
      </c>
      <c r="P3" s="281" t="s">
        <v>171</v>
      </c>
      <c r="Q3" s="281" t="s">
        <v>172</v>
      </c>
      <c r="R3" s="281" t="s">
        <v>173</v>
      </c>
      <c r="S3" s="281" t="s">
        <v>177</v>
      </c>
      <c r="T3" s="282" t="s">
        <v>175</v>
      </c>
      <c r="U3" s="283" t="s">
        <v>176</v>
      </c>
      <c r="W3" s="284" t="s">
        <v>178</v>
      </c>
    </row>
    <row r="4" spans="1:23" ht="39.75" customHeight="1">
      <c r="A4" s="22" t="s">
        <v>179</v>
      </c>
      <c r="B4" s="285">
        <v>143</v>
      </c>
      <c r="C4" s="285">
        <v>143</v>
      </c>
      <c r="D4" s="285">
        <v>142</v>
      </c>
      <c r="E4" s="285">
        <v>141</v>
      </c>
      <c r="F4" s="285">
        <v>141</v>
      </c>
      <c r="G4" s="285">
        <v>141</v>
      </c>
      <c r="H4" s="285">
        <v>135</v>
      </c>
      <c r="I4" s="286">
        <v>134</v>
      </c>
      <c r="J4" s="286">
        <v>134</v>
      </c>
      <c r="K4" s="286">
        <f>SUM(K5:K6)</f>
        <v>134</v>
      </c>
      <c r="L4" s="287">
        <v>10.177935943060497</v>
      </c>
      <c r="M4" s="288">
        <v>10.250896057347671</v>
      </c>
      <c r="N4" s="77">
        <v>10.252707581227437</v>
      </c>
      <c r="O4" s="77">
        <v>10.254545454545454</v>
      </c>
      <c r="P4" s="77">
        <v>10.337243401759531</v>
      </c>
      <c r="Q4" s="289">
        <v>10.428994082840237</v>
      </c>
      <c r="R4" s="289">
        <v>10.082150858849888</v>
      </c>
      <c r="S4" s="289">
        <v>10.037453183520599</v>
      </c>
      <c r="T4" s="290">
        <v>10.143830431491295</v>
      </c>
      <c r="U4" s="291">
        <f>K4/W4*100000</f>
        <v>10.260336906584993</v>
      </c>
      <c r="W4" s="277">
        <f>VLOOKUP(A4,'[1]参考（市町村別人口）'!$B$9:$C$37,2,FALSE)</f>
        <v>1306000</v>
      </c>
    </row>
    <row r="5" spans="1:23" ht="39.75" customHeight="1">
      <c r="A5" s="31" t="s">
        <v>180</v>
      </c>
      <c r="B5" s="292">
        <v>132</v>
      </c>
      <c r="C5" s="292">
        <v>132</v>
      </c>
      <c r="D5" s="292">
        <v>131</v>
      </c>
      <c r="E5" s="292">
        <v>131</v>
      </c>
      <c r="F5" s="292">
        <v>131</v>
      </c>
      <c r="G5" s="292">
        <v>131</v>
      </c>
      <c r="H5" s="292">
        <v>125</v>
      </c>
      <c r="I5" s="293">
        <v>124</v>
      </c>
      <c r="J5" s="293">
        <v>124</v>
      </c>
      <c r="K5" s="293">
        <f>SUM(K7:K17)</f>
        <v>124</v>
      </c>
      <c r="L5" s="294">
        <v>10.37707295789817</v>
      </c>
      <c r="M5" s="295">
        <v>10.440683864793144</v>
      </c>
      <c r="N5" s="296">
        <v>10.435503015143428</v>
      </c>
      <c r="O5" s="296">
        <v>10.506745972547717</v>
      </c>
      <c r="P5" s="296">
        <v>10.582908199330287</v>
      </c>
      <c r="Q5" s="290">
        <v>10.67461966574588</v>
      </c>
      <c r="R5" s="290">
        <v>10.273142307676503</v>
      </c>
      <c r="S5" s="290">
        <v>10.277398591499098</v>
      </c>
      <c r="T5" s="290">
        <v>10.315873717067198</v>
      </c>
      <c r="U5" s="291">
        <f t="shared" ref="U5:U32" si="0">K5/W5*100000</f>
        <v>10.427125325637443</v>
      </c>
      <c r="W5" s="277">
        <f>VLOOKUP(A5,'[1]参考（市町村別人口）'!$B$9:$C$37,2,FALSE)</f>
        <v>1189206</v>
      </c>
    </row>
    <row r="6" spans="1:23" ht="39.75" customHeight="1">
      <c r="A6" s="32" t="s">
        <v>181</v>
      </c>
      <c r="B6" s="297">
        <v>11</v>
      </c>
      <c r="C6" s="297">
        <v>11</v>
      </c>
      <c r="D6" s="297">
        <v>11</v>
      </c>
      <c r="E6" s="297">
        <v>10</v>
      </c>
      <c r="F6" s="297">
        <v>10</v>
      </c>
      <c r="G6" s="297">
        <v>10</v>
      </c>
      <c r="H6" s="297">
        <v>10</v>
      </c>
      <c r="I6" s="298">
        <v>10</v>
      </c>
      <c r="J6" s="298">
        <v>10</v>
      </c>
      <c r="K6" s="298">
        <f>SUM(K18:K26)</f>
        <v>10</v>
      </c>
      <c r="L6" s="299">
        <v>8.2696818427858307</v>
      </c>
      <c r="M6" s="300">
        <v>8.3762297828272061</v>
      </c>
      <c r="N6" s="301">
        <v>8.4659668134100912</v>
      </c>
      <c r="O6" s="301">
        <v>7.8086566767918919</v>
      </c>
      <c r="P6" s="296">
        <v>7.9327304458194519</v>
      </c>
      <c r="Q6" s="290">
        <v>8.0450522928399035</v>
      </c>
      <c r="R6" s="290">
        <v>8.1936990454340606</v>
      </c>
      <c r="S6" s="290">
        <v>8.3363900096702128</v>
      </c>
      <c r="T6" s="302">
        <v>8.4209817180486901</v>
      </c>
      <c r="U6" s="303">
        <f t="shared" si="0"/>
        <v>8.5500047025025854</v>
      </c>
      <c r="W6" s="277">
        <f>VLOOKUP(A6,'[1]参考（市町村別人口）'!$B$9:$C$37,2,FALSE)</f>
        <v>116959</v>
      </c>
    </row>
    <row r="7" spans="1:23" ht="39.75" customHeight="1">
      <c r="A7" s="22" t="s">
        <v>182</v>
      </c>
      <c r="B7" s="285">
        <v>43</v>
      </c>
      <c r="C7" s="285">
        <v>43</v>
      </c>
      <c r="D7" s="285">
        <v>43</v>
      </c>
      <c r="E7" s="285">
        <v>43</v>
      </c>
      <c r="F7" s="285">
        <v>43</v>
      </c>
      <c r="G7" s="285">
        <v>43</v>
      </c>
      <c r="H7" s="285">
        <v>42</v>
      </c>
      <c r="I7" s="286">
        <v>41</v>
      </c>
      <c r="J7" s="286">
        <v>41</v>
      </c>
      <c r="K7" s="286">
        <v>41</v>
      </c>
      <c r="L7" s="287">
        <v>8.3224141968773537</v>
      </c>
      <c r="M7" s="288">
        <v>8.3259271307112481</v>
      </c>
      <c r="N7" s="77">
        <v>8.3517038446971537</v>
      </c>
      <c r="O7" s="77">
        <v>8.3707910008156663</v>
      </c>
      <c r="P7" s="77">
        <v>8.3885416422813712</v>
      </c>
      <c r="Q7" s="289">
        <v>8.4154821386284322</v>
      </c>
      <c r="R7" s="289">
        <v>8.2492207432547886</v>
      </c>
      <c r="S7" s="289">
        <v>8.0811266273122371</v>
      </c>
      <c r="T7" s="290">
        <v>8.0515930371394457</v>
      </c>
      <c r="U7" s="291">
        <f t="shared" si="0"/>
        <v>8.1035995794034168</v>
      </c>
      <c r="W7" s="277">
        <f>VLOOKUP(A7,'[1]参考（市町村別人口）'!$B$9:$C$37,2,FALSE)</f>
        <v>505948</v>
      </c>
    </row>
    <row r="8" spans="1:23" ht="39.75" customHeight="1">
      <c r="A8" s="31" t="s">
        <v>183</v>
      </c>
      <c r="B8" s="292">
        <v>30</v>
      </c>
      <c r="C8" s="292">
        <v>30</v>
      </c>
      <c r="D8" s="292">
        <v>30</v>
      </c>
      <c r="E8" s="292">
        <v>30</v>
      </c>
      <c r="F8" s="292">
        <v>30</v>
      </c>
      <c r="G8" s="292">
        <v>30</v>
      </c>
      <c r="H8" s="292">
        <v>28</v>
      </c>
      <c r="I8" s="293">
        <v>28</v>
      </c>
      <c r="J8" s="293">
        <v>28</v>
      </c>
      <c r="K8" s="293">
        <v>28</v>
      </c>
      <c r="L8" s="294">
        <v>18.560681053256783</v>
      </c>
      <c r="M8" s="295">
        <v>18.759731610773088</v>
      </c>
      <c r="N8" s="296">
        <v>18.973651922030943</v>
      </c>
      <c r="O8" s="296">
        <v>19.104386367109889</v>
      </c>
      <c r="P8" s="296">
        <v>19.2991823579741</v>
      </c>
      <c r="Q8" s="290">
        <v>19.494950807740796</v>
      </c>
      <c r="R8" s="290">
        <v>18.426386585590567</v>
      </c>
      <c r="S8" s="290">
        <v>18.665920029865472</v>
      </c>
      <c r="T8" s="290">
        <v>18.774431905805994</v>
      </c>
      <c r="U8" s="291">
        <f t="shared" si="0"/>
        <v>19.060196183876435</v>
      </c>
      <c r="W8" s="277">
        <f>VLOOKUP(A8,'[1]参考（市町村別人口）'!$B$9:$C$37,2,FALSE)</f>
        <v>146903</v>
      </c>
    </row>
    <row r="9" spans="1:23" ht="39.75" customHeight="1">
      <c r="A9" s="31" t="s">
        <v>184</v>
      </c>
      <c r="B9" s="292">
        <v>7</v>
      </c>
      <c r="C9" s="292">
        <v>7</v>
      </c>
      <c r="D9" s="292">
        <v>7</v>
      </c>
      <c r="E9" s="292">
        <v>7</v>
      </c>
      <c r="F9" s="292">
        <v>7</v>
      </c>
      <c r="G9" s="292">
        <v>7</v>
      </c>
      <c r="H9" s="292">
        <v>7</v>
      </c>
      <c r="I9" s="293">
        <v>7</v>
      </c>
      <c r="J9" s="293">
        <v>7</v>
      </c>
      <c r="K9" s="293">
        <v>7</v>
      </c>
      <c r="L9" s="294">
        <v>8.6906860675887074</v>
      </c>
      <c r="M9" s="295">
        <v>8.8376027371318191</v>
      </c>
      <c r="N9" s="296">
        <v>9.0363389918027508</v>
      </c>
      <c r="O9" s="296">
        <v>9.2184104826496345</v>
      </c>
      <c r="P9" s="296">
        <v>9.4032938394992076</v>
      </c>
      <c r="Q9" s="290">
        <v>9.6002194335870534</v>
      </c>
      <c r="R9" s="290">
        <v>9.7784482999469162</v>
      </c>
      <c r="S9" s="290">
        <v>9.9710838568152358</v>
      </c>
      <c r="T9" s="290">
        <v>10.120725800621701</v>
      </c>
      <c r="U9" s="291">
        <f t="shared" si="0"/>
        <v>10.327682615559391</v>
      </c>
      <c r="W9" s="277">
        <f>VLOOKUP(A9,'[1]参考（市町村別人口）'!$B$9:$C$37,2,FALSE)</f>
        <v>67779</v>
      </c>
    </row>
    <row r="10" spans="1:23" ht="39.75" customHeight="1">
      <c r="A10" s="31" t="s">
        <v>185</v>
      </c>
      <c r="B10" s="292">
        <v>6</v>
      </c>
      <c r="C10" s="292">
        <v>6</v>
      </c>
      <c r="D10" s="292">
        <v>6</v>
      </c>
      <c r="E10" s="292">
        <v>6</v>
      </c>
      <c r="F10" s="292">
        <v>6</v>
      </c>
      <c r="G10" s="292">
        <v>6</v>
      </c>
      <c r="H10" s="292">
        <v>5</v>
      </c>
      <c r="I10" s="293">
        <v>5</v>
      </c>
      <c r="J10" s="293">
        <v>5</v>
      </c>
      <c r="K10" s="293">
        <v>5</v>
      </c>
      <c r="L10" s="294">
        <v>16.485781013875531</v>
      </c>
      <c r="M10" s="295">
        <v>16.789321991213587</v>
      </c>
      <c r="N10" s="296">
        <v>17.166890789963091</v>
      </c>
      <c r="O10" s="296">
        <v>17.53155680224404</v>
      </c>
      <c r="P10" s="296">
        <v>17.873633411778723</v>
      </c>
      <c r="Q10" s="290">
        <v>18.279864729001005</v>
      </c>
      <c r="R10" s="290">
        <v>15.509647000434271</v>
      </c>
      <c r="S10" s="290">
        <v>15.822284104933388</v>
      </c>
      <c r="T10" s="290">
        <v>15.973420228739379</v>
      </c>
      <c r="U10" s="291">
        <f t="shared" si="0"/>
        <v>16.312149288790291</v>
      </c>
      <c r="W10" s="277">
        <f>VLOOKUP(A10,'[1]参考（市町村別人口）'!$B$9:$C$37,2,FALSE)</f>
        <v>30652</v>
      </c>
    </row>
    <row r="11" spans="1:23" ht="39.75" customHeight="1">
      <c r="A11" s="31" t="s">
        <v>186</v>
      </c>
      <c r="B11" s="292">
        <v>12</v>
      </c>
      <c r="C11" s="292">
        <v>12</v>
      </c>
      <c r="D11" s="292">
        <v>12</v>
      </c>
      <c r="E11" s="292">
        <v>12</v>
      </c>
      <c r="F11" s="292">
        <v>12</v>
      </c>
      <c r="G11" s="292">
        <v>12</v>
      </c>
      <c r="H11" s="292">
        <v>11</v>
      </c>
      <c r="I11" s="293">
        <v>11</v>
      </c>
      <c r="J11" s="293">
        <v>11</v>
      </c>
      <c r="K11" s="293">
        <v>11</v>
      </c>
      <c r="L11" s="294">
        <v>10.004585434991037</v>
      </c>
      <c r="M11" s="295">
        <v>10.075482153802234</v>
      </c>
      <c r="N11" s="296">
        <v>10.008089872647057</v>
      </c>
      <c r="O11" s="296">
        <v>10.076582023377672</v>
      </c>
      <c r="P11" s="296">
        <v>10.136504933099067</v>
      </c>
      <c r="Q11" s="290">
        <v>10.225907336236354</v>
      </c>
      <c r="R11" s="290">
        <v>9.4508213622929418</v>
      </c>
      <c r="S11" s="290">
        <v>9.5281817630601058</v>
      </c>
      <c r="T11" s="290">
        <v>9.5884798772674564</v>
      </c>
      <c r="U11" s="291">
        <f t="shared" si="0"/>
        <v>9.694875817454303</v>
      </c>
      <c r="W11" s="277">
        <f>VLOOKUP(A11,'[1]参考（市町村別人口）'!$B$9:$C$37,2,FALSE)</f>
        <v>113462</v>
      </c>
    </row>
    <row r="12" spans="1:23" ht="39.75" customHeight="1">
      <c r="A12" s="31" t="s">
        <v>187</v>
      </c>
      <c r="B12" s="292">
        <v>10</v>
      </c>
      <c r="C12" s="292">
        <v>10</v>
      </c>
      <c r="D12" s="292">
        <v>10</v>
      </c>
      <c r="E12" s="292">
        <v>10</v>
      </c>
      <c r="F12" s="292">
        <v>10</v>
      </c>
      <c r="G12" s="292">
        <v>10</v>
      </c>
      <c r="H12" s="292">
        <v>10</v>
      </c>
      <c r="I12" s="293">
        <v>10</v>
      </c>
      <c r="J12" s="293">
        <v>10</v>
      </c>
      <c r="K12" s="293">
        <v>10</v>
      </c>
      <c r="L12" s="294">
        <v>9.06018682105225</v>
      </c>
      <c r="M12" s="295">
        <v>9.1303355398310888</v>
      </c>
      <c r="N12" s="296">
        <v>9.2443655591916727</v>
      </c>
      <c r="O12" s="296">
        <v>9.2854821486605701</v>
      </c>
      <c r="P12" s="296">
        <v>9.3630328736084198</v>
      </c>
      <c r="Q12" s="290">
        <v>9.4592165876822083</v>
      </c>
      <c r="R12" s="290">
        <v>9.5219958103218438</v>
      </c>
      <c r="S12" s="290">
        <v>9.6007987864590323</v>
      </c>
      <c r="T12" s="290">
        <v>9.6419928070733647</v>
      </c>
      <c r="U12" s="291">
        <f t="shared" si="0"/>
        <v>9.7550506774882688</v>
      </c>
      <c r="W12" s="277">
        <f>VLOOKUP(A12,'[1]参考（市町村別人口）'!$B$9:$C$37,2,FALSE)</f>
        <v>102511</v>
      </c>
    </row>
    <row r="13" spans="1:23" ht="39.75" customHeight="1">
      <c r="A13" s="31" t="s">
        <v>188</v>
      </c>
      <c r="B13" s="292">
        <v>6</v>
      </c>
      <c r="C13" s="292">
        <v>6</v>
      </c>
      <c r="D13" s="292">
        <v>6</v>
      </c>
      <c r="E13" s="292">
        <v>6</v>
      </c>
      <c r="F13" s="292">
        <v>6</v>
      </c>
      <c r="G13" s="292">
        <v>6</v>
      </c>
      <c r="H13" s="292">
        <v>6</v>
      </c>
      <c r="I13" s="293">
        <v>6</v>
      </c>
      <c r="J13" s="293">
        <v>6</v>
      </c>
      <c r="K13" s="293">
        <v>6</v>
      </c>
      <c r="L13" s="294">
        <v>13.18652337311268</v>
      </c>
      <c r="M13" s="295">
        <v>13.359161044686395</v>
      </c>
      <c r="N13" s="296">
        <v>13.609762736469628</v>
      </c>
      <c r="O13" s="296">
        <v>13.84083044982699</v>
      </c>
      <c r="P13" s="296">
        <v>14.026556947821208</v>
      </c>
      <c r="Q13" s="290">
        <v>14.307175048286716</v>
      </c>
      <c r="R13" s="290">
        <v>14.562753331229825</v>
      </c>
      <c r="S13" s="290">
        <v>14.798372179060303</v>
      </c>
      <c r="T13" s="290">
        <v>15.03872471614407</v>
      </c>
      <c r="U13" s="291">
        <f t="shared" si="0"/>
        <v>15.333895576171127</v>
      </c>
      <c r="W13" s="277">
        <f>VLOOKUP(A13,'[1]参考（市町村別人口）'!$B$9:$C$37,2,FALSE)</f>
        <v>39129</v>
      </c>
    </row>
    <row r="14" spans="1:23" ht="39.75" customHeight="1">
      <c r="A14" s="31" t="s">
        <v>189</v>
      </c>
      <c r="B14" s="292">
        <v>2</v>
      </c>
      <c r="C14" s="292">
        <v>2</v>
      </c>
      <c r="D14" s="292">
        <v>1</v>
      </c>
      <c r="E14" s="292">
        <v>1</v>
      </c>
      <c r="F14" s="292">
        <v>1</v>
      </c>
      <c r="G14" s="292">
        <v>1</v>
      </c>
      <c r="H14" s="292">
        <v>1</v>
      </c>
      <c r="I14" s="293">
        <v>1</v>
      </c>
      <c r="J14" s="293">
        <v>1</v>
      </c>
      <c r="K14" s="293">
        <v>1</v>
      </c>
      <c r="L14" s="294">
        <v>5.3639435713136301</v>
      </c>
      <c r="M14" s="295">
        <v>5.400151204233719</v>
      </c>
      <c r="N14" s="296">
        <v>2.7153990278871478</v>
      </c>
      <c r="O14" s="296">
        <v>2.742957456729846</v>
      </c>
      <c r="P14" s="296">
        <v>2.7716186252771617</v>
      </c>
      <c r="Q14" s="290">
        <v>2.7905678805636946</v>
      </c>
      <c r="R14" s="290">
        <v>2.8162667567872028</v>
      </c>
      <c r="S14" s="290">
        <v>2.852985649482183</v>
      </c>
      <c r="T14" s="290">
        <v>2.8775322283609577</v>
      </c>
      <c r="U14" s="291">
        <f t="shared" si="0"/>
        <v>2.9007367871439347</v>
      </c>
      <c r="W14" s="277">
        <f>VLOOKUP(A14,'[1]参考（市町村別人口）'!$B$9:$C$37,2,FALSE)</f>
        <v>34474</v>
      </c>
    </row>
    <row r="15" spans="1:23" ht="39.75" customHeight="1">
      <c r="A15" s="31" t="s">
        <v>190</v>
      </c>
      <c r="B15" s="292">
        <v>9</v>
      </c>
      <c r="C15" s="292">
        <v>9</v>
      </c>
      <c r="D15" s="292">
        <v>9</v>
      </c>
      <c r="E15" s="292">
        <v>9</v>
      </c>
      <c r="F15" s="292">
        <v>9</v>
      </c>
      <c r="G15" s="292">
        <v>9</v>
      </c>
      <c r="H15" s="292">
        <v>8</v>
      </c>
      <c r="I15" s="293">
        <v>8</v>
      </c>
      <c r="J15" s="293">
        <v>8</v>
      </c>
      <c r="K15" s="293">
        <v>8</v>
      </c>
      <c r="L15" s="294">
        <v>10.160651184844825</v>
      </c>
      <c r="M15" s="295">
        <v>10.237976065887064</v>
      </c>
      <c r="N15" s="296">
        <v>10.295951403109378</v>
      </c>
      <c r="O15" s="296">
        <v>10.384335806343676</v>
      </c>
      <c r="P15" s="296">
        <v>10.479251082855944</v>
      </c>
      <c r="Q15" s="290">
        <v>10.615586039324848</v>
      </c>
      <c r="R15" s="290">
        <v>9.5659452349635306</v>
      </c>
      <c r="S15" s="290">
        <v>9.6609023282774622</v>
      </c>
      <c r="T15" s="290">
        <v>9.7988780284657402</v>
      </c>
      <c r="U15" s="291">
        <f t="shared" si="0"/>
        <v>9.9221114253113072</v>
      </c>
      <c r="W15" s="277">
        <f>VLOOKUP(A15,'[1]参考（市町村別人口）'!$B$9:$C$37,2,FALSE)</f>
        <v>80628</v>
      </c>
    </row>
    <row r="16" spans="1:23" ht="39.75" customHeight="1">
      <c r="A16" s="31" t="s">
        <v>191</v>
      </c>
      <c r="B16" s="292">
        <v>3</v>
      </c>
      <c r="C16" s="292">
        <v>3</v>
      </c>
      <c r="D16" s="292">
        <v>3</v>
      </c>
      <c r="E16" s="292">
        <v>3</v>
      </c>
      <c r="F16" s="292">
        <v>3</v>
      </c>
      <c r="G16" s="292">
        <v>3</v>
      </c>
      <c r="H16" s="292">
        <v>3</v>
      </c>
      <c r="I16" s="293">
        <v>3</v>
      </c>
      <c r="J16" s="293">
        <v>3</v>
      </c>
      <c r="K16" s="293">
        <v>3</v>
      </c>
      <c r="L16" s="294">
        <v>7.4211502782931351</v>
      </c>
      <c r="M16" s="295">
        <v>7.5316328580036158</v>
      </c>
      <c r="N16" s="296">
        <v>7.7083172743390111</v>
      </c>
      <c r="O16" s="296">
        <v>7.8410872974385777</v>
      </c>
      <c r="P16" s="296">
        <v>8.0068324970641616</v>
      </c>
      <c r="Q16" s="290">
        <v>8.2034454470877769</v>
      </c>
      <c r="R16" s="290">
        <v>8.3777821218129525</v>
      </c>
      <c r="S16" s="290">
        <v>8.5492006497392499</v>
      </c>
      <c r="T16" s="290">
        <v>8.6368216496329353</v>
      </c>
      <c r="U16" s="291">
        <f t="shared" si="0"/>
        <v>8.8069516204790972</v>
      </c>
      <c r="W16" s="277">
        <f>VLOOKUP(A16,'[1]参考（市町村別人口）'!$B$9:$C$37,2,FALSE)</f>
        <v>34064</v>
      </c>
    </row>
    <row r="17" spans="1:23" ht="39.75" customHeight="1">
      <c r="A17" s="31" t="s">
        <v>192</v>
      </c>
      <c r="B17" s="292">
        <v>4</v>
      </c>
      <c r="C17" s="292">
        <v>4</v>
      </c>
      <c r="D17" s="292">
        <v>4</v>
      </c>
      <c r="E17" s="292">
        <v>4</v>
      </c>
      <c r="F17" s="292">
        <v>4</v>
      </c>
      <c r="G17" s="292">
        <v>4</v>
      </c>
      <c r="H17" s="292">
        <v>4</v>
      </c>
      <c r="I17" s="293">
        <v>4</v>
      </c>
      <c r="J17" s="293">
        <v>4</v>
      </c>
      <c r="K17" s="293">
        <v>4</v>
      </c>
      <c r="L17" s="294">
        <v>11.53469058192514</v>
      </c>
      <c r="M17" s="295">
        <v>11.544011544011545</v>
      </c>
      <c r="N17" s="296">
        <v>11.556351659781006</v>
      </c>
      <c r="O17" s="296">
        <v>11.622163465729145</v>
      </c>
      <c r="P17" s="296">
        <v>11.631964638827499</v>
      </c>
      <c r="Q17" s="290">
        <v>11.61642562583493</v>
      </c>
      <c r="R17" s="290">
        <v>11.666569445254623</v>
      </c>
      <c r="S17" s="290">
        <v>11.673378859510885</v>
      </c>
      <c r="T17" s="302">
        <v>11.852203028237874</v>
      </c>
      <c r="U17" s="303">
        <f t="shared" si="0"/>
        <v>11.884953648680769</v>
      </c>
      <c r="W17" s="277">
        <f>VLOOKUP(A17,'[1]参考（市町村別人口）'!$B$9:$C$37,2,FALSE)</f>
        <v>33656</v>
      </c>
    </row>
    <row r="18" spans="1:23" ht="39.75" customHeight="1">
      <c r="A18" s="304" t="s">
        <v>193</v>
      </c>
      <c r="B18" s="305">
        <v>0</v>
      </c>
      <c r="C18" s="305">
        <v>0</v>
      </c>
      <c r="D18" s="305">
        <v>0</v>
      </c>
      <c r="E18" s="305">
        <v>0</v>
      </c>
      <c r="F18" s="305">
        <v>0</v>
      </c>
      <c r="G18" s="305">
        <v>0</v>
      </c>
      <c r="H18" s="305">
        <v>0</v>
      </c>
      <c r="I18" s="306">
        <v>0</v>
      </c>
      <c r="J18" s="306">
        <v>0</v>
      </c>
      <c r="K18" s="306">
        <v>0</v>
      </c>
      <c r="L18" s="307">
        <v>0</v>
      </c>
      <c r="M18" s="308">
        <v>0</v>
      </c>
      <c r="N18" s="309">
        <v>0</v>
      </c>
      <c r="O18" s="309">
        <v>0</v>
      </c>
      <c r="P18" s="309">
        <v>0</v>
      </c>
      <c r="Q18" s="310">
        <v>0</v>
      </c>
      <c r="R18" s="310">
        <v>0</v>
      </c>
      <c r="S18" s="310">
        <v>0</v>
      </c>
      <c r="T18" s="302">
        <v>0</v>
      </c>
      <c r="U18" s="311">
        <f t="shared" si="0"/>
        <v>0</v>
      </c>
      <c r="W18" s="277">
        <f>VLOOKUP(A18,'[1]参考（市町村別人口）'!$B$9:$C$37,2,FALSE)</f>
        <v>6230</v>
      </c>
    </row>
    <row r="19" spans="1:23" ht="39.75" customHeight="1">
      <c r="A19" s="304" t="s">
        <v>194</v>
      </c>
      <c r="B19" s="305">
        <v>1</v>
      </c>
      <c r="C19" s="305">
        <v>1</v>
      </c>
      <c r="D19" s="305">
        <v>1</v>
      </c>
      <c r="E19" s="305">
        <v>1</v>
      </c>
      <c r="F19" s="305">
        <v>1</v>
      </c>
      <c r="G19" s="305">
        <v>1</v>
      </c>
      <c r="H19" s="305">
        <v>1</v>
      </c>
      <c r="I19" s="306">
        <v>1</v>
      </c>
      <c r="J19" s="306">
        <v>1</v>
      </c>
      <c r="K19" s="306">
        <v>1</v>
      </c>
      <c r="L19" s="307">
        <v>11.088933244621867</v>
      </c>
      <c r="M19" s="308">
        <v>11.453441759248655</v>
      </c>
      <c r="N19" s="309">
        <v>11.838522552385463</v>
      </c>
      <c r="O19" s="309">
        <v>12.163970319912419</v>
      </c>
      <c r="P19" s="309">
        <v>12.580198767140521</v>
      </c>
      <c r="Q19" s="310">
        <v>12.909888974954814</v>
      </c>
      <c r="R19" s="310">
        <v>13.360053440213761</v>
      </c>
      <c r="S19" s="310">
        <v>13.607293509320996</v>
      </c>
      <c r="T19" s="302">
        <v>13.989927252378289</v>
      </c>
      <c r="U19" s="311">
        <f t="shared" si="0"/>
        <v>14.475969889982627</v>
      </c>
      <c r="W19" s="277">
        <f>VLOOKUP(A19,'[1]参考（市町村別人口）'!$B$9:$C$37,2,FALSE)</f>
        <v>6908</v>
      </c>
    </row>
    <row r="20" spans="1:23" ht="39.75" customHeight="1">
      <c r="A20" s="31" t="s">
        <v>195</v>
      </c>
      <c r="B20" s="292">
        <v>2</v>
      </c>
      <c r="C20" s="292">
        <v>2</v>
      </c>
      <c r="D20" s="292">
        <v>2</v>
      </c>
      <c r="E20" s="292">
        <v>2</v>
      </c>
      <c r="F20" s="292">
        <v>2</v>
      </c>
      <c r="G20" s="292">
        <v>2</v>
      </c>
      <c r="H20" s="292">
        <v>2</v>
      </c>
      <c r="I20" s="293">
        <v>2</v>
      </c>
      <c r="J20" s="293">
        <v>2</v>
      </c>
      <c r="K20" s="293">
        <v>2</v>
      </c>
      <c r="L20" s="294">
        <v>6.6648893628365764</v>
      </c>
      <c r="M20" s="295">
        <v>6.6642231181899971</v>
      </c>
      <c r="N20" s="296">
        <v>6.6524747205960617</v>
      </c>
      <c r="O20" s="296">
        <v>6.6644451849383533</v>
      </c>
      <c r="P20" s="296">
        <v>6.6726720715310437</v>
      </c>
      <c r="Q20" s="290">
        <v>6.6789113374519946</v>
      </c>
      <c r="R20" s="290">
        <v>6.7042102440332529</v>
      </c>
      <c r="S20" s="290">
        <v>6.7265328086637748</v>
      </c>
      <c r="T20" s="290">
        <v>6.7775932766274698</v>
      </c>
      <c r="U20" s="291">
        <f t="shared" si="0"/>
        <v>6.8080471116860135</v>
      </c>
      <c r="W20" s="277">
        <f>VLOOKUP(A20,'[1]参考（市町村別人口）'!$B$9:$C$37,2,FALSE)</f>
        <v>29377</v>
      </c>
    </row>
    <row r="21" spans="1:23" ht="39.75" customHeight="1">
      <c r="A21" s="31" t="s">
        <v>196</v>
      </c>
      <c r="B21" s="292">
        <v>1</v>
      </c>
      <c r="C21" s="292">
        <v>1</v>
      </c>
      <c r="D21" s="292">
        <v>1</v>
      </c>
      <c r="E21" s="292">
        <v>1</v>
      </c>
      <c r="F21" s="292">
        <v>1</v>
      </c>
      <c r="G21" s="292">
        <v>1</v>
      </c>
      <c r="H21" s="292">
        <v>1</v>
      </c>
      <c r="I21" s="293">
        <v>1</v>
      </c>
      <c r="J21" s="293">
        <v>1</v>
      </c>
      <c r="K21" s="293">
        <v>1</v>
      </c>
      <c r="L21" s="294">
        <v>4.6461924452910832</v>
      </c>
      <c r="M21" s="295">
        <v>4.6635265587837518</v>
      </c>
      <c r="N21" s="296">
        <v>4.7083196007344981</v>
      </c>
      <c r="O21" s="301">
        <v>4.7100937308652435</v>
      </c>
      <c r="P21" s="301">
        <v>4.7675804529201429</v>
      </c>
      <c r="Q21" s="302">
        <v>4.7934042757166138</v>
      </c>
      <c r="R21" s="302">
        <v>4.8421460391245397</v>
      </c>
      <c r="S21" s="302">
        <v>4.9147294441440996</v>
      </c>
      <c r="T21" s="302">
        <v>4.936565137976995</v>
      </c>
      <c r="U21" s="303">
        <f t="shared" si="0"/>
        <v>4.9385154822460366</v>
      </c>
      <c r="W21" s="277">
        <f>VLOOKUP(A21,'[1]参考（市町村別人口）'!$B$9:$C$37,2,FALSE)</f>
        <v>20249</v>
      </c>
    </row>
    <row r="22" spans="1:23" ht="39.75" customHeight="1">
      <c r="A22" s="304" t="s">
        <v>197</v>
      </c>
      <c r="B22" s="305">
        <v>1</v>
      </c>
      <c r="C22" s="305">
        <v>1</v>
      </c>
      <c r="D22" s="305">
        <v>1</v>
      </c>
      <c r="E22" s="305">
        <v>1</v>
      </c>
      <c r="F22" s="305">
        <v>1</v>
      </c>
      <c r="G22" s="305">
        <v>1</v>
      </c>
      <c r="H22" s="305">
        <v>1</v>
      </c>
      <c r="I22" s="306">
        <v>1</v>
      </c>
      <c r="J22" s="306">
        <v>1</v>
      </c>
      <c r="K22" s="306">
        <v>1</v>
      </c>
      <c r="L22" s="307">
        <v>5.8203829812001633</v>
      </c>
      <c r="M22" s="308">
        <v>5.9031877213695401</v>
      </c>
      <c r="N22" s="309">
        <v>5.9730020308206901</v>
      </c>
      <c r="O22" s="309">
        <v>6.1016535481115382</v>
      </c>
      <c r="P22" s="309">
        <v>6.2134957126879584</v>
      </c>
      <c r="Q22" s="310">
        <v>6.282590940503864</v>
      </c>
      <c r="R22" s="310">
        <v>6.4246707356247992</v>
      </c>
      <c r="S22" s="310">
        <v>6.554798112218144</v>
      </c>
      <c r="T22" s="310">
        <v>6.6733400066733406</v>
      </c>
      <c r="U22" s="311">
        <f t="shared" si="0"/>
        <v>6.7994832392738154</v>
      </c>
      <c r="W22" s="277">
        <f>VLOOKUP(A22,'[1]参考（市町村別人口）'!$B$9:$C$37,2,FALSE)</f>
        <v>14707</v>
      </c>
    </row>
    <row r="23" spans="1:23" ht="39.75" customHeight="1">
      <c r="A23" s="304" t="s">
        <v>198</v>
      </c>
      <c r="B23" s="305">
        <v>0</v>
      </c>
      <c r="C23" s="305">
        <v>0</v>
      </c>
      <c r="D23" s="305">
        <v>0</v>
      </c>
      <c r="E23" s="305">
        <v>0</v>
      </c>
      <c r="F23" s="305">
        <v>0</v>
      </c>
      <c r="G23" s="305">
        <v>0</v>
      </c>
      <c r="H23" s="305">
        <v>0</v>
      </c>
      <c r="I23" s="306">
        <v>0</v>
      </c>
      <c r="J23" s="306">
        <v>0</v>
      </c>
      <c r="K23" s="306">
        <v>0</v>
      </c>
      <c r="L23" s="307">
        <v>0</v>
      </c>
      <c r="M23" s="308">
        <v>0</v>
      </c>
      <c r="N23" s="309">
        <v>0</v>
      </c>
      <c r="O23" s="301">
        <v>0</v>
      </c>
      <c r="P23" s="301">
        <v>0</v>
      </c>
      <c r="Q23" s="310">
        <v>0</v>
      </c>
      <c r="R23" s="310">
        <v>0</v>
      </c>
      <c r="S23" s="310">
        <v>0</v>
      </c>
      <c r="T23" s="302">
        <v>0</v>
      </c>
      <c r="U23" s="311">
        <f t="shared" si="0"/>
        <v>0</v>
      </c>
      <c r="W23" s="277">
        <f>VLOOKUP(A23,'[1]参考（市町村別人口）'!$B$9:$C$37,2,FALSE)</f>
        <v>7914</v>
      </c>
    </row>
    <row r="24" spans="1:23" ht="39.75" customHeight="1">
      <c r="A24" s="31" t="s">
        <v>199</v>
      </c>
      <c r="B24" s="292">
        <v>0</v>
      </c>
      <c r="C24" s="292">
        <v>0</v>
      </c>
      <c r="D24" s="292">
        <v>0</v>
      </c>
      <c r="E24" s="292">
        <v>0</v>
      </c>
      <c r="F24" s="292">
        <v>0</v>
      </c>
      <c r="G24" s="292">
        <v>0</v>
      </c>
      <c r="H24" s="292">
        <v>0</v>
      </c>
      <c r="I24" s="293">
        <v>0</v>
      </c>
      <c r="J24" s="293">
        <v>0</v>
      </c>
      <c r="K24" s="293">
        <v>0</v>
      </c>
      <c r="L24" s="294">
        <v>0</v>
      </c>
      <c r="M24" s="295">
        <v>0</v>
      </c>
      <c r="N24" s="296">
        <v>0</v>
      </c>
      <c r="O24" s="296">
        <v>0</v>
      </c>
      <c r="P24" s="296">
        <v>0</v>
      </c>
      <c r="Q24" s="290">
        <v>0</v>
      </c>
      <c r="R24" s="290">
        <v>0</v>
      </c>
      <c r="S24" s="290">
        <v>0</v>
      </c>
      <c r="T24" s="290">
        <v>0</v>
      </c>
      <c r="U24" s="291">
        <f t="shared" si="0"/>
        <v>0</v>
      </c>
      <c r="W24" s="277">
        <f>VLOOKUP(A24,'[1]参考（市町村別人口）'!$B$9:$C$37,2,FALSE)</f>
        <v>3546</v>
      </c>
    </row>
    <row r="25" spans="1:23" ht="39.75" customHeight="1">
      <c r="A25" s="312" t="s">
        <v>200</v>
      </c>
      <c r="B25" s="292">
        <v>2</v>
      </c>
      <c r="C25" s="292">
        <v>2</v>
      </c>
      <c r="D25" s="292">
        <v>2</v>
      </c>
      <c r="E25" s="292">
        <v>2</v>
      </c>
      <c r="F25" s="292">
        <v>2</v>
      </c>
      <c r="G25" s="292">
        <v>2</v>
      </c>
      <c r="H25" s="292">
        <v>2</v>
      </c>
      <c r="I25" s="313">
        <v>2</v>
      </c>
      <c r="J25" s="313">
        <v>2</v>
      </c>
      <c r="K25" s="313">
        <v>2</v>
      </c>
      <c r="L25" s="314">
        <v>18.037518037518037</v>
      </c>
      <c r="M25" s="296">
        <v>18.382352941176471</v>
      </c>
      <c r="N25" s="296">
        <v>18.682858477347033</v>
      </c>
      <c r="O25" s="296">
        <v>19.051247856734616</v>
      </c>
      <c r="P25" s="296">
        <v>19.453360568038129</v>
      </c>
      <c r="Q25" s="290">
        <v>19.908421262193908</v>
      </c>
      <c r="R25" s="290">
        <v>20.408163265306122</v>
      </c>
      <c r="S25" s="290">
        <v>20.881186051367717</v>
      </c>
      <c r="T25" s="302">
        <v>21.034917963819943</v>
      </c>
      <c r="U25" s="303">
        <f t="shared" si="0"/>
        <v>21.438525029477972</v>
      </c>
      <c r="W25" s="277">
        <f>VLOOKUP(A25,'[1]参考（市町村別人口）'!$B$9:$C$37,2,FALSE)</f>
        <v>9329</v>
      </c>
    </row>
    <row r="26" spans="1:23" ht="39.75" customHeight="1" thickBot="1">
      <c r="A26" s="22" t="s">
        <v>201</v>
      </c>
      <c r="B26" s="285">
        <v>4</v>
      </c>
      <c r="C26" s="285">
        <v>4</v>
      </c>
      <c r="D26" s="285">
        <v>4</v>
      </c>
      <c r="E26" s="285">
        <v>3</v>
      </c>
      <c r="F26" s="285">
        <v>3</v>
      </c>
      <c r="G26" s="285">
        <v>3</v>
      </c>
      <c r="H26" s="285">
        <v>3</v>
      </c>
      <c r="I26" s="286">
        <v>3</v>
      </c>
      <c r="J26" s="315">
        <v>3</v>
      </c>
      <c r="K26" s="315">
        <v>3</v>
      </c>
      <c r="L26" s="287">
        <v>17.604858941067736</v>
      </c>
      <c r="M26" s="288">
        <v>17.971066582801686</v>
      </c>
      <c r="N26" s="77">
        <v>18.263172313030775</v>
      </c>
      <c r="O26" s="316">
        <v>14.05415534526375</v>
      </c>
      <c r="P26" s="316">
        <v>14.390559792775939</v>
      </c>
      <c r="Q26" s="317">
        <v>14.771776059874933</v>
      </c>
      <c r="R26" s="317">
        <v>15.164535206995904</v>
      </c>
      <c r="S26" s="317">
        <v>15.54645799865264</v>
      </c>
      <c r="T26" s="317">
        <v>15.653535090007827</v>
      </c>
      <c r="U26" s="318">
        <f t="shared" si="0"/>
        <v>16.043638697256537</v>
      </c>
      <c r="W26" s="277">
        <f>VLOOKUP(A26,'[1]参考（市町村別人口）'!$B$9:$C$37,2,FALSE)</f>
        <v>18699</v>
      </c>
    </row>
    <row r="27" spans="1:23" ht="39.75" customHeight="1" thickTop="1">
      <c r="A27" s="319" t="s">
        <v>109</v>
      </c>
      <c r="B27" s="320">
        <v>9</v>
      </c>
      <c r="C27" s="320">
        <v>9</v>
      </c>
      <c r="D27" s="320">
        <v>9</v>
      </c>
      <c r="E27" s="320">
        <v>9</v>
      </c>
      <c r="F27" s="320">
        <v>9</v>
      </c>
      <c r="G27" s="320">
        <v>9</v>
      </c>
      <c r="H27" s="320">
        <v>8</v>
      </c>
      <c r="I27" s="320">
        <v>8</v>
      </c>
      <c r="J27" s="321">
        <v>8</v>
      </c>
      <c r="K27" s="321">
        <f>K15</f>
        <v>8</v>
      </c>
      <c r="L27" s="322">
        <v>10.160651184844825</v>
      </c>
      <c r="M27" s="323">
        <v>10.237976065887064</v>
      </c>
      <c r="N27" s="323">
        <v>10.295951403109378</v>
      </c>
      <c r="O27" s="157">
        <v>10.384335806343676</v>
      </c>
      <c r="P27" s="157">
        <v>10.479251082855944</v>
      </c>
      <c r="Q27" s="290">
        <v>10.615586039324848</v>
      </c>
      <c r="R27" s="290">
        <v>9.5659452349635306</v>
      </c>
      <c r="S27" s="290">
        <v>9.6609023282774622</v>
      </c>
      <c r="T27" s="290">
        <v>9.7988780284657402</v>
      </c>
      <c r="U27" s="291">
        <f t="shared" si="0"/>
        <v>9.9221114253113072</v>
      </c>
      <c r="W27" s="277">
        <f>VLOOKUP(A27,'[1]参考（市町村別人口）'!$B$9:$C$37,2,FALSE)</f>
        <v>80628</v>
      </c>
    </row>
    <row r="28" spans="1:23" ht="39.75" customHeight="1">
      <c r="A28" s="31" t="s">
        <v>110</v>
      </c>
      <c r="B28" s="321">
        <v>22</v>
      </c>
      <c r="C28" s="321">
        <v>22</v>
      </c>
      <c r="D28" s="321">
        <v>22</v>
      </c>
      <c r="E28" s="321">
        <v>22</v>
      </c>
      <c r="F28" s="321">
        <v>22</v>
      </c>
      <c r="G28" s="321">
        <v>22</v>
      </c>
      <c r="H28" s="321">
        <v>21</v>
      </c>
      <c r="I28" s="321">
        <v>21</v>
      </c>
      <c r="J28" s="321">
        <v>21</v>
      </c>
      <c r="K28" s="321">
        <f>K11+K12</f>
        <v>21</v>
      </c>
      <c r="L28" s="160">
        <v>9.5520106982519817</v>
      </c>
      <c r="M28" s="157">
        <v>9.6227025797590819</v>
      </c>
      <c r="N28" s="157">
        <v>9.6458652121871129</v>
      </c>
      <c r="O28" s="157">
        <v>9.7009035068766174</v>
      </c>
      <c r="P28" s="157">
        <v>9.7696581063738144</v>
      </c>
      <c r="Q28" s="290">
        <v>9.8625518904718774</v>
      </c>
      <c r="R28" s="290">
        <v>9.4845807815294556</v>
      </c>
      <c r="S28" s="290">
        <v>9.562623801826005</v>
      </c>
      <c r="T28" s="290">
        <v>9.6138879478469477</v>
      </c>
      <c r="U28" s="291">
        <f t="shared" si="0"/>
        <v>9.7234376519287125</v>
      </c>
      <c r="W28" s="277">
        <f>VLOOKUP(A28,'[1]参考（市町村別人口）'!$B$9:$C$37,2,FALSE)</f>
        <v>215973</v>
      </c>
    </row>
    <row r="29" spans="1:23" ht="39.75" customHeight="1">
      <c r="A29" s="31" t="s">
        <v>111</v>
      </c>
      <c r="B29" s="321">
        <v>30</v>
      </c>
      <c r="C29" s="321">
        <v>30</v>
      </c>
      <c r="D29" s="321">
        <v>30</v>
      </c>
      <c r="E29" s="321">
        <v>30</v>
      </c>
      <c r="F29" s="321">
        <v>30</v>
      </c>
      <c r="G29" s="321">
        <v>30</v>
      </c>
      <c r="H29" s="321">
        <v>28</v>
      </c>
      <c r="I29" s="321">
        <v>28</v>
      </c>
      <c r="J29" s="321">
        <v>28</v>
      </c>
      <c r="K29" s="321">
        <f>K8+K18</f>
        <v>28</v>
      </c>
      <c r="L29" s="160">
        <v>17.762410003789316</v>
      </c>
      <c r="M29" s="157">
        <v>17.954503288666519</v>
      </c>
      <c r="N29" s="157">
        <v>18.154421509358606</v>
      </c>
      <c r="O29" s="157">
        <v>18.285992929416068</v>
      </c>
      <c r="P29" s="157">
        <v>18.479733891831955</v>
      </c>
      <c r="Q29" s="290">
        <v>18.674717544897135</v>
      </c>
      <c r="R29" s="290">
        <v>17.660378310532526</v>
      </c>
      <c r="S29" s="290">
        <v>17.903271183406225</v>
      </c>
      <c r="T29" s="290">
        <v>18.003304892398106</v>
      </c>
      <c r="U29" s="291">
        <f t="shared" si="0"/>
        <v>18.284759000346106</v>
      </c>
      <c r="W29" s="277">
        <f>VLOOKUP(A29,'[1]参考（市町村別人口）'!$B$9:$C$37,2,FALSE)</f>
        <v>153133</v>
      </c>
    </row>
    <row r="30" spans="1:23" ht="39.75" customHeight="1">
      <c r="A30" s="31" t="s">
        <v>112</v>
      </c>
      <c r="B30" s="321">
        <v>53</v>
      </c>
      <c r="C30" s="321">
        <v>53</v>
      </c>
      <c r="D30" s="321">
        <v>52</v>
      </c>
      <c r="E30" s="321">
        <v>52</v>
      </c>
      <c r="F30" s="321">
        <v>52</v>
      </c>
      <c r="G30" s="321">
        <v>52</v>
      </c>
      <c r="H30" s="321">
        <v>51</v>
      </c>
      <c r="I30" s="321">
        <v>50</v>
      </c>
      <c r="J30" s="321">
        <v>50</v>
      </c>
      <c r="K30" s="321">
        <f>K7+K14+K17+K19+K20+K21</f>
        <v>50</v>
      </c>
      <c r="L30" s="160">
        <v>8.1640197784932003</v>
      </c>
      <c r="M30" s="157">
        <v>8.1748492280165959</v>
      </c>
      <c r="N30" s="157">
        <v>8.0488503300802563</v>
      </c>
      <c r="O30" s="157">
        <v>8.074195647076909</v>
      </c>
      <c r="P30" s="157">
        <v>8.1000795988591356</v>
      </c>
      <c r="Q30" s="290">
        <v>8.1277304094344185</v>
      </c>
      <c r="R30" s="290">
        <v>8.0075113596754282</v>
      </c>
      <c r="S30" s="290">
        <v>7.8851791749263924</v>
      </c>
      <c r="T30" s="290">
        <v>7.878594017625991</v>
      </c>
      <c r="U30" s="291">
        <f t="shared" si="0"/>
        <v>7.9288056681445962</v>
      </c>
      <c r="W30" s="277">
        <f>VLOOKUP(A30,'[1]参考（市町村別人口）'!$B$9:$C$37,2,FALSE)</f>
        <v>630612</v>
      </c>
    </row>
    <row r="31" spans="1:23" ht="39.75" customHeight="1">
      <c r="A31" s="31" t="s">
        <v>113</v>
      </c>
      <c r="B31" s="321">
        <v>16</v>
      </c>
      <c r="C31" s="321">
        <v>16</v>
      </c>
      <c r="D31" s="321">
        <v>16</v>
      </c>
      <c r="E31" s="321">
        <v>16</v>
      </c>
      <c r="F31" s="321">
        <v>16</v>
      </c>
      <c r="G31" s="321">
        <v>16</v>
      </c>
      <c r="H31" s="321">
        <v>15</v>
      </c>
      <c r="I31" s="321">
        <v>15</v>
      </c>
      <c r="J31" s="321">
        <v>15</v>
      </c>
      <c r="K31" s="321">
        <f>K10+K13+K16+K22+K23</f>
        <v>15</v>
      </c>
      <c r="L31" s="160">
        <v>10.701339005043007</v>
      </c>
      <c r="M31" s="157">
        <v>10.871707061853218</v>
      </c>
      <c r="N31" s="157">
        <v>11.086167234832738</v>
      </c>
      <c r="O31" s="157">
        <v>11.300871579720587</v>
      </c>
      <c r="P31" s="157">
        <v>11.512116502619007</v>
      </c>
      <c r="Q31" s="290">
        <v>11.757530330754026</v>
      </c>
      <c r="R31" s="290">
        <v>11.248340869721716</v>
      </c>
      <c r="S31" s="290">
        <v>11.465961382642062</v>
      </c>
      <c r="T31" s="290">
        <v>11.619350091018243</v>
      </c>
      <c r="U31" s="291">
        <f t="shared" si="0"/>
        <v>11.860895418531463</v>
      </c>
      <c r="W31" s="277">
        <f>VLOOKUP(A31,'[1]参考（市町村別人口）'!$B$9:$C$37,2,FALSE)</f>
        <v>126466</v>
      </c>
    </row>
    <row r="32" spans="1:23" ht="39.75" customHeight="1">
      <c r="A32" s="32" t="s">
        <v>114</v>
      </c>
      <c r="B32" s="324">
        <v>13</v>
      </c>
      <c r="C32" s="324">
        <v>13</v>
      </c>
      <c r="D32" s="324">
        <v>13</v>
      </c>
      <c r="E32" s="324">
        <v>12</v>
      </c>
      <c r="F32" s="324">
        <v>12</v>
      </c>
      <c r="G32" s="324">
        <v>12</v>
      </c>
      <c r="H32" s="324">
        <v>12</v>
      </c>
      <c r="I32" s="324">
        <v>12</v>
      </c>
      <c r="J32" s="324">
        <v>12</v>
      </c>
      <c r="K32" s="324">
        <f>K9+K24+K25+K26</f>
        <v>12</v>
      </c>
      <c r="L32" s="162">
        <v>10.965282229494923</v>
      </c>
      <c r="M32" s="163">
        <v>11.160235223419324</v>
      </c>
      <c r="N32" s="163">
        <v>11.389122511914774</v>
      </c>
      <c r="O32" s="163">
        <v>10.737294201861131</v>
      </c>
      <c r="P32" s="163">
        <v>10.954802311463288</v>
      </c>
      <c r="Q32" s="302">
        <v>11.199253383107793</v>
      </c>
      <c r="R32" s="302">
        <v>11.432273307547206</v>
      </c>
      <c r="S32" s="302">
        <v>11.678263831443726</v>
      </c>
      <c r="T32" s="302">
        <v>11.828137166964014</v>
      </c>
      <c r="U32" s="303">
        <f t="shared" si="0"/>
        <v>12.078145602045232</v>
      </c>
      <c r="W32" s="277">
        <f>VLOOKUP(A32,'[1]参考（市町村別人口）'!$B$9:$C$37,2,FALSE)</f>
        <v>99353</v>
      </c>
    </row>
    <row r="33" spans="1:1" ht="13.15" customHeight="1">
      <c r="A33" s="325"/>
    </row>
  </sheetData>
  <mergeCells count="3">
    <mergeCell ref="A2:A3"/>
    <mergeCell ref="B2:K2"/>
    <mergeCell ref="L2:U2"/>
  </mergeCells>
  <phoneticPr fontId="3"/>
  <pageMargins left="0.78740157480314965" right="0.78740157480314965" top="0.59055118110236227" bottom="0.59055118110236227" header="0" footer="0"/>
  <pageSetup paperSize="9" scale="36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C2C93-1FC4-429B-A802-C067719B0370}">
  <sheetPr>
    <tabColor theme="8" tint="0.59999389629810485"/>
    <pageSetUpPr fitToPage="1"/>
  </sheetPr>
  <dimension ref="A1:W35"/>
  <sheetViews>
    <sheetView view="pageBreakPreview" zoomScale="93" zoomScaleNormal="70" zoomScaleSheetLayoutView="93" workbookViewId="0"/>
  </sheetViews>
  <sheetFormatPr defaultColWidth="9.08984375" defaultRowHeight="13"/>
  <cols>
    <col min="1" max="1" width="13.08984375" style="131" customWidth="1"/>
    <col min="2" max="21" width="11.26953125" style="131" customWidth="1"/>
    <col min="22" max="22" width="9.08984375" style="131"/>
    <col min="23" max="23" width="11.08984375" style="131" hidden="1" customWidth="1"/>
    <col min="24" max="256" width="9.08984375" style="131"/>
    <col min="257" max="257" width="13.08984375" style="131" customWidth="1"/>
    <col min="258" max="277" width="11.26953125" style="131" customWidth="1"/>
    <col min="278" max="278" width="9.08984375" style="131"/>
    <col min="279" max="279" width="11.08984375" style="131" customWidth="1"/>
    <col min="280" max="512" width="9.08984375" style="131"/>
    <col min="513" max="513" width="13.08984375" style="131" customWidth="1"/>
    <col min="514" max="533" width="11.26953125" style="131" customWidth="1"/>
    <col min="534" max="534" width="9.08984375" style="131"/>
    <col min="535" max="535" width="11.08984375" style="131" customWidth="1"/>
    <col min="536" max="768" width="9.08984375" style="131"/>
    <col min="769" max="769" width="13.08984375" style="131" customWidth="1"/>
    <col min="770" max="789" width="11.26953125" style="131" customWidth="1"/>
    <col min="790" max="790" width="9.08984375" style="131"/>
    <col min="791" max="791" width="11.08984375" style="131" customWidth="1"/>
    <col min="792" max="1024" width="9.08984375" style="131"/>
    <col min="1025" max="1025" width="13.08984375" style="131" customWidth="1"/>
    <col min="1026" max="1045" width="11.26953125" style="131" customWidth="1"/>
    <col min="1046" max="1046" width="9.08984375" style="131"/>
    <col min="1047" max="1047" width="11.08984375" style="131" customWidth="1"/>
    <col min="1048" max="1280" width="9.08984375" style="131"/>
    <col min="1281" max="1281" width="13.08984375" style="131" customWidth="1"/>
    <col min="1282" max="1301" width="11.26953125" style="131" customWidth="1"/>
    <col min="1302" max="1302" width="9.08984375" style="131"/>
    <col min="1303" max="1303" width="11.08984375" style="131" customWidth="1"/>
    <col min="1304" max="1536" width="9.08984375" style="131"/>
    <col min="1537" max="1537" width="13.08984375" style="131" customWidth="1"/>
    <col min="1538" max="1557" width="11.26953125" style="131" customWidth="1"/>
    <col min="1558" max="1558" width="9.08984375" style="131"/>
    <col min="1559" max="1559" width="11.08984375" style="131" customWidth="1"/>
    <col min="1560" max="1792" width="9.08984375" style="131"/>
    <col min="1793" max="1793" width="13.08984375" style="131" customWidth="1"/>
    <col min="1794" max="1813" width="11.26953125" style="131" customWidth="1"/>
    <col min="1814" max="1814" width="9.08984375" style="131"/>
    <col min="1815" max="1815" width="11.08984375" style="131" customWidth="1"/>
    <col min="1816" max="2048" width="9.08984375" style="131"/>
    <col min="2049" max="2049" width="13.08984375" style="131" customWidth="1"/>
    <col min="2050" max="2069" width="11.26953125" style="131" customWidth="1"/>
    <col min="2070" max="2070" width="9.08984375" style="131"/>
    <col min="2071" max="2071" width="11.08984375" style="131" customWidth="1"/>
    <col min="2072" max="2304" width="9.08984375" style="131"/>
    <col min="2305" max="2305" width="13.08984375" style="131" customWidth="1"/>
    <col min="2306" max="2325" width="11.26953125" style="131" customWidth="1"/>
    <col min="2326" max="2326" width="9.08984375" style="131"/>
    <col min="2327" max="2327" width="11.08984375" style="131" customWidth="1"/>
    <col min="2328" max="2560" width="9.08984375" style="131"/>
    <col min="2561" max="2561" width="13.08984375" style="131" customWidth="1"/>
    <col min="2562" max="2581" width="11.26953125" style="131" customWidth="1"/>
    <col min="2582" max="2582" width="9.08984375" style="131"/>
    <col min="2583" max="2583" width="11.08984375" style="131" customWidth="1"/>
    <col min="2584" max="2816" width="9.08984375" style="131"/>
    <col min="2817" max="2817" width="13.08984375" style="131" customWidth="1"/>
    <col min="2818" max="2837" width="11.26953125" style="131" customWidth="1"/>
    <col min="2838" max="2838" width="9.08984375" style="131"/>
    <col min="2839" max="2839" width="11.08984375" style="131" customWidth="1"/>
    <col min="2840" max="3072" width="9.08984375" style="131"/>
    <col min="3073" max="3073" width="13.08984375" style="131" customWidth="1"/>
    <col min="3074" max="3093" width="11.26953125" style="131" customWidth="1"/>
    <col min="3094" max="3094" width="9.08984375" style="131"/>
    <col min="3095" max="3095" width="11.08984375" style="131" customWidth="1"/>
    <col min="3096" max="3328" width="9.08984375" style="131"/>
    <col min="3329" max="3329" width="13.08984375" style="131" customWidth="1"/>
    <col min="3330" max="3349" width="11.26953125" style="131" customWidth="1"/>
    <col min="3350" max="3350" width="9.08984375" style="131"/>
    <col min="3351" max="3351" width="11.08984375" style="131" customWidth="1"/>
    <col min="3352" max="3584" width="9.08984375" style="131"/>
    <col min="3585" max="3585" width="13.08984375" style="131" customWidth="1"/>
    <col min="3586" max="3605" width="11.26953125" style="131" customWidth="1"/>
    <col min="3606" max="3606" width="9.08984375" style="131"/>
    <col min="3607" max="3607" width="11.08984375" style="131" customWidth="1"/>
    <col min="3608" max="3840" width="9.08984375" style="131"/>
    <col min="3841" max="3841" width="13.08984375" style="131" customWidth="1"/>
    <col min="3842" max="3861" width="11.26953125" style="131" customWidth="1"/>
    <col min="3862" max="3862" width="9.08984375" style="131"/>
    <col min="3863" max="3863" width="11.08984375" style="131" customWidth="1"/>
    <col min="3864" max="4096" width="9.08984375" style="131"/>
    <col min="4097" max="4097" width="13.08984375" style="131" customWidth="1"/>
    <col min="4098" max="4117" width="11.26953125" style="131" customWidth="1"/>
    <col min="4118" max="4118" width="9.08984375" style="131"/>
    <col min="4119" max="4119" width="11.08984375" style="131" customWidth="1"/>
    <col min="4120" max="4352" width="9.08984375" style="131"/>
    <col min="4353" max="4353" width="13.08984375" style="131" customWidth="1"/>
    <col min="4354" max="4373" width="11.26953125" style="131" customWidth="1"/>
    <col min="4374" max="4374" width="9.08984375" style="131"/>
    <col min="4375" max="4375" width="11.08984375" style="131" customWidth="1"/>
    <col min="4376" max="4608" width="9.08984375" style="131"/>
    <col min="4609" max="4609" width="13.08984375" style="131" customWidth="1"/>
    <col min="4610" max="4629" width="11.26953125" style="131" customWidth="1"/>
    <col min="4630" max="4630" width="9.08984375" style="131"/>
    <col min="4631" max="4631" width="11.08984375" style="131" customWidth="1"/>
    <col min="4632" max="4864" width="9.08984375" style="131"/>
    <col min="4865" max="4865" width="13.08984375" style="131" customWidth="1"/>
    <col min="4866" max="4885" width="11.26953125" style="131" customWidth="1"/>
    <col min="4886" max="4886" width="9.08984375" style="131"/>
    <col min="4887" max="4887" width="11.08984375" style="131" customWidth="1"/>
    <col min="4888" max="5120" width="9.08984375" style="131"/>
    <col min="5121" max="5121" width="13.08984375" style="131" customWidth="1"/>
    <col min="5122" max="5141" width="11.26953125" style="131" customWidth="1"/>
    <col min="5142" max="5142" width="9.08984375" style="131"/>
    <col min="5143" max="5143" width="11.08984375" style="131" customWidth="1"/>
    <col min="5144" max="5376" width="9.08984375" style="131"/>
    <col min="5377" max="5377" width="13.08984375" style="131" customWidth="1"/>
    <col min="5378" max="5397" width="11.26953125" style="131" customWidth="1"/>
    <col min="5398" max="5398" width="9.08984375" style="131"/>
    <col min="5399" max="5399" width="11.08984375" style="131" customWidth="1"/>
    <col min="5400" max="5632" width="9.08984375" style="131"/>
    <col min="5633" max="5633" width="13.08984375" style="131" customWidth="1"/>
    <col min="5634" max="5653" width="11.26953125" style="131" customWidth="1"/>
    <col min="5654" max="5654" width="9.08984375" style="131"/>
    <col min="5655" max="5655" width="11.08984375" style="131" customWidth="1"/>
    <col min="5656" max="5888" width="9.08984375" style="131"/>
    <col min="5889" max="5889" width="13.08984375" style="131" customWidth="1"/>
    <col min="5890" max="5909" width="11.26953125" style="131" customWidth="1"/>
    <col min="5910" max="5910" width="9.08984375" style="131"/>
    <col min="5911" max="5911" width="11.08984375" style="131" customWidth="1"/>
    <col min="5912" max="6144" width="9.08984375" style="131"/>
    <col min="6145" max="6145" width="13.08984375" style="131" customWidth="1"/>
    <col min="6146" max="6165" width="11.26953125" style="131" customWidth="1"/>
    <col min="6166" max="6166" width="9.08984375" style="131"/>
    <col min="6167" max="6167" width="11.08984375" style="131" customWidth="1"/>
    <col min="6168" max="6400" width="9.08984375" style="131"/>
    <col min="6401" max="6401" width="13.08984375" style="131" customWidth="1"/>
    <col min="6402" max="6421" width="11.26953125" style="131" customWidth="1"/>
    <col min="6422" max="6422" width="9.08984375" style="131"/>
    <col min="6423" max="6423" width="11.08984375" style="131" customWidth="1"/>
    <col min="6424" max="6656" width="9.08984375" style="131"/>
    <col min="6657" max="6657" width="13.08984375" style="131" customWidth="1"/>
    <col min="6658" max="6677" width="11.26953125" style="131" customWidth="1"/>
    <col min="6678" max="6678" width="9.08984375" style="131"/>
    <col min="6679" max="6679" width="11.08984375" style="131" customWidth="1"/>
    <col min="6680" max="6912" width="9.08984375" style="131"/>
    <col min="6913" max="6913" width="13.08984375" style="131" customWidth="1"/>
    <col min="6914" max="6933" width="11.26953125" style="131" customWidth="1"/>
    <col min="6934" max="6934" width="9.08984375" style="131"/>
    <col min="6935" max="6935" width="11.08984375" style="131" customWidth="1"/>
    <col min="6936" max="7168" width="9.08984375" style="131"/>
    <col min="7169" max="7169" width="13.08984375" style="131" customWidth="1"/>
    <col min="7170" max="7189" width="11.26953125" style="131" customWidth="1"/>
    <col min="7190" max="7190" width="9.08984375" style="131"/>
    <col min="7191" max="7191" width="11.08984375" style="131" customWidth="1"/>
    <col min="7192" max="7424" width="9.08984375" style="131"/>
    <col min="7425" max="7425" width="13.08984375" style="131" customWidth="1"/>
    <col min="7426" max="7445" width="11.26953125" style="131" customWidth="1"/>
    <col min="7446" max="7446" width="9.08984375" style="131"/>
    <col min="7447" max="7447" width="11.08984375" style="131" customWidth="1"/>
    <col min="7448" max="7680" width="9.08984375" style="131"/>
    <col min="7681" max="7681" width="13.08984375" style="131" customWidth="1"/>
    <col min="7682" max="7701" width="11.26953125" style="131" customWidth="1"/>
    <col min="7702" max="7702" width="9.08984375" style="131"/>
    <col min="7703" max="7703" width="11.08984375" style="131" customWidth="1"/>
    <col min="7704" max="7936" width="9.08984375" style="131"/>
    <col min="7937" max="7937" width="13.08984375" style="131" customWidth="1"/>
    <col min="7938" max="7957" width="11.26953125" style="131" customWidth="1"/>
    <col min="7958" max="7958" width="9.08984375" style="131"/>
    <col min="7959" max="7959" width="11.08984375" style="131" customWidth="1"/>
    <col min="7960" max="8192" width="9.08984375" style="131"/>
    <col min="8193" max="8193" width="13.08984375" style="131" customWidth="1"/>
    <col min="8194" max="8213" width="11.26953125" style="131" customWidth="1"/>
    <col min="8214" max="8214" width="9.08984375" style="131"/>
    <col min="8215" max="8215" width="11.08984375" style="131" customWidth="1"/>
    <col min="8216" max="8448" width="9.08984375" style="131"/>
    <col min="8449" max="8449" width="13.08984375" style="131" customWidth="1"/>
    <col min="8450" max="8469" width="11.26953125" style="131" customWidth="1"/>
    <col min="8470" max="8470" width="9.08984375" style="131"/>
    <col min="8471" max="8471" width="11.08984375" style="131" customWidth="1"/>
    <col min="8472" max="8704" width="9.08984375" style="131"/>
    <col min="8705" max="8705" width="13.08984375" style="131" customWidth="1"/>
    <col min="8706" max="8725" width="11.26953125" style="131" customWidth="1"/>
    <col min="8726" max="8726" width="9.08984375" style="131"/>
    <col min="8727" max="8727" width="11.08984375" style="131" customWidth="1"/>
    <col min="8728" max="8960" width="9.08984375" style="131"/>
    <col min="8961" max="8961" width="13.08984375" style="131" customWidth="1"/>
    <col min="8962" max="8981" width="11.26953125" style="131" customWidth="1"/>
    <col min="8982" max="8982" width="9.08984375" style="131"/>
    <col min="8983" max="8983" width="11.08984375" style="131" customWidth="1"/>
    <col min="8984" max="9216" width="9.08984375" style="131"/>
    <col min="9217" max="9217" width="13.08984375" style="131" customWidth="1"/>
    <col min="9218" max="9237" width="11.26953125" style="131" customWidth="1"/>
    <col min="9238" max="9238" width="9.08984375" style="131"/>
    <col min="9239" max="9239" width="11.08984375" style="131" customWidth="1"/>
    <col min="9240" max="9472" width="9.08984375" style="131"/>
    <col min="9473" max="9473" width="13.08984375" style="131" customWidth="1"/>
    <col min="9474" max="9493" width="11.26953125" style="131" customWidth="1"/>
    <col min="9494" max="9494" width="9.08984375" style="131"/>
    <col min="9495" max="9495" width="11.08984375" style="131" customWidth="1"/>
    <col min="9496" max="9728" width="9.08984375" style="131"/>
    <col min="9729" max="9729" width="13.08984375" style="131" customWidth="1"/>
    <col min="9730" max="9749" width="11.26953125" style="131" customWidth="1"/>
    <col min="9750" max="9750" width="9.08984375" style="131"/>
    <col min="9751" max="9751" width="11.08984375" style="131" customWidth="1"/>
    <col min="9752" max="9984" width="9.08984375" style="131"/>
    <col min="9985" max="9985" width="13.08984375" style="131" customWidth="1"/>
    <col min="9986" max="10005" width="11.26953125" style="131" customWidth="1"/>
    <col min="10006" max="10006" width="9.08984375" style="131"/>
    <col min="10007" max="10007" width="11.08984375" style="131" customWidth="1"/>
    <col min="10008" max="10240" width="9.08984375" style="131"/>
    <col min="10241" max="10241" width="13.08984375" style="131" customWidth="1"/>
    <col min="10242" max="10261" width="11.26953125" style="131" customWidth="1"/>
    <col min="10262" max="10262" width="9.08984375" style="131"/>
    <col min="10263" max="10263" width="11.08984375" style="131" customWidth="1"/>
    <col min="10264" max="10496" width="9.08984375" style="131"/>
    <col min="10497" max="10497" width="13.08984375" style="131" customWidth="1"/>
    <col min="10498" max="10517" width="11.26953125" style="131" customWidth="1"/>
    <col min="10518" max="10518" width="9.08984375" style="131"/>
    <col min="10519" max="10519" width="11.08984375" style="131" customWidth="1"/>
    <col min="10520" max="10752" width="9.08984375" style="131"/>
    <col min="10753" max="10753" width="13.08984375" style="131" customWidth="1"/>
    <col min="10754" max="10773" width="11.26953125" style="131" customWidth="1"/>
    <col min="10774" max="10774" width="9.08984375" style="131"/>
    <col min="10775" max="10775" width="11.08984375" style="131" customWidth="1"/>
    <col min="10776" max="11008" width="9.08984375" style="131"/>
    <col min="11009" max="11009" width="13.08984375" style="131" customWidth="1"/>
    <col min="11010" max="11029" width="11.26953125" style="131" customWidth="1"/>
    <col min="11030" max="11030" width="9.08984375" style="131"/>
    <col min="11031" max="11031" width="11.08984375" style="131" customWidth="1"/>
    <col min="11032" max="11264" width="9.08984375" style="131"/>
    <col min="11265" max="11265" width="13.08984375" style="131" customWidth="1"/>
    <col min="11266" max="11285" width="11.26953125" style="131" customWidth="1"/>
    <col min="11286" max="11286" width="9.08984375" style="131"/>
    <col min="11287" max="11287" width="11.08984375" style="131" customWidth="1"/>
    <col min="11288" max="11520" width="9.08984375" style="131"/>
    <col min="11521" max="11521" width="13.08984375" style="131" customWidth="1"/>
    <col min="11522" max="11541" width="11.26953125" style="131" customWidth="1"/>
    <col min="11542" max="11542" width="9.08984375" style="131"/>
    <col min="11543" max="11543" width="11.08984375" style="131" customWidth="1"/>
    <col min="11544" max="11776" width="9.08984375" style="131"/>
    <col min="11777" max="11777" width="13.08984375" style="131" customWidth="1"/>
    <col min="11778" max="11797" width="11.26953125" style="131" customWidth="1"/>
    <col min="11798" max="11798" width="9.08984375" style="131"/>
    <col min="11799" max="11799" width="11.08984375" style="131" customWidth="1"/>
    <col min="11800" max="12032" width="9.08984375" style="131"/>
    <col min="12033" max="12033" width="13.08984375" style="131" customWidth="1"/>
    <col min="12034" max="12053" width="11.26953125" style="131" customWidth="1"/>
    <col min="12054" max="12054" width="9.08984375" style="131"/>
    <col min="12055" max="12055" width="11.08984375" style="131" customWidth="1"/>
    <col min="12056" max="12288" width="9.08984375" style="131"/>
    <col min="12289" max="12289" width="13.08984375" style="131" customWidth="1"/>
    <col min="12290" max="12309" width="11.26953125" style="131" customWidth="1"/>
    <col min="12310" max="12310" width="9.08984375" style="131"/>
    <col min="12311" max="12311" width="11.08984375" style="131" customWidth="1"/>
    <col min="12312" max="12544" width="9.08984375" style="131"/>
    <col min="12545" max="12545" width="13.08984375" style="131" customWidth="1"/>
    <col min="12546" max="12565" width="11.26953125" style="131" customWidth="1"/>
    <col min="12566" max="12566" width="9.08984375" style="131"/>
    <col min="12567" max="12567" width="11.08984375" style="131" customWidth="1"/>
    <col min="12568" max="12800" width="9.08984375" style="131"/>
    <col min="12801" max="12801" width="13.08984375" style="131" customWidth="1"/>
    <col min="12802" max="12821" width="11.26953125" style="131" customWidth="1"/>
    <col min="12822" max="12822" width="9.08984375" style="131"/>
    <col min="12823" max="12823" width="11.08984375" style="131" customWidth="1"/>
    <col min="12824" max="13056" width="9.08984375" style="131"/>
    <col min="13057" max="13057" width="13.08984375" style="131" customWidth="1"/>
    <col min="13058" max="13077" width="11.26953125" style="131" customWidth="1"/>
    <col min="13078" max="13078" width="9.08984375" style="131"/>
    <col min="13079" max="13079" width="11.08984375" style="131" customWidth="1"/>
    <col min="13080" max="13312" width="9.08984375" style="131"/>
    <col min="13313" max="13313" width="13.08984375" style="131" customWidth="1"/>
    <col min="13314" max="13333" width="11.26953125" style="131" customWidth="1"/>
    <col min="13334" max="13334" width="9.08984375" style="131"/>
    <col min="13335" max="13335" width="11.08984375" style="131" customWidth="1"/>
    <col min="13336" max="13568" width="9.08984375" style="131"/>
    <col min="13569" max="13569" width="13.08984375" style="131" customWidth="1"/>
    <col min="13570" max="13589" width="11.26953125" style="131" customWidth="1"/>
    <col min="13590" max="13590" width="9.08984375" style="131"/>
    <col min="13591" max="13591" width="11.08984375" style="131" customWidth="1"/>
    <col min="13592" max="13824" width="9.08984375" style="131"/>
    <col min="13825" max="13825" width="13.08984375" style="131" customWidth="1"/>
    <col min="13826" max="13845" width="11.26953125" style="131" customWidth="1"/>
    <col min="13846" max="13846" width="9.08984375" style="131"/>
    <col min="13847" max="13847" width="11.08984375" style="131" customWidth="1"/>
    <col min="13848" max="14080" width="9.08984375" style="131"/>
    <col min="14081" max="14081" width="13.08984375" style="131" customWidth="1"/>
    <col min="14082" max="14101" width="11.26953125" style="131" customWidth="1"/>
    <col min="14102" max="14102" width="9.08984375" style="131"/>
    <col min="14103" max="14103" width="11.08984375" style="131" customWidth="1"/>
    <col min="14104" max="14336" width="9.08984375" style="131"/>
    <col min="14337" max="14337" width="13.08984375" style="131" customWidth="1"/>
    <col min="14338" max="14357" width="11.26953125" style="131" customWidth="1"/>
    <col min="14358" max="14358" width="9.08984375" style="131"/>
    <col min="14359" max="14359" width="11.08984375" style="131" customWidth="1"/>
    <col min="14360" max="14592" width="9.08984375" style="131"/>
    <col min="14593" max="14593" width="13.08984375" style="131" customWidth="1"/>
    <col min="14594" max="14613" width="11.26953125" style="131" customWidth="1"/>
    <col min="14614" max="14614" width="9.08984375" style="131"/>
    <col min="14615" max="14615" width="11.08984375" style="131" customWidth="1"/>
    <col min="14616" max="14848" width="9.08984375" style="131"/>
    <col min="14849" max="14849" width="13.08984375" style="131" customWidth="1"/>
    <col min="14850" max="14869" width="11.26953125" style="131" customWidth="1"/>
    <col min="14870" max="14870" width="9.08984375" style="131"/>
    <col min="14871" max="14871" width="11.08984375" style="131" customWidth="1"/>
    <col min="14872" max="15104" width="9.08984375" style="131"/>
    <col min="15105" max="15105" width="13.08984375" style="131" customWidth="1"/>
    <col min="15106" max="15125" width="11.26953125" style="131" customWidth="1"/>
    <col min="15126" max="15126" width="9.08984375" style="131"/>
    <col min="15127" max="15127" width="11.08984375" style="131" customWidth="1"/>
    <col min="15128" max="15360" width="9.08984375" style="131"/>
    <col min="15361" max="15361" width="13.08984375" style="131" customWidth="1"/>
    <col min="15362" max="15381" width="11.26953125" style="131" customWidth="1"/>
    <col min="15382" max="15382" width="9.08984375" style="131"/>
    <col min="15383" max="15383" width="11.08984375" style="131" customWidth="1"/>
    <col min="15384" max="15616" width="9.08984375" style="131"/>
    <col min="15617" max="15617" width="13.08984375" style="131" customWidth="1"/>
    <col min="15618" max="15637" width="11.26953125" style="131" customWidth="1"/>
    <col min="15638" max="15638" width="9.08984375" style="131"/>
    <col min="15639" max="15639" width="11.08984375" style="131" customWidth="1"/>
    <col min="15640" max="15872" width="9.08984375" style="131"/>
    <col min="15873" max="15873" width="13.08984375" style="131" customWidth="1"/>
    <col min="15874" max="15893" width="11.26953125" style="131" customWidth="1"/>
    <col min="15894" max="15894" width="9.08984375" style="131"/>
    <col min="15895" max="15895" width="11.08984375" style="131" customWidth="1"/>
    <col min="15896" max="16128" width="9.08984375" style="131"/>
    <col min="16129" max="16129" width="13.08984375" style="131" customWidth="1"/>
    <col min="16130" max="16149" width="11.26953125" style="131" customWidth="1"/>
    <col min="16150" max="16150" width="9.08984375" style="131"/>
    <col min="16151" max="16151" width="11.08984375" style="131" customWidth="1"/>
    <col min="16152" max="16384" width="9.08984375" style="131"/>
  </cols>
  <sheetData>
    <row r="1" spans="1:23" ht="21">
      <c r="A1" s="272" t="s">
        <v>202</v>
      </c>
      <c r="B1" s="273"/>
      <c r="C1" s="273"/>
      <c r="D1" s="273"/>
      <c r="E1" s="273"/>
      <c r="F1" s="273"/>
      <c r="G1" s="273"/>
      <c r="H1" s="273"/>
      <c r="I1" s="273"/>
      <c r="J1" s="274"/>
      <c r="K1" s="274"/>
      <c r="L1" s="326"/>
      <c r="M1" s="276"/>
      <c r="N1" s="276"/>
      <c r="O1" s="276"/>
      <c r="P1" s="276"/>
      <c r="Q1" s="276"/>
      <c r="R1" s="276"/>
      <c r="T1" s="276"/>
      <c r="U1" s="276" t="s">
        <v>163</v>
      </c>
    </row>
    <row r="2" spans="1:23">
      <c r="A2" s="278" t="s">
        <v>164</v>
      </c>
      <c r="B2" s="139" t="s">
        <v>165</v>
      </c>
      <c r="C2" s="140"/>
      <c r="D2" s="140"/>
      <c r="E2" s="140"/>
      <c r="F2" s="140"/>
      <c r="G2" s="140"/>
      <c r="H2" s="140"/>
      <c r="I2" s="140"/>
      <c r="J2" s="140"/>
      <c r="K2" s="141"/>
      <c r="L2" s="139" t="s">
        <v>203</v>
      </c>
      <c r="M2" s="140"/>
      <c r="N2" s="140"/>
      <c r="O2" s="140"/>
      <c r="P2" s="140"/>
      <c r="Q2" s="140"/>
      <c r="R2" s="140"/>
      <c r="S2" s="140"/>
      <c r="T2" s="140"/>
      <c r="U2" s="141"/>
    </row>
    <row r="3" spans="1:23" ht="9.75" customHeight="1">
      <c r="A3" s="327"/>
      <c r="B3" s="328"/>
      <c r="C3" s="329"/>
      <c r="D3" s="329"/>
      <c r="E3" s="329"/>
      <c r="F3" s="329"/>
      <c r="G3" s="329"/>
      <c r="H3" s="329"/>
      <c r="I3" s="329"/>
      <c r="J3" s="329"/>
      <c r="K3" s="330"/>
      <c r="L3" s="328"/>
      <c r="M3" s="329"/>
      <c r="N3" s="329"/>
      <c r="O3" s="329"/>
      <c r="P3" s="329"/>
      <c r="Q3" s="329"/>
      <c r="R3" s="329"/>
      <c r="S3" s="329"/>
      <c r="T3" s="329"/>
      <c r="U3" s="330"/>
    </row>
    <row r="4" spans="1:23" ht="21" customHeight="1">
      <c r="A4" s="280"/>
      <c r="B4" s="153" t="s">
        <v>167</v>
      </c>
      <c r="C4" s="153" t="s">
        <v>168</v>
      </c>
      <c r="D4" s="153" t="s">
        <v>169</v>
      </c>
      <c r="E4" s="153" t="s">
        <v>170</v>
      </c>
      <c r="F4" s="153" t="s">
        <v>171</v>
      </c>
      <c r="G4" s="153" t="s">
        <v>172</v>
      </c>
      <c r="H4" s="153" t="s">
        <v>173</v>
      </c>
      <c r="I4" s="153" t="s">
        <v>177</v>
      </c>
      <c r="J4" s="153" t="s">
        <v>175</v>
      </c>
      <c r="K4" s="153" t="s">
        <v>176</v>
      </c>
      <c r="L4" s="153" t="s">
        <v>167</v>
      </c>
      <c r="M4" s="153" t="s">
        <v>168</v>
      </c>
      <c r="N4" s="153" t="s">
        <v>169</v>
      </c>
      <c r="O4" s="153" t="s">
        <v>170</v>
      </c>
      <c r="P4" s="153" t="s">
        <v>171</v>
      </c>
      <c r="Q4" s="153" t="s">
        <v>172</v>
      </c>
      <c r="R4" s="153" t="s">
        <v>173</v>
      </c>
      <c r="S4" s="281" t="s">
        <v>177</v>
      </c>
      <c r="T4" s="151" t="s">
        <v>175</v>
      </c>
      <c r="U4" s="151" t="s">
        <v>176</v>
      </c>
      <c r="W4" s="284" t="s">
        <v>204</v>
      </c>
    </row>
    <row r="5" spans="1:23" ht="39.75" customHeight="1">
      <c r="A5" s="22" t="s">
        <v>179</v>
      </c>
      <c r="B5" s="331">
        <v>22779</v>
      </c>
      <c r="C5" s="285">
        <v>22579</v>
      </c>
      <c r="D5" s="285">
        <v>22447</v>
      </c>
      <c r="E5" s="285">
        <v>22099</v>
      </c>
      <c r="F5" s="285">
        <v>21980</v>
      </c>
      <c r="G5" s="285">
        <v>21794</v>
      </c>
      <c r="H5" s="285">
        <v>21170</v>
      </c>
      <c r="I5" s="285">
        <v>20594</v>
      </c>
      <c r="J5" s="285">
        <v>20405</v>
      </c>
      <c r="K5" s="285">
        <f>SUM(K6:K7)</f>
        <v>20260</v>
      </c>
      <c r="L5" s="155">
        <v>1621.2811387900356</v>
      </c>
      <c r="M5" s="288">
        <v>1618.5663082437275</v>
      </c>
      <c r="N5" s="288">
        <v>1620.7220216606497</v>
      </c>
      <c r="O5" s="77">
        <v>1607.2</v>
      </c>
      <c r="P5" s="77">
        <v>1611.4369501466274</v>
      </c>
      <c r="Q5" s="77">
        <v>1611.9822485207098</v>
      </c>
      <c r="R5" s="77">
        <v>1581.0306198655712</v>
      </c>
      <c r="S5" s="289">
        <v>1542.621722846442</v>
      </c>
      <c r="T5" s="289">
        <v>1544.663133989402</v>
      </c>
      <c r="U5" s="332">
        <f>K5/W5*100000</f>
        <v>1551.301684532925</v>
      </c>
      <c r="W5" s="277">
        <f>VLOOKUP(A5,'[1]参考（市町村別人口）'!$B$9:$C$37,2,FALSE)</f>
        <v>1306000</v>
      </c>
    </row>
    <row r="6" spans="1:23" ht="39.75" customHeight="1">
      <c r="A6" s="31" t="s">
        <v>180</v>
      </c>
      <c r="B6" s="321">
        <v>21564</v>
      </c>
      <c r="C6" s="292">
        <v>21364</v>
      </c>
      <c r="D6" s="292">
        <v>21259</v>
      </c>
      <c r="E6" s="292">
        <v>20979</v>
      </c>
      <c r="F6" s="292">
        <v>20860</v>
      </c>
      <c r="G6" s="292">
        <v>20674</v>
      </c>
      <c r="H6" s="292">
        <v>20050</v>
      </c>
      <c r="I6" s="292">
        <v>19474</v>
      </c>
      <c r="J6" s="292">
        <v>19285</v>
      </c>
      <c r="K6" s="292">
        <f>SUM(K8:K18)</f>
        <v>19140</v>
      </c>
      <c r="L6" s="160">
        <v>1695.2363732130011</v>
      </c>
      <c r="M6" s="295">
        <v>1689.8088642987932</v>
      </c>
      <c r="N6" s="295">
        <v>1693.4989206025507</v>
      </c>
      <c r="O6" s="296">
        <v>1682.6032347944927</v>
      </c>
      <c r="P6" s="296">
        <v>1685.1867560154947</v>
      </c>
      <c r="Q6" s="296">
        <v>1684.6342516765671</v>
      </c>
      <c r="R6" s="296">
        <v>1647.8120261513111</v>
      </c>
      <c r="S6" s="290">
        <v>1614.0488723455926</v>
      </c>
      <c r="T6" s="290">
        <v>1604.3679405938781</v>
      </c>
      <c r="U6" s="291">
        <f t="shared" ref="U6:U33" si="0">K6/W6*100000</f>
        <v>1609.4772478443601</v>
      </c>
      <c r="W6" s="277">
        <f>VLOOKUP(A6,'[1]参考（市町村別人口）'!$B$9:$C$37,2,FALSE)</f>
        <v>1189206</v>
      </c>
    </row>
    <row r="7" spans="1:23" ht="39.75" customHeight="1">
      <c r="A7" s="32" t="s">
        <v>181</v>
      </c>
      <c r="B7" s="324">
        <v>1215</v>
      </c>
      <c r="C7" s="297">
        <v>1215</v>
      </c>
      <c r="D7" s="297">
        <v>1188</v>
      </c>
      <c r="E7" s="297">
        <v>1120</v>
      </c>
      <c r="F7" s="297">
        <v>1120</v>
      </c>
      <c r="G7" s="297">
        <v>1120</v>
      </c>
      <c r="H7" s="297">
        <v>1120</v>
      </c>
      <c r="I7" s="297">
        <v>1120</v>
      </c>
      <c r="J7" s="297">
        <v>1120</v>
      </c>
      <c r="K7" s="297">
        <f>SUM(K19:K27)</f>
        <v>1120</v>
      </c>
      <c r="L7" s="162">
        <v>913.42394899861665</v>
      </c>
      <c r="M7" s="300">
        <v>925.19265328500489</v>
      </c>
      <c r="N7" s="300">
        <v>914.32441584828985</v>
      </c>
      <c r="O7" s="301">
        <v>874.56954780069179</v>
      </c>
      <c r="P7" s="301">
        <v>888.46580993177849</v>
      </c>
      <c r="Q7" s="301">
        <v>901.04585679806928</v>
      </c>
      <c r="R7" s="301">
        <v>917.69429308861481</v>
      </c>
      <c r="S7" s="302">
        <v>933.67568108306386</v>
      </c>
      <c r="T7" s="302">
        <v>943.14995242145324</v>
      </c>
      <c r="U7" s="303">
        <f t="shared" si="0"/>
        <v>957.60052668028959</v>
      </c>
      <c r="W7" s="277">
        <f>VLOOKUP(A7,'[1]参考（市町村別人口）'!$B$9:$C$37,2,FALSE)</f>
        <v>116959</v>
      </c>
    </row>
    <row r="8" spans="1:23" ht="39.75" customHeight="1">
      <c r="A8" s="22" t="s">
        <v>182</v>
      </c>
      <c r="B8" s="333">
        <v>7768</v>
      </c>
      <c r="C8" s="285">
        <v>7679</v>
      </c>
      <c r="D8" s="285">
        <v>7676</v>
      </c>
      <c r="E8" s="285">
        <v>7657</v>
      </c>
      <c r="F8" s="285">
        <v>7612</v>
      </c>
      <c r="G8" s="285">
        <v>7557</v>
      </c>
      <c r="H8" s="285">
        <v>7518</v>
      </c>
      <c r="I8" s="285">
        <v>7312</v>
      </c>
      <c r="J8" s="285">
        <v>7228</v>
      </c>
      <c r="K8" s="285">
        <v>7228</v>
      </c>
      <c r="L8" s="155">
        <v>1503.4538018917042</v>
      </c>
      <c r="M8" s="288">
        <v>1486.855684575155</v>
      </c>
      <c r="N8" s="288">
        <v>1490.8762491138455</v>
      </c>
      <c r="O8" s="77">
        <v>1490.584806819664</v>
      </c>
      <c r="P8" s="77">
        <v>1484.9669530475767</v>
      </c>
      <c r="Q8" s="77">
        <v>1478.9720586422109</v>
      </c>
      <c r="R8" s="77">
        <v>1476.6105130426072</v>
      </c>
      <c r="S8" s="289">
        <v>1441.1999487538312</v>
      </c>
      <c r="T8" s="290">
        <v>1419.4369383522906</v>
      </c>
      <c r="U8" s="332">
        <f t="shared" si="0"/>
        <v>1428.6053112177535</v>
      </c>
      <c r="W8" s="277">
        <f>VLOOKUP(A8,'[1]参考（市町村別人口）'!$B$9:$C$37,2,FALSE)</f>
        <v>505948</v>
      </c>
    </row>
    <row r="9" spans="1:23" ht="39.75" customHeight="1">
      <c r="A9" s="31" t="s">
        <v>183</v>
      </c>
      <c r="B9" s="334">
        <v>2498</v>
      </c>
      <c r="C9" s="292">
        <v>2498</v>
      </c>
      <c r="D9" s="292">
        <v>2498</v>
      </c>
      <c r="E9" s="292">
        <v>2448</v>
      </c>
      <c r="F9" s="292">
        <v>2448</v>
      </c>
      <c r="G9" s="292">
        <v>2424</v>
      </c>
      <c r="H9" s="292">
        <v>2249</v>
      </c>
      <c r="I9" s="292">
        <v>2209</v>
      </c>
      <c r="J9" s="292">
        <v>2209</v>
      </c>
      <c r="K9" s="292">
        <v>2164</v>
      </c>
      <c r="L9" s="160">
        <v>1545.4860423678481</v>
      </c>
      <c r="M9" s="295">
        <v>1562.0603187903725</v>
      </c>
      <c r="N9" s="295">
        <v>1579.8727500411096</v>
      </c>
      <c r="O9" s="296">
        <v>1558.9179275561669</v>
      </c>
      <c r="P9" s="296">
        <v>1574.8132804106865</v>
      </c>
      <c r="Q9" s="296">
        <v>1575.1920252654563</v>
      </c>
      <c r="R9" s="296">
        <v>1480.0336939640422</v>
      </c>
      <c r="S9" s="290">
        <v>1472.6077623561723</v>
      </c>
      <c r="T9" s="290">
        <v>1481.1685742830514</v>
      </c>
      <c r="U9" s="291">
        <f t="shared" si="0"/>
        <v>1473.080876496736</v>
      </c>
      <c r="W9" s="277">
        <f>VLOOKUP(A9,'[1]参考（市町村別人口）'!$B$9:$C$37,2,FALSE)</f>
        <v>146903</v>
      </c>
    </row>
    <row r="10" spans="1:23" ht="39.75" customHeight="1">
      <c r="A10" s="31" t="s">
        <v>184</v>
      </c>
      <c r="B10" s="334">
        <v>1583</v>
      </c>
      <c r="C10" s="292">
        <v>1540</v>
      </c>
      <c r="D10" s="292">
        <v>1540</v>
      </c>
      <c r="E10" s="292">
        <v>1540</v>
      </c>
      <c r="F10" s="292">
        <v>1540</v>
      </c>
      <c r="G10" s="292">
        <v>1525</v>
      </c>
      <c r="H10" s="292">
        <v>1508</v>
      </c>
      <c r="I10" s="292">
        <v>1436</v>
      </c>
      <c r="J10" s="292">
        <v>1436</v>
      </c>
      <c r="K10" s="292">
        <v>1436</v>
      </c>
      <c r="L10" s="160">
        <v>1965.336577856132</v>
      </c>
      <c r="M10" s="295">
        <v>1944.272602169</v>
      </c>
      <c r="N10" s="295">
        <v>1987.9945781966051</v>
      </c>
      <c r="O10" s="296">
        <v>2028.0503061829197</v>
      </c>
      <c r="P10" s="296">
        <v>2068.7246446898257</v>
      </c>
      <c r="Q10" s="296">
        <v>2091.4763766028937</v>
      </c>
      <c r="R10" s="296">
        <v>2106.557148045707</v>
      </c>
      <c r="S10" s="290">
        <v>2045.496631198097</v>
      </c>
      <c r="T10" s="290">
        <v>2076.1946070989661</v>
      </c>
      <c r="U10" s="291">
        <f t="shared" si="0"/>
        <v>2118.6503194204697</v>
      </c>
      <c r="W10" s="277">
        <f>VLOOKUP(A10,'[1]参考（市町村別人口）'!$B$9:$C$37,2,FALSE)</f>
        <v>67779</v>
      </c>
    </row>
    <row r="11" spans="1:23" ht="39.75" customHeight="1">
      <c r="A11" s="31" t="s">
        <v>185</v>
      </c>
      <c r="B11" s="334">
        <v>1046</v>
      </c>
      <c r="C11" s="292">
        <v>1042</v>
      </c>
      <c r="D11" s="292">
        <v>1001</v>
      </c>
      <c r="E11" s="292">
        <v>949</v>
      </c>
      <c r="F11" s="292">
        <v>905</v>
      </c>
      <c r="G11" s="292">
        <v>825</v>
      </c>
      <c r="H11" s="292">
        <v>812</v>
      </c>
      <c r="I11" s="292">
        <v>812</v>
      </c>
      <c r="J11" s="292">
        <v>812</v>
      </c>
      <c r="K11" s="292">
        <v>812</v>
      </c>
      <c r="L11" s="160">
        <v>2874.0211567523011</v>
      </c>
      <c r="M11" s="295">
        <v>2915.7455858074263</v>
      </c>
      <c r="N11" s="295">
        <v>2864.0096134588425</v>
      </c>
      <c r="O11" s="296">
        <v>2772.9079008882654</v>
      </c>
      <c r="P11" s="296">
        <v>2695.9397062766243</v>
      </c>
      <c r="Q11" s="296">
        <v>2513.4814002376384</v>
      </c>
      <c r="R11" s="296">
        <v>2518.7666728705253</v>
      </c>
      <c r="S11" s="290">
        <v>2569.5389386411821</v>
      </c>
      <c r="T11" s="290">
        <v>2594.0834451472751</v>
      </c>
      <c r="U11" s="291">
        <f t="shared" si="0"/>
        <v>2649.0930444995433</v>
      </c>
      <c r="W11" s="277">
        <f>VLOOKUP(A11,'[1]参考（市町村別人口）'!$B$9:$C$37,2,FALSE)</f>
        <v>30652</v>
      </c>
    </row>
    <row r="12" spans="1:23" ht="39.75" customHeight="1">
      <c r="A12" s="31" t="s">
        <v>186</v>
      </c>
      <c r="B12" s="334">
        <v>2484</v>
      </c>
      <c r="C12" s="292">
        <v>2468</v>
      </c>
      <c r="D12" s="292">
        <v>2468</v>
      </c>
      <c r="E12" s="292">
        <v>2406</v>
      </c>
      <c r="F12" s="292">
        <v>2421</v>
      </c>
      <c r="G12" s="292">
        <v>2421</v>
      </c>
      <c r="H12" s="292">
        <v>2284</v>
      </c>
      <c r="I12" s="292">
        <v>2260</v>
      </c>
      <c r="J12" s="292">
        <v>2155</v>
      </c>
      <c r="K12" s="292">
        <v>2155</v>
      </c>
      <c r="L12" s="160">
        <v>2070.9491850431446</v>
      </c>
      <c r="M12" s="295">
        <v>2072.190829631993</v>
      </c>
      <c r="N12" s="295">
        <v>2058.3304838077443</v>
      </c>
      <c r="O12" s="296">
        <v>2020.3546956872231</v>
      </c>
      <c r="P12" s="296">
        <v>2045.0398702527368</v>
      </c>
      <c r="Q12" s="296">
        <v>2063.0768050856846</v>
      </c>
      <c r="R12" s="296">
        <v>1962.3341810433706</v>
      </c>
      <c r="S12" s="290">
        <v>1957.6082531378033</v>
      </c>
      <c r="T12" s="290">
        <v>1878.4703759555794</v>
      </c>
      <c r="U12" s="291">
        <f t="shared" si="0"/>
        <v>1899.3143078740018</v>
      </c>
      <c r="W12" s="277">
        <f>VLOOKUP(A12,'[1]参考（市町村別人口）'!$B$9:$C$37,2,FALSE)</f>
        <v>113462</v>
      </c>
    </row>
    <row r="13" spans="1:23" ht="39.75" customHeight="1">
      <c r="A13" s="31" t="s">
        <v>187</v>
      </c>
      <c r="B13" s="334">
        <v>1825</v>
      </c>
      <c r="C13" s="292">
        <v>1825</v>
      </c>
      <c r="D13" s="292">
        <v>1825</v>
      </c>
      <c r="E13" s="292">
        <v>1739</v>
      </c>
      <c r="F13" s="292">
        <v>1706</v>
      </c>
      <c r="G13" s="292">
        <v>1706</v>
      </c>
      <c r="H13" s="292">
        <v>1541</v>
      </c>
      <c r="I13" s="292">
        <v>1506</v>
      </c>
      <c r="J13" s="292">
        <v>1506</v>
      </c>
      <c r="K13" s="292">
        <v>1456</v>
      </c>
      <c r="L13" s="160">
        <v>1653.4840948420356</v>
      </c>
      <c r="M13" s="295">
        <v>1666.2862360191739</v>
      </c>
      <c r="N13" s="295">
        <v>1687.0967145524801</v>
      </c>
      <c r="O13" s="296">
        <v>1614.745345652073</v>
      </c>
      <c r="P13" s="296">
        <v>1597.3334082375961</v>
      </c>
      <c r="Q13" s="296">
        <v>1613.7423498585847</v>
      </c>
      <c r="R13" s="296">
        <v>1467.339554370596</v>
      </c>
      <c r="S13" s="290">
        <v>1445.8802972407304</v>
      </c>
      <c r="T13" s="290">
        <v>1452.0841167452488</v>
      </c>
      <c r="U13" s="291">
        <f t="shared" si="0"/>
        <v>1420.335378642292</v>
      </c>
      <c r="W13" s="277">
        <f>VLOOKUP(A13,'[1]参考（市町村別人口）'!$B$9:$C$37,2,FALSE)</f>
        <v>102511</v>
      </c>
    </row>
    <row r="14" spans="1:23" ht="39.75" customHeight="1">
      <c r="A14" s="31" t="s">
        <v>188</v>
      </c>
      <c r="B14" s="334">
        <v>1049</v>
      </c>
      <c r="C14" s="292">
        <v>1026</v>
      </c>
      <c r="D14" s="292">
        <v>1009</v>
      </c>
      <c r="E14" s="292">
        <v>1001</v>
      </c>
      <c r="F14" s="292">
        <v>992</v>
      </c>
      <c r="G14" s="292">
        <v>985</v>
      </c>
      <c r="H14" s="292">
        <v>977</v>
      </c>
      <c r="I14" s="292">
        <v>904</v>
      </c>
      <c r="J14" s="292">
        <v>904</v>
      </c>
      <c r="K14" s="292">
        <v>904</v>
      </c>
      <c r="L14" s="160">
        <v>2305.4438363991999</v>
      </c>
      <c r="M14" s="295">
        <v>2284.4165386413733</v>
      </c>
      <c r="N14" s="295">
        <v>2288.708433516309</v>
      </c>
      <c r="O14" s="296">
        <v>2309.1118800461363</v>
      </c>
      <c r="P14" s="296">
        <v>2319.0574153731063</v>
      </c>
      <c r="Q14" s="296">
        <v>2348.7612370937359</v>
      </c>
      <c r="R14" s="296">
        <v>2371.3016674352561</v>
      </c>
      <c r="S14" s="290">
        <v>2229.6214083117525</v>
      </c>
      <c r="T14" s="290">
        <v>2265.8345238990401</v>
      </c>
      <c r="U14" s="291">
        <f t="shared" si="0"/>
        <v>2310.3069334764496</v>
      </c>
      <c r="W14" s="277">
        <f>VLOOKUP(A14,'[1]参考（市町村別人口）'!$B$9:$C$37,2,FALSE)</f>
        <v>39129</v>
      </c>
    </row>
    <row r="15" spans="1:23" ht="39.75" customHeight="1">
      <c r="A15" s="31" t="s">
        <v>189</v>
      </c>
      <c r="B15" s="334">
        <v>334</v>
      </c>
      <c r="C15" s="292">
        <v>334</v>
      </c>
      <c r="D15" s="292">
        <v>290</v>
      </c>
      <c r="E15" s="292">
        <v>290</v>
      </c>
      <c r="F15" s="292">
        <v>290</v>
      </c>
      <c r="G15" s="292">
        <v>290</v>
      </c>
      <c r="H15" s="292">
        <v>290</v>
      </c>
      <c r="I15" s="292">
        <v>290</v>
      </c>
      <c r="J15" s="292">
        <v>290</v>
      </c>
      <c r="K15" s="292">
        <v>290</v>
      </c>
      <c r="L15" s="160">
        <v>895.77857640937611</v>
      </c>
      <c r="M15" s="295">
        <v>901.82525110703102</v>
      </c>
      <c r="N15" s="295">
        <v>787.46571808727288</v>
      </c>
      <c r="O15" s="296">
        <v>795.45766245165544</v>
      </c>
      <c r="P15" s="296">
        <v>803.76940133037692</v>
      </c>
      <c r="Q15" s="296">
        <v>809.26468536347147</v>
      </c>
      <c r="R15" s="296">
        <v>816.71735946828881</v>
      </c>
      <c r="S15" s="290">
        <v>827.36583834983321</v>
      </c>
      <c r="T15" s="290">
        <v>834.48434622467767</v>
      </c>
      <c r="U15" s="291">
        <f t="shared" si="0"/>
        <v>841.21366827174108</v>
      </c>
      <c r="W15" s="277">
        <f>VLOOKUP(A15,'[1]参考（市町村別人口）'!$B$9:$C$37,2,FALSE)</f>
        <v>34474</v>
      </c>
    </row>
    <row r="16" spans="1:23" ht="39.75" customHeight="1">
      <c r="A16" s="31" t="s">
        <v>190</v>
      </c>
      <c r="B16" s="334">
        <v>1365</v>
      </c>
      <c r="C16" s="292">
        <v>1365</v>
      </c>
      <c r="D16" s="292">
        <v>1365</v>
      </c>
      <c r="E16" s="292">
        <v>1365</v>
      </c>
      <c r="F16" s="292">
        <v>1365</v>
      </c>
      <c r="G16" s="292">
        <v>1365</v>
      </c>
      <c r="H16" s="292">
        <v>1295</v>
      </c>
      <c r="I16" s="292">
        <v>1235</v>
      </c>
      <c r="J16" s="292">
        <v>1235</v>
      </c>
      <c r="K16" s="292">
        <v>1185</v>
      </c>
      <c r="L16" s="160">
        <v>1541.0320963681318</v>
      </c>
      <c r="M16" s="295">
        <v>1552.7597033262045</v>
      </c>
      <c r="N16" s="295">
        <v>1561.5526294715887</v>
      </c>
      <c r="O16" s="296">
        <v>1574.9575972954574</v>
      </c>
      <c r="P16" s="296">
        <v>1589.3530808998185</v>
      </c>
      <c r="Q16" s="296">
        <v>1610.030549297602</v>
      </c>
      <c r="R16" s="296">
        <v>1548.4873849097214</v>
      </c>
      <c r="S16" s="290">
        <v>1491.4017969278332</v>
      </c>
      <c r="T16" s="290">
        <v>1512.7017956443988</v>
      </c>
      <c r="U16" s="291">
        <f t="shared" si="0"/>
        <v>1469.7127548742371</v>
      </c>
      <c r="W16" s="277">
        <f>VLOOKUP(A16,'[1]参考（市町村別人口）'!$B$9:$C$37,2,FALSE)</f>
        <v>80628</v>
      </c>
    </row>
    <row r="17" spans="1:23" ht="39.75" customHeight="1">
      <c r="A17" s="31" t="s">
        <v>191</v>
      </c>
      <c r="B17" s="334">
        <v>311</v>
      </c>
      <c r="C17" s="292">
        <v>315</v>
      </c>
      <c r="D17" s="292">
        <v>315</v>
      </c>
      <c r="E17" s="292">
        <v>310</v>
      </c>
      <c r="F17" s="292">
        <v>310</v>
      </c>
      <c r="G17" s="292">
        <v>305</v>
      </c>
      <c r="H17" s="292">
        <v>305</v>
      </c>
      <c r="I17" s="292">
        <v>289</v>
      </c>
      <c r="J17" s="292">
        <v>289</v>
      </c>
      <c r="K17" s="292">
        <v>289</v>
      </c>
      <c r="L17" s="160">
        <v>769.32591218305504</v>
      </c>
      <c r="M17" s="295">
        <v>790.82145009037959</v>
      </c>
      <c r="N17" s="295">
        <v>809.37331380559635</v>
      </c>
      <c r="O17" s="296">
        <v>810.2456874019864</v>
      </c>
      <c r="P17" s="296">
        <v>827.37269136329667</v>
      </c>
      <c r="Q17" s="296">
        <v>834.01695378725731</v>
      </c>
      <c r="R17" s="296">
        <v>851.74118238431686</v>
      </c>
      <c r="S17" s="290">
        <v>823.57299592488096</v>
      </c>
      <c r="T17" s="290">
        <v>832.01381891463939</v>
      </c>
      <c r="U17" s="291">
        <f t="shared" si="0"/>
        <v>848.40300610615304</v>
      </c>
      <c r="W17" s="277">
        <f>VLOOKUP(A17,'[1]参考（市町村別人口）'!$B$9:$C$37,2,FALSE)</f>
        <v>34064</v>
      </c>
    </row>
    <row r="18" spans="1:23" ht="39.75" customHeight="1">
      <c r="A18" s="31" t="s">
        <v>192</v>
      </c>
      <c r="B18" s="334">
        <v>1301</v>
      </c>
      <c r="C18" s="292">
        <v>1272</v>
      </c>
      <c r="D18" s="292">
        <v>1272</v>
      </c>
      <c r="E18" s="292">
        <v>1274</v>
      </c>
      <c r="F18" s="292">
        <v>1271</v>
      </c>
      <c r="G18" s="292">
        <v>1271</v>
      </c>
      <c r="H18" s="292">
        <v>1271</v>
      </c>
      <c r="I18" s="292">
        <v>1221</v>
      </c>
      <c r="J18" s="292">
        <v>1221</v>
      </c>
      <c r="K18" s="292">
        <v>1221</v>
      </c>
      <c r="L18" s="335">
        <v>3751.6581117711517</v>
      </c>
      <c r="M18" s="336">
        <v>3670.9956709956714</v>
      </c>
      <c r="N18" s="300">
        <v>3674.9198278103599</v>
      </c>
      <c r="O18" s="301">
        <v>3701.6590638347329</v>
      </c>
      <c r="P18" s="301">
        <v>3696.0567639874375</v>
      </c>
      <c r="Q18" s="301">
        <v>3691.1192426090493</v>
      </c>
      <c r="R18" s="301">
        <v>3707.0524412296563</v>
      </c>
      <c r="S18" s="302">
        <v>3563.2988968656978</v>
      </c>
      <c r="T18" s="302">
        <v>3617.884974369611</v>
      </c>
      <c r="U18" s="303">
        <f t="shared" si="0"/>
        <v>3627.882101259805</v>
      </c>
      <c r="W18" s="277">
        <f>VLOOKUP(A18,'[1]参考（市町村別人口）'!$B$9:$C$37,2,FALSE)</f>
        <v>33656</v>
      </c>
    </row>
    <row r="19" spans="1:23" ht="39.75" customHeight="1">
      <c r="A19" s="304" t="s">
        <v>193</v>
      </c>
      <c r="B19" s="337">
        <v>0</v>
      </c>
      <c r="C19" s="305">
        <v>0</v>
      </c>
      <c r="D19" s="305">
        <v>0</v>
      </c>
      <c r="E19" s="305">
        <v>0</v>
      </c>
      <c r="F19" s="305">
        <v>0</v>
      </c>
      <c r="G19" s="305">
        <v>0</v>
      </c>
      <c r="H19" s="305">
        <v>0</v>
      </c>
      <c r="I19" s="305">
        <v>0</v>
      </c>
      <c r="J19" s="305">
        <v>0</v>
      </c>
      <c r="K19" s="305">
        <v>0</v>
      </c>
      <c r="L19" s="172">
        <v>0</v>
      </c>
      <c r="M19" s="308">
        <v>0</v>
      </c>
      <c r="N19" s="308">
        <v>0</v>
      </c>
      <c r="O19" s="309">
        <v>0</v>
      </c>
      <c r="P19" s="309">
        <v>0</v>
      </c>
      <c r="Q19" s="309">
        <v>0</v>
      </c>
      <c r="R19" s="309">
        <v>0</v>
      </c>
      <c r="S19" s="338">
        <v>0</v>
      </c>
      <c r="T19" s="302">
        <v>0</v>
      </c>
      <c r="U19" s="339">
        <f t="shared" si="0"/>
        <v>0</v>
      </c>
      <c r="W19" s="277">
        <f>VLOOKUP(A19,'[1]参考（市町村別人口）'!$B$9:$C$37,2,FALSE)</f>
        <v>6230</v>
      </c>
    </row>
    <row r="20" spans="1:23" ht="39.75" customHeight="1">
      <c r="A20" s="31" t="s">
        <v>194</v>
      </c>
      <c r="B20" s="334">
        <v>77</v>
      </c>
      <c r="C20" s="292">
        <v>77</v>
      </c>
      <c r="D20" s="292">
        <v>77</v>
      </c>
      <c r="E20" s="292">
        <v>77</v>
      </c>
      <c r="F20" s="292">
        <v>77</v>
      </c>
      <c r="G20" s="292">
        <v>77</v>
      </c>
      <c r="H20" s="292">
        <v>77</v>
      </c>
      <c r="I20" s="292">
        <v>77</v>
      </c>
      <c r="J20" s="292">
        <v>77</v>
      </c>
      <c r="K20" s="292">
        <v>77</v>
      </c>
      <c r="L20" s="172">
        <v>853.84785983588381</v>
      </c>
      <c r="M20" s="308">
        <v>881.91501546214647</v>
      </c>
      <c r="N20" s="308">
        <v>911.56623653368058</v>
      </c>
      <c r="O20" s="309">
        <v>936.62571463325639</v>
      </c>
      <c r="P20" s="309">
        <v>968.67530506982007</v>
      </c>
      <c r="Q20" s="309">
        <v>994.06145107152088</v>
      </c>
      <c r="R20" s="309">
        <v>1028.7241148964597</v>
      </c>
      <c r="S20" s="310">
        <v>1047.7616002177167</v>
      </c>
      <c r="T20" s="310">
        <v>1077.2243984331283</v>
      </c>
      <c r="U20" s="311">
        <f t="shared" si="0"/>
        <v>1114.6496815286623</v>
      </c>
      <c r="W20" s="277">
        <f>VLOOKUP(A20,'[1]参考（市町村別人口）'!$B$9:$C$37,2,FALSE)</f>
        <v>6908</v>
      </c>
    </row>
    <row r="21" spans="1:23" ht="39.75" customHeight="1">
      <c r="A21" s="22" t="s">
        <v>195</v>
      </c>
      <c r="B21" s="333">
        <v>209</v>
      </c>
      <c r="C21" s="285">
        <v>209</v>
      </c>
      <c r="D21" s="285">
        <v>209</v>
      </c>
      <c r="E21" s="285">
        <v>209</v>
      </c>
      <c r="F21" s="285">
        <v>209</v>
      </c>
      <c r="G21" s="285">
        <v>209</v>
      </c>
      <c r="H21" s="285">
        <v>209</v>
      </c>
      <c r="I21" s="285">
        <v>209</v>
      </c>
      <c r="J21" s="285">
        <v>209</v>
      </c>
      <c r="K21" s="285">
        <v>209</v>
      </c>
      <c r="L21" s="155">
        <v>696.4809384164223</v>
      </c>
      <c r="M21" s="288">
        <v>696.41131585085463</v>
      </c>
      <c r="N21" s="288">
        <v>695.18360830228846</v>
      </c>
      <c r="O21" s="77">
        <v>696.43452182605802</v>
      </c>
      <c r="P21" s="77">
        <v>697.29423147499415</v>
      </c>
      <c r="Q21" s="77">
        <v>697.94623476373351</v>
      </c>
      <c r="R21" s="77">
        <v>700.58997050147491</v>
      </c>
      <c r="S21" s="289">
        <v>702.92267850536439</v>
      </c>
      <c r="T21" s="290">
        <v>708.25849740757053</v>
      </c>
      <c r="U21" s="332">
        <f t="shared" si="0"/>
        <v>711.44092317118839</v>
      </c>
      <c r="W21" s="277">
        <f>VLOOKUP(A21,'[1]参考（市町村別人口）'!$B$9:$C$37,2,FALSE)</f>
        <v>29377</v>
      </c>
    </row>
    <row r="22" spans="1:23" ht="39.75" customHeight="1">
      <c r="A22" s="32" t="s">
        <v>196</v>
      </c>
      <c r="B22" s="340">
        <v>213</v>
      </c>
      <c r="C22" s="297">
        <v>213</v>
      </c>
      <c r="D22" s="297">
        <v>213</v>
      </c>
      <c r="E22" s="297">
        <v>213</v>
      </c>
      <c r="F22" s="297">
        <v>213</v>
      </c>
      <c r="G22" s="297">
        <v>213</v>
      </c>
      <c r="H22" s="297">
        <v>213</v>
      </c>
      <c r="I22" s="297">
        <v>213</v>
      </c>
      <c r="J22" s="297">
        <v>213</v>
      </c>
      <c r="K22" s="297">
        <v>213</v>
      </c>
      <c r="L22" s="162">
        <v>989.63899084700097</v>
      </c>
      <c r="M22" s="300">
        <v>993.33115702093926</v>
      </c>
      <c r="N22" s="300">
        <v>1002.8720749564479</v>
      </c>
      <c r="O22" s="301">
        <v>1003.2499646742971</v>
      </c>
      <c r="P22" s="301">
        <v>1015.4946364719905</v>
      </c>
      <c r="Q22" s="301">
        <v>1020.9951107276388</v>
      </c>
      <c r="R22" s="301">
        <v>1031.3771063335271</v>
      </c>
      <c r="S22" s="302">
        <v>1046.8373716026933</v>
      </c>
      <c r="T22" s="302">
        <v>1051.4883743891</v>
      </c>
      <c r="U22" s="303">
        <f t="shared" si="0"/>
        <v>1051.9037977184057</v>
      </c>
      <c r="W22" s="277">
        <f>VLOOKUP(A22,'[1]参考（市町村別人口）'!$B$9:$C$37,2,FALSE)</f>
        <v>20249</v>
      </c>
    </row>
    <row r="23" spans="1:23" ht="39.75" customHeight="1">
      <c r="A23" s="31" t="s">
        <v>197</v>
      </c>
      <c r="B23" s="334">
        <v>88</v>
      </c>
      <c r="C23" s="292">
        <v>88</v>
      </c>
      <c r="D23" s="292">
        <v>92</v>
      </c>
      <c r="E23" s="292">
        <v>92</v>
      </c>
      <c r="F23" s="292">
        <v>92</v>
      </c>
      <c r="G23" s="292">
        <v>92</v>
      </c>
      <c r="H23" s="292">
        <v>92</v>
      </c>
      <c r="I23" s="292">
        <v>92</v>
      </c>
      <c r="J23" s="292">
        <v>92</v>
      </c>
      <c r="K23" s="292">
        <v>92</v>
      </c>
      <c r="L23" s="172">
        <v>512.19370234561438</v>
      </c>
      <c r="M23" s="308">
        <v>519.48051948051943</v>
      </c>
      <c r="N23" s="308">
        <v>549.5161868355035</v>
      </c>
      <c r="O23" s="309">
        <v>561.35212642626152</v>
      </c>
      <c r="P23" s="309">
        <v>571.64160556729212</v>
      </c>
      <c r="Q23" s="309">
        <v>577.99836652635554</v>
      </c>
      <c r="R23" s="309">
        <v>591.06970767748146</v>
      </c>
      <c r="S23" s="310">
        <v>603.04142632406922</v>
      </c>
      <c r="T23" s="310">
        <v>613.94728061394733</v>
      </c>
      <c r="U23" s="311">
        <f t="shared" si="0"/>
        <v>625.55245801319097</v>
      </c>
      <c r="W23" s="277">
        <f>VLOOKUP(A23,'[1]参考（市町村別人口）'!$B$9:$C$37,2,FALSE)</f>
        <v>14707</v>
      </c>
    </row>
    <row r="24" spans="1:23" ht="39.75" customHeight="1">
      <c r="A24" s="304" t="s">
        <v>198</v>
      </c>
      <c r="B24" s="337">
        <v>0</v>
      </c>
      <c r="C24" s="305">
        <v>0</v>
      </c>
      <c r="D24" s="305">
        <v>0</v>
      </c>
      <c r="E24" s="305">
        <v>0</v>
      </c>
      <c r="F24" s="305">
        <v>0</v>
      </c>
      <c r="G24" s="305">
        <v>0</v>
      </c>
      <c r="H24" s="305">
        <v>0</v>
      </c>
      <c r="I24" s="305">
        <v>0</v>
      </c>
      <c r="J24" s="305">
        <v>0</v>
      </c>
      <c r="K24" s="305">
        <v>0</v>
      </c>
      <c r="L24" s="172">
        <v>0</v>
      </c>
      <c r="M24" s="308">
        <v>0</v>
      </c>
      <c r="N24" s="308">
        <v>0</v>
      </c>
      <c r="O24" s="309">
        <v>0</v>
      </c>
      <c r="P24" s="309">
        <v>0</v>
      </c>
      <c r="Q24" s="309">
        <v>0</v>
      </c>
      <c r="R24" s="309">
        <v>0</v>
      </c>
      <c r="S24" s="310">
        <v>0</v>
      </c>
      <c r="T24" s="310">
        <v>0</v>
      </c>
      <c r="U24" s="311">
        <f t="shared" si="0"/>
        <v>0</v>
      </c>
      <c r="W24" s="277">
        <f>VLOOKUP(A24,'[1]参考（市町村別人口）'!$B$9:$C$37,2,FALSE)</f>
        <v>7914</v>
      </c>
    </row>
    <row r="25" spans="1:23" ht="39.75" customHeight="1">
      <c r="A25" s="31" t="s">
        <v>199</v>
      </c>
      <c r="B25" s="334">
        <v>0</v>
      </c>
      <c r="C25" s="292">
        <v>0</v>
      </c>
      <c r="D25" s="292">
        <v>0</v>
      </c>
      <c r="E25" s="292">
        <v>0</v>
      </c>
      <c r="F25" s="292">
        <v>0</v>
      </c>
      <c r="G25" s="292">
        <v>0</v>
      </c>
      <c r="H25" s="292">
        <v>0</v>
      </c>
      <c r="I25" s="292">
        <v>0</v>
      </c>
      <c r="J25" s="292">
        <v>0</v>
      </c>
      <c r="K25" s="292">
        <v>0</v>
      </c>
      <c r="L25" s="155">
        <v>0</v>
      </c>
      <c r="M25" s="288">
        <v>0</v>
      </c>
      <c r="N25" s="288">
        <v>0</v>
      </c>
      <c r="O25" s="77">
        <v>0</v>
      </c>
      <c r="P25" s="77">
        <v>0</v>
      </c>
      <c r="Q25" s="77">
        <v>0</v>
      </c>
      <c r="R25" s="77">
        <v>0</v>
      </c>
      <c r="S25" s="289">
        <v>0</v>
      </c>
      <c r="T25" s="290">
        <v>0</v>
      </c>
      <c r="U25" s="332">
        <f t="shared" si="0"/>
        <v>0</v>
      </c>
      <c r="W25" s="277">
        <f>VLOOKUP(A25,'[1]参考（市町村別人口）'!$B$9:$C$37,2,FALSE)</f>
        <v>3546</v>
      </c>
    </row>
    <row r="26" spans="1:23" ht="39.75" customHeight="1">
      <c r="A26" s="312" t="s">
        <v>200</v>
      </c>
      <c r="B26" s="292">
        <v>232</v>
      </c>
      <c r="C26" s="292">
        <v>232</v>
      </c>
      <c r="D26" s="292">
        <v>232</v>
      </c>
      <c r="E26" s="292">
        <v>232</v>
      </c>
      <c r="F26" s="292">
        <v>232</v>
      </c>
      <c r="G26" s="292">
        <v>232</v>
      </c>
      <c r="H26" s="292">
        <v>232</v>
      </c>
      <c r="I26" s="292">
        <v>232</v>
      </c>
      <c r="J26" s="292">
        <v>232</v>
      </c>
      <c r="K26" s="292">
        <v>232</v>
      </c>
      <c r="L26" s="341">
        <v>2092.3520923520923</v>
      </c>
      <c r="M26" s="301">
        <v>2132.3529411764707</v>
      </c>
      <c r="N26" s="301">
        <v>2167.211583372256</v>
      </c>
      <c r="O26" s="301">
        <v>2209.9447513812152</v>
      </c>
      <c r="P26" s="301">
        <v>2256.5898258924231</v>
      </c>
      <c r="Q26" s="301">
        <v>2309.3768664144936</v>
      </c>
      <c r="R26" s="301">
        <v>2367.3469387755104</v>
      </c>
      <c r="S26" s="302">
        <v>2422.2175819586555</v>
      </c>
      <c r="T26" s="302">
        <v>2440.0504838031129</v>
      </c>
      <c r="U26" s="303">
        <f t="shared" si="0"/>
        <v>2486.8689034194449</v>
      </c>
      <c r="W26" s="277">
        <f>VLOOKUP(A26,'[1]参考（市町村別人口）'!$B$9:$C$37,2,FALSE)</f>
        <v>9329</v>
      </c>
    </row>
    <row r="27" spans="1:23" ht="39.75" customHeight="1" thickBot="1">
      <c r="A27" s="342" t="s">
        <v>201</v>
      </c>
      <c r="B27" s="343">
        <v>396</v>
      </c>
      <c r="C27" s="344">
        <v>396</v>
      </c>
      <c r="D27" s="344">
        <v>365</v>
      </c>
      <c r="E27" s="344">
        <v>297</v>
      </c>
      <c r="F27" s="344">
        <v>297</v>
      </c>
      <c r="G27" s="344">
        <v>297</v>
      </c>
      <c r="H27" s="344">
        <v>297</v>
      </c>
      <c r="I27" s="344">
        <v>297</v>
      </c>
      <c r="J27" s="344">
        <v>297</v>
      </c>
      <c r="K27" s="344">
        <v>297</v>
      </c>
      <c r="L27" s="345">
        <v>1742.8810351657057</v>
      </c>
      <c r="M27" s="346">
        <v>1779.1355916973673</v>
      </c>
      <c r="N27" s="346">
        <v>1666.5144735640579</v>
      </c>
      <c r="O27" s="347">
        <v>1391.3613791811113</v>
      </c>
      <c r="P27" s="347">
        <v>1424.6654194848181</v>
      </c>
      <c r="Q27" s="347">
        <v>1462.4058299276182</v>
      </c>
      <c r="R27" s="347">
        <v>1501.2889854925945</v>
      </c>
      <c r="S27" s="348">
        <v>1539.0993418666114</v>
      </c>
      <c r="T27" s="317">
        <v>1549.6999739107748</v>
      </c>
      <c r="U27" s="318">
        <f t="shared" si="0"/>
        <v>1588.3202310283971</v>
      </c>
      <c r="W27" s="277">
        <f>VLOOKUP(A27,'[1]参考（市町村別人口）'!$B$9:$C$37,2,FALSE)</f>
        <v>18699</v>
      </c>
    </row>
    <row r="28" spans="1:23" ht="39.75" customHeight="1" thickTop="1">
      <c r="A28" s="319" t="s">
        <v>109</v>
      </c>
      <c r="B28" s="320">
        <v>1365</v>
      </c>
      <c r="C28" s="320">
        <v>1365</v>
      </c>
      <c r="D28" s="320">
        <v>1365</v>
      </c>
      <c r="E28" s="320">
        <v>1365</v>
      </c>
      <c r="F28" s="320">
        <v>1365</v>
      </c>
      <c r="G28" s="320">
        <v>1365</v>
      </c>
      <c r="H28" s="320">
        <v>1295</v>
      </c>
      <c r="I28" s="320">
        <v>1235</v>
      </c>
      <c r="J28" s="320">
        <v>1235</v>
      </c>
      <c r="K28" s="320">
        <f>K16</f>
        <v>1185</v>
      </c>
      <c r="L28" s="322">
        <v>1541.0320963681318</v>
      </c>
      <c r="M28" s="323">
        <v>1552.7597033262045</v>
      </c>
      <c r="N28" s="323">
        <v>1561.5526294715887</v>
      </c>
      <c r="O28" s="323">
        <v>1574.9575972954574</v>
      </c>
      <c r="P28" s="323">
        <v>1589.3530808998185</v>
      </c>
      <c r="Q28" s="323">
        <v>1610.030549297602</v>
      </c>
      <c r="R28" s="323">
        <v>1548.4873849097214</v>
      </c>
      <c r="S28" s="349">
        <v>1491.4017969278332</v>
      </c>
      <c r="T28" s="290">
        <v>1512.7017956443988</v>
      </c>
      <c r="U28" s="291">
        <f t="shared" si="0"/>
        <v>1469.7127548742371</v>
      </c>
      <c r="W28" s="277">
        <f>VLOOKUP(A28,'[1]参考（市町村別人口）'!$B$9:$C$37,2,FALSE)</f>
        <v>80628</v>
      </c>
    </row>
    <row r="29" spans="1:23" ht="39.75" customHeight="1">
      <c r="A29" s="31" t="s">
        <v>110</v>
      </c>
      <c r="B29" s="321">
        <v>4309</v>
      </c>
      <c r="C29" s="321">
        <v>4293</v>
      </c>
      <c r="D29" s="321">
        <v>4293</v>
      </c>
      <c r="E29" s="321">
        <v>4145</v>
      </c>
      <c r="F29" s="321">
        <v>4127</v>
      </c>
      <c r="G29" s="321">
        <v>4127</v>
      </c>
      <c r="H29" s="321">
        <v>3825</v>
      </c>
      <c r="I29" s="321">
        <v>3766</v>
      </c>
      <c r="J29" s="321">
        <v>3661</v>
      </c>
      <c r="K29" s="321">
        <f>K12+K13</f>
        <v>3611</v>
      </c>
      <c r="L29" s="160">
        <v>1870.8915499439906</v>
      </c>
      <c r="M29" s="157">
        <v>1877.7391897684429</v>
      </c>
      <c r="N29" s="157">
        <v>1882.2590616326941</v>
      </c>
      <c r="O29" s="157">
        <v>1827.7384107274354</v>
      </c>
      <c r="P29" s="157">
        <v>1832.6990456820333</v>
      </c>
      <c r="Q29" s="157">
        <v>1850.1250750898837</v>
      </c>
      <c r="R29" s="157">
        <v>1727.5486423500081</v>
      </c>
      <c r="S29" s="290">
        <v>1714.8972017941303</v>
      </c>
      <c r="T29" s="290">
        <v>1676.0211322413177</v>
      </c>
      <c r="U29" s="291">
        <f t="shared" si="0"/>
        <v>1671.9682552911706</v>
      </c>
      <c r="W29" s="277">
        <f>VLOOKUP(A29,'[1]参考（市町村別人口）'!$B$9:$C$37,2,FALSE)</f>
        <v>215973</v>
      </c>
    </row>
    <row r="30" spans="1:23" ht="39.75" customHeight="1">
      <c r="A30" s="31" t="s">
        <v>111</v>
      </c>
      <c r="B30" s="321">
        <v>2498</v>
      </c>
      <c r="C30" s="321">
        <v>2498</v>
      </c>
      <c r="D30" s="321">
        <v>2498</v>
      </c>
      <c r="E30" s="321">
        <v>2448</v>
      </c>
      <c r="F30" s="321">
        <v>2448</v>
      </c>
      <c r="G30" s="321">
        <v>2424</v>
      </c>
      <c r="H30" s="321">
        <v>2249</v>
      </c>
      <c r="I30" s="321">
        <v>2209</v>
      </c>
      <c r="J30" s="321">
        <v>2209</v>
      </c>
      <c r="K30" s="321">
        <f>K9+K19</f>
        <v>2164</v>
      </c>
      <c r="L30" s="160">
        <v>1479.0166729821904</v>
      </c>
      <c r="M30" s="157">
        <v>1495.0116405029655</v>
      </c>
      <c r="N30" s="157">
        <v>1511.6581643459265</v>
      </c>
      <c r="O30" s="157">
        <v>1492.1370230403511</v>
      </c>
      <c r="P30" s="157">
        <v>1507.9462855734878</v>
      </c>
      <c r="Q30" s="157">
        <v>1508.9171776276883</v>
      </c>
      <c r="R30" s="157">
        <v>1418.5068150138445</v>
      </c>
      <c r="S30" s="290">
        <v>1412.4402158622981</v>
      </c>
      <c r="T30" s="290">
        <v>1420.3321609752647</v>
      </c>
      <c r="U30" s="291">
        <f t="shared" si="0"/>
        <v>1413.1506598838919</v>
      </c>
      <c r="W30" s="277">
        <f>VLOOKUP(A30,'[1]参考（市町村別人口）'!$B$9:$C$37,2,FALSE)</f>
        <v>153133</v>
      </c>
    </row>
    <row r="31" spans="1:23" ht="39.75" customHeight="1">
      <c r="A31" s="31" t="s">
        <v>112</v>
      </c>
      <c r="B31" s="321">
        <v>9902</v>
      </c>
      <c r="C31" s="321">
        <v>9784</v>
      </c>
      <c r="D31" s="321">
        <v>9737</v>
      </c>
      <c r="E31" s="321">
        <v>9720</v>
      </c>
      <c r="F31" s="321">
        <v>9672</v>
      </c>
      <c r="G31" s="321">
        <v>9617</v>
      </c>
      <c r="H31" s="321">
        <v>9578</v>
      </c>
      <c r="I31" s="321">
        <v>9322</v>
      </c>
      <c r="J31" s="321">
        <v>9238</v>
      </c>
      <c r="K31" s="321">
        <f>K8+K15+K18+K20+K21+K22</f>
        <v>9238</v>
      </c>
      <c r="L31" s="160">
        <v>1525.2853555969746</v>
      </c>
      <c r="M31" s="157">
        <v>1509.1080159795167</v>
      </c>
      <c r="N31" s="157">
        <v>1507.1472243075279</v>
      </c>
      <c r="O31" s="157">
        <v>1509.2534940305297</v>
      </c>
      <c r="P31" s="157">
        <v>1506.6148053877989</v>
      </c>
      <c r="Q31" s="157">
        <v>1503.1612182217464</v>
      </c>
      <c r="R31" s="157">
        <v>1503.8420353523777</v>
      </c>
      <c r="S31" s="290">
        <v>1470.1128053732766</v>
      </c>
      <c r="T31" s="290">
        <v>1455.6490306965782</v>
      </c>
      <c r="U31" s="291">
        <f t="shared" si="0"/>
        <v>1464.9261352463957</v>
      </c>
      <c r="W31" s="277">
        <f>VLOOKUP(A31,'[1]参考（市町村別人口）'!$B$9:$C$37,2,FALSE)</f>
        <v>630612</v>
      </c>
    </row>
    <row r="32" spans="1:23" ht="39.75" customHeight="1">
      <c r="A32" s="31" t="s">
        <v>113</v>
      </c>
      <c r="B32" s="321">
        <v>2494</v>
      </c>
      <c r="C32" s="321">
        <v>2471</v>
      </c>
      <c r="D32" s="321">
        <v>2417</v>
      </c>
      <c r="E32" s="321">
        <v>2352</v>
      </c>
      <c r="F32" s="321">
        <v>2299</v>
      </c>
      <c r="G32" s="321">
        <v>2207</v>
      </c>
      <c r="H32" s="321">
        <v>2186</v>
      </c>
      <c r="I32" s="321">
        <v>2097</v>
      </c>
      <c r="J32" s="321">
        <v>2097</v>
      </c>
      <c r="K32" s="321">
        <f>K11+K14+K17+K23+K24</f>
        <v>2097</v>
      </c>
      <c r="L32" s="160">
        <v>1668.0712174110786</v>
      </c>
      <c r="M32" s="157">
        <v>1678.9992593649563</v>
      </c>
      <c r="N32" s="157">
        <v>1674.7041379119205</v>
      </c>
      <c r="O32" s="157">
        <v>1661.228122218926</v>
      </c>
      <c r="P32" s="157">
        <v>1654.1472399700683</v>
      </c>
      <c r="Q32" s="157">
        <v>1621.8043399983833</v>
      </c>
      <c r="R32" s="157">
        <v>1639.2582094141114</v>
      </c>
      <c r="S32" s="290">
        <v>1602.9414012933605</v>
      </c>
      <c r="T32" s="290">
        <v>1624.3851427243501</v>
      </c>
      <c r="U32" s="291">
        <f t="shared" si="0"/>
        <v>1658.1531795106985</v>
      </c>
      <c r="W32" s="277">
        <f>VLOOKUP(A32,'[1]参考（市町村別人口）'!$B$9:$C$37,2,FALSE)</f>
        <v>126466</v>
      </c>
    </row>
    <row r="33" spans="1:23" ht="39.75" customHeight="1">
      <c r="A33" s="32" t="s">
        <v>114</v>
      </c>
      <c r="B33" s="324">
        <v>2211</v>
      </c>
      <c r="C33" s="324">
        <v>2168</v>
      </c>
      <c r="D33" s="324">
        <v>2137</v>
      </c>
      <c r="E33" s="324">
        <v>2069</v>
      </c>
      <c r="F33" s="324">
        <v>2069</v>
      </c>
      <c r="G33" s="324">
        <v>2054</v>
      </c>
      <c r="H33" s="324">
        <v>2037</v>
      </c>
      <c r="I33" s="324">
        <v>1965</v>
      </c>
      <c r="J33" s="324">
        <v>1965</v>
      </c>
      <c r="K33" s="324">
        <f>K10+K25+K26+K27</f>
        <v>1965</v>
      </c>
      <c r="L33" s="162">
        <v>1864.9414622625593</v>
      </c>
      <c r="M33" s="163">
        <v>1861.1838434133151</v>
      </c>
      <c r="N33" s="163">
        <v>1872.1965236893748</v>
      </c>
      <c r="O33" s="163">
        <v>1851.2884753042233</v>
      </c>
      <c r="P33" s="163">
        <v>1888.7904985347952</v>
      </c>
      <c r="Q33" s="163">
        <v>1916.9388707419505</v>
      </c>
      <c r="R33" s="163">
        <v>1940.6283939561383</v>
      </c>
      <c r="S33" s="302">
        <v>1912.3157023989102</v>
      </c>
      <c r="T33" s="302">
        <v>1936.857461090357</v>
      </c>
      <c r="U33" s="303">
        <f t="shared" si="0"/>
        <v>1977.796342334907</v>
      </c>
      <c r="W33" s="277">
        <f>VLOOKUP(A33,'[1]参考（市町村別人口）'!$B$9:$C$37,2,FALSE)</f>
        <v>99353</v>
      </c>
    </row>
    <row r="34" spans="1:23">
      <c r="B34" s="284"/>
      <c r="C34" s="284"/>
      <c r="D34" s="284"/>
      <c r="E34" s="284"/>
      <c r="F34" s="284"/>
      <c r="G34" s="284"/>
      <c r="H34" s="284"/>
      <c r="I34" s="284"/>
      <c r="J34" s="284"/>
      <c r="K34" s="284"/>
    </row>
    <row r="35" spans="1:23">
      <c r="B35" s="284"/>
      <c r="C35" s="284"/>
      <c r="D35" s="284"/>
      <c r="E35" s="284"/>
      <c r="F35" s="284"/>
      <c r="G35" s="284"/>
      <c r="H35" s="284"/>
      <c r="I35" s="284"/>
      <c r="J35" s="284"/>
      <c r="K35" s="284"/>
    </row>
  </sheetData>
  <mergeCells count="3">
    <mergeCell ref="A2:A4"/>
    <mergeCell ref="B2:K3"/>
    <mergeCell ref="L2:U3"/>
  </mergeCells>
  <phoneticPr fontId="3"/>
  <pageMargins left="0.78740157480314965" right="0.78740157480314965" top="0.59055118110236227" bottom="0.59055118110236227" header="0" footer="0"/>
  <pageSetup paperSize="9" scale="3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10</vt:i4>
      </vt:variant>
    </vt:vector>
  </HeadingPairs>
  <TitlesOfParts>
    <vt:vector size="25" baseType="lpstr">
      <vt:lpstr>１表 </vt:lpstr>
      <vt:lpstr>２表 </vt:lpstr>
      <vt:lpstr>３表</vt:lpstr>
      <vt:lpstr>４表</vt:lpstr>
      <vt:lpstr>５表</vt:lpstr>
      <vt:lpstr>６表</vt:lpstr>
      <vt:lpstr>7表</vt:lpstr>
      <vt:lpstr>8表</vt:lpstr>
      <vt:lpstr>9表</vt:lpstr>
      <vt:lpstr>10表</vt:lpstr>
      <vt:lpstr>11表 </vt:lpstr>
      <vt:lpstr>12表 </vt:lpstr>
      <vt:lpstr>13表</vt:lpstr>
      <vt:lpstr>14表</vt:lpstr>
      <vt:lpstr>15表</vt:lpstr>
      <vt:lpstr>'10表'!Print_Area</vt:lpstr>
      <vt:lpstr>'11表 '!Print_Area</vt:lpstr>
      <vt:lpstr>'12表 '!Print_Area</vt:lpstr>
      <vt:lpstr>'15表'!Print_Area</vt:lpstr>
      <vt:lpstr>'１表 '!Print_Area</vt:lpstr>
      <vt:lpstr>'２表 '!Print_Area</vt:lpstr>
      <vt:lpstr>'３表'!Print_Area</vt:lpstr>
      <vt:lpstr>'４表'!Print_Area</vt:lpstr>
      <vt:lpstr>'8表'!Print_Area</vt:lpstr>
      <vt:lpstr>'9表'!Print_Area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2025-09-02T04:06:37Z</dcterms:created>
  <dcterms:modified xsi:type="dcterms:W3CDTF">2025-09-02T04:09:15Z</dcterms:modified>
</cp:coreProperties>
</file>