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A310238\Desktop\【2_14〆】公営企業に係る経営比較分析表（令和５年度決算）の分析等について（照会）\"/>
    </mc:Choice>
  </mc:AlternateContent>
  <xr:revisionPtr revIDLastSave="0" documentId="13_ncr:1_{77D928B3-DAC7-45ED-AB83-029E451800C7}" xr6:coauthVersionLast="36" xr6:coauthVersionMax="36" xr10:uidLastSave="{00000000-0000-0000-0000-000000000000}"/>
  <workbookProtection workbookAlgorithmName="SHA-512" workbookHashValue="e4dEZqjUFPmkg99/eJ76mHeUMK4weDu01LTXeyYclR5X7cfeeT1/OOnLd0MTr6MYe5Cpn+0UZSqyHt24gX7Dhg==" workbookSaltValue="TfbYhP5Cw4DqMU2WkoGzBg==" workbookSpinCount="100000" lockStructure="1"/>
  <bookViews>
    <workbookView xWindow="0" yWindow="0" windowWidth="23040" windowHeight="921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<sst xmlns="http://schemas.openxmlformats.org/spreadsheetml/2006/main" count="236" uniqueCount="118">
  <si>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</si>
  <si>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</si>
  <si>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</si>
  <si>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</si>
  <si>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</si>
  <si>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</si>
  <si>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</si>
  <si>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</si>
  <si>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</si>
  <si>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</si>
  <si>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</si>
  <si>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</si>
  <si>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</si>
  <si>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</si>
  <si>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</si>
  <si>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</si>
  <si>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</si>
  <si>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</si>
  <si>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</si>
  <si>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</si>
  <si>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</si>
  <si>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</si>
  <si>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</si>
  <si>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</si>
  <si>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</si>
  <si>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</si>
  <si>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</si>
  <si>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</si>
  <si>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</si>
  <si>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</si>
  <si>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</si>
  <si>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</si>
  <si>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</si>
  <si>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</si>
  <si>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</si>
  <si>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</si>
  <si>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</si>
  <si>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</si>
  <si>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</si>
  <si>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</si>
  <si>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</si>
  <si>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</si>
  <si>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</si>
  <si>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</si>
  <si>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</si>
  <si>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</si>
  <si>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</si>
  <si>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</si>
  <si>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</si>
  <si>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</si>
  <si>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</si>
  <si>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</si>
  <si>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</si>
  <si>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</si>
  <si>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</si>
  <si>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</si>
  <si>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</si>
  <si>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</si>
  <si>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</si>
  <si>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</si>
  <si>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</si>
  <si>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</si>
  <si>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</si>
  <si>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</si>
  <si>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</si>
  <si>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</si>
  <si>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</si>
  <si>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</si>
  <si>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</si>
  <si>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</si>
  <si>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</si>
  <si>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</si>
  <si>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</si>
  <si>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</si>
  <si>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</si>
  <si>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</si>
  <si>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</si>
  <si>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</si>
  <si>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</si>
  <si>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</si>
  <si>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</si>
  <si>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</si>
  <si>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</si>
  <si>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</si>
  <si>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</si>
  <si>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</si>
  <si>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</si>
  <si>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</si>
  <si>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</si>
  <si>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</si>
  <si>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</si>
  <si>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</si>
  <si>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</si>
  <si>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</si>
  <si>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</si>
  <si>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</si>
  <si>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</si>
  <si>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</si>
  <si>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</si>
  <si>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</si>
  <si>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</si>
  <si>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</si>
  <si>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</si>
  <si>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</si>
  <si>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</si>
  <si>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</si>
  <si>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</si>
  <si>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</si>
  <si>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</si>
  <si>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</si>
  <si>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</si>
  <si>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</si>
  <si>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</si>
  <si>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</si>
  <si>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</si>
  <si>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いるが、今後は地方債償還金の減少も見込まれ、徐々に改善される見通しである。また、更なる健全化を目指すため、使用料の見直しや水洗化の普及促進等を実施することで、利用効率を高める等、使用料収入を確保し、経営改善に努めることが必要である。
　2.老朽化の状況については、既に策定した最適整備構想に基づき、老朽化した施設の改修・更新等、機能強化を実施することで、安定した水質の確保と施設の低コスト化及び長寿命化を図り、施設への投資額の削減に努める。</t>
    <rPh sb="115" eb="116">
      <t>キン</t>
    </rPh>
    <rPh sb="120" eb="122">
      <t>ミコ</t>
    </rPh>
    <rPh sb="235" eb="236">
      <t>スデ</t>
    </rPh>
    <phoneticPr fontId="4"/>
  </si>
  <si>
    <t>・収益的収支比率において、令和5年度は令和6年度に地方公営企業会計へ移行するため、打切決算の影響を受けて使用料金の一部が未収となった事等により前年度に比べて約4pt減少した。
・経費回収率についても、上記の要因により前年度に比べて約3pt減少した。類似団体平均との比較においては、23.17pt下回っている。収益については使用料以外の収入に大きく依存しているため、経営の効率性を低下させる要因となっている。
・汚水処理原価については、長期的には若干の改善傾向にあるものの、類似団体と比較すると非常に高い推移となっている。経営規模に対し、地方債償還金の規模が大きく、利払いを含めた負担が収益を圧迫させていると考えられる。令和10年度以降、地方債償還金の減少に伴い、汚水処理原価についても減少していくものと思われる。
・施設利用率については近年ほぼ横ばいであるが、令和5年度は類似団体より上回っている。施設の稼働状況等を踏まえ、適切な施設規模を維持するとともに効率化についても検討する必要がある。
・水洗化率については、近年は横ばい傾向にあるものの、類似団体と比較しても高い数値を維持している。今後の使用料収入の増加を図るため、さらなる水洗化率の上昇を目指したい。</t>
    <rPh sb="1" eb="4">
      <t>シュウエキテキ</t>
    </rPh>
    <rPh sb="4" eb="6">
      <t>シュウシ</t>
    </rPh>
    <rPh sb="6" eb="8">
      <t>ヒリツ</t>
    </rPh>
    <rPh sb="13" eb="15">
      <t>レイワ</t>
    </rPh>
    <rPh sb="16" eb="18">
      <t>ネンド</t>
    </rPh>
    <rPh sb="19" eb="21">
      <t>レイワ</t>
    </rPh>
    <rPh sb="22" eb="24">
      <t>ネンド</t>
    </rPh>
    <rPh sb="25" eb="27">
      <t>チホウ</t>
    </rPh>
    <rPh sb="27" eb="29">
      <t>コウエイ</t>
    </rPh>
    <rPh sb="29" eb="31">
      <t>キギョウ</t>
    </rPh>
    <rPh sb="31" eb="33">
      <t>カイケイ</t>
    </rPh>
    <rPh sb="34" eb="36">
      <t>イコウ</t>
    </rPh>
    <rPh sb="41" eb="43">
      <t>ウチキ</t>
    </rPh>
    <rPh sb="43" eb="45">
      <t>ケッサン</t>
    </rPh>
    <rPh sb="46" eb="48">
      <t>エイキョウ</t>
    </rPh>
    <rPh sb="49" eb="50">
      <t>ウ</t>
    </rPh>
    <rPh sb="71" eb="74">
      <t>ゼンネンド</t>
    </rPh>
    <rPh sb="75" eb="76">
      <t>クラ</t>
    </rPh>
    <rPh sb="78" eb="79">
      <t>ヤク</t>
    </rPh>
    <rPh sb="82" eb="84">
      <t>ゲンショウ</t>
    </rPh>
    <rPh sb="100" eb="102">
      <t>ジョウキ</t>
    </rPh>
    <rPh sb="103" eb="105">
      <t>ヨウイン</t>
    </rPh>
    <rPh sb="108" eb="111">
      <t>ゼンネンド</t>
    </rPh>
    <rPh sb="112" eb="113">
      <t>クラ</t>
    </rPh>
    <rPh sb="115" eb="116">
      <t>ヤク</t>
    </rPh>
    <rPh sb="119" eb="121">
      <t>ゲンショウ</t>
    </rPh>
    <rPh sb="132" eb="134">
      <t>ヒカク</t>
    </rPh>
    <rPh sb="147" eb="149">
      <t>シタマワ</t>
    </rPh>
    <rPh sb="170" eb="171">
      <t>オオ</t>
    </rPh>
    <rPh sb="205" eb="207">
      <t>オスイ</t>
    </rPh>
    <rPh sb="207" eb="209">
      <t>ショリ</t>
    </rPh>
    <rPh sb="209" eb="211">
      <t>ゲンカ</t>
    </rPh>
    <rPh sb="217" eb="220">
      <t>チョウキテキ</t>
    </rPh>
    <rPh sb="222" eb="224">
      <t>ジャッカン</t>
    </rPh>
    <rPh sb="225" eb="227">
      <t>カイゼン</t>
    </rPh>
    <rPh sb="227" eb="229">
      <t>ケイコウ</t>
    </rPh>
    <rPh sb="236" eb="238">
      <t>ルイジ</t>
    </rPh>
    <rPh sb="238" eb="240">
      <t>ダンタイ</t>
    </rPh>
    <rPh sb="241" eb="243">
      <t>ヒカク</t>
    </rPh>
    <rPh sb="246" eb="248">
      <t>ヒジョウ</t>
    </rPh>
    <rPh sb="249" eb="250">
      <t>タカ</t>
    </rPh>
    <rPh sb="251" eb="253">
      <t>スイイ</t>
    </rPh>
    <rPh sb="260" eb="262">
      <t>ケイエイ</t>
    </rPh>
    <rPh sb="262" eb="264">
      <t>キボ</t>
    </rPh>
    <rPh sb="265" eb="266">
      <t>タイ</t>
    </rPh>
    <rPh sb="268" eb="271">
      <t>チホウサイ</t>
    </rPh>
    <rPh sb="271" eb="274">
      <t>ショウカンキン</t>
    </rPh>
    <rPh sb="275" eb="277">
      <t>キボ</t>
    </rPh>
    <rPh sb="278" eb="279">
      <t>オオ</t>
    </rPh>
    <rPh sb="282" eb="284">
      <t>リバラ</t>
    </rPh>
    <rPh sb="286" eb="287">
      <t>フク</t>
    </rPh>
    <rPh sb="289" eb="291">
      <t>フタン</t>
    </rPh>
    <rPh sb="292" eb="294">
      <t>シュウエキ</t>
    </rPh>
    <rPh sb="295" eb="297">
      <t>アッパク</t>
    </rPh>
    <rPh sb="303" eb="304">
      <t>カンガ</t>
    </rPh>
    <rPh sb="309" eb="311">
      <t>レイワ</t>
    </rPh>
    <rPh sb="313" eb="315">
      <t>ネンド</t>
    </rPh>
    <rPh sb="315" eb="317">
      <t>イコウ</t>
    </rPh>
    <rPh sb="318" eb="321">
      <t>チホウサイ</t>
    </rPh>
    <rPh sb="321" eb="323">
      <t>ショウカン</t>
    </rPh>
    <rPh sb="323" eb="324">
      <t>キン</t>
    </rPh>
    <rPh sb="325" eb="327">
      <t>ゲンショウ</t>
    </rPh>
    <rPh sb="328" eb="329">
      <t>トモナ</t>
    </rPh>
    <rPh sb="331" eb="333">
      <t>オスイ</t>
    </rPh>
    <rPh sb="333" eb="335">
      <t>ショリ</t>
    </rPh>
    <rPh sb="335" eb="337">
      <t>ゲンカ</t>
    </rPh>
    <rPh sb="342" eb="344">
      <t>ゲンショウ</t>
    </rPh>
    <rPh sb="351" eb="352">
      <t>オモ</t>
    </rPh>
    <rPh sb="358" eb="360">
      <t>シセツ</t>
    </rPh>
    <rPh sb="360" eb="362">
      <t>リヨウ</t>
    </rPh>
    <rPh sb="362" eb="363">
      <t>リツ</t>
    </rPh>
    <rPh sb="368" eb="370">
      <t>キンネン</t>
    </rPh>
    <rPh sb="372" eb="373">
      <t>ヨコ</t>
    </rPh>
    <rPh sb="380" eb="382">
      <t>レイワ</t>
    </rPh>
    <rPh sb="383" eb="385">
      <t>ネンド</t>
    </rPh>
    <rPh sb="386" eb="388">
      <t>ルイジ</t>
    </rPh>
    <rPh sb="388" eb="390">
      <t>ダンタイ</t>
    </rPh>
    <rPh sb="399" eb="401">
      <t>シセツ</t>
    </rPh>
    <rPh sb="402" eb="404">
      <t>カドウ</t>
    </rPh>
    <rPh sb="404" eb="406">
      <t>ジョウキョウ</t>
    </rPh>
    <rPh sb="406" eb="407">
      <t>トウ</t>
    </rPh>
    <rPh sb="408" eb="409">
      <t>フ</t>
    </rPh>
    <rPh sb="412" eb="414">
      <t>テキセツ</t>
    </rPh>
    <rPh sb="415" eb="417">
      <t>シセツ</t>
    </rPh>
    <rPh sb="417" eb="419">
      <t>キボ</t>
    </rPh>
    <rPh sb="420" eb="422">
      <t>イジ</t>
    </rPh>
    <rPh sb="428" eb="431">
      <t>コウリツカ</t>
    </rPh>
    <rPh sb="436" eb="438">
      <t>ケントウ</t>
    </rPh>
    <rPh sb="440" eb="442">
      <t>ヒツヨウ</t>
    </rPh>
    <rPh sb="448" eb="451">
      <t>スイセンカ</t>
    </rPh>
    <rPh sb="451" eb="452">
      <t>リツ</t>
    </rPh>
    <rPh sb="458" eb="460">
      <t>キンネン</t>
    </rPh>
    <rPh sb="461" eb="462">
      <t>ヨコ</t>
    </rPh>
    <rPh sb="464" eb="466">
      <t>ケイコウ</t>
    </rPh>
    <rPh sb="473" eb="475">
      <t>ルイジ</t>
    </rPh>
    <rPh sb="475" eb="477">
      <t>ダンタイ</t>
    </rPh>
    <rPh sb="478" eb="480">
      <t>ヒカク</t>
    </rPh>
    <rPh sb="483" eb="484">
      <t>タカ</t>
    </rPh>
    <rPh sb="485" eb="487">
      <t>スウチ</t>
    </rPh>
    <rPh sb="488" eb="490">
      <t>イジ</t>
    </rPh>
    <rPh sb="495" eb="497">
      <t>コンゴ</t>
    </rPh>
    <rPh sb="498" eb="501">
      <t>シヨウリョウ</t>
    </rPh>
    <rPh sb="501" eb="503">
      <t>シュウニュウ</t>
    </rPh>
    <rPh sb="504" eb="506">
      <t>ゾウカ</t>
    </rPh>
    <rPh sb="507" eb="508">
      <t>ハカ</t>
    </rPh>
    <rPh sb="516" eb="519">
      <t>スイセンカ</t>
    </rPh>
    <rPh sb="519" eb="520">
      <t>リツ</t>
    </rPh>
    <rPh sb="521" eb="523">
      <t>ジョウショウ</t>
    </rPh>
    <rPh sb="524" eb="526">
      <t>メザ</t>
    </rPh>
    <phoneticPr fontId="4"/>
  </si>
  <si>
    <t>　本町の農業集落排水施設は、供用開始から25年以上経過している施設もあり、特に機械・電気設備については老朽化による機能低下等、施設の運営管理に懸念があった。このため、ライフサイクルコストの低減や今後の維持管理にかかる経費の平準化を目的として、平成25～26年度に施設の機能診断及び最適整備構想の策定に取り組み、この結果で早急な改善を要すと判断した施設等について、平成29年度から令和元年度にかけて改修工事を実施し、現在のところ順調に稼働している。
　今後も計画的な維持管理に努め、施設の低コスト化及び長寿命化を図りたい。</t>
    <rPh sb="71" eb="73">
      <t>ケネン</t>
    </rPh>
    <rPh sb="189" eb="191">
      <t>レイワ</t>
    </rPh>
    <rPh sb="191" eb="192">
      <t>ガン</t>
    </rPh>
    <rPh sb="192" eb="194">
      <t>ネンド</t>
    </rPh>
    <rPh sb="198" eb="200">
      <t>カイシュウ</t>
    </rPh>
    <rPh sb="200" eb="202">
      <t>コウジ</t>
    </rPh>
    <rPh sb="203" eb="205">
      <t>ジッシ</t>
    </rPh>
    <rPh sb="207" eb="209">
      <t>ゲンザイ</t>
    </rPh>
    <rPh sb="213" eb="215">
      <t>ジュンチョウ</t>
    </rPh>
    <rPh sb="216" eb="218">
      <t>カドウ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</si>
</sst>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B7-47E5-9BAE-DACA8E4F5E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FBB7-47E5-9BAE-DACA8E4F5E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47.14</c:v>
                </c:pt>
                <c:pt idx="1">
                  <c:v>49.53</c:v>
                </c:pt>
                <c:pt idx="2">
                  <c:v>48.6</c:v>
                </c:pt>
                <c:pt idx="3">
                  <c:v>47.27</c:v>
                </c:pt>
                <c:pt idx="4">
                  <c:v>47.4</c:v>
                </c:pt>
              </c:numCache>
            </c:numRef>
          </c:val>
          <c:extLst>
            <c:ext xmlns:c16="http://schemas.microsoft.com/office/drawing/2014/chart" uri="{C3380CC4-5D6E-409C-BE32-E72D297353CC}">
              <c16:uniqueId val="{00000000-FD7D-4DFB-9621-4FA28003AF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FD7D-4DFB-9621-4FA28003AF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87.67</c:v>
                </c:pt>
                <c:pt idx="1">
                  <c:v>88.12</c:v>
                </c:pt>
                <c:pt idx="2">
                  <c:v>88.08</c:v>
                </c:pt>
                <c:pt idx="3">
                  <c:v>87.23</c:v>
                </c:pt>
                <c:pt idx="4">
                  <c:v>87.68</c:v>
                </c:pt>
              </c:numCache>
            </c:numRef>
          </c:val>
          <c:extLst>
            <c:ext xmlns:c16="http://schemas.microsoft.com/office/drawing/2014/chart" uri="{C3380CC4-5D6E-409C-BE32-E72D297353CC}">
              <c16:uniqueId val="{00000000-6D5E-4F2A-8B81-80A150C56CB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6D5E-4F2A-8B81-80A150C56CB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53.33</c:v>
                </c:pt>
                <c:pt idx="1">
                  <c:v>59.76</c:v>
                </c:pt>
                <c:pt idx="2">
                  <c:v>59.46</c:v>
                </c:pt>
                <c:pt idx="3">
                  <c:v>59.36</c:v>
                </c:pt>
                <c:pt idx="4">
                  <c:v>55.39</c:v>
                </c:pt>
              </c:numCache>
            </c:numRef>
          </c:val>
          <c:extLst>
            <c:ext xmlns:c16="http://schemas.microsoft.com/office/drawing/2014/chart" uri="{C3380CC4-5D6E-409C-BE32-E72D297353CC}">
              <c16:uniqueId val="{00000000-370A-43E3-A750-AAE30925433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0A-43E3-A750-AAE30925433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B-4744-8DA3-B889F8461D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B-4744-8DA3-B889F8461D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FF-40A4-A2AF-3700410949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FF-40A4-A2AF-3700410949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9B-43D3-B389-16BB1ADBED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9B-43D3-B389-16BB1ADBED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3B-4B16-8499-2B2F0C698D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3B-4B16-8499-2B2F0C698D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3263.47</c:v>
                </c:pt>
                <c:pt idx="1">
                  <c:v>2825.89</c:v>
                </c:pt>
                <c:pt idx="2">
                  <c:v>2639.27</c:v>
                </c:pt>
                <c:pt idx="3">
                  <c:v>2431.08</c:v>
                </c:pt>
                <c:pt idx="4">
                  <c:v>2359.42</c:v>
                </c:pt>
              </c:numCache>
            </c:numRef>
          </c:val>
          <c:extLst>
            <c:ext xmlns:c16="http://schemas.microsoft.com/office/drawing/2014/chart" uri="{C3380CC4-5D6E-409C-BE32-E72D297353CC}">
              <c16:uniqueId val="{00000000-7F18-4FEF-A951-0A5315E2A6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F18-4FEF-A951-0A5315E2A6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26.62</c:v>
                </c:pt>
                <c:pt idx="1">
                  <c:v>33.229999999999997</c:v>
                </c:pt>
                <c:pt idx="2">
                  <c:v>31.96</c:v>
                </c:pt>
                <c:pt idx="3">
                  <c:v>31.34</c:v>
                </c:pt>
                <c:pt idx="4">
                  <c:v>28.88</c:v>
                </c:pt>
              </c:numCache>
            </c:numRef>
          </c:val>
          <c:extLst>
            <c:ext xmlns:c16="http://schemas.microsoft.com/office/drawing/2014/chart" uri="{C3380CC4-5D6E-409C-BE32-E72D297353CC}">
              <c16:uniqueId val="{00000000-8D16-4CE4-A31A-5F59F6613A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8D16-4CE4-A31A-5F59F6613A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511.13</c:v>
                </c:pt>
                <c:pt idx="1">
                  <c:v>413.47</c:v>
                </c:pt>
                <c:pt idx="2">
                  <c:v>430.6</c:v>
                </c:pt>
                <c:pt idx="3">
                  <c:v>440.92</c:v>
                </c:pt>
                <c:pt idx="4">
                  <c:v>440.29</c:v>
                </c:pt>
              </c:numCache>
            </c:numRef>
          </c:val>
          <c:extLst>
            <c:ext xmlns:c16="http://schemas.microsoft.com/office/drawing/2014/chart" uri="{C3380CC4-5D6E-409C-BE32-E72D297353CC}">
              <c16:uniqueId val="{00000000-C880-470D-9C46-01897D6F1A3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880-470D-9C46-01897D6F1A3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愛南町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19038</v>
      </c>
      <c r="AM8" s="44"/>
      <c r="AN8" s="44"/>
      <c r="AO8" s="44"/>
      <c r="AP8" s="44"/>
      <c r="AQ8" s="44"/>
      <c r="AR8" s="44"/>
      <c r="AS8" s="44"/>
      <c r="AT8" s="45">
        <f>データ!T6</f>
        <v>238.94</v>
      </c>
      <c r="AU8" s="45"/>
      <c r="AV8" s="45"/>
      <c r="AW8" s="45"/>
      <c r="AX8" s="45"/>
      <c r="AY8" s="45"/>
      <c r="AZ8" s="45"/>
      <c r="BA8" s="45"/>
      <c r="BB8" s="45">
        <f>データ!U6</f>
        <v>79.680000000000007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8.3000000000000007</v>
      </c>
      <c r="Q10" s="45"/>
      <c r="R10" s="45"/>
      <c r="S10" s="45"/>
      <c r="T10" s="45"/>
      <c r="U10" s="45"/>
      <c r="V10" s="45"/>
      <c r="W10" s="45">
        <f>データ!Q6</f>
        <v>94.32</v>
      </c>
      <c r="X10" s="45"/>
      <c r="Y10" s="45"/>
      <c r="Z10" s="45"/>
      <c r="AA10" s="45"/>
      <c r="AB10" s="45"/>
      <c r="AC10" s="45"/>
      <c r="AD10" s="44">
        <f>データ!R6</f>
        <v>2620</v>
      </c>
      <c r="AE10" s="44"/>
      <c r="AF10" s="44"/>
      <c r="AG10" s="44"/>
      <c r="AH10" s="44"/>
      <c r="AI10" s="44"/>
      <c r="AJ10" s="44"/>
      <c r="AK10" s="2"/>
      <c r="AL10" s="44">
        <f>データ!V6</f>
        <v>1567</v>
      </c>
      <c r="AM10" s="44"/>
      <c r="AN10" s="44"/>
      <c r="AO10" s="44"/>
      <c r="AP10" s="44"/>
      <c r="AQ10" s="44"/>
      <c r="AR10" s="44"/>
      <c r="AS10" s="44"/>
      <c r="AT10" s="45">
        <f>データ!W6</f>
        <v>0.74</v>
      </c>
      <c r="AU10" s="45"/>
      <c r="AV10" s="45"/>
      <c r="AW10" s="45"/>
      <c r="AX10" s="45"/>
      <c r="AY10" s="45"/>
      <c r="AZ10" s="45"/>
      <c r="BA10" s="45"/>
      <c r="BB10" s="45">
        <f>データ!X6</f>
        <v>2117.5700000000002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ImKHlYUy9MFh+NE0O9RuE+SlqFyjoH+t8FPVkgEkik1CdzqyBVq5xCbpjt/J+Ya+Qqsd64JdRa/1zaiL3LfLg==" saltValue="qeJ2IRlbIceTM++I77AH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385069</v>
      </c>
      <c r="D6" s="19">
        <f t="shared" si="3"/>
        <v>47</v>
      </c>
      <c r="E6" s="19">
        <f t="shared" si="3"/>
        <v>17</v>
      </c>
      <c r="F6" s="19">
        <f t="shared" si="3"/>
        <v>5</v>
      </c>
      <c r="G6" s="19">
        <f t="shared" si="3"/>
        <v>0</v>
      </c>
      <c r="H6" s="19" t="str">
        <f t="shared" si="3"/>
        <v>愛媛県　愛南町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8.3000000000000007</v>
      </c>
      <c r="Q6" s="20">
        <f t="shared" si="3"/>
        <v>94.32</v>
      </c>
      <c r="R6" s="20">
        <f t="shared" si="3"/>
        <v>2620</v>
      </c>
      <c r="S6" s="20">
        <f t="shared" si="3"/>
        <v>19038</v>
      </c>
      <c r="T6" s="20">
        <f t="shared" si="3"/>
        <v>238.94</v>
      </c>
      <c r="U6" s="20">
        <f t="shared" si="3"/>
        <v>79.680000000000007</v>
      </c>
      <c r="V6" s="20">
        <f t="shared" si="3"/>
        <v>1567</v>
      </c>
      <c r="W6" s="20">
        <f t="shared" si="3"/>
        <v>0.74</v>
      </c>
      <c r="X6" s="20">
        <f t="shared" si="3"/>
        <v>2117.5700000000002</v>
      </c>
      <c r="Y6" s="21">
        <f>IF(Y7="",NA(),Y7)</f>
        <v>53.33</v>
      </c>
      <c r="Z6" s="21">
        <f t="shared" ref="Z6:AH6" si="4">IF(Z7="",NA(),Z7)</f>
        <v>59.76</v>
      </c>
      <c r="AA6" s="21">
        <f t="shared" si="4"/>
        <v>59.46</v>
      </c>
      <c r="AB6" s="21">
        <f t="shared" si="4"/>
        <v>59.36</v>
      </c>
      <c r="AC6" s="21">
        <f t="shared" si="4"/>
        <v>55.39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3263.47</v>
      </c>
      <c r="BG6" s="21">
        <f t="shared" ref="BG6:BO6" si="7">IF(BG7="",NA(),BG7)</f>
        <v>2825.89</v>
      </c>
      <c r="BH6" s="21">
        <f t="shared" si="7"/>
        <v>2639.27</v>
      </c>
      <c r="BI6" s="21">
        <f t="shared" si="7"/>
        <v>2431.08</v>
      </c>
      <c r="BJ6" s="21">
        <f t="shared" si="7"/>
        <v>2359.42</v>
      </c>
      <c r="BK6" s="21">
        <f t="shared" si="7"/>
        <v>826.83</v>
      </c>
      <c r="BL6" s="21">
        <f t="shared" si="7"/>
        <v>867.83</v>
      </c>
      <c r="BM6" s="21">
        <f t="shared" si="7"/>
        <v>791.76</v>
      </c>
      <c r="BN6" s="21">
        <f t="shared" si="7"/>
        <v>900.82</v>
      </c>
      <c r="BO6" s="21">
        <f t="shared" si="7"/>
        <v>839.21</v>
      </c>
      <c r="BP6" s="20" t="str">
        <f>IF(BP7="","",IF(BP7="-","【-】","【"&amp;SUBSTITUTE(TEXT(BP7,"#,##0.00"),"-","△")&amp;"】"))</f>
        <v>【785.10】</v>
      </c>
      <c r="BQ6" s="21">
        <f>IF(BQ7="",NA(),BQ7)</f>
        <v>26.62</v>
      </c>
      <c r="BR6" s="21">
        <f t="shared" ref="BR6:BZ6" si="8">IF(BR7="",NA(),BR7)</f>
        <v>33.229999999999997</v>
      </c>
      <c r="BS6" s="21">
        <f t="shared" si="8"/>
        <v>31.96</v>
      </c>
      <c r="BT6" s="21">
        <f t="shared" si="8"/>
        <v>31.34</v>
      </c>
      <c r="BU6" s="21">
        <f t="shared" si="8"/>
        <v>28.88</v>
      </c>
      <c r="BV6" s="21">
        <f t="shared" si="8"/>
        <v>57.31</v>
      </c>
      <c r="BW6" s="21">
        <f t="shared" si="8"/>
        <v>57.08</v>
      </c>
      <c r="BX6" s="21">
        <f t="shared" si="8"/>
        <v>56.26</v>
      </c>
      <c r="BY6" s="21">
        <f t="shared" si="8"/>
        <v>52.94</v>
      </c>
      <c r="BZ6" s="21">
        <f t="shared" si="8"/>
        <v>52.05</v>
      </c>
      <c r="CA6" s="20" t="str">
        <f>IF(CA7="","",IF(CA7="-","【-】","【"&amp;SUBSTITUTE(TEXT(CA7,"#,##0.00"),"-","△")&amp;"】"))</f>
        <v>【56.93】</v>
      </c>
      <c r="CB6" s="21">
        <f>IF(CB7="",NA(),CB7)</f>
        <v>511.13</v>
      </c>
      <c r="CC6" s="21">
        <f t="shared" ref="CC6:CK6" si="9">IF(CC7="",NA(),CC7)</f>
        <v>413.47</v>
      </c>
      <c r="CD6" s="21">
        <f t="shared" si="9"/>
        <v>430.6</v>
      </c>
      <c r="CE6" s="21">
        <f t="shared" si="9"/>
        <v>440.92</v>
      </c>
      <c r="CF6" s="21">
        <f t="shared" si="9"/>
        <v>440.29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47.14</v>
      </c>
      <c r="CN6" s="21">
        <f t="shared" ref="CN6:CV6" si="10">IF(CN7="",NA(),CN7)</f>
        <v>49.53</v>
      </c>
      <c r="CO6" s="21">
        <f t="shared" si="10"/>
        <v>48.6</v>
      </c>
      <c r="CP6" s="21">
        <f t="shared" si="10"/>
        <v>47.27</v>
      </c>
      <c r="CQ6" s="21">
        <f t="shared" si="10"/>
        <v>47.4</v>
      </c>
      <c r="CR6" s="21">
        <f t="shared" si="10"/>
        <v>50.14</v>
      </c>
      <c r="CS6" s="21">
        <f t="shared" si="10"/>
        <v>54.83</v>
      </c>
      <c r="CT6" s="21">
        <f t="shared" si="10"/>
        <v>66.53</v>
      </c>
      <c r="CU6" s="21">
        <f t="shared" si="10"/>
        <v>52.35</v>
      </c>
      <c r="CV6" s="21">
        <f t="shared" si="10"/>
        <v>46.25</v>
      </c>
      <c r="CW6" s="20" t="str">
        <f>IF(CW7="","",IF(CW7="-","【-】","【"&amp;SUBSTITUTE(TEXT(CW7,"#,##0.00"),"-","△")&amp;"】"))</f>
        <v>【49.87】</v>
      </c>
      <c r="CX6" s="21">
        <f>IF(CX7="",NA(),CX7)</f>
        <v>87.67</v>
      </c>
      <c r="CY6" s="21">
        <f t="shared" ref="CY6:DG6" si="11">IF(CY7="",NA(),CY7)</f>
        <v>88.12</v>
      </c>
      <c r="CZ6" s="21">
        <f t="shared" si="11"/>
        <v>88.08</v>
      </c>
      <c r="DA6" s="21">
        <f t="shared" si="11"/>
        <v>87.23</v>
      </c>
      <c r="DB6" s="21">
        <f t="shared" si="11"/>
        <v>87.68</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385069</v>
      </c>
      <c r="D7" s="23">
        <v>47</v>
      </c>
      <c r="E7" s="23">
        <v>17</v>
      </c>
      <c r="F7" s="23">
        <v>5</v>
      </c>
      <c r="G7" s="23">
        <v>0</v>
      </c>
      <c r="H7" s="23" t="s">
        <v>97</v>
      </c>
      <c r="I7" s="23" t="s">
        <v>98</v>
      </c>
      <c r="J7" s="23" t="s">
        <v>99</v>
      </c>
      <c r="K7" s="23" t="s">
        <v>100</v>
      </c>
      <c r="L7" s="23" t="s">
        <v>101</v>
      </c>
      <c r="M7" s="23" t="s">
        <v>102</v>
      </c>
      <c r="N7" s="24" t="s">
        <v>103</v>
      </c>
      <c r="O7" s="24" t="s">
        <v>104</v>
      </c>
      <c r="P7" s="24">
        <v>8.3000000000000007</v>
      </c>
      <c r="Q7" s="24">
        <v>94.32</v>
      </c>
      <c r="R7" s="24">
        <v>2620</v>
      </c>
      <c r="S7" s="24">
        <v>19038</v>
      </c>
      <c r="T7" s="24">
        <v>238.94</v>
      </c>
      <c r="U7" s="24">
        <v>79.680000000000007</v>
      </c>
      <c r="V7" s="24">
        <v>1567</v>
      </c>
      <c r="W7" s="24">
        <v>0.74</v>
      </c>
      <c r="X7" s="24">
        <v>2117.5700000000002</v>
      </c>
      <c r="Y7" s="24">
        <v>53.33</v>
      </c>
      <c r="Z7" s="24">
        <v>59.76</v>
      </c>
      <c r="AA7" s="24">
        <v>59.46</v>
      </c>
      <c r="AB7" s="24">
        <v>59.36</v>
      </c>
      <c r="AC7" s="24">
        <v>55.39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3263.47</v>
      </c>
      <c r="BG7" s="24">
        <v>2825.89</v>
      </c>
      <c r="BH7" s="24">
        <v>2639.27</v>
      </c>
      <c r="BI7" s="24">
        <v>2431.08</v>
      </c>
      <c r="BJ7" s="24">
        <v>2359.42</v>
      </c>
      <c r="BK7" s="24">
        <v>826.83</v>
      </c>
      <c r="BL7" s="24">
        <v>867.83</v>
      </c>
      <c r="BM7" s="24">
        <v>791.76</v>
      </c>
      <c r="BN7" s="24">
        <v>900.82</v>
      </c>
      <c r="BO7" s="24">
        <v>839.21</v>
      </c>
      <c r="BP7" s="24">
        <v>785.1</v>
      </c>
      <c r="BQ7" s="24">
        <v>26.62</v>
      </c>
      <c r="BR7" s="24">
        <v>33.229999999999997</v>
      </c>
      <c r="BS7" s="24">
        <v>31.96</v>
      </c>
      <c r="BT7" s="24">
        <v>31.34</v>
      </c>
      <c r="BU7" s="24">
        <v>28.88</v>
      </c>
      <c r="BV7" s="24">
        <v>57.31</v>
      </c>
      <c r="BW7" s="24">
        <v>57.08</v>
      </c>
      <c r="BX7" s="24">
        <v>56.26</v>
      </c>
      <c r="BY7" s="24">
        <v>52.94</v>
      </c>
      <c r="BZ7" s="24">
        <v>52.05</v>
      </c>
      <c r="CA7" s="24">
        <v>56.93</v>
      </c>
      <c r="CB7" s="24">
        <v>511.13</v>
      </c>
      <c r="CC7" s="24">
        <v>413.47</v>
      </c>
      <c r="CD7" s="24">
        <v>430.6</v>
      </c>
      <c r="CE7" s="24">
        <v>440.92</v>
      </c>
      <c r="CF7" s="24">
        <v>440.29</v>
      </c>
      <c r="CG7" s="24">
        <v>273.52</v>
      </c>
      <c r="CH7" s="24">
        <v>274.99</v>
      </c>
      <c r="CI7" s="24">
        <v>282.08999999999997</v>
      </c>
      <c r="CJ7" s="24">
        <v>303.27999999999997</v>
      </c>
      <c r="CK7" s="24">
        <v>301.86</v>
      </c>
      <c r="CL7" s="24">
        <v>271.14999999999998</v>
      </c>
      <c r="CM7" s="24">
        <v>47.14</v>
      </c>
      <c r="CN7" s="24">
        <v>49.53</v>
      </c>
      <c r="CO7" s="24">
        <v>48.6</v>
      </c>
      <c r="CP7" s="24">
        <v>47.27</v>
      </c>
      <c r="CQ7" s="24">
        <v>47.4</v>
      </c>
      <c r="CR7" s="24">
        <v>50.14</v>
      </c>
      <c r="CS7" s="24">
        <v>54.83</v>
      </c>
      <c r="CT7" s="24">
        <v>66.53</v>
      </c>
      <c r="CU7" s="24">
        <v>52.35</v>
      </c>
      <c r="CV7" s="24">
        <v>46.25</v>
      </c>
      <c r="CW7" s="24">
        <v>49.87</v>
      </c>
      <c r="CX7" s="24">
        <v>87.67</v>
      </c>
      <c r="CY7" s="24">
        <v>88.12</v>
      </c>
      <c r="CZ7" s="24">
        <v>88.08</v>
      </c>
      <c r="DA7" s="24">
        <v>87.23</v>
      </c>
      <c r="DB7" s="24">
        <v>87.68</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2025-02-13T07:08:23Z</cp:lastPrinted>
  <dcterms:created xsi:type="dcterms:W3CDTF">2025-01-24T07:36:19Z</dcterms:created>
  <dcterms:modified xsi:type="dcterms:W3CDTF">2025-02-13T09:14:17Z</dcterms:modified>
  <cp:category/>
</cp:coreProperties>
</file>