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mikami-yuta\デスクトップ\"/>
    </mc:Choice>
  </mc:AlternateContent>
  <workbookProtection workbookAlgorithmName="SHA-512" workbookHashValue="qmB2hXfNL9gaukxjGvryuHAE+WvgU2qvczjjx/m2Ws01cuEssTLi9NgVkVraTAv/yTKTLXWEYrxHrDQVLbBYtA==" workbookSaltValue="tlitFyDJzcZ3Hwt3eSprI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<sst xmlns="http://schemas.openxmlformats.org/spreadsheetml/2006/main" count="247" uniqueCount="119">
  <si>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</si>
  <si>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</si>
  <si>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</si>
  <si>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</si>
  <si>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</si>
  <si>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</si>
  <si>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</si>
  <si>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</si>
  <si>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</si>
  <si>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</si>
  <si>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</si>
  <si>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</si>
  <si>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</si>
  <si>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</si>
  <si>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</si>
  <si>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</si>
  <si>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</si>
  <si>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</si>
  <si>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</si>
  <si>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</si>
  <si>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</si>
  <si>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</si>
  <si>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</si>
  <si>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</si>
  <si>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</si>
  <si>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</si>
  <si>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</si>
  <si>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</si>
  <si>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</si>
  <si>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</si>
  <si>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</si>
  <si>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</si>
  <si>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</si>
  <si>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</si>
  <si>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</si>
  <si>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</si>
  <si>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</si>
  <si>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</si>
  <si>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</si>
  <si>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</si>
  <si>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</si>
  <si>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</si>
  <si>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</si>
  <si>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</si>
  <si>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</si>
  <si>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</si>
  <si>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</si>
  <si>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</si>
  <si>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</si>
  <si>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</si>
  <si>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</si>
  <si>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</si>
  <si>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</si>
  <si>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</si>
  <si>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</si>
  <si>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</si>
  <si>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</si>
  <si>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</si>
  <si>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</si>
  <si>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</si>
  <si>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</si>
  <si>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</si>
  <si>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</si>
  <si>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</si>
  <si>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</si>
  <si>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</si>
  <si>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</si>
  <si>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</si>
  <si>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</si>
  <si>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</si>
  <si>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</si>
  <si>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</si>
  <si>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</si>
  <si>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</si>
  <si>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</si>
  <si>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</si>
  <si>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</si>
  <si>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</si>
  <si>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</si>
  <si>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</si>
  <si>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</si>
  <si>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</si>
  <si>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</si>
  <si>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</si>
  <si>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</si>
  <si>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</si>
  <si>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</si>
  <si>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</si>
  <si>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</si>
  <si>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</si>
  <si>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</si>
  <si>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</si>
  <si>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</si>
  <si>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</si>
  <si>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</si>
  <si>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</si>
  <si>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</si>
  <si>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</si>
  <si>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</si>
  <si>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</si>
  <si>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</si>
  <si>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</si>
  <si>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</si>
  <si>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</si>
  <si>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</si>
  <si>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</si>
  <si>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</si>
  <si>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</si>
  <si>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</si>
  <si>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</si>
  <si>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</si>
  <si>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</si>
  <si>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</si>
  <si>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</si>
  <si>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</si>
  <si>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</si>
  <si>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施設の更新について耐用年数（30年）が未経過のため、実施する予定はない。　　　　　　　　　　　　　　今後、将来の更新計画を検討していく必要がある。</t>
    <rPh sb="1" eb="3">
      <t>シセツ</t>
    </rPh>
    <rPh sb="4" eb="6">
      <t>コウシン</t>
    </rPh>
    <rPh sb="10" eb="14">
      <t>タイヨウネンスウ</t>
    </rPh>
    <rPh sb="17" eb="18">
      <t>ネン</t>
    </rPh>
    <rPh sb="20" eb="23">
      <t>ミケイカ</t>
    </rPh>
    <rPh sb="27" eb="29">
      <t>ジッシ</t>
    </rPh>
    <rPh sb="31" eb="33">
      <t>ヨテイ</t>
    </rPh>
    <rPh sb="51" eb="53">
      <t>コンゴ</t>
    </rPh>
    <rPh sb="54" eb="56">
      <t>ショウライ</t>
    </rPh>
    <rPh sb="57" eb="61">
      <t>コウシンケイカク</t>
    </rPh>
    <rPh sb="62" eb="64">
      <t>ケントウ</t>
    </rPh>
    <rPh sb="68" eb="70">
      <t>ヒツヨウ</t>
    </rPh>
    <phoneticPr fontId="4"/>
  </si>
  <si>
    <t>　浄化槽事業については、公共下水道や農業集落排水事業に比べて少人数世帯が多く、工場などの大口使用者が少ないため、料金収入の増加も見込めない状況である。整備事業についても平成20年度に終了しており、水洗化率も94.19％と高水準を維持している。収益的収支については、大部分を一般会計からの繰入金に頼っている状況であるため、料金改定の検討、経費削減と未接続世帯減少に向けて取り組んでいきたい。</t>
    <rPh sb="1" eb="4">
      <t>ジョウカソウ</t>
    </rPh>
    <rPh sb="4" eb="6">
      <t>ジギョウ</t>
    </rPh>
    <rPh sb="12" eb="17">
      <t>コウキョウゲスイドウ</t>
    </rPh>
    <rPh sb="18" eb="22">
      <t>ノウギョウシュウラク</t>
    </rPh>
    <rPh sb="22" eb="24">
      <t>ハイスイ</t>
    </rPh>
    <rPh sb="24" eb="26">
      <t>ジギョウ</t>
    </rPh>
    <rPh sb="27" eb="28">
      <t>クラ</t>
    </rPh>
    <rPh sb="30" eb="33">
      <t>ショウニンズウ</t>
    </rPh>
    <rPh sb="33" eb="35">
      <t>セタイ</t>
    </rPh>
    <rPh sb="36" eb="37">
      <t>オオ</t>
    </rPh>
    <rPh sb="39" eb="41">
      <t>コウジョウ</t>
    </rPh>
    <rPh sb="44" eb="46">
      <t>オオクチ</t>
    </rPh>
    <rPh sb="46" eb="49">
      <t>シヨウシャ</t>
    </rPh>
    <rPh sb="50" eb="51">
      <t>スク</t>
    </rPh>
    <rPh sb="56" eb="60">
      <t>リョウキンシュウニュウ</t>
    </rPh>
    <rPh sb="61" eb="63">
      <t>ゾウカ</t>
    </rPh>
    <rPh sb="64" eb="66">
      <t>ミコ</t>
    </rPh>
    <rPh sb="69" eb="71">
      <t>ジョウキョウ</t>
    </rPh>
    <rPh sb="75" eb="79">
      <t>セイビジギョウ</t>
    </rPh>
    <rPh sb="84" eb="86">
      <t>ヘイセイ</t>
    </rPh>
    <rPh sb="88" eb="89">
      <t>ネン</t>
    </rPh>
    <rPh sb="89" eb="90">
      <t>ド</t>
    </rPh>
    <rPh sb="91" eb="93">
      <t>シュウリョウ</t>
    </rPh>
    <rPh sb="98" eb="102">
      <t>スイセンカリツ</t>
    </rPh>
    <rPh sb="110" eb="113">
      <t>コウスイジュン</t>
    </rPh>
    <rPh sb="114" eb="116">
      <t>イジ</t>
    </rPh>
    <rPh sb="121" eb="123">
      <t>シュウエキ</t>
    </rPh>
    <rPh sb="123" eb="124">
      <t>テキ</t>
    </rPh>
    <rPh sb="124" eb="126">
      <t>シュウシ</t>
    </rPh>
    <rPh sb="132" eb="135">
      <t>ダイブブン</t>
    </rPh>
    <rPh sb="136" eb="140">
      <t>イッパンカイケイ</t>
    </rPh>
    <rPh sb="143" eb="146">
      <t>クリイレキン</t>
    </rPh>
    <rPh sb="147" eb="148">
      <t>タヨ</t>
    </rPh>
    <rPh sb="152" eb="154">
      <t>ジョウキョウ</t>
    </rPh>
    <rPh sb="160" eb="164">
      <t>リョウキンカイテイ</t>
    </rPh>
    <rPh sb="165" eb="167">
      <t>ケントウ</t>
    </rPh>
    <rPh sb="168" eb="172">
      <t>ケイヒサクゲン</t>
    </rPh>
    <rPh sb="173" eb="176">
      <t>ミセツゾク</t>
    </rPh>
    <rPh sb="176" eb="178">
      <t>セタイ</t>
    </rPh>
    <rPh sb="178" eb="180">
      <t>ゲンショウ</t>
    </rPh>
    <rPh sb="181" eb="182">
      <t>ム</t>
    </rPh>
    <rPh sb="184" eb="185">
      <t>ト</t>
    </rPh>
    <rPh sb="186" eb="187">
      <t>ク</t>
    </rPh>
    <phoneticPr fontId="4"/>
  </si>
  <si>
    <t>　会計規模が小さいため故障修繕費用などの短期的な費用上昇の影響を受けやすいことや打切り決算であることを前提に分析していく。　　　　　　　　　　　　　　　　　　　　　①【収益的収支比率】については、昨年度に比べ大幅に増加している。一般会計からの繰入金によって施設の維持管理や地方償還金を補っている状況である。今後は、料金改定及び経費の削減を検討していく。　　　　　　　　　　　　　　　　　　　　　　　　②と③については、法非適用のため該当しない。　　　④【企業債残高対事業規模比率】については、全国や類似団体の平均値とほぼ同等となっているが、今後使用料収入の改定等を考えていく。　　　　　　⑤【経費回収率】については、前年度に比べ大幅に増加している。一般会計からの繰入金によって施設の維持管理や地方債償還金を補っている状況である。今後は、料金改定及び経費の削減を検討していく。　　　　　　　　　　　　　　　　　　　　　　　　　　　　　　　　　　　　⑥【汚水処理原価】については、前年度に比べ350.05円減少している。委託料等の維持管理費が減少したことによるものである。　　　　　　　　　　　　　　　　　　　⑦【施設利用率】については、35.56％と全国や類似団体の平均値より低いのは、区域内人口が減少した為である。今後、浄化槽が遊休状態にならないように注意していく。　　　　　　　　　　　　　　⑧【水洗化率】については、94.19％と高水準を維持しているため、今後も未接続減少に向けて取り組んでいく。</t>
    <rPh sb="1" eb="5">
      <t>カイケイキボ</t>
    </rPh>
    <rPh sb="6" eb="7">
      <t>チイ</t>
    </rPh>
    <rPh sb="11" eb="13">
      <t>コショウ</t>
    </rPh>
    <rPh sb="13" eb="17">
      <t>シュウゼンヒヨウ</t>
    </rPh>
    <rPh sb="20" eb="23">
      <t>タンキテキ</t>
    </rPh>
    <rPh sb="24" eb="26">
      <t>ヒヨウ</t>
    </rPh>
    <rPh sb="26" eb="28">
      <t>ジョウショウ</t>
    </rPh>
    <rPh sb="29" eb="31">
      <t>エイキョウ</t>
    </rPh>
    <rPh sb="32" eb="33">
      <t>ウ</t>
    </rPh>
    <rPh sb="40" eb="42">
      <t>ウチキ</t>
    </rPh>
    <rPh sb="43" eb="45">
      <t>ケッサン</t>
    </rPh>
    <rPh sb="51" eb="53">
      <t>ゼンテイ</t>
    </rPh>
    <rPh sb="54" eb="56">
      <t>ブンセキ</t>
    </rPh>
    <rPh sb="84" eb="87">
      <t>シュウエキテキ</t>
    </rPh>
    <rPh sb="87" eb="89">
      <t>シュウシ</t>
    </rPh>
    <rPh sb="89" eb="91">
      <t>ヒリツ</t>
    </rPh>
    <rPh sb="98" eb="101">
      <t>サクネンド</t>
    </rPh>
    <rPh sb="102" eb="103">
      <t>クラ</t>
    </rPh>
    <rPh sb="104" eb="106">
      <t>オオハバ</t>
    </rPh>
    <rPh sb="107" eb="109">
      <t>ゾウカ</t>
    </rPh>
    <rPh sb="114" eb="118">
      <t>イッパンカイケイ</t>
    </rPh>
    <rPh sb="121" eb="124">
      <t>クリイレキン</t>
    </rPh>
    <rPh sb="128" eb="130">
      <t>シセツ</t>
    </rPh>
    <rPh sb="131" eb="135">
      <t>イジカンリ</t>
    </rPh>
    <rPh sb="136" eb="141">
      <t>チホウショウカンキン</t>
    </rPh>
    <rPh sb="142" eb="143">
      <t>オギナ</t>
    </rPh>
    <rPh sb="147" eb="149">
      <t>ジョウキョウ</t>
    </rPh>
    <rPh sb="153" eb="155">
      <t>コンゴ</t>
    </rPh>
    <rPh sb="157" eb="161">
      <t>リョウキ</t>
    </rPh>
    <rPh sb="161" eb="162">
      <t>オヨ</t>
    </rPh>
    <rPh sb="163" eb="165">
      <t>ケイヒ</t>
    </rPh>
    <rPh sb="166" eb="168">
      <t>サクゲン</t>
    </rPh>
    <rPh sb="169" eb="171">
      <t>ケントウ</t>
    </rPh>
    <rPh sb="209" eb="213">
      <t>ホウヒテキヨウ</t>
    </rPh>
    <rPh sb="216" eb="218">
      <t>ガイトウ</t>
    </rPh>
    <rPh sb="227" eb="230">
      <t>キギョウサイ</t>
    </rPh>
    <rPh sb="230" eb="232">
      <t>ザンダカ</t>
    </rPh>
    <rPh sb="232" eb="233">
      <t>タイ</t>
    </rPh>
    <rPh sb="233" eb="237">
      <t>ジギョウキボ</t>
    </rPh>
    <rPh sb="237" eb="239">
      <t>ヒリツ</t>
    </rPh>
    <rPh sb="246" eb="248">
      <t>ゼンコク</t>
    </rPh>
    <rPh sb="249" eb="251">
      <t>ルイジ</t>
    </rPh>
    <rPh sb="251" eb="253">
      <t>ダンタイ</t>
    </rPh>
    <rPh sb="254" eb="257">
      <t>ヘイキンチ</t>
    </rPh>
    <rPh sb="260" eb="262">
      <t>ドウトウ</t>
    </rPh>
    <rPh sb="270" eb="275">
      <t>コンゴシヨウリョウ</t>
    </rPh>
    <rPh sb="275" eb="277">
      <t>シュウニュウ</t>
    </rPh>
    <rPh sb="278" eb="281">
      <t>カイテイトウ</t>
    </rPh>
    <rPh sb="282" eb="283">
      <t>カンガ</t>
    </rPh>
    <rPh sb="296" eb="298">
      <t>ケイヒ</t>
    </rPh>
    <rPh sb="298" eb="301">
      <t>カイシュウリツ</t>
    </rPh>
    <rPh sb="308" eb="311">
      <t>ゼンネンド</t>
    </rPh>
    <rPh sb="312" eb="313">
      <t>クラ</t>
    </rPh>
    <rPh sb="314" eb="316">
      <t>オオハバ</t>
    </rPh>
    <rPh sb="317" eb="319">
      <t>ゾウカ</t>
    </rPh>
    <rPh sb="348" eb="349">
      <t>サイ</t>
    </rPh>
    <rPh sb="458" eb="462">
      <t>イタクリョウトウ</t>
    </rPh>
    <rPh sb="463" eb="468">
      <t>イジカンリヒ</t>
    </rPh>
    <rPh sb="469" eb="47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</si>
</sst>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AA-4691-B6AF-C036FF6D18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6AA-4691-B6AF-C036FF6D18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60.23</c:v>
                </c:pt>
                <c:pt idx="1">
                  <c:v>47.52</c:v>
                </c:pt>
                <c:pt idx="2">
                  <c:v>52.46</c:v>
                </c:pt>
                <c:pt idx="3">
                  <c:v>38.479999999999997</c:v>
                </c:pt>
                <c:pt idx="4">
                  <c:v>35.56</c:v>
                </c:pt>
              </c:numCache>
            </c:numRef>
          </c:val>
          <c:extLst>
            <c:ext xmlns:c16="http://schemas.microsoft.com/office/drawing/2014/chart" uri="{C3380CC4-5D6E-409C-BE32-E72D297353CC}">
              <c16:uniqueId val="{00000000-D1A6-47E1-A8FA-4B1B3BE6AC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D1A6-47E1-A8FA-4B1B3BE6AC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95.21</c:v>
                </c:pt>
                <c:pt idx="1">
                  <c:v>96</c:v>
                </c:pt>
                <c:pt idx="2">
                  <c:v>88.45</c:v>
                </c:pt>
                <c:pt idx="3">
                  <c:v>93.85</c:v>
                </c:pt>
                <c:pt idx="4">
                  <c:v>94.19</c:v>
                </c:pt>
              </c:numCache>
            </c:numRef>
          </c:val>
          <c:extLst>
            <c:ext xmlns:c16="http://schemas.microsoft.com/office/drawing/2014/chart" uri="{C3380CC4-5D6E-409C-BE32-E72D297353CC}">
              <c16:uniqueId val="{00000000-EF04-4B2E-8479-6074CC262B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EF04-4B2E-8479-6074CC262B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99.17</c:v>
                </c:pt>
                <c:pt idx="1">
                  <c:v>92.4</c:v>
                </c:pt>
                <c:pt idx="2">
                  <c:v>96.06</c:v>
                </c:pt>
                <c:pt idx="3">
                  <c:v>93.59</c:v>
                </c:pt>
                <c:pt idx="4">
                  <c:v>245.19</c:v>
                </c:pt>
              </c:numCache>
            </c:numRef>
          </c:val>
          <c:extLst>
            <c:ext xmlns:c16="http://schemas.microsoft.com/office/drawing/2014/chart" uri="{C3380CC4-5D6E-409C-BE32-E72D297353CC}">
              <c16:uniqueId val="{00000000-764A-46D8-95B5-B85F9EFF14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4A-46D8-95B5-B85F9EFF14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BE-456C-8199-4C9A5EACEF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BE-456C-8199-4C9A5EACEF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CD-41DB-B9F6-0EE3DD8536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CD-41DB-B9F6-0EE3DD8536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94-4317-B8B5-C34F41BBA0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94-4317-B8B5-C34F41BBA0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4B-4E66-9F1E-99458AC3D0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4B-4E66-9F1E-99458AC3D0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c:v>
                </c:pt>
                <c:pt idx="1">
                  <c:v>271.5</c:v>
                </c:pt>
                <c:pt idx="2">
                  <c:v>622.29999999999995</c:v>
                </c:pt>
                <c:pt idx="3">
                  <c:v>321.07</c:v>
                </c:pt>
                <c:pt idx="4">
                  <c:v>355.22</c:v>
                </c:pt>
              </c:numCache>
            </c:numRef>
          </c:val>
          <c:extLst>
            <c:ext xmlns:c16="http://schemas.microsoft.com/office/drawing/2014/chart" uri="{C3380CC4-5D6E-409C-BE32-E72D297353CC}">
              <c16:uniqueId val="{00000000-076F-45F3-88D1-D9ACE7F221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076F-45F3-88D1-D9ACE7F221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18.95</c:v>
                </c:pt>
                <c:pt idx="1">
                  <c:v>20.78</c:v>
                </c:pt>
                <c:pt idx="2">
                  <c:v>21.88</c:v>
                </c:pt>
                <c:pt idx="3">
                  <c:v>21.39</c:v>
                </c:pt>
                <c:pt idx="4">
                  <c:v>51.56</c:v>
                </c:pt>
              </c:numCache>
            </c:numRef>
          </c:val>
          <c:extLst>
            <c:ext xmlns:c16="http://schemas.microsoft.com/office/drawing/2014/chart" uri="{C3380CC4-5D6E-409C-BE32-E72D297353CC}">
              <c16:uniqueId val="{00000000-2A52-4C0E-87B6-B18B841AA2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2A52-4C0E-87B6-B18B841AA2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459.86</c:v>
                </c:pt>
                <c:pt idx="1">
                  <c:v>484.83</c:v>
                </c:pt>
                <c:pt idx="2">
                  <c:v>407.12</c:v>
                </c:pt>
                <c:pt idx="3">
                  <c:v>537.16999999999996</c:v>
                </c:pt>
                <c:pt idx="4">
                  <c:v>187.12</c:v>
                </c:pt>
              </c:numCache>
            </c:numRef>
          </c:val>
          <c:extLst>
            <c:ext xmlns:c16="http://schemas.microsoft.com/office/drawing/2014/chart" uri="{C3380CC4-5D6E-409C-BE32-E72D297353CC}">
              <c16:uniqueId val="{00000000-A283-4D24-892A-02FA47BC86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A283-4D24-892A-02FA47BC86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愛媛県　上島町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6180</v>
      </c>
      <c r="AM8" s="45"/>
      <c r="AN8" s="45"/>
      <c r="AO8" s="45"/>
      <c r="AP8" s="45"/>
      <c r="AQ8" s="45"/>
      <c r="AR8" s="45"/>
      <c r="AS8" s="45"/>
      <c r="AT8" s="44">
        <f>データ!T6</f>
        <v>30.38</v>
      </c>
      <c r="AU8" s="44"/>
      <c r="AV8" s="44"/>
      <c r="AW8" s="44"/>
      <c r="AX8" s="44"/>
      <c r="AY8" s="44"/>
      <c r="AZ8" s="44"/>
      <c r="BA8" s="44"/>
      <c r="BB8" s="44">
        <f>データ!U6</f>
        <v>203.42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5.68</v>
      </c>
      <c r="Q10" s="44"/>
      <c r="R10" s="44"/>
      <c r="S10" s="44"/>
      <c r="T10" s="44"/>
      <c r="U10" s="44"/>
      <c r="V10" s="44"/>
      <c r="W10" s="44">
        <f>データ!Q6</f>
        <v>100</v>
      </c>
      <c r="X10" s="44"/>
      <c r="Y10" s="44"/>
      <c r="Z10" s="44"/>
      <c r="AA10" s="44"/>
      <c r="AB10" s="44"/>
      <c r="AC10" s="44"/>
      <c r="AD10" s="45">
        <f>データ!R6</f>
        <v>2200</v>
      </c>
      <c r="AE10" s="45"/>
      <c r="AF10" s="45"/>
      <c r="AG10" s="45"/>
      <c r="AH10" s="45"/>
      <c r="AI10" s="45"/>
      <c r="AJ10" s="45"/>
      <c r="AK10" s="2"/>
      <c r="AL10" s="45">
        <f>データ!V6</f>
        <v>344</v>
      </c>
      <c r="AM10" s="45"/>
      <c r="AN10" s="45"/>
      <c r="AO10" s="45"/>
      <c r="AP10" s="45"/>
      <c r="AQ10" s="45"/>
      <c r="AR10" s="45"/>
      <c r="AS10" s="45"/>
      <c r="AT10" s="44">
        <f>データ!W6</f>
        <v>21.3</v>
      </c>
      <c r="AU10" s="44"/>
      <c r="AV10" s="44"/>
      <c r="AW10" s="44"/>
      <c r="AX10" s="44"/>
      <c r="AY10" s="44"/>
      <c r="AZ10" s="44"/>
      <c r="BA10" s="44"/>
      <c r="BB10" s="44">
        <f>データ!X6</f>
        <v>16.149999999999999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0l2t3sL/Qo6UUW6NEoWgTUULg/88koH1bn/JLAC2mqpofHdJYv/YzdZ45Yv3LPaPXDaWWBieOIPa5XbLdJV/qQ==" saltValue="QHyfXO68pYv5ZLUDMA9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383562</v>
      </c>
      <c r="D6" s="19">
        <f t="shared" si="3"/>
        <v>47</v>
      </c>
      <c r="E6" s="19">
        <f t="shared" si="3"/>
        <v>18</v>
      </c>
      <c r="F6" s="19">
        <f t="shared" si="3"/>
        <v>0</v>
      </c>
      <c r="G6" s="19">
        <f t="shared" si="3"/>
        <v>0</v>
      </c>
      <c r="H6" s="19" t="str">
        <f t="shared" si="3"/>
        <v>愛媛県　上島町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5.68</v>
      </c>
      <c r="Q6" s="20">
        <f t="shared" si="3"/>
        <v>100</v>
      </c>
      <c r="R6" s="20">
        <f t="shared" si="3"/>
        <v>2200</v>
      </c>
      <c r="S6" s="20">
        <f t="shared" si="3"/>
        <v>6180</v>
      </c>
      <c r="T6" s="20">
        <f t="shared" si="3"/>
        <v>30.38</v>
      </c>
      <c r="U6" s="20">
        <f t="shared" si="3"/>
        <v>203.42</v>
      </c>
      <c r="V6" s="20">
        <f t="shared" si="3"/>
        <v>344</v>
      </c>
      <c r="W6" s="20">
        <f t="shared" si="3"/>
        <v>21.3</v>
      </c>
      <c r="X6" s="20">
        <f t="shared" si="3"/>
        <v>16.149999999999999</v>
      </c>
      <c r="Y6" s="21">
        <f>IF(Y7="",NA(),Y7)</f>
        <v>99.17</v>
      </c>
      <c r="Z6" s="21">
        <f t="shared" ref="Z6:AH6" si="4">IF(Z7="",NA(),Z7)</f>
        <v>92.4</v>
      </c>
      <c r="AA6" s="21">
        <f t="shared" si="4"/>
        <v>96.06</v>
      </c>
      <c r="AB6" s="21">
        <f t="shared" si="4"/>
        <v>93.59</v>
      </c>
      <c r="AC6" s="21">
        <f t="shared" si="4"/>
        <v>245.19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v>
      </c>
      <c r="BG6" s="21">
        <f t="shared" ref="BG6:BO6" si="7">IF(BG7="",NA(),BG7)</f>
        <v>271.5</v>
      </c>
      <c r="BH6" s="21">
        <f t="shared" si="7"/>
        <v>622.29999999999995</v>
      </c>
      <c r="BI6" s="21">
        <f t="shared" si="7"/>
        <v>321.07</v>
      </c>
      <c r="BJ6" s="21">
        <f t="shared" si="7"/>
        <v>355.22</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18.95</v>
      </c>
      <c r="BR6" s="21">
        <f t="shared" ref="BR6:BZ6" si="8">IF(BR7="",NA(),BR7)</f>
        <v>20.78</v>
      </c>
      <c r="BS6" s="21">
        <f t="shared" si="8"/>
        <v>21.88</v>
      </c>
      <c r="BT6" s="21">
        <f t="shared" si="8"/>
        <v>21.39</v>
      </c>
      <c r="BU6" s="21">
        <f t="shared" si="8"/>
        <v>51.56</v>
      </c>
      <c r="BV6" s="21">
        <f t="shared" si="8"/>
        <v>62.5</v>
      </c>
      <c r="BW6" s="21">
        <f t="shared" si="8"/>
        <v>60.59</v>
      </c>
      <c r="BX6" s="21">
        <f t="shared" si="8"/>
        <v>60</v>
      </c>
      <c r="BY6" s="21">
        <f t="shared" si="8"/>
        <v>59.01</v>
      </c>
      <c r="BZ6" s="21">
        <f t="shared" si="8"/>
        <v>56.06</v>
      </c>
      <c r="CA6" s="20" t="str">
        <f>IF(CA7="","",IF(CA7="-","【-】","【"&amp;SUBSTITUTE(TEXT(CA7,"#,##0.00"),"-","△")&amp;"】"))</f>
        <v>【53.65】</v>
      </c>
      <c r="CB6" s="21">
        <f>IF(CB7="",NA(),CB7)</f>
        <v>459.86</v>
      </c>
      <c r="CC6" s="21">
        <f t="shared" ref="CC6:CK6" si="9">IF(CC7="",NA(),CC7)</f>
        <v>484.83</v>
      </c>
      <c r="CD6" s="21">
        <f t="shared" si="9"/>
        <v>407.12</v>
      </c>
      <c r="CE6" s="21">
        <f t="shared" si="9"/>
        <v>537.16999999999996</v>
      </c>
      <c r="CF6" s="21">
        <f t="shared" si="9"/>
        <v>187.12</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60.23</v>
      </c>
      <c r="CN6" s="21">
        <f t="shared" ref="CN6:CV6" si="10">IF(CN7="",NA(),CN7)</f>
        <v>47.52</v>
      </c>
      <c r="CO6" s="21">
        <f t="shared" si="10"/>
        <v>52.46</v>
      </c>
      <c r="CP6" s="21">
        <f t="shared" si="10"/>
        <v>38.479999999999997</v>
      </c>
      <c r="CQ6" s="21">
        <f t="shared" si="10"/>
        <v>35.56</v>
      </c>
      <c r="CR6" s="21">
        <f t="shared" si="10"/>
        <v>59.64</v>
      </c>
      <c r="CS6" s="21">
        <f t="shared" si="10"/>
        <v>58.19</v>
      </c>
      <c r="CT6" s="21">
        <f t="shared" si="10"/>
        <v>56.52</v>
      </c>
      <c r="CU6" s="21">
        <f t="shared" si="10"/>
        <v>88.45</v>
      </c>
      <c r="CV6" s="21">
        <f t="shared" si="10"/>
        <v>54.08</v>
      </c>
      <c r="CW6" s="20" t="str">
        <f>IF(CW7="","",IF(CW7="-","【-】","【"&amp;SUBSTITUTE(TEXT(CW7,"#,##0.00"),"-","△")&amp;"】"))</f>
        <v>【54.61】</v>
      </c>
      <c r="CX6" s="21">
        <f>IF(CX7="",NA(),CX7)</f>
        <v>95.21</v>
      </c>
      <c r="CY6" s="21">
        <f t="shared" ref="CY6:DG6" si="11">IF(CY7="",NA(),CY7)</f>
        <v>96</v>
      </c>
      <c r="CZ6" s="21">
        <f t="shared" si="11"/>
        <v>88.45</v>
      </c>
      <c r="DA6" s="21">
        <f t="shared" si="11"/>
        <v>93.85</v>
      </c>
      <c r="DB6" s="21">
        <f t="shared" si="11"/>
        <v>94.19</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383562</v>
      </c>
      <c r="D7" s="23">
        <v>47</v>
      </c>
      <c r="E7" s="23">
        <v>18</v>
      </c>
      <c r="F7" s="23">
        <v>0</v>
      </c>
      <c r="G7" s="23">
        <v>0</v>
      </c>
      <c r="H7" s="23" t="s">
        <v>97</v>
      </c>
      <c r="I7" s="23" t="s">
        <v>98</v>
      </c>
      <c r="J7" s="23" t="s">
        <v>99</v>
      </c>
      <c r="K7" s="23" t="s">
        <v>100</v>
      </c>
      <c r="L7" s="23" t="s">
        <v>101</v>
      </c>
      <c r="M7" s="23" t="s">
        <v>102</v>
      </c>
      <c r="N7" s="24" t="s">
        <v>103</v>
      </c>
      <c r="O7" s="24" t="s">
        <v>104</v>
      </c>
      <c r="P7" s="24">
        <v>5.68</v>
      </c>
      <c r="Q7" s="24">
        <v>100</v>
      </c>
      <c r="R7" s="24">
        <v>2200</v>
      </c>
      <c r="S7" s="24">
        <v>6180</v>
      </c>
      <c r="T7" s="24">
        <v>30.38</v>
      </c>
      <c r="U7" s="24">
        <v>203.42</v>
      </c>
      <c r="V7" s="24">
        <v>344</v>
      </c>
      <c r="W7" s="24">
        <v>21.3</v>
      </c>
      <c r="X7" s="24">
        <v>16.149999999999999</v>
      </c>
      <c r="Y7" s="24">
        <v>99.17</v>
      </c>
      <c r="Z7" s="24">
        <v>92.4</v>
      </c>
      <c r="AA7" s="24">
        <v>96.06</v>
      </c>
      <c r="AB7" s="24">
        <v>93.59</v>
      </c>
      <c r="AC7" s="24">
        <v>245.19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v>
      </c>
      <c r="BG7" s="24">
        <v>271.5</v>
      </c>
      <c r="BH7" s="24">
        <v>622.29999999999995</v>
      </c>
      <c r="BI7" s="24">
        <v>321.07</v>
      </c>
      <c r="BJ7" s="24">
        <v>355.22</v>
      </c>
      <c r="BK7" s="24">
        <v>270.57</v>
      </c>
      <c r="BL7" s="24">
        <v>294.27</v>
      </c>
      <c r="BM7" s="24">
        <v>294.08999999999997</v>
      </c>
      <c r="BN7" s="24">
        <v>294.08999999999997</v>
      </c>
      <c r="BO7" s="24">
        <v>338.47</v>
      </c>
      <c r="BP7" s="24">
        <v>349.83</v>
      </c>
      <c r="BQ7" s="24">
        <v>18.95</v>
      </c>
      <c r="BR7" s="24">
        <v>20.78</v>
      </c>
      <c r="BS7" s="24">
        <v>21.88</v>
      </c>
      <c r="BT7" s="24">
        <v>21.39</v>
      </c>
      <c r="BU7" s="24">
        <v>51.56</v>
      </c>
      <c r="BV7" s="24">
        <v>62.5</v>
      </c>
      <c r="BW7" s="24">
        <v>60.59</v>
      </c>
      <c r="BX7" s="24">
        <v>60</v>
      </c>
      <c r="BY7" s="24">
        <v>59.01</v>
      </c>
      <c r="BZ7" s="24">
        <v>56.06</v>
      </c>
      <c r="CA7" s="24">
        <v>53.65</v>
      </c>
      <c r="CB7" s="24">
        <v>459.86</v>
      </c>
      <c r="CC7" s="24">
        <v>484.83</v>
      </c>
      <c r="CD7" s="24">
        <v>407.12</v>
      </c>
      <c r="CE7" s="24">
        <v>537.16999999999996</v>
      </c>
      <c r="CF7" s="24">
        <v>187.12</v>
      </c>
      <c r="CG7" s="24">
        <v>269.33</v>
      </c>
      <c r="CH7" s="24">
        <v>280.23</v>
      </c>
      <c r="CI7" s="24">
        <v>282.70999999999998</v>
      </c>
      <c r="CJ7" s="24">
        <v>291.82</v>
      </c>
      <c r="CK7" s="24">
        <v>304.36</v>
      </c>
      <c r="CL7" s="24">
        <v>307.86</v>
      </c>
      <c r="CM7" s="24">
        <v>60.23</v>
      </c>
      <c r="CN7" s="24">
        <v>47.52</v>
      </c>
      <c r="CO7" s="24">
        <v>52.46</v>
      </c>
      <c r="CP7" s="24">
        <v>38.479999999999997</v>
      </c>
      <c r="CQ7" s="24">
        <v>35.56</v>
      </c>
      <c r="CR7" s="24">
        <v>59.64</v>
      </c>
      <c r="CS7" s="24">
        <v>58.19</v>
      </c>
      <c r="CT7" s="24">
        <v>56.52</v>
      </c>
      <c r="CU7" s="24">
        <v>88.45</v>
      </c>
      <c r="CV7" s="24">
        <v>54.08</v>
      </c>
      <c r="CW7" s="24">
        <v>54.61</v>
      </c>
      <c r="CX7" s="24">
        <v>95.21</v>
      </c>
      <c r="CY7" s="24">
        <v>96</v>
      </c>
      <c r="CZ7" s="24">
        <v>88.45</v>
      </c>
      <c r="DA7" s="24">
        <v>93.85</v>
      </c>
      <c r="DB7" s="24">
        <v>94.19</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三上 裕太</cp:lastModifiedBy>
  <cp:lastPrinted>2025-02-12T08:20:17Z</cp:lastPrinted>
  <dcterms:created xsi:type="dcterms:W3CDTF">2025-01-24T07:41:14Z</dcterms:created>
  <dcterms:modified xsi:type="dcterms:W3CDTF">2025-02-12T08:55:00Z</dcterms:modified>
  <cp:category/>
</cp:coreProperties>
</file>