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R:\1040.財政課\0001_財政係\009_公営企業会計\【調査】地方公営企業経営比較分析表\2024(R6)年度\3.県提出\"/>
    </mc:Choice>
  </mc:AlternateContent>
  <xr:revisionPtr revIDLastSave="0" documentId="14_{263673C0-61C7-47C5-B634-D823AE2774C0}" xr6:coauthVersionLast="47" xr6:coauthVersionMax="47" xr10:uidLastSave="{00000000-0000-0000-0000-000000000000}"/>
  <workbookProtection workbookAlgorithmName="SHA-512" workbookHashValue="lvTxU48M0Nbq5e/2KDNNaLJlNeNjGUnBrb0zc6l8XbwZyehRFm81Lvk9yROKbB/FscP2n1N4fyMRZbPlDyDf5g==" workbookSaltValue="C21xdM5+byQwbmD0KpYFtA=="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F85" i="4"/>
  <c r="BB10" i="4"/>
  <c r="AT10" i="4"/>
  <c r="AL10" i="4"/>
  <c r="I10" i="4"/>
  <c r="B10"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<sst xmlns="http://schemas.openxmlformats.org/spreadsheetml/2006/main" count="228" uniqueCount="111">
  <si>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</si>
  <si>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</si>
  <si>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</si>
  <si>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</si>
  <si>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</si>
  <si>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</si>
  <si>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</si>
  <si>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</si>
  <si>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</si>
  <si>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</si>
  <si>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</si>
  <si>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</si>
  <si>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</si>
  <si>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</si>
  <si>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</si>
  <si>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</si>
  <si>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</si>
  <si>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</si>
  <si>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</si>
  <si>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</si>
  <si>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</si>
  <si>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</si>
  <si>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</si>
  <si>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</si>
  <si>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</si>
  <si>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</si>
  <si>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</si>
  <si>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</si>
  <si>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</si>
  <si>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</si>
  <si>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</si>
  <si>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</si>
  <si>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</si>
  <si>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</si>
  <si>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</si>
  <si>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</si>
  <si>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</si>
  <si>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</si>
  <si>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</si>
  <si>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</si>
  <si>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</si>
  <si>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</si>
  <si>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</si>
  <si>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</si>
  <si>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</si>
  <si>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</si>
  <si>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</si>
  <si>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</si>
  <si>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</si>
  <si>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</si>
  <si>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</si>
  <si>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</si>
  <si>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</si>
  <si>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</si>
  <si>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</si>
  <si>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</si>
  <si>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</si>
  <si>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</si>
  <si>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</si>
  <si>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</si>
  <si>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</si>
  <si>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</si>
  <si>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</si>
  <si>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</si>
  <si>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</si>
  <si>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</si>
  <si>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</si>
  <si>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</si>
  <si>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</si>
  <si>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</si>
  <si>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</si>
  <si>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</si>
  <si>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</si>
  <si>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</si>
  <si>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</si>
  <si>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</si>
  <si>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</si>
  <si>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</si>
  <si>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</si>
  <si>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</si>
  <si>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</si>
  <si>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</si>
  <si>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</si>
  <si>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</si>
  <si>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</si>
  <si>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</si>
  <si>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</si>
  <si>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</si>
  <si>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</si>
  <si>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</si>
  <si>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</si>
  <si>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</si>
  <si>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</si>
  <si>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</si>
  <si>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</si>
  <si>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</si>
  <si>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</si>
  <si>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</si>
  <si>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</si>
  <si>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</si>
  <si>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</si>
  <si>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</si>
  <si>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</si>
  <si>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</si>
  <si>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</si>
  <si>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</si>
  <si>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</si>
  <si>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</si>
  <si>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事業経営については、近年の少子高齢化による給水人口の減少と市民節水型生活環境への移行により、厳しい経営状況の中、令和５年度決算における経営の健全性を示す経常収支比率は、給水収益等の減少により経常収益が減少した一方で、経常費用についても動力費及び委託料等が大幅に減額したことにより、前年度から2.86ポイント改善され93.94％となったが、健全経営の水準とされる100％を大幅に下回っている。また、近年の経営状況の悪化により累積欠損金が発生した。
　流動比率については、100％を大きく上回る数値で推移しており、支払能力に問題はないが、今後も健全な事業経営を目指す。
　企業債残高対給水収益比率については、施設整備等の投資的経費にかかる財源として、企業債の借入を行っているが、今後は、財源の確保に努め、企業債の抑制に努める必要がある。
　料金水準の妥当性を示す料金回収率については、前年度から2.82ポイント改善され89.68％となったが、要因としては、経常費用が減少したことにより給水原価が減少し、料金回収率は増加したが、事業に必要な費用を給水収益で賄えている状況とされる100％を大きく下回っている。
　有収率については、近年、減少傾向で推移しており、その要因のひとつに水道管の老朽化による漏水が予測されることから、漏水調査及び修繕を行った結果、前年度から3.74ポイント改善され70.93％となった。</t>
    <rPh sb="1" eb="3">
      <t>ジギョウ</t>
    </rPh>
    <rPh sb="3" eb="5">
      <t>ケイエイ</t>
    </rPh>
    <rPh sb="52" eb="54">
      <t>ジョウキョウ</t>
    </rPh>
    <rPh sb="55" eb="56">
      <t>ナカ</t>
    </rPh>
    <rPh sb="57" eb="59">
      <t>レイワ</t>
    </rPh>
    <rPh sb="60" eb="62">
      <t>ネンド</t>
    </rPh>
    <rPh sb="62" eb="64">
      <t>ケッサン</t>
    </rPh>
    <rPh sb="189" eb="191">
      <t>シタマワ</t>
    </rPh>
    <rPh sb="199" eb="201">
      <t>キンネン</t>
    </rPh>
    <rPh sb="202" eb="206">
      <t>ケイエイジョウキョウ</t>
    </rPh>
    <rPh sb="207" eb="209">
      <t>アッカ</t>
    </rPh>
    <rPh sb="212" eb="213">
      <t>トウ</t>
    </rPh>
    <rPh sb="218" eb="220">
      <t>ハッセイ</t>
    </rPh>
    <rPh sb="230" eb="232">
      <t>ゲンショウ</t>
    </rPh>
    <rPh sb="420" eb="422">
      <t>ヨウイン</t>
    </rPh>
    <rPh sb="432" eb="434">
      <t>ゲンショウ</t>
    </rPh>
    <rPh sb="446" eb="448">
      <t>ゲンショウ</t>
    </rPh>
    <rPh sb="450" eb="452">
      <t>リョウキン</t>
    </rPh>
    <rPh sb="452" eb="454">
      <t>カイシュウ</t>
    </rPh>
    <rPh sb="454" eb="455">
      <t>リツ</t>
    </rPh>
    <rPh sb="456" eb="458">
      <t>ゾウカユウシュウリツゲンショウ</t>
    </rPh>
    <phoneticPr fontId="4"/>
  </si>
  <si>
    <t>　償却対象資産の減価償却の状況を示す有形固定資産減価償却率は前年度比0.45ポイント増の53.20％であり、類似団体平均値も増加傾向であることから、全国的に施設の老朽化が進展していることが分かる。
　また、管路経年化率は前年度比1.53ポイント増の35.77％であり、有形固定資産減価償却率・管路経年化比率いずれの指標からも施設の老朽化が進んでいることが分かる。
　当該年度に更新した管路延長の割合を示す管路更新率は前年度比0.08ポイント減の0.22％であり、類似団体と比較しても低い水準で推移している。
　施設の老朽化が進展する中、現在の経営状況を改善するとともに、水道水を安全に安定して供給するためにも計画的に水道管路等の更新事業を実施する必要がある。</t>
    <rPh sb="94" eb="95">
      <t>ワ</t>
    </rPh>
    <rPh sb="146" eb="153">
      <t>カンロケイネンカヒリツ</t>
    </rPh>
    <rPh sb="185" eb="186">
      <t>ワ</t>
    </rPh>
    <rPh sb="231" eb="235">
      <t>ルイジダンタイ</t>
    </rPh>
    <rPh sb="236" eb="238">
      <t>ヒカク</t>
    </rPh>
    <rPh sb="319" eb="324">
      <t>スイドウカンロトウ</t>
    </rPh>
    <rPh sb="325" eb="329">
      <t>コウシンジギョウジッシヒツヨウ</t>
    </rPh>
    <phoneticPr fontId="4"/>
  </si>
  <si>
    <t>　経営状況として、令和５年度決算における経常収支比率は、前年度に引き続き100％を下回ったとともに、近年は料金回収率についても100％を大幅に下回っており、給水に係る費用が給水収益で賄えていない状況である。
　また、有形固定資産減価償却率については類似団体と同様の水準で推移しているが、管路経年化率は大幅に増加する一方で、管路更新率は低い水準で推移している。
　以上のことから、人口減少の影響による給水人口の減少、節水機器の普及などによる収益の低下が予測されることから、市民の生活基盤を支える重要なライフラインである水道水を安全に安定して供給するためにも、令和６年度からの水道料金改定による経営状況を注視する必要がある。</t>
    <rPh sb="9" eb="11">
      <t>レイワ</t>
    </rPh>
    <rPh sb="12" eb="14">
      <t>ネンド</t>
    </rPh>
    <rPh sb="14" eb="16">
      <t>ケッサン</t>
    </rPh>
    <rPh sb="24" eb="26">
      <t>ヒリツ</t>
    </rPh>
    <rPh sb="28" eb="31">
      <t>ゼンネンド</t>
    </rPh>
    <rPh sb="32" eb="33">
      <t>ヒ</t>
    </rPh>
    <rPh sb="34" eb="35">
      <t>ツヅ</t>
    </rPh>
    <rPh sb="41" eb="43">
      <t>シタマワ</t>
    </rPh>
    <rPh sb="50" eb="52">
      <t>キンネン</t>
    </rPh>
    <rPh sb="53" eb="58">
      <t>リョウキンカイシュウリツ</t>
    </rPh>
    <rPh sb="68" eb="70">
      <t>オオハバ</t>
    </rPh>
    <rPh sb="71" eb="73">
      <t>シタマワ</t>
    </rPh>
    <rPh sb="108" eb="119">
      <t>ユウケイコテイシサンゲンカショウキャクリツ</t>
    </rPh>
    <rPh sb="124" eb="128">
      <t>ルイジダンタイ</t>
    </rPh>
    <rPh sb="129" eb="131">
      <t>ドウヨウ</t>
    </rPh>
    <rPh sb="135" eb="137">
      <t>スイイ</t>
    </rPh>
    <rPh sb="143" eb="149">
      <t>カンロケイネンカリツ</t>
    </rPh>
    <rPh sb="150" eb="152">
      <t>オオハバ</t>
    </rPh>
    <rPh sb="153" eb="155">
      <t>ゾウカ</t>
    </rPh>
    <rPh sb="157" eb="159">
      <t>イッポウ</t>
    </rPh>
    <rPh sb="161" eb="166">
      <t>カンロコウシンリツ</t>
    </rPh>
    <rPh sb="167" eb="168">
      <t>ヒク</t>
    </rPh>
    <rPh sb="169" eb="171">
      <t>スイジュン</t>
    </rPh>
    <rPh sb="172" eb="174">
      <t>スイイ</t>
    </rPh>
    <rPh sb="181" eb="183">
      <t>イジョウ</t>
    </rPh>
    <rPh sb="278" eb="280">
      <t>レイワ</t>
    </rPh>
    <rPh sb="281" eb="283">
      <t>ネンド</t>
    </rPh>
    <rPh sb="286" eb="290">
      <t>スイドウリョウキン</t>
    </rPh>
    <rPh sb="290" eb="292">
      <t>カイテイ</t>
    </rPh>
    <rPh sb="295" eb="299">
      <t>ケイエイジョウキョウ</t>
    </rPh>
    <rPh sb="300" eb="302">
      <t>チュウシ</t>
    </rPh>
    <rPh sb="304" eb="3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</si>
</sst>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0.44</c:v>
                </c:pt>
                <c:pt idx="1">
                  <c:v>0.38</c:v>
                </c:pt>
                <c:pt idx="2">
                  <c:v>0.12</c:v>
                </c:pt>
                <c:pt idx="3">
                  <c:v>0.3</c:v>
                </c:pt>
                <c:pt idx="4">
                  <c:v>0.22</c:v>
                </c:pt>
              </c:numCache>
            </c:numRef>
          </c:val>
          <c:extLst>
            <c:ext xmlns:c16="http://schemas.microsoft.com/office/drawing/2014/chart" uri="{C3380CC4-5D6E-409C-BE32-E72D297353CC}">
              <c16:uniqueId val="{00000000-A1A9-474C-BAC0-B28A8CB9EFA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A1A9-474C-BAC0-B28A8CB9EFA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67.239999999999995</c:v>
                </c:pt>
                <c:pt idx="1">
                  <c:v>70.989999999999995</c:v>
                </c:pt>
                <c:pt idx="2">
                  <c:v>71.62</c:v>
                </c:pt>
                <c:pt idx="3">
                  <c:v>71.900000000000006</c:v>
                </c:pt>
                <c:pt idx="4">
                  <c:v>67.7</c:v>
                </c:pt>
              </c:numCache>
            </c:numRef>
          </c:val>
          <c:extLst>
            <c:ext xmlns:c16="http://schemas.microsoft.com/office/drawing/2014/chart" uri="{C3380CC4-5D6E-409C-BE32-E72D297353CC}">
              <c16:uniqueId val="{00000000-9572-4652-BD4C-0BD76A5BC64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9572-4652-BD4C-0BD76A5BC64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73.569999999999993</c:v>
                </c:pt>
                <c:pt idx="1">
                  <c:v>70.41</c:v>
                </c:pt>
                <c:pt idx="2">
                  <c:v>69.52</c:v>
                </c:pt>
                <c:pt idx="3">
                  <c:v>67.19</c:v>
                </c:pt>
                <c:pt idx="4">
                  <c:v>70.930000000000007</c:v>
                </c:pt>
              </c:numCache>
            </c:numRef>
          </c:val>
          <c:extLst>
            <c:ext xmlns:c16="http://schemas.microsoft.com/office/drawing/2014/chart" uri="{C3380CC4-5D6E-409C-BE32-E72D297353CC}">
              <c16:uniqueId val="{00000000-7CE0-408A-B7B8-DC55741F6BD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7CE0-408A-B7B8-DC55741F6BD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99.79</c:v>
                </c:pt>
                <c:pt idx="1">
                  <c:v>103.36</c:v>
                </c:pt>
                <c:pt idx="2">
                  <c:v>100.02</c:v>
                </c:pt>
                <c:pt idx="3">
                  <c:v>91.08</c:v>
                </c:pt>
                <c:pt idx="4">
                  <c:v>93.94</c:v>
                </c:pt>
              </c:numCache>
            </c:numRef>
          </c:val>
          <c:extLst>
            <c:ext xmlns:c16="http://schemas.microsoft.com/office/drawing/2014/chart" uri="{C3380CC4-5D6E-409C-BE32-E72D297353CC}">
              <c16:uniqueId val="{00000000-B643-40A8-912F-0CABE54EAC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B643-40A8-912F-0CABE54EAC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48.74</c:v>
                </c:pt>
                <c:pt idx="1">
                  <c:v>50.27</c:v>
                </c:pt>
                <c:pt idx="2">
                  <c:v>51.28</c:v>
                </c:pt>
                <c:pt idx="3">
                  <c:v>52.75</c:v>
                </c:pt>
                <c:pt idx="4">
                  <c:v>53.2</c:v>
                </c:pt>
              </c:numCache>
            </c:numRef>
          </c:val>
          <c:extLst>
            <c:ext xmlns:c16="http://schemas.microsoft.com/office/drawing/2014/chart" uri="{C3380CC4-5D6E-409C-BE32-E72D297353CC}">
              <c16:uniqueId val="{00000000-D07A-49CF-A1F3-6984DE42FEF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D07A-49CF-A1F3-6984DE42FEF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17.850000000000001</c:v>
                </c:pt>
                <c:pt idx="1">
                  <c:v>27.18</c:v>
                </c:pt>
                <c:pt idx="2">
                  <c:v>27.59</c:v>
                </c:pt>
                <c:pt idx="3">
                  <c:v>34.24</c:v>
                </c:pt>
                <c:pt idx="4">
                  <c:v>35.770000000000003</c:v>
                </c:pt>
              </c:numCache>
            </c:numRef>
          </c:val>
          <c:extLst>
            <c:ext xmlns:c16="http://schemas.microsoft.com/office/drawing/2014/chart" uri="{C3380CC4-5D6E-409C-BE32-E72D297353CC}">
              <c16:uniqueId val="{00000000-B4F3-466B-8633-EEE227176B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B4F3-466B-8633-EEE227176B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quot;-&quot;">
                  <c:v>1.57</c:v>
                </c:pt>
              </c:numCache>
            </c:numRef>
          </c:val>
          <c:extLst>
            <c:ext xmlns:c16="http://schemas.microsoft.com/office/drawing/2014/chart" uri="{C3380CC4-5D6E-409C-BE32-E72D297353CC}">
              <c16:uniqueId val="{00000000-8025-4E71-93AF-F8D02AD8747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8025-4E71-93AF-F8D02AD8747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559.22</c:v>
                </c:pt>
                <c:pt idx="1">
                  <c:v>516.64</c:v>
                </c:pt>
                <c:pt idx="2">
                  <c:v>540.41999999999996</c:v>
                </c:pt>
                <c:pt idx="3">
                  <c:v>353.65</c:v>
                </c:pt>
                <c:pt idx="4">
                  <c:v>405.34</c:v>
                </c:pt>
              </c:numCache>
            </c:numRef>
          </c:val>
          <c:extLst>
            <c:ext xmlns:c16="http://schemas.microsoft.com/office/drawing/2014/chart" uri="{C3380CC4-5D6E-409C-BE32-E72D297353CC}">
              <c16:uniqueId val="{00000000-FF48-4CB7-9F62-9DC3A0F1F70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FF48-4CB7-9F62-9DC3A0F1F70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380.74</c:v>
                </c:pt>
                <c:pt idx="1">
                  <c:v>358.04</c:v>
                </c:pt>
                <c:pt idx="2">
                  <c:v>347.73</c:v>
                </c:pt>
                <c:pt idx="3">
                  <c:v>351.59</c:v>
                </c:pt>
                <c:pt idx="4">
                  <c:v>352.47</c:v>
                </c:pt>
              </c:numCache>
            </c:numRef>
          </c:val>
          <c:extLst>
            <c:ext xmlns:c16="http://schemas.microsoft.com/office/drawing/2014/chart" uri="{C3380CC4-5D6E-409C-BE32-E72D297353CC}">
              <c16:uniqueId val="{00000000-7AAC-45D3-8488-5B2CD97207F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7AAC-45D3-8488-5B2CD97207F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95.92</c:v>
                </c:pt>
                <c:pt idx="1">
                  <c:v>98.59</c:v>
                </c:pt>
                <c:pt idx="2">
                  <c:v>95.02</c:v>
                </c:pt>
                <c:pt idx="3">
                  <c:v>86.86</c:v>
                </c:pt>
                <c:pt idx="4">
                  <c:v>89.68</c:v>
                </c:pt>
              </c:numCache>
            </c:numRef>
          </c:val>
          <c:extLst>
            <c:ext xmlns:c16="http://schemas.microsoft.com/office/drawing/2014/chart" uri="{C3380CC4-5D6E-409C-BE32-E72D297353CC}">
              <c16:uniqueId val="{00000000-1FA6-405A-BE58-99E7CCD6473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1FA6-405A-BE58-99E7CCD6473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177.47</c:v>
                </c:pt>
                <c:pt idx="1">
                  <c:v>173.73</c:v>
                </c:pt>
                <c:pt idx="2">
                  <c:v>180.98</c:v>
                </c:pt>
                <c:pt idx="3">
                  <c:v>197.85</c:v>
                </c:pt>
                <c:pt idx="4">
                  <c:v>192.02</c:v>
                </c:pt>
              </c:numCache>
            </c:numRef>
          </c:val>
          <c:extLst>
            <c:ext xmlns:c16="http://schemas.microsoft.com/office/drawing/2014/chart" uri="{C3380CC4-5D6E-409C-BE32-E72D297353CC}">
              <c16:uniqueId val="{00000000-3448-4B6F-A131-BF56636842C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3448-4B6F-A131-BF56636842C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愛媛県　西予市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34538</v>
      </c>
      <c r="AM8" s="65"/>
      <c r="AN8" s="65"/>
      <c r="AO8" s="65"/>
      <c r="AP8" s="65"/>
      <c r="AQ8" s="65"/>
      <c r="AR8" s="65"/>
      <c r="AS8" s="65"/>
      <c r="AT8" s="36">
        <f>データ!$S$6</f>
        <v>514.34</v>
      </c>
      <c r="AU8" s="37"/>
      <c r="AV8" s="37"/>
      <c r="AW8" s="37"/>
      <c r="AX8" s="37"/>
      <c r="AY8" s="37"/>
      <c r="AZ8" s="37"/>
      <c r="BA8" s="37"/>
      <c r="BB8" s="54">
        <f>データ!$T$6</f>
        <v>67.150000000000006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72.680000000000007</v>
      </c>
      <c r="J10" s="37"/>
      <c r="K10" s="37"/>
      <c r="L10" s="37"/>
      <c r="M10" s="37"/>
      <c r="N10" s="37"/>
      <c r="O10" s="64"/>
      <c r="P10" s="54">
        <f>データ!$P$6</f>
        <v>81.680000000000007</v>
      </c>
      <c r="Q10" s="54"/>
      <c r="R10" s="54"/>
      <c r="S10" s="54"/>
      <c r="T10" s="54"/>
      <c r="U10" s="54"/>
      <c r="V10" s="54"/>
      <c r="W10" s="65">
        <f>データ!$Q$6</f>
        <v>3630</v>
      </c>
      <c r="X10" s="65"/>
      <c r="Y10" s="65"/>
      <c r="Z10" s="65"/>
      <c r="AA10" s="65"/>
      <c r="AB10" s="65"/>
      <c r="AC10" s="65"/>
      <c r="AD10" s="2"/>
      <c r="AE10" s="2"/>
      <c r="AF10" s="2"/>
      <c r="AG10" s="2"/>
      <c r="AH10" s="2"/>
      <c r="AI10" s="2"/>
      <c r="AJ10" s="2"/>
      <c r="AK10" s="2"/>
      <c r="AL10" s="65">
        <f>データ!$U$6</f>
        <v>27940</v>
      </c>
      <c r="AM10" s="65"/>
      <c r="AN10" s="65"/>
      <c r="AO10" s="65"/>
      <c r="AP10" s="65"/>
      <c r="AQ10" s="65"/>
      <c r="AR10" s="65"/>
      <c r="AS10" s="65"/>
      <c r="AT10" s="36">
        <f>データ!$V$6</f>
        <v>74.680000000000007</v>
      </c>
      <c r="AU10" s="37"/>
      <c r="AV10" s="37"/>
      <c r="AW10" s="37"/>
      <c r="AX10" s="37"/>
      <c r="AY10" s="37"/>
      <c r="AZ10" s="37"/>
      <c r="BA10" s="37"/>
      <c r="BB10" s="54">
        <f>データ!$W$6</f>
        <v>374.13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108</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gOA63DbtOvLZw457uQci2wQxk9nuWaQUuQ3ydckqwKlUIsONOmWRdySQPFo4+11R3l6p/bTIpE/QeL9zsHws3g==" saltValue="am/uR65Nt5w0NSZ4Tvaq6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382141</v>
      </c>
      <c r="D6" s="20">
        <f t="shared" si="3"/>
        <v>46</v>
      </c>
      <c r="E6" s="20">
        <f t="shared" si="3"/>
        <v>1</v>
      </c>
      <c r="F6" s="20">
        <f t="shared" si="3"/>
        <v>0</v>
      </c>
      <c r="G6" s="20">
        <f t="shared" si="3"/>
        <v>1</v>
      </c>
      <c r="H6" s="20" t="str">
        <f t="shared" si="3"/>
        <v>愛媛県　西予市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72.680000000000007</v>
      </c>
      <c r="P6" s="21">
        <f t="shared" si="3"/>
        <v>81.680000000000007</v>
      </c>
      <c r="Q6" s="21">
        <f t="shared" si="3"/>
        <v>3630</v>
      </c>
      <c r="R6" s="21">
        <f t="shared" si="3"/>
        <v>34538</v>
      </c>
      <c r="S6" s="21">
        <f t="shared" si="3"/>
        <v>514.34</v>
      </c>
      <c r="T6" s="21">
        <f t="shared" si="3"/>
        <v>67.150000000000006</v>
      </c>
      <c r="U6" s="21">
        <f t="shared" si="3"/>
        <v>27940</v>
      </c>
      <c r="V6" s="21">
        <f t="shared" si="3"/>
        <v>74.680000000000007</v>
      </c>
      <c r="W6" s="21">
        <f t="shared" si="3"/>
        <v>374.13</v>
      </c>
      <c r="X6" s="22">
        <f>IF(X7="",NA(),X7)</f>
        <v>99.79</v>
      </c>
      <c r="Y6" s="22">
        <f t="shared" ref="Y6:AG6" si="4">IF(Y7="",NA(),Y7)</f>
        <v>103.36</v>
      </c>
      <c r="Z6" s="22">
        <f t="shared" si="4"/>
        <v>100.02</v>
      </c>
      <c r="AA6" s="22">
        <f t="shared" si="4"/>
        <v>91.08</v>
      </c>
      <c r="AB6" s="22">
        <f t="shared" si="4"/>
        <v>93.94</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2">
        <f t="shared" si="5"/>
        <v>1.57</v>
      </c>
      <c r="AN6" s="22">
        <f t="shared" si="5"/>
        <v>3.59</v>
      </c>
      <c r="AO6" s="22">
        <f t="shared" si="5"/>
        <v>3.98</v>
      </c>
      <c r="AP6" s="22">
        <f t="shared" si="5"/>
        <v>6.02</v>
      </c>
      <c r="AQ6" s="22">
        <f t="shared" si="5"/>
        <v>7.78</v>
      </c>
      <c r="AR6" s="22">
        <f t="shared" si="5"/>
        <v>9.59</v>
      </c>
      <c r="AS6" s="21" t="str">
        <f>IF(AS7="","",IF(AS7="-","【-】","【"&amp;SUBSTITUTE(TEXT(AS7,"#,##0.00"),"-","△")&amp;"】"))</f>
        <v>【1.50】</v>
      </c>
      <c r="AT6" s="22">
        <f>IF(AT7="",NA(),AT7)</f>
        <v>559.22</v>
      </c>
      <c r="AU6" s="22">
        <f t="shared" ref="AU6:BC6" si="6">IF(AU7="",NA(),AU7)</f>
        <v>516.64</v>
      </c>
      <c r="AV6" s="22">
        <f t="shared" si="6"/>
        <v>540.41999999999996</v>
      </c>
      <c r="AW6" s="22">
        <f t="shared" si="6"/>
        <v>353.65</v>
      </c>
      <c r="AX6" s="22">
        <f t="shared" si="6"/>
        <v>405.34</v>
      </c>
      <c r="AY6" s="22">
        <f t="shared" si="6"/>
        <v>379.08</v>
      </c>
      <c r="AZ6" s="22">
        <f t="shared" si="6"/>
        <v>367.55</v>
      </c>
      <c r="BA6" s="22">
        <f t="shared" si="6"/>
        <v>378.56</v>
      </c>
      <c r="BB6" s="22">
        <f t="shared" si="6"/>
        <v>364.46</v>
      </c>
      <c r="BC6" s="22">
        <f t="shared" si="6"/>
        <v>338.89</v>
      </c>
      <c r="BD6" s="21" t="str">
        <f>IF(BD7="","",IF(BD7="-","【-】","【"&amp;SUBSTITUTE(TEXT(BD7,"#,##0.00"),"-","△")&amp;"】"))</f>
        <v>【243.36】</v>
      </c>
      <c r="BE6" s="22">
        <f>IF(BE7="",NA(),BE7)</f>
        <v>380.74</v>
      </c>
      <c r="BF6" s="22">
        <f t="shared" ref="BF6:BN6" si="7">IF(BF7="",NA(),BF7)</f>
        <v>358.04</v>
      </c>
      <c r="BG6" s="22">
        <f t="shared" si="7"/>
        <v>347.73</v>
      </c>
      <c r="BH6" s="22">
        <f t="shared" si="7"/>
        <v>351.59</v>
      </c>
      <c r="BI6" s="22">
        <f t="shared" si="7"/>
        <v>352.47</v>
      </c>
      <c r="BJ6" s="22">
        <f t="shared" si="7"/>
        <v>398.98</v>
      </c>
      <c r="BK6" s="22">
        <f t="shared" si="7"/>
        <v>418.68</v>
      </c>
      <c r="BL6" s="22">
        <f t="shared" si="7"/>
        <v>395.68</v>
      </c>
      <c r="BM6" s="22">
        <f t="shared" si="7"/>
        <v>403.72</v>
      </c>
      <c r="BN6" s="22">
        <f t="shared" si="7"/>
        <v>400.21</v>
      </c>
      <c r="BO6" s="21" t="str">
        <f>IF(BO7="","",IF(BO7="-","【-】","【"&amp;SUBSTITUTE(TEXT(BO7,"#,##0.00"),"-","△")&amp;"】"))</f>
        <v>【265.93】</v>
      </c>
      <c r="BP6" s="22">
        <f>IF(BP7="",NA(),BP7)</f>
        <v>95.92</v>
      </c>
      <c r="BQ6" s="22">
        <f t="shared" ref="BQ6:BY6" si="8">IF(BQ7="",NA(),BQ7)</f>
        <v>98.59</v>
      </c>
      <c r="BR6" s="22">
        <f t="shared" si="8"/>
        <v>95.02</v>
      </c>
      <c r="BS6" s="22">
        <f t="shared" si="8"/>
        <v>86.86</v>
      </c>
      <c r="BT6" s="22">
        <f t="shared" si="8"/>
        <v>89.68</v>
      </c>
      <c r="BU6" s="22">
        <f t="shared" si="8"/>
        <v>98.64</v>
      </c>
      <c r="BV6" s="22">
        <f t="shared" si="8"/>
        <v>94.78</v>
      </c>
      <c r="BW6" s="22">
        <f t="shared" si="8"/>
        <v>97.59</v>
      </c>
      <c r="BX6" s="22">
        <f t="shared" si="8"/>
        <v>92.17</v>
      </c>
      <c r="BY6" s="22">
        <f t="shared" si="8"/>
        <v>92.83</v>
      </c>
      <c r="BZ6" s="21" t="str">
        <f>IF(BZ7="","",IF(BZ7="-","【-】","【"&amp;SUBSTITUTE(TEXT(BZ7,"#,##0.00"),"-","△")&amp;"】"))</f>
        <v>【97.82】</v>
      </c>
      <c r="CA6" s="22">
        <f>IF(CA7="",NA(),CA7)</f>
        <v>177.47</v>
      </c>
      <c r="CB6" s="22">
        <f t="shared" ref="CB6:CJ6" si="9">IF(CB7="",NA(),CB7)</f>
        <v>173.73</v>
      </c>
      <c r="CC6" s="22">
        <f t="shared" si="9"/>
        <v>180.98</v>
      </c>
      <c r="CD6" s="22">
        <f t="shared" si="9"/>
        <v>197.85</v>
      </c>
      <c r="CE6" s="22">
        <f t="shared" si="9"/>
        <v>192.02</v>
      </c>
      <c r="CF6" s="22">
        <f t="shared" si="9"/>
        <v>178.92</v>
      </c>
      <c r="CG6" s="22">
        <f t="shared" si="9"/>
        <v>181.3</v>
      </c>
      <c r="CH6" s="22">
        <f t="shared" si="9"/>
        <v>181.71</v>
      </c>
      <c r="CI6" s="22">
        <f t="shared" si="9"/>
        <v>188.51</v>
      </c>
      <c r="CJ6" s="22">
        <f t="shared" si="9"/>
        <v>189.43</v>
      </c>
      <c r="CK6" s="21" t="str">
        <f>IF(CK7="","",IF(CK7="-","【-】","【"&amp;SUBSTITUTE(TEXT(CK7,"#,##0.00"),"-","△")&amp;"】"))</f>
        <v>【177.56】</v>
      </c>
      <c r="CL6" s="22">
        <f>IF(CL7="",NA(),CL7)</f>
        <v>67.239999999999995</v>
      </c>
      <c r="CM6" s="22">
        <f t="shared" ref="CM6:CU6" si="10">IF(CM7="",NA(),CM7)</f>
        <v>70.989999999999995</v>
      </c>
      <c r="CN6" s="22">
        <f t="shared" si="10"/>
        <v>71.62</v>
      </c>
      <c r="CO6" s="22">
        <f t="shared" si="10"/>
        <v>71.900000000000006</v>
      </c>
      <c r="CP6" s="22">
        <f t="shared" si="10"/>
        <v>67.7</v>
      </c>
      <c r="CQ6" s="22">
        <f t="shared" si="10"/>
        <v>55.14</v>
      </c>
      <c r="CR6" s="22">
        <f t="shared" si="10"/>
        <v>55.89</v>
      </c>
      <c r="CS6" s="22">
        <f t="shared" si="10"/>
        <v>55.72</v>
      </c>
      <c r="CT6" s="22">
        <f t="shared" si="10"/>
        <v>55.31</v>
      </c>
      <c r="CU6" s="22">
        <f t="shared" si="10"/>
        <v>55.14</v>
      </c>
      <c r="CV6" s="21" t="str">
        <f>IF(CV7="","",IF(CV7="-","【-】","【"&amp;SUBSTITUTE(TEXT(CV7,"#,##0.00"),"-","△")&amp;"】"))</f>
        <v>【59.81】</v>
      </c>
      <c r="CW6" s="22">
        <f>IF(CW7="",NA(),CW7)</f>
        <v>73.569999999999993</v>
      </c>
      <c r="CX6" s="22">
        <f t="shared" ref="CX6:DF6" si="11">IF(CX7="",NA(),CX7)</f>
        <v>70.41</v>
      </c>
      <c r="CY6" s="22">
        <f t="shared" si="11"/>
        <v>69.52</v>
      </c>
      <c r="CZ6" s="22">
        <f t="shared" si="11"/>
        <v>67.19</v>
      </c>
      <c r="DA6" s="22">
        <f t="shared" si="11"/>
        <v>70.930000000000007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48.74</v>
      </c>
      <c r="DI6" s="22">
        <f t="shared" ref="DI6:DQ6" si="12">IF(DI7="",NA(),DI7)</f>
        <v>50.27</v>
      </c>
      <c r="DJ6" s="22">
        <f t="shared" si="12"/>
        <v>51.28</v>
      </c>
      <c r="DK6" s="22">
        <f t="shared" si="12"/>
        <v>52.75</v>
      </c>
      <c r="DL6" s="22">
        <f t="shared" si="12"/>
        <v>53.2</v>
      </c>
      <c r="DM6" s="22">
        <f t="shared" si="12"/>
        <v>49.92</v>
      </c>
      <c r="DN6" s="22">
        <f t="shared" si="12"/>
        <v>50.63</v>
      </c>
      <c r="DO6" s="22">
        <f t="shared" si="12"/>
        <v>51.29</v>
      </c>
      <c r="DP6" s="22">
        <f t="shared" si="12"/>
        <v>52.2</v>
      </c>
      <c r="DQ6" s="22">
        <f t="shared" si="12"/>
        <v>52.7</v>
      </c>
      <c r="DR6" s="21" t="str">
        <f>IF(DR7="","",IF(DR7="-","【-】","【"&amp;SUBSTITUTE(TEXT(DR7,"#,##0.00"),"-","△")&amp;"】"))</f>
        <v>【52.02】</v>
      </c>
      <c r="DS6" s="22">
        <f>IF(DS7="",NA(),DS7)</f>
        <v>17.850000000000001</v>
      </c>
      <c r="DT6" s="22">
        <f t="shared" ref="DT6:EB6" si="13">IF(DT7="",NA(),DT7)</f>
        <v>27.18</v>
      </c>
      <c r="DU6" s="22">
        <f t="shared" si="13"/>
        <v>27.59</v>
      </c>
      <c r="DV6" s="22">
        <f t="shared" si="13"/>
        <v>34.24</v>
      </c>
      <c r="DW6" s="22">
        <f t="shared" si="13"/>
        <v>35.770000000000003</v>
      </c>
      <c r="DX6" s="22">
        <f t="shared" si="13"/>
        <v>16.88</v>
      </c>
      <c r="DY6" s="22">
        <f t="shared" si="13"/>
        <v>18.28</v>
      </c>
      <c r="DZ6" s="22">
        <f t="shared" si="13"/>
        <v>19.61</v>
      </c>
      <c r="EA6" s="22">
        <f t="shared" si="13"/>
        <v>20.73</v>
      </c>
      <c r="EB6" s="22">
        <f t="shared" si="13"/>
        <v>22.86</v>
      </c>
      <c r="EC6" s="21" t="str">
        <f>IF(EC7="","",IF(EC7="-","【-】","【"&amp;SUBSTITUTE(TEXT(EC7,"#,##0.00"),"-","△")&amp;"】"))</f>
        <v>【25.37】</v>
      </c>
      <c r="ED6" s="22">
        <f>IF(ED7="",NA(),ED7)</f>
        <v>0.44</v>
      </c>
      <c r="EE6" s="22">
        <f t="shared" ref="EE6:EM6" si="14">IF(EE7="",NA(),EE7)</f>
        <v>0.38</v>
      </c>
      <c r="EF6" s="22">
        <f t="shared" si="14"/>
        <v>0.12</v>
      </c>
      <c r="EG6" s="22">
        <f t="shared" si="14"/>
        <v>0.3</v>
      </c>
      <c r="EH6" s="22">
        <f t="shared" si="14"/>
        <v>0.22</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382141</v>
      </c>
      <c r="D7" s="24">
        <v>46</v>
      </c>
      <c r="E7" s="24">
        <v>1</v>
      </c>
      <c r="F7" s="24">
        <v>0</v>
      </c>
      <c r="G7" s="24">
        <v>1</v>
      </c>
      <c r="H7" s="24" t="s">
        <v>92</v>
      </c>
      <c r="I7" s="24" t="s">
        <v>93</v>
      </c>
      <c r="J7" s="24" t="s">
        <v>94</v>
      </c>
      <c r="K7" s="24" t="s">
        <v>95</v>
      </c>
      <c r="L7" s="24" t="s">
        <v>96</v>
      </c>
      <c r="M7" s="24" t="s">
        <v>97</v>
      </c>
      <c r="N7" s="25" t="s">
        <v>98</v>
      </c>
      <c r="O7" s="25">
        <v>72.680000000000007</v>
      </c>
      <c r="P7" s="25">
        <v>81.680000000000007</v>
      </c>
      <c r="Q7" s="25">
        <v>3630</v>
      </c>
      <c r="R7" s="25">
        <v>34538</v>
      </c>
      <c r="S7" s="25">
        <v>514.34</v>
      </c>
      <c r="T7" s="25">
        <v>67.150000000000006</v>
      </c>
      <c r="U7" s="25">
        <v>27940</v>
      </c>
      <c r="V7" s="25">
        <v>74.680000000000007</v>
      </c>
      <c r="W7" s="25">
        <v>374.13</v>
      </c>
      <c r="X7" s="25">
        <v>99.79</v>
      </c>
      <c r="Y7" s="25">
        <v>103.36</v>
      </c>
      <c r="Z7" s="25">
        <v>100.02</v>
      </c>
      <c r="AA7" s="25">
        <v>91.08</v>
      </c>
      <c r="AB7" s="25">
        <v>93.94</v>
      </c>
      <c r="AC7" s="25">
        <v>108.61</v>
      </c>
      <c r="AD7" s="25">
        <v>108.35</v>
      </c>
      <c r="AE7" s="25">
        <v>108.84</v>
      </c>
      <c r="AF7" s="25">
        <v>105.92</v>
      </c>
      <c r="AG7" s="25">
        <v>106.01</v>
      </c>
      <c r="AH7" s="25">
        <v>108.24</v>
      </c>
      <c r="AI7" s="25">
        <v>0</v>
      </c>
      <c r="AJ7" s="25">
        <v>0</v>
      </c>
      <c r="AK7" s="25">
        <v>0</v>
      </c>
      <c r="AL7" s="25">
        <v>0</v>
      </c>
      <c r="AM7" s="25">
        <v>1.57</v>
      </c>
      <c r="AN7" s="25">
        <v>3.59</v>
      </c>
      <c r="AO7" s="25">
        <v>3.98</v>
      </c>
      <c r="AP7" s="25">
        <v>6.02</v>
      </c>
      <c r="AQ7" s="25">
        <v>7.78</v>
      </c>
      <c r="AR7" s="25">
        <v>9.59</v>
      </c>
      <c r="AS7" s="25">
        <v>1.5</v>
      </c>
      <c r="AT7" s="25">
        <v>559.22</v>
      </c>
      <c r="AU7" s="25">
        <v>516.64</v>
      </c>
      <c r="AV7" s="25">
        <v>540.41999999999996</v>
      </c>
      <c r="AW7" s="25">
        <v>353.65</v>
      </c>
      <c r="AX7" s="25">
        <v>405.34</v>
      </c>
      <c r="AY7" s="25">
        <v>379.08</v>
      </c>
      <c r="AZ7" s="25">
        <v>367.55</v>
      </c>
      <c r="BA7" s="25">
        <v>378.56</v>
      </c>
      <c r="BB7" s="25">
        <v>364.46</v>
      </c>
      <c r="BC7" s="25">
        <v>338.89</v>
      </c>
      <c r="BD7" s="25">
        <v>243.36</v>
      </c>
      <c r="BE7" s="25">
        <v>380.74</v>
      </c>
      <c r="BF7" s="25">
        <v>358.04</v>
      </c>
      <c r="BG7" s="25">
        <v>347.73</v>
      </c>
      <c r="BH7" s="25">
        <v>351.59</v>
      </c>
      <c r="BI7" s="25">
        <v>352.47</v>
      </c>
      <c r="BJ7" s="25">
        <v>398.98</v>
      </c>
      <c r="BK7" s="25">
        <v>418.68</v>
      </c>
      <c r="BL7" s="25">
        <v>395.68</v>
      </c>
      <c r="BM7" s="25">
        <v>403.72</v>
      </c>
      <c r="BN7" s="25">
        <v>400.21</v>
      </c>
      <c r="BO7" s="25">
        <v>265.93</v>
      </c>
      <c r="BP7" s="25">
        <v>95.92</v>
      </c>
      <c r="BQ7" s="25">
        <v>98.59</v>
      </c>
      <c r="BR7" s="25">
        <v>95.02</v>
      </c>
      <c r="BS7" s="25">
        <v>86.86</v>
      </c>
      <c r="BT7" s="25">
        <v>89.68</v>
      </c>
      <c r="BU7" s="25">
        <v>98.64</v>
      </c>
      <c r="BV7" s="25">
        <v>94.78</v>
      </c>
      <c r="BW7" s="25">
        <v>97.59</v>
      </c>
      <c r="BX7" s="25">
        <v>92.17</v>
      </c>
      <c r="BY7" s="25">
        <v>92.83</v>
      </c>
      <c r="BZ7" s="25">
        <v>97.82</v>
      </c>
      <c r="CA7" s="25">
        <v>177.47</v>
      </c>
      <c r="CB7" s="25">
        <v>173.73</v>
      </c>
      <c r="CC7" s="25">
        <v>180.98</v>
      </c>
      <c r="CD7" s="25">
        <v>197.85</v>
      </c>
      <c r="CE7" s="25">
        <v>192.02</v>
      </c>
      <c r="CF7" s="25">
        <v>178.92</v>
      </c>
      <c r="CG7" s="25">
        <v>181.3</v>
      </c>
      <c r="CH7" s="25">
        <v>181.71</v>
      </c>
      <c r="CI7" s="25">
        <v>188.51</v>
      </c>
      <c r="CJ7" s="25">
        <v>189.43</v>
      </c>
      <c r="CK7" s="25">
        <v>177.56</v>
      </c>
      <c r="CL7" s="25">
        <v>67.239999999999995</v>
      </c>
      <c r="CM7" s="25">
        <v>70.989999999999995</v>
      </c>
      <c r="CN7" s="25">
        <v>71.62</v>
      </c>
      <c r="CO7" s="25">
        <v>71.900000000000006</v>
      </c>
      <c r="CP7" s="25">
        <v>67.7</v>
      </c>
      <c r="CQ7" s="25">
        <v>55.14</v>
      </c>
      <c r="CR7" s="25">
        <v>55.89</v>
      </c>
      <c r="CS7" s="25">
        <v>55.72</v>
      </c>
      <c r="CT7" s="25">
        <v>55.31</v>
      </c>
      <c r="CU7" s="25">
        <v>55.14</v>
      </c>
      <c r="CV7" s="25">
        <v>59.81</v>
      </c>
      <c r="CW7" s="25">
        <v>73.569999999999993</v>
      </c>
      <c r="CX7" s="25">
        <v>70.41</v>
      </c>
      <c r="CY7" s="25">
        <v>69.52</v>
      </c>
      <c r="CZ7" s="25">
        <v>67.19</v>
      </c>
      <c r="DA7" s="25">
        <v>70.930000000000007</v>
      </c>
      <c r="DB7" s="25">
        <v>81.39</v>
      </c>
      <c r="DC7" s="25">
        <v>81.27</v>
      </c>
      <c r="DD7" s="25">
        <v>81.260000000000005</v>
      </c>
      <c r="DE7" s="25">
        <v>80.36</v>
      </c>
      <c r="DF7" s="25">
        <v>80.13</v>
      </c>
      <c r="DG7" s="25">
        <v>89.42</v>
      </c>
      <c r="DH7" s="25">
        <v>48.74</v>
      </c>
      <c r="DI7" s="25">
        <v>50.27</v>
      </c>
      <c r="DJ7" s="25">
        <v>51.28</v>
      </c>
      <c r="DK7" s="25">
        <v>52.75</v>
      </c>
      <c r="DL7" s="25">
        <v>53.2</v>
      </c>
      <c r="DM7" s="25">
        <v>49.92</v>
      </c>
      <c r="DN7" s="25">
        <v>50.63</v>
      </c>
      <c r="DO7" s="25">
        <v>51.29</v>
      </c>
      <c r="DP7" s="25">
        <v>52.2</v>
      </c>
      <c r="DQ7" s="25">
        <v>52.7</v>
      </c>
      <c r="DR7" s="25">
        <v>52.02</v>
      </c>
      <c r="DS7" s="25">
        <v>17.850000000000001</v>
      </c>
      <c r="DT7" s="25">
        <v>27.18</v>
      </c>
      <c r="DU7" s="25">
        <v>27.59</v>
      </c>
      <c r="DV7" s="25">
        <v>34.24</v>
      </c>
      <c r="DW7" s="25">
        <v>35.770000000000003</v>
      </c>
      <c r="DX7" s="25">
        <v>16.88</v>
      </c>
      <c r="DY7" s="25">
        <v>18.28</v>
      </c>
      <c r="DZ7" s="25">
        <v>19.61</v>
      </c>
      <c r="EA7" s="25">
        <v>20.73</v>
      </c>
      <c r="EB7" s="25">
        <v>22.86</v>
      </c>
      <c r="EC7" s="25">
        <v>25.37</v>
      </c>
      <c r="ED7" s="25">
        <v>0.44</v>
      </c>
      <c r="EE7" s="25">
        <v>0.38</v>
      </c>
      <c r="EF7" s="25">
        <v>0.12</v>
      </c>
      <c r="EG7" s="25">
        <v>0.3</v>
      </c>
      <c r="EH7" s="25">
        <v>0.22</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宮崎　輝和</cp:lastModifiedBy>
  <cp:lastPrinted>2025-02-09T02:40:29Z</cp:lastPrinted>
  <dcterms:created xsi:type="dcterms:W3CDTF">2025-01-24T06:54:12Z</dcterms:created>
  <dcterms:modified xsi:type="dcterms:W3CDTF">2025-02-12T07:56:09Z</dcterms:modified>
  <cp:category/>
</cp:coreProperties>
</file>