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094\share\新データ保管\2-5 増田\77 調査・報告・通知・なんかの会関係\県より\（R06）2025.01.22.公営企業に係る「経営比較分析表（令和5年度決算）」の分析について\"/>
    </mc:Choice>
  </mc:AlternateContent>
  <xr:revisionPtr revIDLastSave="0" documentId="13_ncr:1_{BC134A57-364F-4A84-B430-985AA36947A4}" xr6:coauthVersionLast="43" xr6:coauthVersionMax="43" xr10:uidLastSave="{00000000-0000-0000-0000-000000000000}"/>
  <workbookProtection workbookAlgorithmName="SHA-512" workbookHashValue="H1oiTw0TNx8if4/DkocI2Ia/dxquZdoiAsdfmqwUDx1+r1DxPpuoEMy0i9ObdwDu+DxkrXZA9oKskunF85ISug==" workbookSaltValue="ulaRJO7X3XfiKl4GwMZYDQ==" workbookSpinCount="100000" lockStructure="1"/>
  <bookViews>
    <workbookView xWindow="-120" yWindow="-120" windowWidth="38640" windowHeight="212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D90" i="4" s="1"/>
  <c r="AN6" i="5"/>
  <c r="AM6" i="5"/>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EH90" i="4"/>
  <c r="DG90" i="4"/>
  <c r="RA81" i="4"/>
  <c r="PZ81" i="4"/>
  <c r="OY81" i="4"/>
  <c r="KO81" i="4"/>
  <c r="JN81" i="4"/>
  <c r="IM81" i="4"/>
  <c r="HL81" i="4"/>
  <c r="GK81" i="4"/>
  <c r="EC81" i="4"/>
  <c r="AZ81" i="4"/>
  <c r="Y81" i="4"/>
  <c r="RA80" i="4"/>
  <c r="PZ80" i="4"/>
  <c r="OY80" i="4"/>
  <c r="NX80" i="4"/>
  <c r="JN80" i="4"/>
  <c r="IM80" i="4"/>
  <c r="CA80" i="4"/>
  <c r="AZ80" i="4"/>
  <c r="RA79" i="4"/>
  <c r="MW79" i="4"/>
  <c r="JN79" i="4"/>
  <c r="IM79" i="4"/>
  <c r="EC79" i="4"/>
  <c r="DB79" i="4"/>
  <c r="Y79" i="4"/>
  <c r="RH56" i="4"/>
  <c r="OF56" i="4"/>
  <c r="MN56" i="4"/>
  <c r="KF56" i="4"/>
  <c r="JL56" i="4"/>
  <c r="CZ56" i="4"/>
  <c r="CF56" i="4"/>
  <c r="BL56" i="4"/>
  <c r="RH55" i="4"/>
  <c r="OZ55" i="4"/>
  <c r="OF55" i="4"/>
  <c r="MN55" i="4"/>
  <c r="JL55" i="4"/>
  <c r="GZ55" i="4"/>
  <c r="GF55" i="4"/>
  <c r="CF55" i="4"/>
  <c r="BL55" i="4"/>
  <c r="RH54" i="4"/>
  <c r="QN54" i="4"/>
  <c r="OF54" i="4"/>
  <c r="MN54" i="4"/>
  <c r="JL54" i="4"/>
  <c r="GZ54" i="4"/>
  <c r="FL54" i="4"/>
  <c r="CZ54" i="4"/>
  <c r="CF54" i="4"/>
  <c r="X54" i="4"/>
  <c r="RH33" i="4"/>
  <c r="QN33" i="4"/>
  <c r="LT33" i="4"/>
  <c r="KZ33" i="4"/>
  <c r="KF33" i="4"/>
  <c r="JL33" i="4"/>
  <c r="GF33" i="4"/>
  <c r="FL33" i="4"/>
  <c r="CZ33" i="4"/>
  <c r="AR33" i="4"/>
  <c r="X33" i="4"/>
  <c r="OZ32" i="4"/>
  <c r="OF32" i="4"/>
  <c r="MN32" i="4"/>
  <c r="KF32" i="4"/>
  <c r="JL32" i="4"/>
  <c r="CF32" i="4"/>
  <c r="BL32" i="4"/>
  <c r="RH31" i="4"/>
  <c r="QN31" i="4"/>
  <c r="OF31" i="4"/>
  <c r="MN31" i="4"/>
  <c r="KZ31" i="4"/>
  <c r="JL31" i="4"/>
  <c r="GZ31" i="4"/>
  <c r="CZ31" i="4"/>
  <c r="CF31" i="4"/>
  <c r="X31" i="4"/>
  <c r="LZ10" i="4"/>
  <c r="IT10" i="4"/>
  <c r="FN10" i="4"/>
  <c r="CH10" i="4"/>
  <c r="B10" i="4"/>
  <c r="PF8" i="4"/>
  <c r="LZ8" i="4"/>
  <c r="IT8" i="4"/>
  <c r="FN8" i="4"/>
  <c r="CH8" i="4"/>
  <c r="B8" i="4"/>
  <c r="B5" i="4"/>
  <c r="BO10" i="5" l="1"/>
  <c r="CA79" i="4"/>
  <c r="BZ10" i="5"/>
  <c r="FL31" i="4"/>
  <c r="KZ56" i="4"/>
  <c r="GF31" i="4"/>
  <c r="LT56" i="4"/>
  <c r="CK10" i="5"/>
  <c r="AS10" i="5"/>
  <c r="GF54" i="4"/>
  <c r="BL33" i="4"/>
  <c r="OZ54" i="4"/>
  <c r="DB80" i="4"/>
  <c r="OZ31" i="4"/>
  <c r="GF32" i="4"/>
  <c r="BL54" i="4"/>
  <c r="PT54" i="4"/>
  <c r="FL56" i="4"/>
  <c r="NX79" i="4"/>
  <c r="BL31" i="4"/>
  <c r="PT31" i="4"/>
  <c r="GZ32" i="4"/>
  <c r="QN32" i="4"/>
  <c r="MN33" i="4"/>
  <c r="KF54" i="4"/>
  <c r="X56" i="4"/>
  <c r="GF56" i="4"/>
  <c r="OY79" i="4"/>
  <c r="W10" i="5"/>
  <c r="DG10" i="5"/>
  <c r="KF31" i="4"/>
  <c r="RH32" i="4"/>
  <c r="OF33" i="4"/>
  <c r="KZ54" i="4"/>
  <c r="KF55" i="4"/>
  <c r="AR56" i="4"/>
  <c r="QN56" i="4"/>
  <c r="HL79" i="4"/>
  <c r="MW80" i="4"/>
  <c r="AH10" i="5"/>
  <c r="EC10" i="5"/>
  <c r="AF12" i="5"/>
  <c r="ER33" i="4"/>
  <c r="AJ12" i="5"/>
  <c r="HT33" i="4"/>
  <c r="CZ32" i="4"/>
  <c r="FL55" i="4"/>
  <c r="QN55" i="4"/>
  <c r="Y80" i="4"/>
  <c r="EC80" i="4"/>
  <c r="AS11" i="5"/>
  <c r="KZ32" i="4"/>
  <c r="X32" i="4"/>
  <c r="FL32" i="4"/>
  <c r="CF33" i="4"/>
  <c r="AF11" i="5"/>
  <c r="ER32" i="4"/>
  <c r="AJ11" i="5"/>
  <c r="HT32" i="4"/>
  <c r="GZ33" i="4"/>
  <c r="AI12" i="5"/>
  <c r="BD11" i="5"/>
  <c r="PT32" i="4"/>
  <c r="BC12" i="5"/>
  <c r="OZ33" i="4"/>
  <c r="BX11" i="5"/>
  <c r="ER55" i="4"/>
  <c r="CB11" i="5"/>
  <c r="HT55" i="4"/>
  <c r="CA12" i="5"/>
  <c r="GZ56" i="4"/>
  <c r="CV11" i="5"/>
  <c r="PT55" i="4"/>
  <c r="CU12" i="5"/>
  <c r="OZ56" i="4"/>
  <c r="BD12" i="5"/>
  <c r="PT33" i="4"/>
  <c r="BM11" i="5"/>
  <c r="X55" i="4"/>
  <c r="BQ11" i="5"/>
  <c r="CZ55" i="4"/>
  <c r="BX12" i="5"/>
  <c r="ER56" i="4"/>
  <c r="CB12" i="5"/>
  <c r="HT56" i="4"/>
  <c r="CK11" i="5"/>
  <c r="KZ55" i="4"/>
  <c r="CV12" i="5"/>
  <c r="PT56" i="4"/>
  <c r="DH12" i="5"/>
  <c r="DB81" i="4"/>
  <c r="DQ11" i="5"/>
  <c r="HL80" i="4"/>
  <c r="EB12" i="5"/>
  <c r="NX81" i="4"/>
  <c r="GK80" i="4"/>
  <c r="KO80" i="4"/>
  <c r="CA81" i="4"/>
  <c r="MW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CV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<sst xmlns="http://schemas.openxmlformats.org/spreadsheetml/2006/main" count="262" uniqueCount="110">
  <si>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</si>
  <si>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</si>
  <si>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</si>
  <si>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</si>
  <si>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</si>
  <si>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</si>
  <si>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</si>
  <si>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</si>
  <si>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</si>
  <si>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</si>
  <si>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</si>
  <si>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</si>
  <si>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</si>
  <si>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</si>
  <si>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</si>
  <si>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</si>
  <si>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</si>
  <si>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</si>
  <si>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</si>
  <si>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</si>
  <si>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</si>
  <si>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</si>
  <si>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</si>
  <si>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</si>
  <si>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</si>
  <si>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</si>
  <si>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</si>
  <si>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</si>
  <si>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</si>
  <si>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</si>
  <si>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</si>
  <si>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</si>
  <si>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</si>
  <si>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</si>
  <si>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</si>
  <si>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</si>
  <si>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</si>
  <si>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</si>
  <si>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</si>
  <si>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</si>
  <si>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</si>
  <si>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</si>
  <si>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</si>
  <si>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</si>
  <si>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</si>
  <si>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</si>
  <si>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</si>
  <si>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</si>
  <si>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</si>
  <si>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</si>
  <si>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</si>
  <si>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</si>
  <si>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</si>
  <si>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</si>
  <si>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</si>
  <si>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</si>
  <si>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</si>
  <si>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</si>
  <si>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</si>
  <si>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</si>
  <si>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</si>
  <si>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</si>
  <si>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</si>
  <si>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</si>
  <si>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</si>
  <si>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</si>
  <si>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</si>
  <si>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</si>
  <si>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</si>
  <si>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</si>
  <si>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</si>
  <si>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</si>
  <si>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</si>
  <si>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</si>
  <si>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</si>
  <si>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</si>
  <si>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</si>
  <si>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</si>
  <si>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</si>
  <si>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</si>
  <si>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</si>
  <si>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</si>
  <si>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</si>
  <si>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</si>
  <si>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</si>
  <si>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</si>
  <si>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</si>
  <si>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</si>
  <si>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</si>
  <si>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</si>
  <si>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</si>
  <si>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</si>
  <si>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</si>
  <si>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</si>
  <si>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</si>
  <si>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</si>
  <si>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</si>
  <si>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</si>
  <si>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</si>
  <si>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</si>
  <si>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</si>
  <si>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</si>
  <si>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</si>
  <si>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</si>
  <si>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</si>
  <si>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</si>
  <si>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</si>
  <si>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
　『③流動比率』は未払金等の影響により大きく変動しているが100％を上回っており、財務の安全性は確保されている。
『⑦施設利用率』『⑧契約率』はいずれも低水準となっているが、企業誘致の結果1社と新規契約が成立し、令和6年8月から本格稼働を開始している。そのため、令和6年度以降は経営状況が大幅に改善される見通しである。</t>
    <rPh sb="244" eb="246">
      <t>セイリツ</t>
    </rPh>
    <rPh sb="256" eb="258">
      <t>ホンカク</t>
    </rPh>
    <rPh sb="261" eb="263">
      <t>カイシ</t>
    </rPh>
    <rPh sb="273" eb="275">
      <t>レイワ</t>
    </rPh>
    <rPh sb="276" eb="278">
      <t>ネンド</t>
    </rPh>
    <rPh sb="278" eb="280">
      <t>イコウ</t>
    </rPh>
    <rPh sb="281" eb="283">
      <t>ケイエイ</t>
    </rPh>
    <rPh sb="283" eb="285">
      <t>ジョウキョウ</t>
    </rPh>
    <rPh sb="286" eb="288">
      <t>オオハバ</t>
    </rPh>
    <rPh sb="289" eb="291">
      <t>カイゼン</t>
    </rPh>
    <rPh sb="294" eb="296">
      <t>ミトオ</t>
    </rPh>
    <phoneticPr fontId="5"/>
  </si>
  <si>
    <t>　現在は、必要最低限の維持管理のみで施設更新を行っていないため『①有形固定資産減価償却率』、『②管路経年化率』は、全国及び類似団体平均値を上回っており、老朽化が進んでいる状況である。
　また、法定耐用年数を超過した管路を多く保有しているが、更新に未着手のため『③管路更新率』が0％である。
　今後は、自主財源の確保とともに経済産業省が交付している工業用水道事業費補助金の利用も視野に入れ、計画的かつ効率的な更新計画の検討を進めていく必要がある。</t>
    <rPh sb="57" eb="59">
      <t>ゼンコク</t>
    </rPh>
    <rPh sb="59" eb="60">
      <t>オヨ</t>
    </rPh>
    <rPh sb="150" eb="152">
      <t>ジシュ</t>
    </rPh>
    <rPh sb="155" eb="157">
      <t>カクホ</t>
    </rPh>
    <rPh sb="161" eb="163">
      <t>ケイザイ</t>
    </rPh>
    <rPh sb="163" eb="166">
      <t>サンギョウショウ</t>
    </rPh>
    <rPh sb="167" eb="169">
      <t>コウフ</t>
    </rPh>
    <rPh sb="173" eb="175">
      <t>コウギョウ</t>
    </rPh>
    <rPh sb="175" eb="177">
      <t>ヨウスイ</t>
    </rPh>
    <rPh sb="177" eb="178">
      <t>ミチ</t>
    </rPh>
    <rPh sb="178" eb="180">
      <t>ジギョウ</t>
    </rPh>
    <rPh sb="180" eb="181">
      <t>ヒ</t>
    </rPh>
    <rPh sb="181" eb="184">
      <t>ホジョキン</t>
    </rPh>
    <rPh sb="185" eb="187">
      <t>リヨウ</t>
    </rPh>
    <rPh sb="188" eb="190">
      <t>シヤ</t>
    </rPh>
    <rPh sb="191" eb="192">
      <t>イ</t>
    </rPh>
    <rPh sb="194" eb="197">
      <t>ケイカクテキ</t>
    </rPh>
    <rPh sb="199" eb="202">
      <t>コウリツテキ</t>
    </rPh>
    <rPh sb="203" eb="205">
      <t>コウシン</t>
    </rPh>
    <rPh sb="205" eb="207">
      <t>ケイカク</t>
    </rPh>
    <rPh sb="208" eb="210">
      <t>ケントウ</t>
    </rPh>
    <rPh sb="211" eb="212">
      <t>スス</t>
    </rPh>
    <rPh sb="216" eb="218">
      <t>ヒツヨウ</t>
    </rPh>
    <phoneticPr fontId="5"/>
  </si>
  <si>
    <t>　工業用水の需要減少が影響し、給水契約数がピーク時の5件から平成27年度は2件へと減少した。そのため、給水収益減少及び施設遊休状態が続いていたが、新規の契約先の確保のための企業誘致等を他部局連携の上進めた結果、1社と新規契約が成立し、令和6年8月から本格稼働を開始している。令和6年度以降は経営状況が大幅に改善される見通しである。
　また、工業用水道施設は老朽化が進んでおり、施設更新とともに耐震対策を進める計画である。</t>
    <rPh sb="102" eb="104">
      <t>ケッカ</t>
    </rPh>
    <rPh sb="145" eb="147">
      <t>ケイエイ</t>
    </rPh>
    <rPh sb="147" eb="149">
      <t>ジョウキョウ</t>
    </rPh>
    <rPh sb="182" eb="183">
      <t>スス</t>
    </rPh>
    <rPh sb="188" eb="190">
      <t>シセツ</t>
    </rPh>
    <rPh sb="190" eb="192">
      <t>コウシン</t>
    </rPh>
    <rPh sb="198" eb="200">
      <t>タイサク</t>
    </rPh>
    <rPh sb="201" eb="202">
      <t>スス</t>
    </rPh>
    <rPh sb="204" eb="20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</si>
</sst>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68.78</c:v>
                </c:pt>
                <c:pt idx="1">
                  <c:v>69.72</c:v>
                </c:pt>
                <c:pt idx="2">
                  <c:v>70.66</c:v>
                </c:pt>
                <c:pt idx="3">
                  <c:v>71.599999999999994</c:v>
                </c:pt>
                <c:pt idx="4">
                  <c:v>72.3</c:v>
                </c:pt>
              </c:numCache>
            </c:numRef>
          </c:val>
          <c:extLst>
            <c:ext xmlns:c16="http://schemas.microsoft.com/office/drawing/2014/chart" uri="{C3380CC4-5D6E-409C-BE32-E72D297353CC}">
              <c16:uniqueId val="{00000000-3890-42A3-9272-FB9E1FE1E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3890-42A3-9272-FB9E1FE1E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74.319999999999993</c:v>
                </c:pt>
                <c:pt idx="1">
                  <c:v>74.319999999999993</c:v>
                </c:pt>
                <c:pt idx="2">
                  <c:v>74.319999999999993</c:v>
                </c:pt>
                <c:pt idx="3">
                  <c:v>74.319999999999993</c:v>
                </c:pt>
                <c:pt idx="4">
                  <c:v>82.05</c:v>
                </c:pt>
              </c:numCache>
            </c:numRef>
          </c:val>
          <c:extLst>
            <c:ext xmlns:c16="http://schemas.microsoft.com/office/drawing/2014/chart" uri="{C3380CC4-5D6E-409C-BE32-E72D297353CC}">
              <c16:uniqueId val="{00000000-411E-40E0-BB78-5D1F61BF9B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411E-40E0-BB78-5D1F61BF9B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D9-48FC-93A5-E37EAEE5B3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94D9-48FC-93A5-E37EAEE5B3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21452.85</c:v>
                </c:pt>
                <c:pt idx="1">
                  <c:v>9921.58</c:v>
                </c:pt>
                <c:pt idx="2">
                  <c:v>28268.21</c:v>
                </c:pt>
                <c:pt idx="3">
                  <c:v>14842.66</c:v>
                </c:pt>
                <c:pt idx="4">
                  <c:v>12833.14</c:v>
                </c:pt>
              </c:numCache>
            </c:numRef>
          </c:val>
          <c:extLst>
            <c:ext xmlns:c16="http://schemas.microsoft.com/office/drawing/2014/chart" uri="{C3380CC4-5D6E-409C-BE32-E72D297353CC}">
              <c16:uniqueId val="{00000000-A94C-44A4-81BA-E17ADFA0B8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A94C-44A4-81BA-E17ADFA0B8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2-4F53-B011-DFD7B9EF6F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F4C2-4F53-B011-DFD7B9EF6F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67.87</c:v>
                </c:pt>
                <c:pt idx="1">
                  <c:v>53.07</c:v>
                </c:pt>
                <c:pt idx="2">
                  <c:v>49.48</c:v>
                </c:pt>
                <c:pt idx="3">
                  <c:v>77.349999999999994</c:v>
                </c:pt>
                <c:pt idx="4">
                  <c:v>65.77</c:v>
                </c:pt>
              </c:numCache>
            </c:numRef>
          </c:val>
          <c:extLst>
            <c:ext xmlns:c16="http://schemas.microsoft.com/office/drawing/2014/chart" uri="{C3380CC4-5D6E-409C-BE32-E72D297353CC}">
              <c16:uniqueId val="{00000000-9655-4320-8086-203E139092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9655-4320-8086-203E139092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32.549999999999997</c:v>
                </c:pt>
                <c:pt idx="1">
                  <c:v>40.67</c:v>
                </c:pt>
                <c:pt idx="2">
                  <c:v>43.48</c:v>
                </c:pt>
                <c:pt idx="3">
                  <c:v>27.81</c:v>
                </c:pt>
                <c:pt idx="4">
                  <c:v>30.82</c:v>
                </c:pt>
              </c:numCache>
            </c:numRef>
          </c:val>
          <c:extLst>
            <c:ext xmlns:c16="http://schemas.microsoft.com/office/drawing/2014/chart" uri="{C3380CC4-5D6E-409C-BE32-E72D297353CC}">
              <c16:uniqueId val="{00000000-9BF6-4256-AE20-69B3B84958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9BF6-4256-AE20-69B3B84958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10.73</c:v>
                </c:pt>
                <c:pt idx="1">
                  <c:v>9.5299999999999994</c:v>
                </c:pt>
                <c:pt idx="2">
                  <c:v>9.42</c:v>
                </c:pt>
                <c:pt idx="3">
                  <c:v>9.19</c:v>
                </c:pt>
                <c:pt idx="4">
                  <c:v>9.0399999999999991</c:v>
                </c:pt>
              </c:numCache>
            </c:numRef>
          </c:val>
          <c:extLst>
            <c:ext xmlns:c16="http://schemas.microsoft.com/office/drawing/2014/chart" uri="{C3380CC4-5D6E-409C-BE32-E72D297353CC}">
              <c16:uniqueId val="{00000000-FAEC-4D21-912A-2F225C40EC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FAEC-4D21-912A-2F225C40EC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11.85</c:v>
                </c:pt>
                <c:pt idx="1">
                  <c:v>11.85</c:v>
                </c:pt>
                <c:pt idx="2">
                  <c:v>11.85</c:v>
                </c:pt>
                <c:pt idx="3">
                  <c:v>11.85</c:v>
                </c:pt>
                <c:pt idx="4">
                  <c:v>14.11</c:v>
                </c:pt>
              </c:numCache>
            </c:numRef>
          </c:val>
          <c:extLst>
            <c:ext xmlns:c16="http://schemas.microsoft.com/office/drawing/2014/chart" uri="{C3380CC4-5D6E-409C-BE32-E72D297353CC}">
              <c16:uniqueId val="{00000000-8B08-4A76-B960-B68E07FC14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8B08-4A76-B960-B68E07FC14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B-43DD-8F7D-2AED6E75A9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94CB-43DD-8F7D-2AED6E75A9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0-4EDA-A063-C0F6CBDB2F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9EE0-4EDA-A063-C0F6CBDB2F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M3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愛媛県　大洲市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8860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801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1250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v>
      </c>
      <c r="Y32" s="121"/>
      <c r="Z32" s="121"/>
      <c r="AA32" s="121"/>
      <c r="AB32" s="121"/>
      <c r="AC32" s="121"/>
      <c r="AD32" s="121"/>
      <c r="AE32" s="121"/>
      <c r="AF32" s="121"/>
      <c r="AG32" s="121"/>
      <c r="AH32" s="121"/>
      <c r="AI32" s="121"/>
      <c r="AJ32" s="121"/>
      <c r="AK32" s="121"/>
      <c r="AL32" s="121"/>
      <c r="AM32" s="121"/>
      <c r="AN32" s="121"/>
      <c r="AO32" s="121"/>
      <c r="AP32" s="121"/>
      <c r="AQ32" s="122"/>
      <c r="AR32" s="120">
        <f>データ!U6</f>
        <v>100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21452.85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9921.58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28268.21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14842.66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12833.14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108</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67.87</v>
      </c>
      <c r="Y55" s="121"/>
      <c r="Z55" s="121"/>
      <c r="AA55" s="121"/>
      <c r="AB55" s="121"/>
      <c r="AC55" s="121"/>
      <c r="AD55" s="121"/>
      <c r="AE55" s="121"/>
      <c r="AF55" s="121"/>
      <c r="AG55" s="121"/>
      <c r="AH55" s="121"/>
      <c r="AI55" s="121"/>
      <c r="AJ55" s="121"/>
      <c r="AK55" s="121"/>
      <c r="AL55" s="121"/>
      <c r="AM55" s="121"/>
      <c r="AN55" s="121"/>
      <c r="AO55" s="121"/>
      <c r="AP55" s="121"/>
      <c r="AQ55" s="122"/>
      <c r="AR55" s="120">
        <f>データ!BM6</f>
        <v>53.07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49.48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77.349999999999994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65.77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32.549999999999997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40.67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43.48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27.81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30.82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10.73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9.5299999999999994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9.42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9.19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9.0399999999999991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11.85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11.85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11.85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11.85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14.11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109</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68.78</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69.72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70.66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71.599999999999994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72.3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74.319999999999993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74.319999999999993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74.319999999999993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74.319999999999993</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82.05</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54.3</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55.32</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55.08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56.95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4.66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7.35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8.2100000000000009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0.09</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0.14000000000000001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0.19</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37</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38</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39</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FstxksFEVbQTqeCiabcori1/a1hmaGn1TJ7GFGQcbiuQc95q5PuWAB8SNtQuf/qGOyUH36w73PZe9V/EWY6Gg==" saltValue="Ixc1v8BHHQ20bG4M8lmUU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15">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15">
      <c r="A6" s="28" t="s">
        <v>89</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21452.85</v>
      </c>
      <c r="AQ6" s="35">
        <f>AQ7</f>
        <v>9921.58</v>
      </c>
      <c r="AR6" s="35">
        <f>AR7</f>
        <v>28268.21</v>
      </c>
      <c r="AS6" s="35">
        <f>AS7</f>
        <v>14842.66</v>
      </c>
      <c r="AT6" s="35">
        <f t="shared" si="3"/>
        <v>12833.14</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67.87</v>
      </c>
      <c r="BM6" s="35">
        <f>BM7</f>
        <v>53.07</v>
      </c>
      <c r="BN6" s="35">
        <f>BN7</f>
        <v>49.48</v>
      </c>
      <c r="BO6" s="35">
        <f>BO7</f>
        <v>77.349999999999994</v>
      </c>
      <c r="BP6" s="35">
        <f t="shared" si="3"/>
        <v>65.77</v>
      </c>
      <c r="BQ6" s="35">
        <f t="shared" si="3"/>
        <v>90.22</v>
      </c>
      <c r="BR6" s="35">
        <f t="shared" si="3"/>
        <v>90.8</v>
      </c>
      <c r="BS6" s="35">
        <f t="shared" si="3"/>
        <v>93.49</v>
      </c>
      <c r="BT6" s="35">
        <f t="shared" si="3"/>
        <v>94.77</v>
      </c>
      <c r="BU6" s="35">
        <f t="shared" si="3"/>
        <v>89.59</v>
      </c>
      <c r="BV6" s="33" t="str">
        <f>IF(BV7="-","【-】","【"&amp;SUBSTITUTE(TEXT(BV7,"#,##0.00"),"-","△")&amp;"】")</f>
        <v>【110.13】</v>
      </c>
      <c r="BW6" s="35">
        <f t="shared" si="3"/>
        <v>32.549999999999997</v>
      </c>
      <c r="BX6" s="35">
        <f>BX7</f>
        <v>40.67</v>
      </c>
      <c r="BY6" s="35">
        <f>BY7</f>
        <v>43.48</v>
      </c>
      <c r="BZ6" s="35">
        <f>BZ7</f>
        <v>27.81</v>
      </c>
      <c r="CA6" s="35">
        <f t="shared" si="3"/>
        <v>30.82</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10.73</v>
      </c>
      <c r="CI6" s="35">
        <f>CI7</f>
        <v>9.5299999999999994</v>
      </c>
      <c r="CJ6" s="35">
        <f>CJ7</f>
        <v>9.42</v>
      </c>
      <c r="CK6" s="35">
        <f>CK7</f>
        <v>9.19</v>
      </c>
      <c r="CL6" s="35">
        <f t="shared" si="5"/>
        <v>9.0399999999999991</v>
      </c>
      <c r="CM6" s="35">
        <f t="shared" si="5"/>
        <v>34.92</v>
      </c>
      <c r="CN6" s="35">
        <f t="shared" si="5"/>
        <v>34.19</v>
      </c>
      <c r="CO6" s="35">
        <f t="shared" si="5"/>
        <v>36.65</v>
      </c>
      <c r="CP6" s="35">
        <f t="shared" si="5"/>
        <v>33.29</v>
      </c>
      <c r="CQ6" s="35">
        <f t="shared" si="5"/>
        <v>31.77</v>
      </c>
      <c r="CR6" s="33" t="str">
        <f>IF(CR7="-","【-】","【"&amp;SUBSTITUTE(TEXT(CR7,"#,##0.00"),"-","△")&amp;"】")</f>
        <v>【52.61】</v>
      </c>
      <c r="CS6" s="35">
        <f t="shared" ref="CS6:DB6" si="6">CS7</f>
        <v>11.85</v>
      </c>
      <c r="CT6" s="35">
        <f>CT7</f>
        <v>11.85</v>
      </c>
      <c r="CU6" s="35">
        <f>CU7</f>
        <v>11.85</v>
      </c>
      <c r="CV6" s="35">
        <f>CV7</f>
        <v>11.85</v>
      </c>
      <c r="CW6" s="35">
        <f t="shared" si="6"/>
        <v>14.11</v>
      </c>
      <c r="CX6" s="35">
        <f t="shared" si="6"/>
        <v>50.9</v>
      </c>
      <c r="CY6" s="35">
        <f t="shared" si="6"/>
        <v>49.05</v>
      </c>
      <c r="CZ6" s="35">
        <f t="shared" si="6"/>
        <v>50.94</v>
      </c>
      <c r="DA6" s="35">
        <f t="shared" si="6"/>
        <v>49.76</v>
      </c>
      <c r="DB6" s="35">
        <f t="shared" si="6"/>
        <v>49.18</v>
      </c>
      <c r="DC6" s="33" t="str">
        <f>IF(DC7="-","【-】","【"&amp;SUBSTITUTE(TEXT(DC7,"#,##0.00"),"-","△")&amp;"】")</f>
        <v>【77.52】</v>
      </c>
      <c r="DD6" s="35">
        <f t="shared" ref="DD6:DM6" si="7">DD7</f>
        <v>68.78</v>
      </c>
      <c r="DE6" s="35">
        <f>DE7</f>
        <v>69.72</v>
      </c>
      <c r="DF6" s="35">
        <f>DF7</f>
        <v>70.66</v>
      </c>
      <c r="DG6" s="35">
        <f>DG7</f>
        <v>71.599999999999994</v>
      </c>
      <c r="DH6" s="35">
        <f t="shared" si="7"/>
        <v>72.3</v>
      </c>
      <c r="DI6" s="35">
        <f t="shared" si="7"/>
        <v>54.3</v>
      </c>
      <c r="DJ6" s="35">
        <f t="shared" si="7"/>
        <v>55.32</v>
      </c>
      <c r="DK6" s="35">
        <f t="shared" si="7"/>
        <v>55.08</v>
      </c>
      <c r="DL6" s="35">
        <f t="shared" si="7"/>
        <v>56.95</v>
      </c>
      <c r="DM6" s="35">
        <f t="shared" si="7"/>
        <v>58</v>
      </c>
      <c r="DN6" s="33" t="str">
        <f>IF(DN7="-","【-】","【"&amp;SUBSTITUTE(TEXT(DN7,"#,##0.00"),"-","△")&amp;"】")</f>
        <v>【61.16】</v>
      </c>
      <c r="DO6" s="35">
        <f t="shared" ref="DO6:DX6" si="8">DO7</f>
        <v>74.319999999999993</v>
      </c>
      <c r="DP6" s="35">
        <f>DP7</f>
        <v>74.319999999999993</v>
      </c>
      <c r="DQ6" s="35">
        <f>DQ7</f>
        <v>74.319999999999993</v>
      </c>
      <c r="DR6" s="35">
        <f>DR7</f>
        <v>74.319999999999993</v>
      </c>
      <c r="DS6" s="35">
        <f t="shared" si="8"/>
        <v>82.05</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90</v>
      </c>
      <c r="C7" s="37" t="s">
        <v>91</v>
      </c>
      <c r="D7" s="37" t="s">
        <v>92</v>
      </c>
      <c r="E7" s="37" t="s">
        <v>93</v>
      </c>
      <c r="F7" s="37" t="s">
        <v>94</v>
      </c>
      <c r="G7" s="37" t="s">
        <v>95</v>
      </c>
      <c r="H7" s="37" t="s">
        <v>96</v>
      </c>
      <c r="I7" s="37" t="s">
        <v>97</v>
      </c>
      <c r="J7" s="37" t="s">
        <v>98</v>
      </c>
      <c r="K7" s="38">
        <v>8860</v>
      </c>
      <c r="L7" s="37" t="s">
        <v>99</v>
      </c>
      <c r="M7" s="38">
        <v>2</v>
      </c>
      <c r="N7" s="38">
        <v>801</v>
      </c>
      <c r="O7" s="39" t="s">
        <v>100</v>
      </c>
      <c r="P7" s="39">
        <v>95.7</v>
      </c>
      <c r="Q7" s="38">
        <v>3</v>
      </c>
      <c r="R7" s="38">
        <v>1250</v>
      </c>
      <c r="S7" s="37" t="s">
        <v>101</v>
      </c>
      <c r="T7" s="40">
        <v>100</v>
      </c>
      <c r="U7" s="40">
        <v>100</v>
      </c>
      <c r="V7" s="40">
        <v>100</v>
      </c>
      <c r="W7" s="40">
        <v>100</v>
      </c>
      <c r="X7" s="40">
        <v>100</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21452.85</v>
      </c>
      <c r="AQ7" s="40">
        <v>9921.58</v>
      </c>
      <c r="AR7" s="40">
        <v>28268.21</v>
      </c>
      <c r="AS7" s="40">
        <v>14842.66</v>
      </c>
      <c r="AT7" s="40">
        <v>12833.14</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67.87</v>
      </c>
      <c r="BM7" s="40">
        <v>53.07</v>
      </c>
      <c r="BN7" s="40">
        <v>49.48</v>
      </c>
      <c r="BO7" s="40">
        <v>77.349999999999994</v>
      </c>
      <c r="BP7" s="40">
        <v>65.77</v>
      </c>
      <c r="BQ7" s="40">
        <v>90.22</v>
      </c>
      <c r="BR7" s="40">
        <v>90.8</v>
      </c>
      <c r="BS7" s="40">
        <v>93.49</v>
      </c>
      <c r="BT7" s="40">
        <v>94.77</v>
      </c>
      <c r="BU7" s="40">
        <v>89.59</v>
      </c>
      <c r="BV7" s="40">
        <v>110.13</v>
      </c>
      <c r="BW7" s="40">
        <v>32.549999999999997</v>
      </c>
      <c r="BX7" s="40">
        <v>40.67</v>
      </c>
      <c r="BY7" s="40">
        <v>43.48</v>
      </c>
      <c r="BZ7" s="40">
        <v>27.81</v>
      </c>
      <c r="CA7" s="40">
        <v>30.82</v>
      </c>
      <c r="CB7" s="40">
        <v>49.94</v>
      </c>
      <c r="CC7" s="40">
        <v>50.56</v>
      </c>
      <c r="CD7" s="40">
        <v>49.4</v>
      </c>
      <c r="CE7" s="40">
        <v>49.51</v>
      </c>
      <c r="CF7" s="40">
        <v>52.49</v>
      </c>
      <c r="CG7" s="40">
        <v>19.72</v>
      </c>
      <c r="CH7" s="40">
        <v>10.73</v>
      </c>
      <c r="CI7" s="40">
        <v>9.5299999999999994</v>
      </c>
      <c r="CJ7" s="40">
        <v>9.42</v>
      </c>
      <c r="CK7" s="40">
        <v>9.19</v>
      </c>
      <c r="CL7" s="40">
        <v>9.0399999999999991</v>
      </c>
      <c r="CM7" s="40">
        <v>34.92</v>
      </c>
      <c r="CN7" s="40">
        <v>34.19</v>
      </c>
      <c r="CO7" s="40">
        <v>36.65</v>
      </c>
      <c r="CP7" s="40">
        <v>33.29</v>
      </c>
      <c r="CQ7" s="40">
        <v>31.77</v>
      </c>
      <c r="CR7" s="40">
        <v>52.61</v>
      </c>
      <c r="CS7" s="40">
        <v>11.85</v>
      </c>
      <c r="CT7" s="40">
        <v>11.85</v>
      </c>
      <c r="CU7" s="40">
        <v>11.85</v>
      </c>
      <c r="CV7" s="40">
        <v>11.85</v>
      </c>
      <c r="CW7" s="40">
        <v>14.11</v>
      </c>
      <c r="CX7" s="40">
        <v>50.9</v>
      </c>
      <c r="CY7" s="40">
        <v>49.05</v>
      </c>
      <c r="CZ7" s="40">
        <v>50.94</v>
      </c>
      <c r="DA7" s="40">
        <v>49.76</v>
      </c>
      <c r="DB7" s="40">
        <v>49.18</v>
      </c>
      <c r="DC7" s="40">
        <v>77.52</v>
      </c>
      <c r="DD7" s="40">
        <v>68.78</v>
      </c>
      <c r="DE7" s="40">
        <v>69.72</v>
      </c>
      <c r="DF7" s="40">
        <v>70.66</v>
      </c>
      <c r="DG7" s="40">
        <v>71.599999999999994</v>
      </c>
      <c r="DH7" s="40">
        <v>72.3</v>
      </c>
      <c r="DI7" s="40">
        <v>54.3</v>
      </c>
      <c r="DJ7" s="40">
        <v>55.32</v>
      </c>
      <c r="DK7" s="40">
        <v>55.08</v>
      </c>
      <c r="DL7" s="40">
        <v>56.95</v>
      </c>
      <c r="DM7" s="40">
        <v>58</v>
      </c>
      <c r="DN7" s="40">
        <v>61.16</v>
      </c>
      <c r="DO7" s="40">
        <v>74.319999999999993</v>
      </c>
      <c r="DP7" s="40">
        <v>74.319999999999993</v>
      </c>
      <c r="DQ7" s="40">
        <v>74.319999999999993</v>
      </c>
      <c r="DR7" s="40">
        <v>74.319999999999993</v>
      </c>
      <c r="DS7" s="40">
        <v>82.05</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21452.85</v>
      </c>
      <c r="AR11" s="48">
        <f>IF(AQ6="-",NA(),AQ6)</f>
        <v>9921.58</v>
      </c>
      <c r="AS11" s="48">
        <f>IF(AR6="-",NA(),AR6)</f>
        <v>28268.21</v>
      </c>
      <c r="AT11" s="48">
        <f>IF(AS6="-",NA(),AS6)</f>
        <v>14842.66</v>
      </c>
      <c r="AU11" s="48">
        <f>IF(AT6="-",NA(),AT6)</f>
        <v>12833.14</v>
      </c>
      <c r="BA11" s="47" t="s">
        <v>23</v>
      </c>
      <c r="BB11" s="48">
        <f>IF(BA6="-",NA(),BA6)</f>
        <v>0</v>
      </c>
      <c r="BC11" s="48">
        <f>IF(BB6="-",NA(),BB6)</f>
        <v>0</v>
      </c>
      <c r="BD11" s="48">
        <f>IF(BC6="-",NA(),BC6)</f>
        <v>0</v>
      </c>
      <c r="BE11" s="48">
        <f>IF(BD6="-",NA(),BD6)</f>
        <v>0</v>
      </c>
      <c r="BF11" s="48">
        <f>IF(BE6="-",NA(),BE6)</f>
        <v>0</v>
      </c>
      <c r="BL11" s="47" t="s">
        <v>23</v>
      </c>
      <c r="BM11" s="48">
        <f>IF(BL6="-",NA(),BL6)</f>
        <v>67.87</v>
      </c>
      <c r="BN11" s="48">
        <f>IF(BM6="-",NA(),BM6)</f>
        <v>53.07</v>
      </c>
      <c r="BO11" s="48">
        <f>IF(BN6="-",NA(),BN6)</f>
        <v>49.48</v>
      </c>
      <c r="BP11" s="48">
        <f>IF(BO6="-",NA(),BO6)</f>
        <v>77.349999999999994</v>
      </c>
      <c r="BQ11" s="48">
        <f>IF(BP6="-",NA(),BP6)</f>
        <v>65.77</v>
      </c>
      <c r="BW11" s="47" t="s">
        <v>23</v>
      </c>
      <c r="BX11" s="48">
        <f>IF(BW6="-",NA(),BW6)</f>
        <v>32.549999999999997</v>
      </c>
      <c r="BY11" s="48">
        <f>IF(BX6="-",NA(),BX6)</f>
        <v>40.67</v>
      </c>
      <c r="BZ11" s="48">
        <f>IF(BY6="-",NA(),BY6)</f>
        <v>43.48</v>
      </c>
      <c r="CA11" s="48">
        <f>IF(BZ6="-",NA(),BZ6)</f>
        <v>27.81</v>
      </c>
      <c r="CB11" s="48">
        <f>IF(CA6="-",NA(),CA6)</f>
        <v>30.82</v>
      </c>
      <c r="CH11" s="47" t="s">
        <v>23</v>
      </c>
      <c r="CI11" s="48">
        <f>IF(CH6="-",NA(),CH6)</f>
        <v>10.73</v>
      </c>
      <c r="CJ11" s="48">
        <f>IF(CI6="-",NA(),CI6)</f>
        <v>9.5299999999999994</v>
      </c>
      <c r="CK11" s="48">
        <f>IF(CJ6="-",NA(),CJ6)</f>
        <v>9.42</v>
      </c>
      <c r="CL11" s="48">
        <f>IF(CK6="-",NA(),CK6)</f>
        <v>9.19</v>
      </c>
      <c r="CM11" s="48">
        <f>IF(CL6="-",NA(),CL6)</f>
        <v>9.0399999999999991</v>
      </c>
      <c r="CS11" s="47" t="s">
        <v>23</v>
      </c>
      <c r="CT11" s="48">
        <f>IF(CS6="-",NA(),CS6)</f>
        <v>11.85</v>
      </c>
      <c r="CU11" s="48">
        <f>IF(CT6="-",NA(),CT6)</f>
        <v>11.85</v>
      </c>
      <c r="CV11" s="48">
        <f>IF(CU6="-",NA(),CU6)</f>
        <v>11.85</v>
      </c>
      <c r="CW11" s="48">
        <f>IF(CV6="-",NA(),CV6)</f>
        <v>11.85</v>
      </c>
      <c r="CX11" s="48">
        <f>IF(CW6="-",NA(),CW6)</f>
        <v>14.11</v>
      </c>
      <c r="DD11" s="47" t="s">
        <v>23</v>
      </c>
      <c r="DE11" s="48">
        <f>IF(DD6="-",NA(),DD6)</f>
        <v>68.78</v>
      </c>
      <c r="DF11" s="48">
        <f>IF(DE6="-",NA(),DE6)</f>
        <v>69.72</v>
      </c>
      <c r="DG11" s="48">
        <f>IF(DF6="-",NA(),DF6)</f>
        <v>70.66</v>
      </c>
      <c r="DH11" s="48">
        <f>IF(DG6="-",NA(),DG6)</f>
        <v>71.599999999999994</v>
      </c>
      <c r="DI11" s="48">
        <f>IF(DH6="-",NA(),DH6)</f>
        <v>72.3</v>
      </c>
      <c r="DO11" s="47" t="s">
        <v>23</v>
      </c>
      <c r="DP11" s="48">
        <f>IF(DO6="-",NA(),DO6)</f>
        <v>74.319999999999993</v>
      </c>
      <c r="DQ11" s="48">
        <f>IF(DP6="-",NA(),DP6)</f>
        <v>74.319999999999993</v>
      </c>
      <c r="DR11" s="48">
        <f>IF(DQ6="-",NA(),DQ6)</f>
        <v>74.319999999999993</v>
      </c>
      <c r="DS11" s="48">
        <f>IF(DR6="-",NA(),DR6)</f>
        <v>74.319999999999993</v>
      </c>
      <c r="DT11" s="48">
        <f>IF(DS6="-",NA(),DS6)</f>
        <v>82.05</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2025-02-14T03:00:37Z</cp:lastPrinted>
  <dcterms:created xsi:type="dcterms:W3CDTF">2024-12-11T05:22:16Z</dcterms:created>
  <dcterms:modified xsi:type="dcterms:W3CDTF">2025-02-14T03:01:26Z</dcterms:modified>
  <cp:category/>
</cp:coreProperties>
</file>