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商工観光課\100_庶務係\◆第3係\■第３係\02-2　公営企業関係\R06\【R070123】【〆切：0207（金）】公営企業に係る経営比較分析表（令和５年度決算）の分析等について（依頼）\02　提出用　編集中\"/>
    </mc:Choice>
  </mc:AlternateContent>
  <xr:revisionPtr revIDLastSave="0" documentId="13_ncr:1_{5A7FF5B7-F270-4809-9CFF-1845A97A885E}" xr6:coauthVersionLast="47" xr6:coauthVersionMax="47" xr10:uidLastSave="{00000000-0000-0000-0000-000000000000}"/>
  <workbookProtection workbookAlgorithmName="SHA-512" workbookHashValue="wwH1Qv/UtrUVfV1UTqpetHSmTtqRKSesPO3Wa41JIwgb9JMsBQTl20WJuyYXR3CHaKqJE2Yl+pLwOnHhWmzZlg==" workbookSaltValue="S88GKlG0VdAyruAydRTbFg==" workbookSpinCount="100000" lockStructure="1"/>
  <bookViews>
    <workbookView xWindow="-110" yWindow="-110" windowWidth="19420" windowHeight="103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LE77" i="4" s="1"/>
  <c r="DA7" i="5"/>
  <c r="CZ7" i="5"/>
  <c r="CN7" i="5"/>
  <c r="CV76" i="4" s="1"/>
  <c r="CM7" i="5"/>
  <c r="CV67" i="4" s="1"/>
  <c r="BZ7" i="5"/>
  <c r="BY7" i="5"/>
  <c r="BX7" i="5"/>
  <c r="KO53" i="4" s="1"/>
  <c r="BW7" i="5"/>
  <c r="JV53" i="4" s="1"/>
  <c r="BV7" i="5"/>
  <c r="BU7" i="5"/>
  <c r="BT7" i="5"/>
  <c r="BS7" i="5"/>
  <c r="KO52" i="4" s="1"/>
  <c r="BR7" i="5"/>
  <c r="BQ7" i="5"/>
  <c r="BO7" i="5"/>
  <c r="HJ53" i="4" s="1"/>
  <c r="BN7" i="5"/>
  <c r="GQ53" i="4" s="1"/>
  <c r="BM7" i="5"/>
  <c r="BL7" i="5"/>
  <c r="BK7" i="5"/>
  <c r="EL53" i="4" s="1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BZ52" i="4" s="1"/>
  <c r="AW7" i="5"/>
  <c r="BG52" i="4" s="1"/>
  <c r="AV7" i="5"/>
  <c r="AU7" i="5"/>
  <c r="AS7" i="5"/>
  <c r="HJ32" i="4" s="1"/>
  <c r="AR7" i="5"/>
  <c r="GQ32" i="4" s="1"/>
  <c r="AQ7" i="5"/>
  <c r="AP7" i="5"/>
  <c r="AO7" i="5"/>
  <c r="EL32" i="4" s="1"/>
  <c r="AN7" i="5"/>
  <c r="HJ31" i="4" s="1"/>
  <c r="AM7" i="5"/>
  <c r="AL7" i="5"/>
  <c r="AK7" i="5"/>
  <c r="AJ7" i="5"/>
  <c r="EL31" i="4" s="1"/>
  <c r="AH7" i="5"/>
  <c r="AG7" i="5"/>
  <c r="AF7" i="5"/>
  <c r="BG32" i="4" s="1"/>
  <c r="AE7" i="5"/>
  <c r="AN32" i="4" s="1"/>
  <c r="AD7" i="5"/>
  <c r="AC7" i="5"/>
  <c r="AB7" i="5"/>
  <c r="AA7" i="5"/>
  <c r="Z7" i="5"/>
  <c r="Y7" i="5"/>
  <c r="X7" i="5"/>
  <c r="LJ10" i="4" s="1"/>
  <c r="W7" i="5"/>
  <c r="JQ10" i="4" s="1"/>
  <c r="V7" i="5"/>
  <c r="U7" i="5"/>
  <c r="T7" i="5"/>
  <c r="JQ8" i="4" s="1"/>
  <c r="S7" i="5"/>
  <c r="HX8" i="4" s="1"/>
  <c r="R7" i="5"/>
  <c r="Q7" i="5"/>
  <c r="P7" i="5"/>
  <c r="O7" i="5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MA53" i="4"/>
  <c r="LH53" i="4"/>
  <c r="JC53" i="4"/>
  <c r="FX53" i="4"/>
  <c r="FE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AN52" i="4"/>
  <c r="U52" i="4"/>
  <c r="KO32" i="4"/>
  <c r="JV32" i="4"/>
  <c r="FX32" i="4"/>
  <c r="FE32" i="4"/>
  <c r="CS32" i="4"/>
  <c r="BZ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HX10" i="4"/>
  <c r="DU10" i="4"/>
  <c r="CF10" i="4"/>
  <c r="B10" i="4"/>
  <c r="LJ8" i="4"/>
  <c r="FJ8" i="4"/>
  <c r="DU8" i="4"/>
  <c r="B8" i="4"/>
  <c r="B6" i="4" l="1"/>
  <c r="D11" i="5"/>
  <c r="LE76" i="4" s="1"/>
  <c r="CS30" i="4"/>
  <c r="BZ76" i="4"/>
  <c r="MA51" i="4"/>
  <c r="MI76" i="4"/>
  <c r="HJ51" i="4"/>
  <c r="MA30" i="4"/>
  <c r="IT76" i="4"/>
  <c r="CS51" i="4"/>
  <c r="HJ30" i="4"/>
  <c r="E11" i="5"/>
  <c r="C11" i="5"/>
  <c r="B11" i="5"/>
  <c r="KO51" i="4" l="1"/>
  <c r="FX51" i="4"/>
  <c r="KO30" i="4"/>
  <c r="HP76" i="4"/>
  <c r="BG51" i="4"/>
  <c r="FX30" i="4"/>
  <c r="BG30" i="4"/>
  <c r="AV76" i="4"/>
  <c r="U30" i="4"/>
  <c r="R76" i="4"/>
  <c r="JC51" i="4"/>
  <c r="KA76" i="4"/>
  <c r="EL51" i="4"/>
  <c r="JC30" i="4"/>
  <c r="GL76" i="4"/>
  <c r="U51" i="4"/>
  <c r="EL30" i="4"/>
  <c r="AG76" i="4"/>
  <c r="JV51" i="4"/>
  <c r="KP76" i="4"/>
  <c r="FE51" i="4"/>
  <c r="JV30" i="4"/>
  <c r="HA76" i="4"/>
  <c r="AN51" i="4"/>
  <c r="FE30" i="4"/>
  <c r="AN30" i="4"/>
  <c r="IE76" i="4"/>
  <c r="BZ51" i="4"/>
  <c r="GQ30" i="4"/>
  <c r="BZ30" i="4"/>
  <c r="BK76" i="4"/>
  <c r="LH51" i="4"/>
  <c r="LT76" i="4"/>
  <c r="GQ51" i="4"/>
  <c r="LH30" i="4"/>
</calcChain>
</file>

<file path=xl/sharedStrings.xml><?xml version="1.0" encoding="utf-8"?>
<sst xmlns="http://schemas.openxmlformats.org/spreadsheetml/2006/main" count="278" uniqueCount="138">
  <si>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</si>
  <si>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</si>
  <si>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</si>
  <si>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</si>
  <si>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</si>
  <si>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</si>
  <si>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</si>
  <si>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</si>
  <si>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</si>
  <si>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</si>
  <si>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</si>
  <si>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</si>
  <si>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</si>
  <si>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</si>
  <si>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</si>
  <si>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</si>
  <si>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</si>
  <si>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</si>
  <si>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</si>
  <si>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</si>
  <si>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</si>
  <si>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</si>
  <si>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</si>
  <si>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</si>
  <si>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</si>
  <si>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</si>
  <si>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</si>
  <si>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</si>
  <si>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</si>
  <si>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</si>
  <si>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</si>
  <si>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</si>
  <si>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</si>
  <si>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</si>
  <si>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</si>
  <si>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</si>
  <si>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</si>
  <si>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</si>
  <si>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</si>
  <si>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</si>
  <si>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</si>
  <si>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</si>
  <si>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</si>
  <si>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</si>
  <si>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</si>
  <si>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</si>
  <si>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</si>
  <si>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</si>
  <si>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</si>
  <si>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</si>
  <si>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</si>
  <si>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</si>
  <si>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</si>
  <si>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</si>
  <si>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</si>
  <si>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</si>
  <si>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</si>
  <si>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</si>
  <si>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</si>
  <si>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</si>
  <si>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</si>
  <si>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</si>
  <si>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</si>
  <si>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</si>
  <si>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</si>
  <si>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</si>
  <si>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</si>
  <si>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</si>
  <si>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</si>
  <si>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</si>
  <si>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</si>
  <si>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</si>
  <si>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</si>
  <si>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</si>
  <si>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</si>
  <si>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</si>
  <si>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</si>
  <si>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</si>
  <si>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</si>
  <si>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</si>
  <si>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</si>
  <si>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</si>
  <si>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</si>
  <si>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</si>
  <si>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</si>
  <si>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</si>
  <si>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</si>
  <si>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</si>
  <si>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</si>
  <si>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</si>
  <si>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</si>
  <si>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</si>
  <si>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</si>
  <si>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</si>
  <si>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</si>
  <si>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</si>
  <si>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</si>
  <si>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</si>
  <si>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</si>
  <si>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</si>
  <si>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</si>
  <si>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</si>
  <si>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</si>
  <si>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</si>
  <si>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</si>
  <si>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</si>
  <si>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</si>
  <si>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</si>
  <si>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</si>
  <si>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</si>
  <si>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</si>
  <si>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</si>
  <si>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</si>
  <si>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</si>
  <si>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</si>
  <si>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</si>
  <si>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</si>
  <si>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北浜立体駐車場</t>
  </si>
  <si>
    <t>法非適用</t>
  </si>
  <si>
    <t>駐車場整備事業</t>
  </si>
  <si>
    <t>-</t>
  </si>
  <si>
    <t>Ａ１Ｂ１</t>
  </si>
  <si>
    <t>非設置</t>
  </si>
  <si>
    <t>該当数値なし</t>
  </si>
  <si>
    <t>その他駐車場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</si>
  <si>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</si>
  <si>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</si>
  <si>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</si>
  <si>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</si>
  <si>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</si>
  <si>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</si>
  <si>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</si>
  <si>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</si>
  <si>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</si>
  <si>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
　施設の老朽化がみられることから、全体的に施設等の更新を検討していく。</t>
    <rPh sb="1" eb="5">
      <t>セツビトウシ</t>
    </rPh>
    <rPh sb="5" eb="8">
      <t>ミコミガク</t>
    </rPh>
    <rPh sb="10" eb="12">
      <t>シセツ</t>
    </rPh>
    <rPh sb="13" eb="16">
      <t>ロウキュウカ</t>
    </rPh>
    <rPh sb="26" eb="29">
      <t>ゼンタイテキ</t>
    </rPh>
    <rPh sb="30" eb="33">
      <t>シセツトウ</t>
    </rPh>
    <rPh sb="34" eb="36">
      <t>コウシン</t>
    </rPh>
    <rPh sb="37" eb="39">
      <t>ケントウ</t>
    </rPh>
    <phoneticPr fontId="5"/>
  </si>
  <si>
    <t>⑪稼働率
　時間貸し駐車場廃止後、定期契約者は増加傾向にあったが、近年やや減少傾向にあり、類似施設平均値を下回っている。</t>
    <rPh sb="1" eb="4">
      <t>カドウリツ</t>
    </rPh>
    <rPh sb="6" eb="8">
      <t>ジカン</t>
    </rPh>
    <rPh sb="8" eb="9">
      <t>カ</t>
    </rPh>
    <rPh sb="10" eb="13">
      <t>チュウシャジョウ</t>
    </rPh>
    <rPh sb="13" eb="16">
      <t>ハイシゴ</t>
    </rPh>
    <rPh sb="17" eb="21">
      <t>テイキケイヤク</t>
    </rPh>
    <rPh sb="21" eb="22">
      <t>シャ</t>
    </rPh>
    <rPh sb="23" eb="25">
      <t>ゾウカ</t>
    </rPh>
    <rPh sb="25" eb="27">
      <t>ケイコウ</t>
    </rPh>
    <rPh sb="33" eb="35">
      <t>キンネン</t>
    </rPh>
    <rPh sb="37" eb="39">
      <t>ゲンショウ</t>
    </rPh>
    <rPh sb="39" eb="41">
      <t>ケイコウ</t>
    </rPh>
    <rPh sb="45" eb="49">
      <t>ルイジシセツ</t>
    </rPh>
    <rPh sb="49" eb="52">
      <t>ヘイキンチ</t>
    </rPh>
    <rPh sb="53" eb="55">
      <t>シタマワ</t>
    </rPh>
    <phoneticPr fontId="5"/>
  </si>
  <si>
    <t>①収益的収支比率
　平成２５年に時間貸し駐車場を廃止し、既発債の償還が終了（平成２６年度）以降は収益が大きく改善している。
④売上高GOP比率
⑤EBITDA
　売上高GOP比率は、類似施設平均値を上回っており、利益率は高い。
　EBITDAは、平年並みとなったが、類似施設の平均値を下回っている。</t>
    <rPh sb="1" eb="4">
      <t>シュウエキテキ</t>
    </rPh>
    <rPh sb="4" eb="8">
      <t>シュウシヒリツ</t>
    </rPh>
    <rPh sb="10" eb="12">
      <t>ヘイセイ</t>
    </rPh>
    <rPh sb="14" eb="15">
      <t>ネン</t>
    </rPh>
    <rPh sb="16" eb="19">
      <t>ジカンガ</t>
    </rPh>
    <rPh sb="20" eb="23">
      <t>チュウシャジョウ</t>
    </rPh>
    <rPh sb="24" eb="26">
      <t>ハイシ</t>
    </rPh>
    <rPh sb="28" eb="31">
      <t>キハツサイ</t>
    </rPh>
    <rPh sb="32" eb="34">
      <t>ショウカン</t>
    </rPh>
    <rPh sb="35" eb="37">
      <t>シュウリョウ</t>
    </rPh>
    <rPh sb="38" eb="40">
      <t>ヘイセイ</t>
    </rPh>
    <rPh sb="42" eb="44">
      <t>ネンド</t>
    </rPh>
    <rPh sb="45" eb="47">
      <t>イコウ</t>
    </rPh>
    <rPh sb="48" eb="50">
      <t>シュウエキ</t>
    </rPh>
    <rPh sb="51" eb="52">
      <t>オオ</t>
    </rPh>
    <rPh sb="54" eb="56">
      <t>カイゼン</t>
    </rPh>
    <rPh sb="63" eb="66">
      <t>ウリアゲダカ</t>
    </rPh>
    <rPh sb="69" eb="71">
      <t>ヒリツ</t>
    </rPh>
    <rPh sb="81" eb="84">
      <t>ウリアゲダカ</t>
    </rPh>
    <rPh sb="87" eb="89">
      <t>ヒリツ</t>
    </rPh>
    <rPh sb="91" eb="93">
      <t>ルイジ</t>
    </rPh>
    <rPh sb="93" eb="95">
      <t>シセツ</t>
    </rPh>
    <rPh sb="95" eb="98">
      <t>ヘイキンチ</t>
    </rPh>
    <rPh sb="99" eb="101">
      <t>ウワマワ</t>
    </rPh>
    <rPh sb="106" eb="109">
      <t>リエキリツ</t>
    </rPh>
    <rPh sb="110" eb="111">
      <t>タカ</t>
    </rPh>
    <rPh sb="123" eb="126">
      <t>ヘイネンナ</t>
    </rPh>
    <rPh sb="133" eb="137">
      <t>ルイジシセツ</t>
    </rPh>
    <rPh sb="138" eb="141">
      <t>ヘイキンチ</t>
    </rPh>
    <rPh sb="142" eb="144">
      <t>シタマワ</t>
    </rPh>
    <phoneticPr fontId="5"/>
  </si>
  <si>
    <t>　時間貸し駐車場を廃止後、１～２階フロアを隣接する商業施設に貸し出しており、定期駐車の契約者も増加したため、営業に関する収益性を表す指標である売上高GOP比率は類似施設平均値を上回っている。</t>
    <rPh sb="1" eb="4">
      <t>ジカンガ</t>
    </rPh>
    <rPh sb="5" eb="8">
      <t>チュウシャジョウ</t>
    </rPh>
    <rPh sb="9" eb="12">
      <t>ハイシゴ</t>
    </rPh>
    <rPh sb="16" eb="17">
      <t>カイ</t>
    </rPh>
    <rPh sb="21" eb="23">
      <t>リンセツ</t>
    </rPh>
    <rPh sb="25" eb="29">
      <t>ショウギョウシセツ</t>
    </rPh>
    <rPh sb="30" eb="31">
      <t>カ</t>
    </rPh>
    <rPh sb="32" eb="33">
      <t>ダ</t>
    </rPh>
    <rPh sb="38" eb="42">
      <t>テイキチュウシャ</t>
    </rPh>
    <rPh sb="43" eb="45">
      <t>ケイヤク</t>
    </rPh>
    <rPh sb="45" eb="46">
      <t>シャ</t>
    </rPh>
    <rPh sb="47" eb="49">
      <t>ゾウカ</t>
    </rPh>
    <rPh sb="54" eb="56">
      <t>エイギョウ</t>
    </rPh>
    <rPh sb="57" eb="58">
      <t>カン</t>
    </rPh>
    <rPh sb="60" eb="63">
      <t>シュウエキセイ</t>
    </rPh>
    <rPh sb="64" eb="65">
      <t>アラワ</t>
    </rPh>
    <rPh sb="66" eb="68">
      <t>シヒョウ</t>
    </rPh>
    <rPh sb="71" eb="74">
      <t>ウリアゲダカ</t>
    </rPh>
    <rPh sb="77" eb="79">
      <t>ヒリツ</t>
    </rPh>
    <rPh sb="80" eb="82">
      <t>ルイジ</t>
    </rPh>
    <rPh sb="82" eb="84">
      <t>シセツ</t>
    </rPh>
    <rPh sb="84" eb="87">
      <t>ヘイキンチ</t>
    </rPh>
    <rPh sb="88" eb="90">
      <t>ウワマワ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</si>
</sst>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301.2</c:v>
                </c:pt>
                <c:pt idx="1">
                  <c:v>268.7</c:v>
                </c:pt>
                <c:pt idx="2">
                  <c:v>277.3</c:v>
                </c:pt>
                <c:pt idx="3">
                  <c:v>272.10000000000002</c:v>
                </c:pt>
                <c:pt idx="4">
                  <c:v>260.2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9-493D-A189-8332A6551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130.19999999999999</c:v>
                </c:pt>
                <c:pt idx="2">
                  <c:v>136.5</c:v>
                </c:pt>
                <c:pt idx="3">
                  <c:v>183.5</c:v>
                </c:pt>
                <c:pt idx="4">
                  <c:v>3976.9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9-493D-A189-8332A6551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4-43DD-84FD-5F30237BB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108.5</c:v>
                </c:pt>
                <c:pt idx="2">
                  <c:v>136.19999999999999</c:v>
                </c:pt>
                <c:pt idx="3">
                  <c:v>104.8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4-43DD-84FD-5F30237BB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04B-4BDD-BFBF-B129BDFBC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B-4BDD-BFBF-B129BDFBC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928-4E50-80A9-900229E09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28-4E50-80A9-900229E09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B-4EFE-8735-9E644229D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8.6</c:v>
                </c:pt>
                <c:pt idx="2">
                  <c:v>4.3</c:v>
                </c:pt>
                <c:pt idx="3">
                  <c:v>4.2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B-4EFE-8735-9E644229D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E-470D-894D-FA643A72C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87</c:v>
                </c:pt>
                <c:pt idx="2">
                  <c:v>7646</c:v>
                </c:pt>
                <c:pt idx="3">
                  <c:v>53</c:v>
                </c:pt>
                <c:pt idx="4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E-470D-894D-FA643A72C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41.9</c:v>
                </c:pt>
                <c:pt idx="1">
                  <c:v>38</c:v>
                </c:pt>
                <c:pt idx="2">
                  <c:v>39.299999999999997</c:v>
                </c:pt>
                <c:pt idx="3">
                  <c:v>37.6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7-4CF2-97F0-024512808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105.7</c:v>
                </c:pt>
                <c:pt idx="2">
                  <c:v>104.3</c:v>
                </c:pt>
                <c:pt idx="3">
                  <c:v>114</c:v>
                </c:pt>
                <c:pt idx="4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E7-4CF2-97F0-024512808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62.8</c:v>
                </c:pt>
                <c:pt idx="2">
                  <c:v>63.9</c:v>
                </c:pt>
                <c:pt idx="3">
                  <c:v>63.2</c:v>
                </c:pt>
                <c:pt idx="4">
                  <c:v>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B-4CC9-AC84-62453935A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7.1</c:v>
                </c:pt>
                <c:pt idx="2">
                  <c:v>5.6</c:v>
                </c:pt>
                <c:pt idx="3">
                  <c:v>18.100000000000001</c:v>
                </c:pt>
                <c:pt idx="4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B-4CC9-AC84-62453935A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16219</c:v>
                </c:pt>
                <c:pt idx="1">
                  <c:v>14129</c:v>
                </c:pt>
                <c:pt idx="2">
                  <c:v>14905</c:v>
                </c:pt>
                <c:pt idx="3">
                  <c:v>14335</c:v>
                </c:pt>
                <c:pt idx="4">
                  <c:v>13445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C-4622-9906-EC1F4362C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4211</c:v>
                </c:pt>
                <c:pt idx="2">
                  <c:v>10653</c:v>
                </c:pt>
                <c:pt idx="3">
                  <c:v>17717</c:v>
                </c:pt>
                <c:pt idx="4">
                  <c:v>21349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C-4622-9906-EC1F4362C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24" zoomScaleNormal="100" zoomScaleSheetLayoutView="70" workbookViewId="0">
      <selection activeCell="ND66" sqref="ND66:NR82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愛媛県八幡浜市　北浜立体駐車場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Ａ１Ｂ１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商業施設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11994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124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立体式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28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534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1"/>
      <c r="NC15" s="2"/>
      <c r="ND15" s="100" t="s">
        <v>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2"/>
      <c r="C31" s="2"/>
      <c r="D31" s="2"/>
      <c r="E31" s="2"/>
      <c r="F31" s="2"/>
      <c r="I31" s="17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301.2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268.7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277.3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272.10000000000002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260.2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41.9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38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39.299999999999997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37.6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36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2"/>
      <c r="C32" s="2"/>
      <c r="D32" s="2"/>
      <c r="E32" s="2"/>
      <c r="F32" s="2"/>
      <c r="G32" s="2"/>
      <c r="H32" s="2"/>
      <c r="I32" s="17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754.2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130.19999999999999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136.5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183.5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3976.9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2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8.6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4.3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4.2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3.5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295.5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105.7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104.3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114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114.7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100" t="s">
        <v>134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2"/>
      <c r="C52" s="2"/>
      <c r="D52" s="2"/>
      <c r="E52" s="2"/>
      <c r="F52" s="2"/>
      <c r="I52" s="17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66.8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62.8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63.9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63.2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61.6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16219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14129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14905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14335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13445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2"/>
      <c r="C53" s="2"/>
      <c r="D53" s="2"/>
      <c r="E53" s="2"/>
      <c r="F53" s="2"/>
      <c r="G53" s="2"/>
      <c r="H53" s="2"/>
      <c r="I53" s="17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87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7646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559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33.6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7.1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5.6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18.100000000000001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22.7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7940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4211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10653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17717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21349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3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3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100" t="s">
        <v>137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63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2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2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54.4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108.5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136.19999999999999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104.8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80.7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GEs3Pe7p1P4RyPoFWnc6hAvFPY4O+98Vq2VMYa71/DcA/IS4Sxq0KGqrUr7RbAC9/dj3w+kRLhNVK1vxB/XjXw==" saltValue="dHH0JxvxQHwN34OAqYkEq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104</v>
      </c>
      <c r="AV5" s="47" t="s">
        <v>101</v>
      </c>
      <c r="AW5" s="47" t="s">
        <v>105</v>
      </c>
      <c r="AX5" s="47" t="s">
        <v>106</v>
      </c>
      <c r="AY5" s="47" t="s">
        <v>107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108</v>
      </c>
      <c r="BH5" s="47" t="s">
        <v>109</v>
      </c>
      <c r="BI5" s="47" t="s">
        <v>110</v>
      </c>
      <c r="BJ5" s="47" t="s">
        <v>107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101</v>
      </c>
      <c r="BS5" s="47" t="s">
        <v>91</v>
      </c>
      <c r="BT5" s="47" t="s">
        <v>92</v>
      </c>
      <c r="BU5" s="47" t="s">
        <v>103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101</v>
      </c>
      <c r="CD5" s="47" t="s">
        <v>91</v>
      </c>
      <c r="CE5" s="47" t="s">
        <v>102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101</v>
      </c>
      <c r="CQ5" s="47" t="s">
        <v>109</v>
      </c>
      <c r="CR5" s="47" t="s">
        <v>110</v>
      </c>
      <c r="CS5" s="47" t="s">
        <v>103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101</v>
      </c>
      <c r="DB5" s="47" t="s">
        <v>91</v>
      </c>
      <c r="DC5" s="47" t="s">
        <v>106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107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111</v>
      </c>
      <c r="B6" s="48">
        <f>B8</f>
        <v>2023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愛媛県八幡浜市</v>
      </c>
      <c r="I6" s="48" t="str">
        <f t="shared" si="1"/>
        <v>北浜立体駐車場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立体式</v>
      </c>
      <c r="R6" s="51">
        <f t="shared" si="1"/>
        <v>28</v>
      </c>
      <c r="S6" s="50" t="str">
        <f t="shared" si="1"/>
        <v>商業施設</v>
      </c>
      <c r="T6" s="50" t="str">
        <f t="shared" si="1"/>
        <v>無</v>
      </c>
      <c r="U6" s="51">
        <f t="shared" si="1"/>
        <v>11994</v>
      </c>
      <c r="V6" s="51">
        <f t="shared" si="1"/>
        <v>534</v>
      </c>
      <c r="W6" s="51">
        <f t="shared" si="1"/>
        <v>0</v>
      </c>
      <c r="X6" s="50" t="str">
        <f t="shared" si="1"/>
        <v>代行制</v>
      </c>
      <c r="Y6" s="52">
        <f>IF(Y8="-",NA(),Y8)</f>
        <v>301.2</v>
      </c>
      <c r="Z6" s="52">
        <f t="shared" ref="Z6:AH6" si="2">IF(Z8="-",NA(),Z8)</f>
        <v>268.7</v>
      </c>
      <c r="AA6" s="52">
        <f t="shared" si="2"/>
        <v>277.3</v>
      </c>
      <c r="AB6" s="52">
        <f t="shared" si="2"/>
        <v>272.10000000000002</v>
      </c>
      <c r="AC6" s="52">
        <f t="shared" si="2"/>
        <v>260.2</v>
      </c>
      <c r="AD6" s="52">
        <f t="shared" si="2"/>
        <v>754.2</v>
      </c>
      <c r="AE6" s="52">
        <f t="shared" si="2"/>
        <v>130.19999999999999</v>
      </c>
      <c r="AF6" s="52">
        <f t="shared" si="2"/>
        <v>136.5</v>
      </c>
      <c r="AG6" s="52">
        <f t="shared" si="2"/>
        <v>183.5</v>
      </c>
      <c r="AH6" s="52">
        <f t="shared" si="2"/>
        <v>3976.9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8.6</v>
      </c>
      <c r="AQ6" s="52">
        <f t="shared" si="3"/>
        <v>4.3</v>
      </c>
      <c r="AR6" s="52">
        <f t="shared" si="3"/>
        <v>4.2</v>
      </c>
      <c r="AS6" s="52">
        <f t="shared" si="3"/>
        <v>3.5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87</v>
      </c>
      <c r="BB6" s="53">
        <f t="shared" si="4"/>
        <v>7646</v>
      </c>
      <c r="BC6" s="53">
        <f t="shared" si="4"/>
        <v>53</v>
      </c>
      <c r="BD6" s="53">
        <f t="shared" si="4"/>
        <v>559</v>
      </c>
      <c r="BE6" s="51" t="str">
        <f>IF(BE8="-","",IF(BE8="-","【-】","【"&amp;SUBSTITUTE(TEXT(BE8,"#,##0"),"-","△")&amp;"】"))</f>
        <v>【127】</v>
      </c>
      <c r="BF6" s="52">
        <f>IF(BF8="-",NA(),BF8)</f>
        <v>66.8</v>
      </c>
      <c r="BG6" s="52">
        <f t="shared" ref="BG6:BO6" si="5">IF(BG8="-",NA(),BG8)</f>
        <v>62.8</v>
      </c>
      <c r="BH6" s="52">
        <f t="shared" si="5"/>
        <v>63.9</v>
      </c>
      <c r="BI6" s="52">
        <f t="shared" si="5"/>
        <v>63.2</v>
      </c>
      <c r="BJ6" s="52">
        <f t="shared" si="5"/>
        <v>61.6</v>
      </c>
      <c r="BK6" s="52">
        <f t="shared" si="5"/>
        <v>33.6</v>
      </c>
      <c r="BL6" s="52">
        <f t="shared" si="5"/>
        <v>7.1</v>
      </c>
      <c r="BM6" s="52">
        <f t="shared" si="5"/>
        <v>5.6</v>
      </c>
      <c r="BN6" s="52">
        <f t="shared" si="5"/>
        <v>18.100000000000001</v>
      </c>
      <c r="BO6" s="52">
        <f t="shared" si="5"/>
        <v>22.7</v>
      </c>
      <c r="BP6" s="49" t="str">
        <f>IF(BP8="-","",IF(BP8="-","【-】","【"&amp;SUBSTITUTE(TEXT(BP8,"#,##0.0"),"-","△")&amp;"】"))</f>
        <v>【△55.6】</v>
      </c>
      <c r="BQ6" s="53">
        <f>IF(BQ8="-",NA(),BQ8)</f>
        <v>16219</v>
      </c>
      <c r="BR6" s="53">
        <f t="shared" ref="BR6:BZ6" si="6">IF(BR8="-",NA(),BR8)</f>
        <v>14129</v>
      </c>
      <c r="BS6" s="53">
        <f t="shared" si="6"/>
        <v>14905</v>
      </c>
      <c r="BT6" s="53">
        <f t="shared" si="6"/>
        <v>14335</v>
      </c>
      <c r="BU6" s="53">
        <f t="shared" si="6"/>
        <v>13445</v>
      </c>
      <c r="BV6" s="53">
        <f t="shared" si="6"/>
        <v>7940</v>
      </c>
      <c r="BW6" s="53">
        <f t="shared" si="6"/>
        <v>4211</v>
      </c>
      <c r="BX6" s="53">
        <f t="shared" si="6"/>
        <v>10653</v>
      </c>
      <c r="BY6" s="53">
        <f t="shared" si="6"/>
        <v>17717</v>
      </c>
      <c r="BZ6" s="53">
        <f t="shared" si="6"/>
        <v>21349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63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108.5</v>
      </c>
      <c r="DG6" s="52">
        <f t="shared" si="8"/>
        <v>136.19999999999999</v>
      </c>
      <c r="DH6" s="52">
        <f t="shared" si="8"/>
        <v>104.8</v>
      </c>
      <c r="DI6" s="52">
        <f t="shared" si="8"/>
        <v>80.7</v>
      </c>
      <c r="DJ6" s="49" t="str">
        <f>IF(DJ8="-","",IF(DJ8="-","【-】","【"&amp;SUBSTITUTE(TEXT(DJ8,"#,##0.0"),"-","△")&amp;"】"))</f>
        <v>【79.0】</v>
      </c>
      <c r="DK6" s="52">
        <f>IF(DK8="-",NA(),DK8)</f>
        <v>41.9</v>
      </c>
      <c r="DL6" s="52">
        <f t="shared" ref="DL6:DT6" si="9">IF(DL8="-",NA(),DL8)</f>
        <v>38</v>
      </c>
      <c r="DM6" s="52">
        <f t="shared" si="9"/>
        <v>39.299999999999997</v>
      </c>
      <c r="DN6" s="52">
        <f t="shared" si="9"/>
        <v>37.6</v>
      </c>
      <c r="DO6" s="52">
        <f t="shared" si="9"/>
        <v>36</v>
      </c>
      <c r="DP6" s="52">
        <f t="shared" si="9"/>
        <v>295.5</v>
      </c>
      <c r="DQ6" s="52">
        <f t="shared" si="9"/>
        <v>105.7</v>
      </c>
      <c r="DR6" s="52">
        <f t="shared" si="9"/>
        <v>104.3</v>
      </c>
      <c r="DS6" s="52">
        <f t="shared" si="9"/>
        <v>114</v>
      </c>
      <c r="DT6" s="52">
        <f t="shared" si="9"/>
        <v>114.7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113</v>
      </c>
      <c r="B7" s="48">
        <f t="shared" ref="B7:X7" si="10">B8</f>
        <v>2023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愛媛県　八幡浜市</v>
      </c>
      <c r="I7" s="48" t="str">
        <f t="shared" si="10"/>
        <v>北浜立体駐車場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立体式</v>
      </c>
      <c r="R7" s="51">
        <f t="shared" si="10"/>
        <v>28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11994</v>
      </c>
      <c r="V7" s="51">
        <f t="shared" si="10"/>
        <v>534</v>
      </c>
      <c r="W7" s="51">
        <f t="shared" si="10"/>
        <v>0</v>
      </c>
      <c r="X7" s="50" t="str">
        <f t="shared" si="10"/>
        <v>代行制</v>
      </c>
      <c r="Y7" s="52">
        <f>Y8</f>
        <v>301.2</v>
      </c>
      <c r="Z7" s="52">
        <f t="shared" ref="Z7:AH7" si="11">Z8</f>
        <v>268.7</v>
      </c>
      <c r="AA7" s="52">
        <f t="shared" si="11"/>
        <v>277.3</v>
      </c>
      <c r="AB7" s="52">
        <f t="shared" si="11"/>
        <v>272.10000000000002</v>
      </c>
      <c r="AC7" s="52">
        <f t="shared" si="11"/>
        <v>260.2</v>
      </c>
      <c r="AD7" s="52">
        <f t="shared" si="11"/>
        <v>754.2</v>
      </c>
      <c r="AE7" s="52">
        <f t="shared" si="11"/>
        <v>130.19999999999999</v>
      </c>
      <c r="AF7" s="52">
        <f t="shared" si="11"/>
        <v>136.5</v>
      </c>
      <c r="AG7" s="52">
        <f t="shared" si="11"/>
        <v>183.5</v>
      </c>
      <c r="AH7" s="52">
        <f t="shared" si="11"/>
        <v>3976.9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8.6</v>
      </c>
      <c r="AQ7" s="52">
        <f t="shared" si="12"/>
        <v>4.3</v>
      </c>
      <c r="AR7" s="52">
        <f t="shared" si="12"/>
        <v>4.2</v>
      </c>
      <c r="AS7" s="52">
        <f t="shared" si="12"/>
        <v>3.5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87</v>
      </c>
      <c r="BB7" s="53">
        <f t="shared" si="13"/>
        <v>7646</v>
      </c>
      <c r="BC7" s="53">
        <f t="shared" si="13"/>
        <v>53</v>
      </c>
      <c r="BD7" s="53">
        <f t="shared" si="13"/>
        <v>559</v>
      </c>
      <c r="BE7" s="51"/>
      <c r="BF7" s="52">
        <f>BF8</f>
        <v>66.8</v>
      </c>
      <c r="BG7" s="52">
        <f t="shared" ref="BG7:BO7" si="14">BG8</f>
        <v>62.8</v>
      </c>
      <c r="BH7" s="52">
        <f t="shared" si="14"/>
        <v>63.9</v>
      </c>
      <c r="BI7" s="52">
        <f t="shared" si="14"/>
        <v>63.2</v>
      </c>
      <c r="BJ7" s="52">
        <f t="shared" si="14"/>
        <v>61.6</v>
      </c>
      <c r="BK7" s="52">
        <f t="shared" si="14"/>
        <v>33.6</v>
      </c>
      <c r="BL7" s="52">
        <f t="shared" si="14"/>
        <v>7.1</v>
      </c>
      <c r="BM7" s="52">
        <f t="shared" si="14"/>
        <v>5.6</v>
      </c>
      <c r="BN7" s="52">
        <f t="shared" si="14"/>
        <v>18.100000000000001</v>
      </c>
      <c r="BO7" s="52">
        <f t="shared" si="14"/>
        <v>22.7</v>
      </c>
      <c r="BP7" s="49"/>
      <c r="BQ7" s="53">
        <f>BQ8</f>
        <v>16219</v>
      </c>
      <c r="BR7" s="53">
        <f t="shared" ref="BR7:BZ7" si="15">BR8</f>
        <v>14129</v>
      </c>
      <c r="BS7" s="53">
        <f t="shared" si="15"/>
        <v>14905</v>
      </c>
      <c r="BT7" s="53">
        <f t="shared" si="15"/>
        <v>14335</v>
      </c>
      <c r="BU7" s="53">
        <f t="shared" si="15"/>
        <v>13445</v>
      </c>
      <c r="BV7" s="53">
        <f t="shared" si="15"/>
        <v>7940</v>
      </c>
      <c r="BW7" s="53">
        <f t="shared" si="15"/>
        <v>4211</v>
      </c>
      <c r="BX7" s="53">
        <f t="shared" si="15"/>
        <v>10653</v>
      </c>
      <c r="BY7" s="53">
        <f t="shared" si="15"/>
        <v>17717</v>
      </c>
      <c r="BZ7" s="53">
        <f t="shared" si="15"/>
        <v>21349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115</v>
      </c>
      <c r="CL7" s="49"/>
      <c r="CM7" s="51">
        <f>CM8</f>
        <v>63</v>
      </c>
      <c r="CN7" s="51">
        <f>CN8</f>
        <v>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108.5</v>
      </c>
      <c r="DG7" s="52">
        <f t="shared" si="16"/>
        <v>136.19999999999999</v>
      </c>
      <c r="DH7" s="52">
        <f t="shared" si="16"/>
        <v>104.8</v>
      </c>
      <c r="DI7" s="52">
        <f t="shared" si="16"/>
        <v>80.7</v>
      </c>
      <c r="DJ7" s="49"/>
      <c r="DK7" s="52">
        <f>DK8</f>
        <v>41.9</v>
      </c>
      <c r="DL7" s="52">
        <f t="shared" ref="DL7:DT7" si="17">DL8</f>
        <v>38</v>
      </c>
      <c r="DM7" s="52">
        <f t="shared" si="17"/>
        <v>39.299999999999997</v>
      </c>
      <c r="DN7" s="52">
        <f t="shared" si="17"/>
        <v>37.6</v>
      </c>
      <c r="DO7" s="52">
        <f t="shared" si="17"/>
        <v>36</v>
      </c>
      <c r="DP7" s="52">
        <f t="shared" si="17"/>
        <v>295.5</v>
      </c>
      <c r="DQ7" s="52">
        <f t="shared" si="17"/>
        <v>105.7</v>
      </c>
      <c r="DR7" s="52">
        <f t="shared" si="17"/>
        <v>104.3</v>
      </c>
      <c r="DS7" s="52">
        <f t="shared" si="17"/>
        <v>114</v>
      </c>
      <c r="DT7" s="52">
        <f t="shared" si="17"/>
        <v>114.7</v>
      </c>
      <c r="DU7" s="49"/>
    </row>
    <row r="8" spans="1:125" s="54" customFormat="1" x14ac:dyDescent="0.2">
      <c r="A8" s="37"/>
      <c r="B8" s="55">
        <v>2023</v>
      </c>
      <c r="C8" s="55">
        <v>382043</v>
      </c>
      <c r="D8" s="55">
        <v>47</v>
      </c>
      <c r="E8" s="55">
        <v>14</v>
      </c>
      <c r="F8" s="55">
        <v>0</v>
      </c>
      <c r="G8" s="55">
        <v>6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28</v>
      </c>
      <c r="S8" s="57" t="s">
        <v>126</v>
      </c>
      <c r="T8" s="57" t="s">
        <v>127</v>
      </c>
      <c r="U8" s="58">
        <v>11994</v>
      </c>
      <c r="V8" s="58">
        <v>534</v>
      </c>
      <c r="W8" s="58">
        <v>0</v>
      </c>
      <c r="X8" s="57" t="s">
        <v>128</v>
      </c>
      <c r="Y8" s="59">
        <v>301.2</v>
      </c>
      <c r="Z8" s="59">
        <v>268.7</v>
      </c>
      <c r="AA8" s="59">
        <v>277.3</v>
      </c>
      <c r="AB8" s="59">
        <v>272.10000000000002</v>
      </c>
      <c r="AC8" s="59">
        <v>260.2</v>
      </c>
      <c r="AD8" s="59">
        <v>754.2</v>
      </c>
      <c r="AE8" s="59">
        <v>130.19999999999999</v>
      </c>
      <c r="AF8" s="59">
        <v>136.5</v>
      </c>
      <c r="AG8" s="59">
        <v>183.5</v>
      </c>
      <c r="AH8" s="59">
        <v>3976.9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8.6</v>
      </c>
      <c r="AQ8" s="59">
        <v>4.3</v>
      </c>
      <c r="AR8" s="59">
        <v>4.2</v>
      </c>
      <c r="AS8" s="59">
        <v>3.5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87</v>
      </c>
      <c r="BB8" s="60">
        <v>7646</v>
      </c>
      <c r="BC8" s="60">
        <v>53</v>
      </c>
      <c r="BD8" s="60">
        <v>559</v>
      </c>
      <c r="BE8" s="60">
        <v>127</v>
      </c>
      <c r="BF8" s="59">
        <v>66.8</v>
      </c>
      <c r="BG8" s="59">
        <v>62.8</v>
      </c>
      <c r="BH8" s="59">
        <v>63.9</v>
      </c>
      <c r="BI8" s="59">
        <v>63.2</v>
      </c>
      <c r="BJ8" s="59">
        <v>61.6</v>
      </c>
      <c r="BK8" s="59">
        <v>33.6</v>
      </c>
      <c r="BL8" s="59">
        <v>7.1</v>
      </c>
      <c r="BM8" s="59">
        <v>5.6</v>
      </c>
      <c r="BN8" s="59">
        <v>18.100000000000001</v>
      </c>
      <c r="BO8" s="59">
        <v>22.7</v>
      </c>
      <c r="BP8" s="56">
        <v>-55.6</v>
      </c>
      <c r="BQ8" s="60">
        <v>16219</v>
      </c>
      <c r="BR8" s="60">
        <v>14129</v>
      </c>
      <c r="BS8" s="60">
        <v>14905</v>
      </c>
      <c r="BT8" s="61">
        <v>14335</v>
      </c>
      <c r="BU8" s="61">
        <v>13445</v>
      </c>
      <c r="BV8" s="60">
        <v>7940</v>
      </c>
      <c r="BW8" s="60">
        <v>4211</v>
      </c>
      <c r="BX8" s="60">
        <v>10653</v>
      </c>
      <c r="BY8" s="60">
        <v>17717</v>
      </c>
      <c r="BZ8" s="60">
        <v>21349</v>
      </c>
      <c r="CA8" s="58">
        <v>12639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63</v>
      </c>
      <c r="CN8" s="58">
        <v>0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108.5</v>
      </c>
      <c r="DG8" s="59">
        <v>136.19999999999999</v>
      </c>
      <c r="DH8" s="59">
        <v>104.8</v>
      </c>
      <c r="DI8" s="59">
        <v>80.7</v>
      </c>
      <c r="DJ8" s="56">
        <v>79</v>
      </c>
      <c r="DK8" s="59">
        <v>41.9</v>
      </c>
      <c r="DL8" s="59">
        <v>38</v>
      </c>
      <c r="DM8" s="59">
        <v>39.299999999999997</v>
      </c>
      <c r="DN8" s="59">
        <v>37.6</v>
      </c>
      <c r="DO8" s="59">
        <v>36</v>
      </c>
      <c r="DP8" s="59">
        <v>295.5</v>
      </c>
      <c r="DQ8" s="59">
        <v>105.7</v>
      </c>
      <c r="DR8" s="59">
        <v>104.3</v>
      </c>
      <c r="DS8" s="59">
        <v>114</v>
      </c>
      <c r="DT8" s="59">
        <v>114.7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濱口　唯</cp:lastModifiedBy>
  <dcterms:created xsi:type="dcterms:W3CDTF">2024-12-19T01:08:07Z</dcterms:created>
  <dcterms:modified xsi:type="dcterms:W3CDTF">2025-01-28T07:09:36Z</dcterms:modified>
  <cp:category/>
</cp:coreProperties>
</file>