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S:\商工観光課\100_庶務係\◆第3係\■第３係\02-2　公営企業関係\R06\（済）【R070123】【〆切：0207（金）】公営企業に係る経営比較分析表（令和５年度決算）の分析等について（依頼）\02　提出用\決裁用\"/>
    </mc:Choice>
  </mc:AlternateContent>
  <xr:revisionPtr revIDLastSave="0" documentId="13_ncr:1_{B9E21BEE-19D5-48B6-84BC-6C0E7778F12C}" xr6:coauthVersionLast="47" xr6:coauthVersionMax="47" xr10:uidLastSave="{00000000-0000-0000-0000-000000000000}"/>
  <workbookProtection workbookAlgorithmName="SHA-512" workbookHashValue="tmjeHd15dq9yQmGX98u9vBrMDRrqIanbEanOecAvShm0ki9Qmh4QeFQr6X666yzdtPGzQKGyPdgKxX+vm5zBqQ==" workbookSaltValue="8zhdZrhSNvkEusimSfisUg==" workbookSpinCount="100000" lockStructure="1"/>
  <bookViews>
    <workbookView xWindow="-110" yWindow="-110" windowWidth="19420" windowHeight="103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JV32" i="4" s="1"/>
  <c r="DP7" i="5"/>
  <c r="JC32" i="4" s="1"/>
  <c r="DO7" i="5"/>
  <c r="DN7" i="5"/>
  <c r="DM7" i="5"/>
  <c r="DL7" i="5"/>
  <c r="JV31" i="4" s="1"/>
  <c r="DK7" i="5"/>
  <c r="JC31" i="4" s="1"/>
  <c r="DI7" i="5"/>
  <c r="MI78" i="4" s="1"/>
  <c r="DH7" i="5"/>
  <c r="LT78" i="4" s="1"/>
  <c r="DG7" i="5"/>
  <c r="DF7" i="5"/>
  <c r="DE7" i="5"/>
  <c r="DD7" i="5"/>
  <c r="MI77" i="4" s="1"/>
  <c r="DC7" i="5"/>
  <c r="LT77" i="4" s="1"/>
  <c r="DB7" i="5"/>
  <c r="DA7" i="5"/>
  <c r="CZ7" i="5"/>
  <c r="KA77" i="4" s="1"/>
  <c r="CN7" i="5"/>
  <c r="CV76" i="4" s="1"/>
  <c r="CM7" i="5"/>
  <c r="CV67" i="4" s="1"/>
  <c r="BZ7" i="5"/>
  <c r="MA53" i="4" s="1"/>
  <c r="BY7" i="5"/>
  <c r="LH53" i="4" s="1"/>
  <c r="BX7" i="5"/>
  <c r="BW7" i="5"/>
  <c r="BV7" i="5"/>
  <c r="JC53" i="4" s="1"/>
  <c r="BU7" i="5"/>
  <c r="MA52" i="4" s="1"/>
  <c r="BT7" i="5"/>
  <c r="LH52" i="4" s="1"/>
  <c r="BS7" i="5"/>
  <c r="KO52" i="4" s="1"/>
  <c r="BR7" i="5"/>
  <c r="JV52" i="4" s="1"/>
  <c r="BQ7" i="5"/>
  <c r="JC52" i="4" s="1"/>
  <c r="BO7" i="5"/>
  <c r="HJ53" i="4" s="1"/>
  <c r="BN7" i="5"/>
  <c r="GQ53" i="4" s="1"/>
  <c r="BM7" i="5"/>
  <c r="FX53" i="4" s="1"/>
  <c r="BL7" i="5"/>
  <c r="FE53" i="4" s="1"/>
  <c r="BK7" i="5"/>
  <c r="EL53" i="4" s="1"/>
  <c r="BJ7" i="5"/>
  <c r="BI7" i="5"/>
  <c r="BH7" i="5"/>
  <c r="BG7" i="5"/>
  <c r="BF7" i="5"/>
  <c r="BD7" i="5"/>
  <c r="BC7" i="5"/>
  <c r="BB7" i="5"/>
  <c r="BG53" i="4" s="1"/>
  <c r="BA7" i="5"/>
  <c r="AN53" i="4" s="1"/>
  <c r="AZ7" i="5"/>
  <c r="U53" i="4" s="1"/>
  <c r="AY7" i="5"/>
  <c r="CS52" i="4" s="1"/>
  <c r="AX7" i="5"/>
  <c r="AW7" i="5"/>
  <c r="AV7" i="5"/>
  <c r="AN52" i="4" s="1"/>
  <c r="AU7" i="5"/>
  <c r="U52" i="4" s="1"/>
  <c r="AS7" i="5"/>
  <c r="AR7" i="5"/>
  <c r="GQ32" i="4" s="1"/>
  <c r="AQ7" i="5"/>
  <c r="FX32" i="4" s="1"/>
  <c r="AP7" i="5"/>
  <c r="FE32" i="4" s="1"/>
  <c r="AO7" i="5"/>
  <c r="EL32" i="4" s="1"/>
  <c r="AN7" i="5"/>
  <c r="HJ31" i="4" s="1"/>
  <c r="AM7" i="5"/>
  <c r="GQ31" i="4" s="1"/>
  <c r="AL7" i="5"/>
  <c r="FX31" i="4" s="1"/>
  <c r="AK7" i="5"/>
  <c r="FE31" i="4" s="1"/>
  <c r="AJ7" i="5"/>
  <c r="AH7" i="5"/>
  <c r="AG7" i="5"/>
  <c r="BZ32" i="4" s="1"/>
  <c r="AF7" i="5"/>
  <c r="BG32" i="4" s="1"/>
  <c r="AE7" i="5"/>
  <c r="AD7" i="5"/>
  <c r="AC7" i="5"/>
  <c r="CS31" i="4" s="1"/>
  <c r="AB7" i="5"/>
  <c r="BZ31" i="4" s="1"/>
  <c r="AA7" i="5"/>
  <c r="BG31" i="4" s="1"/>
  <c r="Z7" i="5"/>
  <c r="AN31" i="4" s="1"/>
  <c r="Y7" i="5"/>
  <c r="U31" i="4" s="1"/>
  <c r="X7" i="5"/>
  <c r="W7" i="5"/>
  <c r="V7" i="5"/>
  <c r="HX10" i="4" s="1"/>
  <c r="U7" i="5"/>
  <c r="LJ8" i="4" s="1"/>
  <c r="T7" i="5"/>
  <c r="S7" i="5"/>
  <c r="R7" i="5"/>
  <c r="DU10" i="4" s="1"/>
  <c r="Q7" i="5"/>
  <c r="CF10" i="4" s="1"/>
  <c r="P7" i="5"/>
  <c r="O7" i="5"/>
  <c r="B10" i="4" s="1"/>
  <c r="N7" i="5"/>
  <c r="FJ8" i="4" s="1"/>
  <c r="M7" i="5"/>
  <c r="DU8" i="4" s="1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KO53" i="4"/>
  <c r="JV53" i="4"/>
  <c r="CS53" i="4"/>
  <c r="BZ53" i="4"/>
  <c r="HJ52" i="4"/>
  <c r="GQ52" i="4"/>
  <c r="FX52" i="4"/>
  <c r="FE52" i="4"/>
  <c r="EL52" i="4"/>
  <c r="BZ52" i="4"/>
  <c r="BG52" i="4"/>
  <c r="LH32" i="4"/>
  <c r="KO32" i="4"/>
  <c r="HJ32" i="4"/>
  <c r="CS32" i="4"/>
  <c r="AN32" i="4"/>
  <c r="U32" i="4"/>
  <c r="MA31" i="4"/>
  <c r="LH31" i="4"/>
  <c r="KO31" i="4"/>
  <c r="EL31" i="4"/>
  <c r="LJ10" i="4"/>
  <c r="JQ10" i="4"/>
  <c r="JQ8" i="4"/>
  <c r="HX8" i="4"/>
  <c r="CF8" i="4"/>
  <c r="AQ8" i="4"/>
  <c r="IT76" i="4" l="1"/>
  <c r="CS51" i="4"/>
  <c r="HJ30" i="4"/>
  <c r="CS30" i="4"/>
  <c r="BZ76" i="4"/>
  <c r="MA51" i="4"/>
  <c r="MI76" i="4"/>
  <c r="HJ51" i="4"/>
  <c r="MA30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AV76" i="4"/>
  <c r="KO51" i="4"/>
  <c r="LE76" i="4"/>
  <c r="FX51" i="4"/>
  <c r="KO30" i="4"/>
  <c r="HP76" i="4"/>
  <c r="BG51" i="4"/>
  <c r="FX30" i="4"/>
  <c r="BG30" i="4"/>
  <c r="AN51" i="4"/>
  <c r="AN30" i="4"/>
  <c r="AG76" i="4"/>
  <c r="JV51" i="4"/>
  <c r="KP76" i="4"/>
  <c r="FE51" i="4"/>
  <c r="JV30" i="4"/>
  <c r="HA76" i="4"/>
  <c r="FE30" i="4"/>
  <c r="GL76" i="4"/>
  <c r="U51" i="4"/>
  <c r="EL30" i="4"/>
  <c r="U30" i="4"/>
  <c r="R76" i="4"/>
  <c r="JC51" i="4"/>
  <c r="KA76" i="4"/>
  <c r="EL51" i="4"/>
  <c r="JC30" i="4"/>
</calcChain>
</file>

<file path=xl/sharedStrings.xml><?xml version="1.0" encoding="utf-8"?>
<sst xmlns="http://schemas.openxmlformats.org/spreadsheetml/2006/main" count="306" uniqueCount="133">
  <si>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</si>
  <si>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</si>
  <si>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</si>
  <si>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</si>
  <si>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</si>
  <si>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</si>
  <si>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</si>
  <si>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</si>
  <si>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</si>
  <si>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</si>
  <si>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</si>
  <si>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</si>
  <si>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</si>
  <si>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</si>
  <si>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</si>
  <si>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</si>
  <si>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</si>
  <si>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</si>
  <si>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</si>
  <si>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</si>
  <si>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</si>
  <si>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</si>
  <si>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</si>
  <si>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</si>
  <si>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</si>
  <si>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</si>
  <si>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</si>
  <si>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</si>
  <si>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</si>
  <si>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</si>
  <si>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</si>
  <si>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</si>
  <si>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</si>
  <si>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</si>
  <si>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</si>
  <si>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</si>
  <si>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</si>
  <si>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</si>
  <si>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</si>
  <si>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</si>
  <si>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</si>
  <si>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</si>
  <si>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</si>
  <si>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</si>
  <si>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</si>
  <si>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</si>
  <si>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</si>
  <si>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</si>
  <si>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</si>
  <si>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</si>
  <si>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</si>
  <si>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</si>
  <si>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</si>
  <si>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</si>
  <si>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</si>
  <si>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</si>
  <si>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</si>
  <si>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</si>
  <si>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</si>
  <si>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</si>
  <si>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</si>
  <si>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</si>
  <si>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</si>
  <si>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</si>
  <si>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</si>
  <si>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</si>
  <si>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</si>
  <si>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</si>
  <si>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</si>
  <si>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</si>
  <si>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</si>
  <si>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</si>
  <si>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</si>
  <si>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</si>
  <si>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</si>
  <si>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</si>
  <si>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</si>
  <si>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</si>
  <si>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</si>
  <si>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</si>
  <si>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</si>
  <si>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</si>
  <si>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</si>
  <si>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</si>
  <si>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</si>
  <si>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</si>
  <si>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</si>
  <si>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</si>
  <si>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</si>
  <si>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</si>
  <si>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</si>
  <si>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</si>
  <si>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</si>
  <si>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</si>
  <si>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</si>
  <si>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</si>
  <si>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</si>
  <si>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</si>
  <si>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</si>
  <si>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</si>
  <si>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</si>
  <si>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</si>
  <si>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</si>
  <si>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</si>
  <si>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</si>
  <si>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</si>
  <si>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</si>
  <si>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</si>
  <si>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</si>
  <si>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</si>
  <si>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</si>
  <si>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</si>
  <si>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八幡浜市</t>
  </si>
  <si>
    <t>双岩駐車場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</si>
  <si>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</si>
  <si>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</si>
  <si>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</si>
  <si>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</si>
  <si>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</si>
  <si>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</si>
  <si>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</si>
  <si>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</si>
  <si>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</si>
  <si>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</si>
  <si>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</si>
  <si>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</si>
  <si>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</si>
  <si>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</si>
  <si>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</si>
  <si>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⑧設備投資見込額
　平面駐車場であり、大きな改修等の新たな設備投資は見込んでいない。</t>
    <rPh sb="1" eb="3">
      <t>セツビ</t>
    </rPh>
    <rPh sb="3" eb="5">
      <t>トウシ</t>
    </rPh>
    <rPh sb="5" eb="7">
      <t>ミコミ</t>
    </rPh>
    <rPh sb="7" eb="8">
      <t>ガク</t>
    </rPh>
    <rPh sb="10" eb="15">
      <t>ヘイメンチュウシャジョウ</t>
    </rPh>
    <rPh sb="19" eb="20">
      <t>オオ</t>
    </rPh>
    <rPh sb="22" eb="25">
      <t>カイシュウトウ</t>
    </rPh>
    <rPh sb="26" eb="27">
      <t>アラ</t>
    </rPh>
    <rPh sb="29" eb="33">
      <t>セツビトウシ</t>
    </rPh>
    <rPh sb="34" eb="36">
      <t>ミコ</t>
    </rPh>
    <phoneticPr fontId="5"/>
  </si>
  <si>
    <t>定期のみの平面駐車場であり、施設も新しいため大きな支出はない。近隣に事業所が移転したため利用者数が増加し収入も増えており、営業に関する収益性は高い。</t>
    <rPh sb="0" eb="2">
      <t>テイキ</t>
    </rPh>
    <rPh sb="5" eb="10">
      <t>ヘイメンチュウシャジョウ</t>
    </rPh>
    <rPh sb="14" eb="16">
      <t>シセツ</t>
    </rPh>
    <rPh sb="17" eb="18">
      <t>アタラ</t>
    </rPh>
    <rPh sb="22" eb="23">
      <t>オオ</t>
    </rPh>
    <rPh sb="25" eb="27">
      <t>シシュツ</t>
    </rPh>
    <rPh sb="31" eb="33">
      <t>キンリン</t>
    </rPh>
    <rPh sb="34" eb="37">
      <t>ジギョウショ</t>
    </rPh>
    <rPh sb="38" eb="40">
      <t>イテン</t>
    </rPh>
    <rPh sb="44" eb="47">
      <t>リヨウシャ</t>
    </rPh>
    <rPh sb="47" eb="48">
      <t>スウ</t>
    </rPh>
    <rPh sb="49" eb="51">
      <t>ゾウカ</t>
    </rPh>
    <rPh sb="52" eb="54">
      <t>シュウニュウ</t>
    </rPh>
    <rPh sb="55" eb="56">
      <t>フ</t>
    </rPh>
    <rPh sb="61" eb="63">
      <t>エイギョウ</t>
    </rPh>
    <rPh sb="64" eb="65">
      <t>カン</t>
    </rPh>
    <rPh sb="67" eb="70">
      <t>シュウエキセイ</t>
    </rPh>
    <rPh sb="71" eb="72">
      <t>タカ</t>
    </rPh>
    <phoneticPr fontId="5"/>
  </si>
  <si>
    <t>①収益的収支比率
　令和４年２月に開設した定期駐車のみの駐車場である。令和５年度は支出がなかったため、比率が０となっている。
④売上高GOP比率
⑤EBITDA
　売上高GOP比率は、類似施設平均値を上回っており、収益率は高く安定している。
　EBITDAが平均値を下回っているが、今後も伸びてくると予想される。</t>
    <rPh sb="1" eb="8">
      <t>シュウエキテキシュウシヒリツ</t>
    </rPh>
    <rPh sb="10" eb="12">
      <t>レイワ</t>
    </rPh>
    <rPh sb="13" eb="14">
      <t>ネン</t>
    </rPh>
    <rPh sb="15" eb="16">
      <t>ガツ</t>
    </rPh>
    <rPh sb="17" eb="19">
      <t>カイセツ</t>
    </rPh>
    <rPh sb="21" eb="25">
      <t>テイキチュウシャ</t>
    </rPh>
    <rPh sb="28" eb="31">
      <t>チュウシャジョウ</t>
    </rPh>
    <rPh sb="35" eb="37">
      <t>レイワ</t>
    </rPh>
    <rPh sb="38" eb="39">
      <t>ネン</t>
    </rPh>
    <rPh sb="39" eb="40">
      <t>ド</t>
    </rPh>
    <rPh sb="41" eb="43">
      <t>シシュツ</t>
    </rPh>
    <rPh sb="51" eb="53">
      <t>ヒリツ</t>
    </rPh>
    <rPh sb="64" eb="67">
      <t>ウリアゲダカ</t>
    </rPh>
    <rPh sb="70" eb="72">
      <t>ヒリツ</t>
    </rPh>
    <rPh sb="82" eb="85">
      <t>ウリアゲダカ</t>
    </rPh>
    <rPh sb="88" eb="90">
      <t>ヒリツ</t>
    </rPh>
    <rPh sb="92" eb="96">
      <t>ルイジシセツ</t>
    </rPh>
    <rPh sb="96" eb="99">
      <t>ヘイキンチ</t>
    </rPh>
    <rPh sb="100" eb="102">
      <t>ウワマワ</t>
    </rPh>
    <rPh sb="107" eb="110">
      <t>シュウエキリツ</t>
    </rPh>
    <rPh sb="111" eb="112">
      <t>タカ</t>
    </rPh>
    <rPh sb="113" eb="115">
      <t>アンテイ</t>
    </rPh>
    <rPh sb="129" eb="132">
      <t>ヘイキンチ</t>
    </rPh>
    <rPh sb="133" eb="135">
      <t>シタマワ</t>
    </rPh>
    <rPh sb="141" eb="143">
      <t>コンゴ</t>
    </rPh>
    <rPh sb="144" eb="145">
      <t>ノ</t>
    </rPh>
    <rPh sb="150" eb="152">
      <t>ヨソウ</t>
    </rPh>
    <phoneticPr fontId="5"/>
  </si>
  <si>
    <t>⑪稼働率
　定期駐車のみであり、利用者も増えているため、今後さらに伸びてくると予想される。</t>
    <rPh sb="1" eb="4">
      <t>カドウリツ</t>
    </rPh>
    <rPh sb="6" eb="10">
      <t>テイキチュウシャ</t>
    </rPh>
    <rPh sb="16" eb="19">
      <t>リヨウシャ</t>
    </rPh>
    <rPh sb="20" eb="21">
      <t>フ</t>
    </rPh>
    <rPh sb="28" eb="30">
      <t>コンゴ</t>
    </rPh>
    <rPh sb="33" eb="34">
      <t>ノ</t>
    </rPh>
    <rPh sb="39" eb="41">
      <t>ヨソウ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</si>
</sst>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3000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F-45A5-884C-9856B70F6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338.4</c:v>
                </c:pt>
                <c:pt idx="3">
                  <c:v>1268.9000000000001</c:v>
                </c:pt>
                <c:pt idx="4">
                  <c:v>2085.8000000000002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2F-45A5-884C-9856B70F6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B-418A-8A6F-B5EEBF3B3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70</c:v>
                </c:pt>
                <c:pt idx="3">
                  <c:v>47.6</c:v>
                </c:pt>
                <c:pt idx="4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B-418A-8A6F-B5EEBF3B3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750-4213-8B83-E86A84D8F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50-4213-8B83-E86A84D8F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03C-416F-BDD9-F5C623008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3C-416F-BDD9-F5C623008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7-4A63-8311-2CF91DECD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5.0999999999999996</c:v>
                </c:pt>
                <c:pt idx="3">
                  <c:v>1.9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27-4A63-8311-2CF91DECD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B-4B31-92E4-6CF78C00D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166</c:v>
                </c:pt>
                <c:pt idx="3">
                  <c:v>18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0B-4B31-92E4-6CF78C00D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51.9</c:v>
                </c:pt>
                <c:pt idx="3">
                  <c:v>59.6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17D-BBA3-B8EB34F33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251.9</c:v>
                </c:pt>
                <c:pt idx="3">
                  <c:v>291.5</c:v>
                </c:pt>
                <c:pt idx="4">
                  <c:v>314.89999999999998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0A-417D-BBA3-B8EB34F33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96.7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A-4898-8142-31F485EF0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8.5</c:v>
                </c:pt>
                <c:pt idx="3">
                  <c:v>26.6</c:v>
                </c:pt>
                <c:pt idx="4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EA-4898-8142-31F485EF0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145</c:v>
                </c:pt>
                <c:pt idx="3">
                  <c:v>2368</c:v>
                </c:pt>
                <c:pt idx="4">
                  <c:v>3112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2-4B32-8AA9-5A2DCFED8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4153</c:v>
                </c:pt>
                <c:pt idx="3">
                  <c:v>6140</c:v>
                </c:pt>
                <c:pt idx="4">
                  <c:v>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62-4B32-8AA9-5A2DCFED8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GB61" zoomScaleNormal="100" zoomScaleSheetLayoutView="70" workbookViewId="0">
      <selection activeCell="ND32" sqref="ND32:NR47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愛媛県八幡浜市　双岩駐車場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Ａ３Ｂ１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駅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3324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120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広場式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3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104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無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1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1"/>
      <c r="NC15" s="2"/>
      <c r="ND15" s="100" t="s">
        <v>131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3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4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4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3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3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3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3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3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3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3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3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3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3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2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3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2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5"/>
      <c r="S30" s="15"/>
      <c r="T30" s="15"/>
      <c r="U30" s="103" t="str">
        <f>データ!$B$11</f>
        <v>R01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R02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R03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R04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R05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2"/>
      <c r="EB30" s="2"/>
      <c r="EC30" s="2"/>
      <c r="ED30" s="2"/>
      <c r="EE30" s="2"/>
      <c r="EF30" s="2"/>
      <c r="EG30" s="2"/>
      <c r="EH30" s="2"/>
      <c r="EI30" s="15"/>
      <c r="EJ30" s="15"/>
      <c r="EK30" s="15"/>
      <c r="EL30" s="103" t="str">
        <f>データ!$B$11</f>
        <v>R01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R02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R03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R04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R05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5"/>
      <c r="ID30" s="15"/>
      <c r="IE30" s="15"/>
      <c r="IF30" s="15"/>
      <c r="IG30" s="15"/>
      <c r="IH30" s="15"/>
      <c r="II30" s="15"/>
      <c r="IJ30" s="16"/>
      <c r="IK30" s="15"/>
      <c r="IL30" s="15"/>
      <c r="IM30" s="15"/>
      <c r="IN30" s="15"/>
      <c r="IO30" s="15"/>
      <c r="IP30" s="15"/>
      <c r="IQ30" s="15"/>
      <c r="IR30" s="2"/>
      <c r="IS30" s="2"/>
      <c r="IT30" s="2"/>
      <c r="IU30" s="2"/>
      <c r="IV30" s="2"/>
      <c r="IW30" s="2"/>
      <c r="IX30" s="2"/>
      <c r="IY30" s="2"/>
      <c r="IZ30" s="15"/>
      <c r="JA30" s="15"/>
      <c r="JB30" s="15"/>
      <c r="JC30" s="103" t="str">
        <f>データ!$B$11</f>
        <v>R01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R02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R03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R04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R05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2"/>
      <c r="C31" s="2"/>
      <c r="D31" s="2"/>
      <c r="E31" s="2"/>
      <c r="F31" s="2"/>
      <c r="I31" s="17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 t="str">
        <f>データ!Y7</f>
        <v>-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 t="str">
        <f>データ!Z7</f>
        <v>-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3000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0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0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 t="str">
        <f>データ!AJ7</f>
        <v>-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 t="str">
        <f>データ!AK7</f>
        <v>-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9"/>
      <c r="ID31" s="19"/>
      <c r="IE31" s="19"/>
      <c r="IF31" s="19"/>
      <c r="IG31" s="19"/>
      <c r="IH31" s="19"/>
      <c r="II31" s="19"/>
      <c r="IJ31" s="20"/>
      <c r="IK31" s="19"/>
      <c r="IL31" s="19"/>
      <c r="IM31" s="19"/>
      <c r="IN31" s="19"/>
      <c r="IO31" s="19"/>
      <c r="IP31" s="19"/>
      <c r="IQ31" s="19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 t="str">
        <f>データ!DK7</f>
        <v>-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 t="str">
        <f>データ!DL7</f>
        <v>-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51.9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59.6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75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2"/>
      <c r="C32" s="2"/>
      <c r="D32" s="2"/>
      <c r="E32" s="2"/>
      <c r="F32" s="2"/>
      <c r="G32" s="2"/>
      <c r="H32" s="2"/>
      <c r="I32" s="17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 t="str">
        <f>データ!AD7</f>
        <v>-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 t="str">
        <f>データ!AE7</f>
        <v>-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338.4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1268.9000000000001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2085.8000000000002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 t="str">
        <f>データ!AO7</f>
        <v>-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 t="str">
        <f>データ!AP7</f>
        <v>-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5.0999999999999996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1.9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3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9"/>
      <c r="ID32" s="19"/>
      <c r="IE32" s="19"/>
      <c r="IF32" s="19"/>
      <c r="IG32" s="19"/>
      <c r="IH32" s="19"/>
      <c r="II32" s="19"/>
      <c r="IJ32" s="20"/>
      <c r="IK32" s="19"/>
      <c r="IL32" s="19"/>
      <c r="IM32" s="19"/>
      <c r="IN32" s="19"/>
      <c r="IO32" s="19"/>
      <c r="IP32" s="19"/>
      <c r="IQ32" s="19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 t="str">
        <f>データ!DP7</f>
        <v>-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 t="str">
        <f>データ!DQ7</f>
        <v>-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251.9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291.5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314.89999999999998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3"/>
      <c r="NC32" s="2"/>
      <c r="ND32" s="100" t="s">
        <v>129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3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2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4"/>
      <c r="IK34" s="2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4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2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4"/>
      <c r="IK35" s="22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4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2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10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3"/>
      <c r="NC49" s="2"/>
      <c r="ND49" s="100" t="s">
        <v>132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2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2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5"/>
      <c r="S51" s="15"/>
      <c r="T51" s="15"/>
      <c r="U51" s="103" t="str">
        <f>データ!$B$11</f>
        <v>R01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R02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R03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R04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R05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2"/>
      <c r="EB51" s="2"/>
      <c r="EC51" s="2"/>
      <c r="ED51" s="2"/>
      <c r="EE51" s="2"/>
      <c r="EF51" s="2"/>
      <c r="EG51" s="2"/>
      <c r="EH51" s="2"/>
      <c r="EI51" s="15"/>
      <c r="EJ51" s="15"/>
      <c r="EK51" s="15"/>
      <c r="EL51" s="103" t="str">
        <f>データ!$B$11</f>
        <v>R01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R02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R03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R04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R05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2"/>
      <c r="IS51" s="2"/>
      <c r="IT51" s="2"/>
      <c r="IU51" s="2"/>
      <c r="IV51" s="2"/>
      <c r="IW51" s="2"/>
      <c r="IX51" s="2"/>
      <c r="IY51" s="2"/>
      <c r="IZ51" s="15"/>
      <c r="JA51" s="15"/>
      <c r="JB51" s="15"/>
      <c r="JC51" s="103" t="str">
        <f>データ!$B$11</f>
        <v>R01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R02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R03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R04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R05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2"/>
      <c r="C52" s="2"/>
      <c r="D52" s="2"/>
      <c r="E52" s="2"/>
      <c r="F52" s="2"/>
      <c r="I52" s="17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 t="str">
        <f>データ!AU7</f>
        <v>-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 t="str">
        <f>データ!AV7</f>
        <v>-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 t="str">
        <f>データ!BF7</f>
        <v>-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 t="str">
        <f>データ!BG7</f>
        <v>-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96.7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100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100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 t="str">
        <f>データ!BQ7</f>
        <v>-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 t="str">
        <f>データ!BR7</f>
        <v>-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145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2368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3112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2"/>
      <c r="C53" s="2"/>
      <c r="D53" s="2"/>
      <c r="E53" s="2"/>
      <c r="F53" s="2"/>
      <c r="G53" s="2"/>
      <c r="H53" s="2"/>
      <c r="I53" s="17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 t="str">
        <f>データ!AZ7</f>
        <v>-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 t="str">
        <f>データ!BA7</f>
        <v>-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166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18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18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 t="str">
        <f>データ!BK7</f>
        <v>-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 t="str">
        <f>データ!BL7</f>
        <v>-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8.5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26.6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36.5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 t="str">
        <f>データ!BV7</f>
        <v>-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 t="str">
        <f>データ!BW7</f>
        <v>-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4153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6140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9395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2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2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2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3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3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3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3"/>
      <c r="NC66" s="2"/>
      <c r="ND66" s="100" t="s">
        <v>130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18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2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2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R01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R02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R03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R04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R05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R01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R02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R03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R04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R05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R01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R02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R03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R04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R05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2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 t="str">
        <f>データ!CZ7</f>
        <v>-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 t="str">
        <f>データ!DA7</f>
        <v>-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2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 t="str">
        <f>データ!DE7</f>
        <v>-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 t="str">
        <f>データ!DF7</f>
        <v>-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70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47.6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36.1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2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2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/6t36GAWi0GV3Jc9q5ZjHyTOrEh1MVLoS88oxmPDLFzqMhCTfBKlxX7zLixiSiGKEF7QZsgzAVA5kNFSDCLVbw==" saltValue="9dpYLhEuE/0c9rl6/UVXVQ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5" customHeight="1" x14ac:dyDescent="0.2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100</v>
      </c>
      <c r="AL5" s="47" t="s">
        <v>101</v>
      </c>
      <c r="AM5" s="47" t="s">
        <v>102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100</v>
      </c>
      <c r="AW5" s="47" t="s">
        <v>101</v>
      </c>
      <c r="AX5" s="47" t="s">
        <v>103</v>
      </c>
      <c r="AY5" s="47" t="s">
        <v>104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105</v>
      </c>
      <c r="BG5" s="47" t="s">
        <v>100</v>
      </c>
      <c r="BH5" s="47" t="s">
        <v>101</v>
      </c>
      <c r="BI5" s="47" t="s">
        <v>103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90</v>
      </c>
      <c r="BS5" s="47" t="s">
        <v>91</v>
      </c>
      <c r="BT5" s="47" t="s">
        <v>103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105</v>
      </c>
      <c r="CC5" s="47" t="s">
        <v>100</v>
      </c>
      <c r="CD5" s="47" t="s">
        <v>106</v>
      </c>
      <c r="CE5" s="47" t="s">
        <v>102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107</v>
      </c>
      <c r="CP5" s="47" t="s">
        <v>100</v>
      </c>
      <c r="CQ5" s="47" t="s">
        <v>91</v>
      </c>
      <c r="CR5" s="47" t="s">
        <v>102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101</v>
      </c>
      <c r="DC5" s="47" t="s">
        <v>103</v>
      </c>
      <c r="DD5" s="47" t="s">
        <v>104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105</v>
      </c>
      <c r="DL5" s="47" t="s">
        <v>100</v>
      </c>
      <c r="DM5" s="47" t="s">
        <v>91</v>
      </c>
      <c r="DN5" s="47" t="s">
        <v>102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108</v>
      </c>
      <c r="B6" s="48">
        <f>B8</f>
        <v>2023</v>
      </c>
      <c r="C6" s="48">
        <f t="shared" ref="C6:X6" si="1">C8</f>
        <v>382043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11</v>
      </c>
      <c r="H6" s="48" t="str">
        <f>SUBSTITUTE(H8,"　","")</f>
        <v>愛媛県八幡浜市</v>
      </c>
      <c r="I6" s="48" t="str">
        <f t="shared" si="1"/>
        <v>双岩駐車場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</v>
      </c>
      <c r="S6" s="50" t="str">
        <f t="shared" si="1"/>
        <v>駅</v>
      </c>
      <c r="T6" s="50" t="str">
        <f t="shared" si="1"/>
        <v>無</v>
      </c>
      <c r="U6" s="51">
        <f t="shared" si="1"/>
        <v>3324</v>
      </c>
      <c r="V6" s="51">
        <f t="shared" si="1"/>
        <v>104</v>
      </c>
      <c r="W6" s="51">
        <f t="shared" si="1"/>
        <v>0</v>
      </c>
      <c r="X6" s="50" t="str">
        <f t="shared" si="1"/>
        <v>無</v>
      </c>
      <c r="Y6" s="52" t="e">
        <f>IF(Y8="-",NA(),Y8)</f>
        <v>#N/A</v>
      </c>
      <c r="Z6" s="52" t="e">
        <f t="shared" ref="Z6:AH6" si="2">IF(Z8="-",NA(),Z8)</f>
        <v>#N/A</v>
      </c>
      <c r="AA6" s="52">
        <f t="shared" si="2"/>
        <v>3000</v>
      </c>
      <c r="AB6" s="52">
        <f t="shared" si="2"/>
        <v>0</v>
      </c>
      <c r="AC6" s="52">
        <f t="shared" si="2"/>
        <v>0</v>
      </c>
      <c r="AD6" s="52" t="e">
        <f t="shared" si="2"/>
        <v>#N/A</v>
      </c>
      <c r="AE6" s="52" t="e">
        <f t="shared" si="2"/>
        <v>#N/A</v>
      </c>
      <c r="AF6" s="52">
        <f t="shared" si="2"/>
        <v>338.4</v>
      </c>
      <c r="AG6" s="52">
        <f t="shared" si="2"/>
        <v>1268.9000000000001</v>
      </c>
      <c r="AH6" s="52">
        <f t="shared" si="2"/>
        <v>2085.8000000000002</v>
      </c>
      <c r="AI6" s="49" t="str">
        <f>IF(AI8="-","",IF(AI8="-","【-】","【"&amp;SUBSTITUTE(TEXT(AI8,"#,##0.0"),"-","△")&amp;"】"))</f>
        <v>【1,905.8】</v>
      </c>
      <c r="AJ6" s="52" t="e">
        <f>IF(AJ8="-",NA(),AJ8)</f>
        <v>#N/A</v>
      </c>
      <c r="AK6" s="52" t="e">
        <f t="shared" ref="AK6:AS6" si="3">IF(AK8="-",NA(),AK8)</f>
        <v>#N/A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 t="e">
        <f t="shared" si="3"/>
        <v>#N/A</v>
      </c>
      <c r="AP6" s="52" t="e">
        <f t="shared" si="3"/>
        <v>#N/A</v>
      </c>
      <c r="AQ6" s="52">
        <f t="shared" si="3"/>
        <v>5.0999999999999996</v>
      </c>
      <c r="AR6" s="52">
        <f t="shared" si="3"/>
        <v>1.9</v>
      </c>
      <c r="AS6" s="52">
        <f t="shared" si="3"/>
        <v>3</v>
      </c>
      <c r="AT6" s="49" t="str">
        <f>IF(AT8="-","",IF(AT8="-","【-】","【"&amp;SUBSTITUTE(TEXT(AT8,"#,##0.0"),"-","△")&amp;"】"))</f>
        <v>【3.9】</v>
      </c>
      <c r="AU6" s="53" t="e">
        <f>IF(AU8="-",NA(),AU8)</f>
        <v>#N/A</v>
      </c>
      <c r="AV6" s="53" t="e">
        <f t="shared" ref="AV6:BD6" si="4">IF(AV8="-",NA(),AV8)</f>
        <v>#N/A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 t="e">
        <f t="shared" si="4"/>
        <v>#N/A</v>
      </c>
      <c r="BA6" s="53" t="e">
        <f t="shared" si="4"/>
        <v>#N/A</v>
      </c>
      <c r="BB6" s="53">
        <f t="shared" si="4"/>
        <v>166</v>
      </c>
      <c r="BC6" s="53">
        <f t="shared" si="4"/>
        <v>18</v>
      </c>
      <c r="BD6" s="53">
        <f t="shared" si="4"/>
        <v>18</v>
      </c>
      <c r="BE6" s="51" t="str">
        <f>IF(BE8="-","",IF(BE8="-","【-】","【"&amp;SUBSTITUTE(TEXT(BE8,"#,##0"),"-","△")&amp;"】"))</f>
        <v>【127】</v>
      </c>
      <c r="BF6" s="52" t="e">
        <f>IF(BF8="-",NA(),BF8)</f>
        <v>#N/A</v>
      </c>
      <c r="BG6" s="52" t="e">
        <f t="shared" ref="BG6:BO6" si="5">IF(BG8="-",NA(),BG8)</f>
        <v>#N/A</v>
      </c>
      <c r="BH6" s="52">
        <f t="shared" si="5"/>
        <v>96.7</v>
      </c>
      <c r="BI6" s="52">
        <f t="shared" si="5"/>
        <v>100</v>
      </c>
      <c r="BJ6" s="52">
        <f t="shared" si="5"/>
        <v>100</v>
      </c>
      <c r="BK6" s="52" t="e">
        <f t="shared" si="5"/>
        <v>#N/A</v>
      </c>
      <c r="BL6" s="52" t="e">
        <f t="shared" si="5"/>
        <v>#N/A</v>
      </c>
      <c r="BM6" s="52">
        <f t="shared" si="5"/>
        <v>8.5</v>
      </c>
      <c r="BN6" s="52">
        <f t="shared" si="5"/>
        <v>26.6</v>
      </c>
      <c r="BO6" s="52">
        <f t="shared" si="5"/>
        <v>36.5</v>
      </c>
      <c r="BP6" s="49" t="str">
        <f>IF(BP8="-","",IF(BP8="-","【-】","【"&amp;SUBSTITUTE(TEXT(BP8,"#,##0.0"),"-","△")&amp;"】"))</f>
        <v>【△55.6】</v>
      </c>
      <c r="BQ6" s="53" t="e">
        <f>IF(BQ8="-",NA(),BQ8)</f>
        <v>#N/A</v>
      </c>
      <c r="BR6" s="53" t="e">
        <f t="shared" ref="BR6:BZ6" si="6">IF(BR8="-",NA(),BR8)</f>
        <v>#N/A</v>
      </c>
      <c r="BS6" s="53">
        <f t="shared" si="6"/>
        <v>145</v>
      </c>
      <c r="BT6" s="53">
        <f t="shared" si="6"/>
        <v>2368</v>
      </c>
      <c r="BU6" s="53">
        <f t="shared" si="6"/>
        <v>3112</v>
      </c>
      <c r="BV6" s="53" t="e">
        <f t="shared" si="6"/>
        <v>#N/A</v>
      </c>
      <c r="BW6" s="53" t="e">
        <f t="shared" si="6"/>
        <v>#N/A</v>
      </c>
      <c r="BX6" s="53">
        <f t="shared" si="6"/>
        <v>4153</v>
      </c>
      <c r="BY6" s="53">
        <f t="shared" si="6"/>
        <v>6140</v>
      </c>
      <c r="BZ6" s="53">
        <f t="shared" si="6"/>
        <v>9395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109</v>
      </c>
      <c r="CM6" s="51">
        <f t="shared" ref="CM6:CN6" si="7">CM8</f>
        <v>18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109</v>
      </c>
      <c r="CZ6" s="52" t="e">
        <f>IF(CZ8="-",NA(),CZ8)</f>
        <v>#N/A</v>
      </c>
      <c r="DA6" s="52" t="e">
        <f t="shared" ref="DA6:DI6" si="8">IF(DA8="-",NA(),DA8)</f>
        <v>#N/A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 t="e">
        <f t="shared" si="8"/>
        <v>#N/A</v>
      </c>
      <c r="DF6" s="52" t="e">
        <f t="shared" si="8"/>
        <v>#N/A</v>
      </c>
      <c r="DG6" s="52">
        <f t="shared" si="8"/>
        <v>70</v>
      </c>
      <c r="DH6" s="52">
        <f t="shared" si="8"/>
        <v>47.6</v>
      </c>
      <c r="DI6" s="52">
        <f t="shared" si="8"/>
        <v>36.1</v>
      </c>
      <c r="DJ6" s="49" t="str">
        <f>IF(DJ8="-","",IF(DJ8="-","【-】","【"&amp;SUBSTITUTE(TEXT(DJ8,"#,##0.0"),"-","△")&amp;"】"))</f>
        <v>【79.0】</v>
      </c>
      <c r="DK6" s="52" t="e">
        <f>IF(DK8="-",NA(),DK8)</f>
        <v>#N/A</v>
      </c>
      <c r="DL6" s="52" t="e">
        <f t="shared" ref="DL6:DT6" si="9">IF(DL8="-",NA(),DL8)</f>
        <v>#N/A</v>
      </c>
      <c r="DM6" s="52">
        <f t="shared" si="9"/>
        <v>51.9</v>
      </c>
      <c r="DN6" s="52">
        <f t="shared" si="9"/>
        <v>59.6</v>
      </c>
      <c r="DO6" s="52">
        <f t="shared" si="9"/>
        <v>75</v>
      </c>
      <c r="DP6" s="52" t="e">
        <f t="shared" si="9"/>
        <v>#N/A</v>
      </c>
      <c r="DQ6" s="52" t="e">
        <f t="shared" si="9"/>
        <v>#N/A</v>
      </c>
      <c r="DR6" s="52">
        <f t="shared" si="9"/>
        <v>251.9</v>
      </c>
      <c r="DS6" s="52">
        <f t="shared" si="9"/>
        <v>291.5</v>
      </c>
      <c r="DT6" s="52">
        <f t="shared" si="9"/>
        <v>314.89999999999998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110</v>
      </c>
      <c r="B7" s="48">
        <f t="shared" ref="B7:X7" si="10">B8</f>
        <v>2023</v>
      </c>
      <c r="C7" s="48">
        <f t="shared" si="10"/>
        <v>382043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11</v>
      </c>
      <c r="H7" s="48" t="str">
        <f t="shared" si="10"/>
        <v>愛媛県　八幡浜市</v>
      </c>
      <c r="I7" s="48" t="str">
        <f t="shared" si="10"/>
        <v>双岩駐車場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</v>
      </c>
      <c r="S7" s="50" t="str">
        <f t="shared" si="10"/>
        <v>駅</v>
      </c>
      <c r="T7" s="50" t="str">
        <f t="shared" si="10"/>
        <v>無</v>
      </c>
      <c r="U7" s="51">
        <f t="shared" si="10"/>
        <v>3324</v>
      </c>
      <c r="V7" s="51">
        <f t="shared" si="10"/>
        <v>104</v>
      </c>
      <c r="W7" s="51">
        <f t="shared" si="10"/>
        <v>0</v>
      </c>
      <c r="X7" s="50" t="str">
        <f t="shared" si="10"/>
        <v>無</v>
      </c>
      <c r="Y7" s="52" t="str">
        <f>Y8</f>
        <v>-</v>
      </c>
      <c r="Z7" s="52" t="str">
        <f t="shared" ref="Z7:AH7" si="11">Z8</f>
        <v>-</v>
      </c>
      <c r="AA7" s="52">
        <f t="shared" si="11"/>
        <v>3000</v>
      </c>
      <c r="AB7" s="52">
        <f t="shared" si="11"/>
        <v>0</v>
      </c>
      <c r="AC7" s="52">
        <f t="shared" si="11"/>
        <v>0</v>
      </c>
      <c r="AD7" s="52" t="str">
        <f t="shared" si="11"/>
        <v>-</v>
      </c>
      <c r="AE7" s="52" t="str">
        <f t="shared" si="11"/>
        <v>-</v>
      </c>
      <c r="AF7" s="52">
        <f t="shared" si="11"/>
        <v>338.4</v>
      </c>
      <c r="AG7" s="52">
        <f t="shared" si="11"/>
        <v>1268.9000000000001</v>
      </c>
      <c r="AH7" s="52">
        <f t="shared" si="11"/>
        <v>2085.8000000000002</v>
      </c>
      <c r="AI7" s="49"/>
      <c r="AJ7" s="52" t="str">
        <f>AJ8</f>
        <v>-</v>
      </c>
      <c r="AK7" s="52" t="str">
        <f t="shared" ref="AK7:AS7" si="12">AK8</f>
        <v>-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 t="str">
        <f t="shared" si="12"/>
        <v>-</v>
      </c>
      <c r="AP7" s="52" t="str">
        <f t="shared" si="12"/>
        <v>-</v>
      </c>
      <c r="AQ7" s="52">
        <f t="shared" si="12"/>
        <v>5.0999999999999996</v>
      </c>
      <c r="AR7" s="52">
        <f t="shared" si="12"/>
        <v>1.9</v>
      </c>
      <c r="AS7" s="52">
        <f t="shared" si="12"/>
        <v>3</v>
      </c>
      <c r="AT7" s="49"/>
      <c r="AU7" s="53" t="str">
        <f>AU8</f>
        <v>-</v>
      </c>
      <c r="AV7" s="53" t="str">
        <f t="shared" ref="AV7:BD7" si="13">AV8</f>
        <v>-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 t="str">
        <f t="shared" si="13"/>
        <v>-</v>
      </c>
      <c r="BA7" s="53" t="str">
        <f t="shared" si="13"/>
        <v>-</v>
      </c>
      <c r="BB7" s="53">
        <f t="shared" si="13"/>
        <v>166</v>
      </c>
      <c r="BC7" s="53">
        <f t="shared" si="13"/>
        <v>18</v>
      </c>
      <c r="BD7" s="53">
        <f t="shared" si="13"/>
        <v>18</v>
      </c>
      <c r="BE7" s="51"/>
      <c r="BF7" s="52" t="str">
        <f>BF8</f>
        <v>-</v>
      </c>
      <c r="BG7" s="52" t="str">
        <f t="shared" ref="BG7:BO7" si="14">BG8</f>
        <v>-</v>
      </c>
      <c r="BH7" s="52">
        <f t="shared" si="14"/>
        <v>96.7</v>
      </c>
      <c r="BI7" s="52">
        <f t="shared" si="14"/>
        <v>100</v>
      </c>
      <c r="BJ7" s="52">
        <f t="shared" si="14"/>
        <v>100</v>
      </c>
      <c r="BK7" s="52" t="str">
        <f t="shared" si="14"/>
        <v>-</v>
      </c>
      <c r="BL7" s="52" t="str">
        <f t="shared" si="14"/>
        <v>-</v>
      </c>
      <c r="BM7" s="52">
        <f t="shared" si="14"/>
        <v>8.5</v>
      </c>
      <c r="BN7" s="52">
        <f t="shared" si="14"/>
        <v>26.6</v>
      </c>
      <c r="BO7" s="52">
        <f t="shared" si="14"/>
        <v>36.5</v>
      </c>
      <c r="BP7" s="49"/>
      <c r="BQ7" s="53" t="str">
        <f>BQ8</f>
        <v>-</v>
      </c>
      <c r="BR7" s="53" t="str">
        <f t="shared" ref="BR7:BZ7" si="15">BR8</f>
        <v>-</v>
      </c>
      <c r="BS7" s="53">
        <f t="shared" si="15"/>
        <v>145</v>
      </c>
      <c r="BT7" s="53">
        <f t="shared" si="15"/>
        <v>2368</v>
      </c>
      <c r="BU7" s="53">
        <f t="shared" si="15"/>
        <v>3112</v>
      </c>
      <c r="BV7" s="53" t="str">
        <f t="shared" si="15"/>
        <v>-</v>
      </c>
      <c r="BW7" s="53" t="str">
        <f t="shared" si="15"/>
        <v>-</v>
      </c>
      <c r="BX7" s="53">
        <f t="shared" si="15"/>
        <v>4153</v>
      </c>
      <c r="BY7" s="53">
        <f t="shared" si="15"/>
        <v>6140</v>
      </c>
      <c r="BZ7" s="53">
        <f t="shared" si="15"/>
        <v>9395</v>
      </c>
      <c r="CA7" s="51"/>
      <c r="CB7" s="52" t="s">
        <v>111</v>
      </c>
      <c r="CC7" s="52" t="s">
        <v>111</v>
      </c>
      <c r="CD7" s="52" t="s">
        <v>111</v>
      </c>
      <c r="CE7" s="52" t="s">
        <v>111</v>
      </c>
      <c r="CF7" s="52" t="s">
        <v>111</v>
      </c>
      <c r="CG7" s="52" t="s">
        <v>111</v>
      </c>
      <c r="CH7" s="52" t="s">
        <v>111</v>
      </c>
      <c r="CI7" s="52" t="s">
        <v>111</v>
      </c>
      <c r="CJ7" s="52" t="s">
        <v>111</v>
      </c>
      <c r="CK7" s="52" t="s">
        <v>109</v>
      </c>
      <c r="CL7" s="49"/>
      <c r="CM7" s="51">
        <f>CM8</f>
        <v>18</v>
      </c>
      <c r="CN7" s="51">
        <f>CN8</f>
        <v>0</v>
      </c>
      <c r="CO7" s="52" t="s">
        <v>111</v>
      </c>
      <c r="CP7" s="52" t="s">
        <v>111</v>
      </c>
      <c r="CQ7" s="52" t="s">
        <v>111</v>
      </c>
      <c r="CR7" s="52" t="s">
        <v>111</v>
      </c>
      <c r="CS7" s="52" t="s">
        <v>111</v>
      </c>
      <c r="CT7" s="52" t="s">
        <v>111</v>
      </c>
      <c r="CU7" s="52" t="s">
        <v>111</v>
      </c>
      <c r="CV7" s="52" t="s">
        <v>111</v>
      </c>
      <c r="CW7" s="52" t="s">
        <v>111</v>
      </c>
      <c r="CX7" s="52" t="s">
        <v>109</v>
      </c>
      <c r="CY7" s="49"/>
      <c r="CZ7" s="52" t="str">
        <f>CZ8</f>
        <v>-</v>
      </c>
      <c r="DA7" s="52" t="str">
        <f t="shared" ref="DA7:DI7" si="16">DA8</f>
        <v>-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 t="str">
        <f t="shared" si="16"/>
        <v>-</v>
      </c>
      <c r="DF7" s="52" t="str">
        <f t="shared" si="16"/>
        <v>-</v>
      </c>
      <c r="DG7" s="52">
        <f t="shared" si="16"/>
        <v>70</v>
      </c>
      <c r="DH7" s="52">
        <f t="shared" si="16"/>
        <v>47.6</v>
      </c>
      <c r="DI7" s="52">
        <f t="shared" si="16"/>
        <v>36.1</v>
      </c>
      <c r="DJ7" s="49"/>
      <c r="DK7" s="52" t="str">
        <f>DK8</f>
        <v>-</v>
      </c>
      <c r="DL7" s="52" t="str">
        <f t="shared" ref="DL7:DT7" si="17">DL8</f>
        <v>-</v>
      </c>
      <c r="DM7" s="52">
        <f t="shared" si="17"/>
        <v>51.9</v>
      </c>
      <c r="DN7" s="52">
        <f t="shared" si="17"/>
        <v>59.6</v>
      </c>
      <c r="DO7" s="52">
        <f t="shared" si="17"/>
        <v>75</v>
      </c>
      <c r="DP7" s="52" t="str">
        <f t="shared" si="17"/>
        <v>-</v>
      </c>
      <c r="DQ7" s="52" t="str">
        <f t="shared" si="17"/>
        <v>-</v>
      </c>
      <c r="DR7" s="52">
        <f t="shared" si="17"/>
        <v>251.9</v>
      </c>
      <c r="DS7" s="52">
        <f t="shared" si="17"/>
        <v>291.5</v>
      </c>
      <c r="DT7" s="52">
        <f t="shared" si="17"/>
        <v>314.89999999999998</v>
      </c>
      <c r="DU7" s="49"/>
    </row>
    <row r="8" spans="1:125" s="54" customFormat="1" x14ac:dyDescent="0.2">
      <c r="A8" s="37"/>
      <c r="B8" s="55">
        <v>2023</v>
      </c>
      <c r="C8" s="55">
        <v>382043</v>
      </c>
      <c r="D8" s="55">
        <v>47</v>
      </c>
      <c r="E8" s="55">
        <v>14</v>
      </c>
      <c r="F8" s="55">
        <v>0</v>
      </c>
      <c r="G8" s="55">
        <v>11</v>
      </c>
      <c r="H8" s="55" t="s">
        <v>112</v>
      </c>
      <c r="I8" s="55" t="s">
        <v>113</v>
      </c>
      <c r="J8" s="55" t="s">
        <v>114</v>
      </c>
      <c r="K8" s="55" t="s">
        <v>115</v>
      </c>
      <c r="L8" s="55" t="s">
        <v>116</v>
      </c>
      <c r="M8" s="55" t="s">
        <v>117</v>
      </c>
      <c r="N8" s="55" t="s">
        <v>118</v>
      </c>
      <c r="O8" s="56" t="s">
        <v>119</v>
      </c>
      <c r="P8" s="57" t="s">
        <v>120</v>
      </c>
      <c r="Q8" s="57" t="s">
        <v>121</v>
      </c>
      <c r="R8" s="58">
        <v>3</v>
      </c>
      <c r="S8" s="57" t="s">
        <v>122</v>
      </c>
      <c r="T8" s="57" t="s">
        <v>123</v>
      </c>
      <c r="U8" s="58">
        <v>3324</v>
      </c>
      <c r="V8" s="58">
        <v>104</v>
      </c>
      <c r="W8" s="58">
        <v>0</v>
      </c>
      <c r="X8" s="57" t="s">
        <v>123</v>
      </c>
      <c r="Y8" s="59" t="s">
        <v>116</v>
      </c>
      <c r="Z8" s="59" t="s">
        <v>116</v>
      </c>
      <c r="AA8" s="59">
        <v>3000</v>
      </c>
      <c r="AB8" s="59">
        <v>0</v>
      </c>
      <c r="AC8" s="59">
        <v>0</v>
      </c>
      <c r="AD8" s="59" t="s">
        <v>116</v>
      </c>
      <c r="AE8" s="59" t="s">
        <v>116</v>
      </c>
      <c r="AF8" s="59">
        <v>338.4</v>
      </c>
      <c r="AG8" s="59">
        <v>1268.9000000000001</v>
      </c>
      <c r="AH8" s="59">
        <v>2085.8000000000002</v>
      </c>
      <c r="AI8" s="56">
        <v>1905.8</v>
      </c>
      <c r="AJ8" s="59" t="s">
        <v>116</v>
      </c>
      <c r="AK8" s="59" t="s">
        <v>116</v>
      </c>
      <c r="AL8" s="59">
        <v>0</v>
      </c>
      <c r="AM8" s="59">
        <v>0</v>
      </c>
      <c r="AN8" s="59">
        <v>0</v>
      </c>
      <c r="AO8" s="59" t="s">
        <v>116</v>
      </c>
      <c r="AP8" s="59" t="s">
        <v>116</v>
      </c>
      <c r="AQ8" s="59">
        <v>5.0999999999999996</v>
      </c>
      <c r="AR8" s="59">
        <v>1.9</v>
      </c>
      <c r="AS8" s="59">
        <v>3</v>
      </c>
      <c r="AT8" s="56">
        <v>3.9</v>
      </c>
      <c r="AU8" s="60" t="s">
        <v>116</v>
      </c>
      <c r="AV8" s="60" t="s">
        <v>116</v>
      </c>
      <c r="AW8" s="60">
        <v>0</v>
      </c>
      <c r="AX8" s="60">
        <v>0</v>
      </c>
      <c r="AY8" s="60">
        <v>0</v>
      </c>
      <c r="AZ8" s="60" t="s">
        <v>116</v>
      </c>
      <c r="BA8" s="60" t="s">
        <v>116</v>
      </c>
      <c r="BB8" s="60">
        <v>166</v>
      </c>
      <c r="BC8" s="60">
        <v>18</v>
      </c>
      <c r="BD8" s="60">
        <v>18</v>
      </c>
      <c r="BE8" s="60">
        <v>127</v>
      </c>
      <c r="BF8" s="59" t="s">
        <v>116</v>
      </c>
      <c r="BG8" s="59" t="s">
        <v>116</v>
      </c>
      <c r="BH8" s="59">
        <v>96.7</v>
      </c>
      <c r="BI8" s="59">
        <v>100</v>
      </c>
      <c r="BJ8" s="59">
        <v>100</v>
      </c>
      <c r="BK8" s="59" t="s">
        <v>116</v>
      </c>
      <c r="BL8" s="59" t="s">
        <v>116</v>
      </c>
      <c r="BM8" s="59">
        <v>8.5</v>
      </c>
      <c r="BN8" s="59">
        <v>26.6</v>
      </c>
      <c r="BO8" s="59">
        <v>36.5</v>
      </c>
      <c r="BP8" s="56">
        <v>-55.6</v>
      </c>
      <c r="BQ8" s="60" t="s">
        <v>116</v>
      </c>
      <c r="BR8" s="60" t="s">
        <v>116</v>
      </c>
      <c r="BS8" s="60">
        <v>145</v>
      </c>
      <c r="BT8" s="61">
        <v>2368</v>
      </c>
      <c r="BU8" s="61">
        <v>3112</v>
      </c>
      <c r="BV8" s="60" t="s">
        <v>116</v>
      </c>
      <c r="BW8" s="60" t="s">
        <v>116</v>
      </c>
      <c r="BX8" s="60">
        <v>4153</v>
      </c>
      <c r="BY8" s="60">
        <v>6140</v>
      </c>
      <c r="BZ8" s="60">
        <v>9395</v>
      </c>
      <c r="CA8" s="58">
        <v>12639</v>
      </c>
      <c r="CB8" s="59" t="s">
        <v>116</v>
      </c>
      <c r="CC8" s="59" t="s">
        <v>116</v>
      </c>
      <c r="CD8" s="59" t="s">
        <v>116</v>
      </c>
      <c r="CE8" s="59" t="s">
        <v>116</v>
      </c>
      <c r="CF8" s="59" t="s">
        <v>116</v>
      </c>
      <c r="CG8" s="59" t="s">
        <v>116</v>
      </c>
      <c r="CH8" s="59" t="s">
        <v>116</v>
      </c>
      <c r="CI8" s="59" t="s">
        <v>116</v>
      </c>
      <c r="CJ8" s="59" t="s">
        <v>116</v>
      </c>
      <c r="CK8" s="59" t="s">
        <v>116</v>
      </c>
      <c r="CL8" s="56" t="s">
        <v>116</v>
      </c>
      <c r="CM8" s="58">
        <v>18</v>
      </c>
      <c r="CN8" s="58">
        <v>0</v>
      </c>
      <c r="CO8" s="59" t="s">
        <v>116</v>
      </c>
      <c r="CP8" s="59" t="s">
        <v>116</v>
      </c>
      <c r="CQ8" s="59" t="s">
        <v>116</v>
      </c>
      <c r="CR8" s="59" t="s">
        <v>116</v>
      </c>
      <c r="CS8" s="59" t="s">
        <v>116</v>
      </c>
      <c r="CT8" s="59" t="s">
        <v>116</v>
      </c>
      <c r="CU8" s="59" t="s">
        <v>116</v>
      </c>
      <c r="CV8" s="59" t="s">
        <v>116</v>
      </c>
      <c r="CW8" s="59" t="s">
        <v>116</v>
      </c>
      <c r="CX8" s="59" t="s">
        <v>116</v>
      </c>
      <c r="CY8" s="56" t="s">
        <v>116</v>
      </c>
      <c r="CZ8" s="59" t="s">
        <v>116</v>
      </c>
      <c r="DA8" s="59" t="s">
        <v>116</v>
      </c>
      <c r="DB8" s="59">
        <v>0</v>
      </c>
      <c r="DC8" s="59">
        <v>0</v>
      </c>
      <c r="DD8" s="59">
        <v>0</v>
      </c>
      <c r="DE8" s="59" t="s">
        <v>116</v>
      </c>
      <c r="DF8" s="59" t="s">
        <v>116</v>
      </c>
      <c r="DG8" s="59">
        <v>70</v>
      </c>
      <c r="DH8" s="59">
        <v>47.6</v>
      </c>
      <c r="DI8" s="59">
        <v>36.1</v>
      </c>
      <c r="DJ8" s="56">
        <v>79</v>
      </c>
      <c r="DK8" s="59" t="s">
        <v>116</v>
      </c>
      <c r="DL8" s="59" t="s">
        <v>116</v>
      </c>
      <c r="DM8" s="59">
        <v>51.9</v>
      </c>
      <c r="DN8" s="59">
        <v>59.6</v>
      </c>
      <c r="DO8" s="59">
        <v>75</v>
      </c>
      <c r="DP8" s="59" t="s">
        <v>116</v>
      </c>
      <c r="DQ8" s="59" t="s">
        <v>116</v>
      </c>
      <c r="DR8" s="59">
        <v>251.9</v>
      </c>
      <c r="DS8" s="59">
        <v>291.5</v>
      </c>
      <c r="DT8" s="59">
        <v>314.89999999999998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124</v>
      </c>
      <c r="C10" s="64" t="s">
        <v>125</v>
      </c>
      <c r="D10" s="64" t="s">
        <v>126</v>
      </c>
      <c r="E10" s="64" t="s">
        <v>127</v>
      </c>
      <c r="F10" s="64" t="s">
        <v>128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53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濱口　唯</cp:lastModifiedBy>
  <dcterms:created xsi:type="dcterms:W3CDTF">2024-12-19T01:08:11Z</dcterms:created>
  <dcterms:modified xsi:type="dcterms:W3CDTF">2025-01-30T23:38:57Z</dcterms:modified>
  <cp:category/>
</cp:coreProperties>
</file>