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下水道課\100_庶務係\10_経営戦略・分析表・中長期計画\経営比較分析表\R06.1\提出用\"/>
    </mc:Choice>
  </mc:AlternateContent>
  <xr:revisionPtr revIDLastSave="0" documentId="13_ncr:1_{C0D26246-7236-4E2B-B6C5-1BD3376147F0}" xr6:coauthVersionLast="47" xr6:coauthVersionMax="47" xr10:uidLastSave="{00000000-0000-0000-0000-000000000000}"/>
  <workbookProtection workbookAlgorithmName="SHA-512" workbookHashValue="aIOZj0xjy5PRXMz7tiBtqJ28ru9EoQ/P10cTge58b4ysM5/HCoDUvnC7ahm6dtT/Uh2GDCQlCIMN+yQ6/UkaNA==" workbookSaltValue="wDN1V3w5vp0irQwT4lP/KA==" workbookSpinCount="100000" lockStructure="1"/>
  <bookViews>
    <workbookView xWindow="-110" yWindow="-110" windowWidth="19420" windowHeight="1030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H85" i="4" s="1"/>
  <c r="BO6" i="5"/>
  <c r="BN6" i="5"/>
  <c r="BM6" i="5"/>
  <c r="BL6" i="5"/>
  <c r="BK6" i="5"/>
  <c r="BJ6" i="5"/>
  <c r="BI6" i="5"/>
  <c r="BH6" i="5"/>
  <c r="BG6" i="5"/>
  <c r="BF6" i="5"/>
  <c r="BE6" i="5"/>
  <c r="G85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5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P8" i="4" s="1"/>
  <c r="J6" i="5"/>
  <c r="I8" i="4" s="1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M85" i="4"/>
  <c r="F85" i="4"/>
  <c r="AT10" i="4"/>
  <c r="I10" i="4"/>
</calcChain>
</file>

<file path=xl/sharedStrings.xml><?xml version="1.0" encoding="utf-8"?>
<sst xmlns="http://schemas.openxmlformats.org/spreadsheetml/2006/main" count="253" uniqueCount="115">
  <si>
    <t>経営比較分析表（令和5年度決算）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</si>
  <si>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</si>
  <si>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</si>
  <si>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</si>
  <si>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</si>
  <si>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</si>
  <si>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</si>
  <si>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</si>
  <si>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</si>
  <si>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</si>
  <si>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</si>
  <si>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</si>
  <si>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</si>
  <si>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</si>
  <si>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</si>
  <si>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</si>
  <si>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</si>
  <si>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</si>
  <si>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</si>
  <si>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</si>
  <si>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</si>
  <si>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</si>
  <si>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</si>
  <si>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令和5年度全国平均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</si>
  <si>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</si>
  <si>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</si>
  <si>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</si>
  <si>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</si>
  <si>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</si>
  <si>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</si>
  <si>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</si>
  <si>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</si>
  <si>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</si>
  <si>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</si>
  <si>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</si>
  <si>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</si>
  <si>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</si>
  <si>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</si>
  <si>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</si>
  <si>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</si>
  <si>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</si>
  <si>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</si>
  <si>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</si>
  <si>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</si>
  <si>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</si>
  <si>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</si>
  <si>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</si>
  <si>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</si>
  <si>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</si>
  <si>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</si>
  <si>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</si>
  <si>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</si>
  <si>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</si>
  <si>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</si>
  <si>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</si>
  <si>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</si>
  <si>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</si>
  <si>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</si>
  <si>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</si>
  <si>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</si>
  <si>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</si>
  <si>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</si>
  <si>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</si>
  <si>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</si>
  <si>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</si>
  <si>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</si>
  <si>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</si>
  <si>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</si>
  <si>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</si>
  <si>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</si>
  <si>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</si>
  <si>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</si>
  <si>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</si>
  <si>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</si>
  <si>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</si>
  <si>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</si>
  <si>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</si>
  <si>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</si>
  <si>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</si>
  <si>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</si>
  <si>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</si>
  <si>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</si>
  <si>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</si>
  <si>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</si>
  <si>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</si>
  <si>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</si>
  <si>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</si>
  <si>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</si>
  <si>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</si>
  <si>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</si>
  <si>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</si>
  <si>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</si>
  <si>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</si>
  <si>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</si>
  <si>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</si>
  <si>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八幡浜市</t>
  </si>
  <si>
    <t>法適用</t>
  </si>
  <si>
    <t>下水道事業</t>
  </si>
  <si>
    <t>特定地域生活排水処理</t>
  </si>
  <si>
    <t>K2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</si>
  <si>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</si>
  <si>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</si>
  <si>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</si>
  <si>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</si>
  <si>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</si>
  <si>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</si>
  <si>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</si>
  <si>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</si>
  <si>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</si>
  <si>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"R"yy</t>
    <phoneticPr fontId="4"/>
  </si>
  <si>
    <t>"R"yy</t>
    <phoneticPr fontId="4"/>
  </si>
  <si>
    <t>←書式設定</t>
    <rPh sb="1" eb="3">
      <t>ショシキ</t>
    </rPh>
    <rPh sb="3" eb="5">
      <t>セッテイ</t>
    </rPh>
    <phoneticPr fontId="4"/>
  </si>
  <si>
    <t>　経常収支比率は100％以上であるものの、一般会計からの繰入金に依存している。
　流動比率は、企業債の増等に伴い、前年度より増加している。
　経費回収率は、修繕費等の維持管理費が増加したため、減少している。
　汚水処理原価は、全国・類似団体平均を下回っており、低コストで汚水処理が出来ている。</t>
    <rPh sb="47" eb="50">
      <t>キギョウサイ</t>
    </rPh>
    <rPh sb="51" eb="52">
      <t>ゾウ</t>
    </rPh>
    <rPh sb="52" eb="53">
      <t>トウ</t>
    </rPh>
    <rPh sb="62" eb="64">
      <t>ゾウカ</t>
    </rPh>
    <rPh sb="78" eb="81">
      <t>シュウゼンヒ</t>
    </rPh>
    <rPh sb="81" eb="82">
      <t>トウ</t>
    </rPh>
    <rPh sb="83" eb="88">
      <t>イジカンリヒ</t>
    </rPh>
    <rPh sb="89" eb="91">
      <t>ゾウカ</t>
    </rPh>
    <rPh sb="96" eb="98">
      <t>ゲンショウ</t>
    </rPh>
    <phoneticPr fontId="4"/>
  </si>
  <si>
    <t>　事業開始は平成12年度からで、初期に設置した浄化槽は老朽化が進行している。現在のところ、浄化槽本体の大規模修繕は少ないが、部品（ブロワー等）は一定期間経過するにつれ取替交換が必要になっている。</t>
    <rPh sb="16" eb="18">
      <t>ショキ</t>
    </rPh>
    <rPh sb="19" eb="21">
      <t>セッチ</t>
    </rPh>
    <rPh sb="23" eb="26">
      <t>ジョウカソウ</t>
    </rPh>
    <rPh sb="27" eb="30">
      <t>ロウキュウカ</t>
    </rPh>
    <rPh sb="31" eb="33">
      <t>シンコウ</t>
    </rPh>
    <rPh sb="38" eb="40">
      <t>ゲンザイ</t>
    </rPh>
    <rPh sb="45" eb="48">
      <t>ジョウカソウ</t>
    </rPh>
    <phoneticPr fontId="4"/>
  </si>
  <si>
    <t>　新規整備に伴う地方債償還額は平準化されつつあるが、一般会計からの繰入金に依存している。また、維持管理費用も増加傾向にあり、料金収入で賄えていない状況であるため、使用料の適正化及び経費節約に努める必要がある。</t>
    <rPh sb="54" eb="58">
      <t>ゾウカケイコウ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</si>
</sst>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R&quot;yy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08-45ED-B93D-C5A31287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129304"/>
        <c:axId val="33342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08-45ED-B93D-C5A312873C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129304"/>
        <c:axId val="333424512"/>
      </c:lineChart>
      <c:dateAx>
        <c:axId val="16412930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333424512"/>
        <c:crosses val="autoZero"/>
        <c:auto val="1"/>
        <c:lblOffset val="100"/>
        <c:baseTimeUnit val="years"/>
      </c:dateAx>
      <c:valAx>
        <c:axId val="33342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4129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104.55</c:v>
                </c:pt>
                <c:pt idx="1">
                  <c:v>104.58</c:v>
                </c:pt>
                <c:pt idx="2">
                  <c:v>100.47</c:v>
                </c:pt>
                <c:pt idx="3">
                  <c:v>116.69</c:v>
                </c:pt>
                <c:pt idx="4">
                  <c:v>103.74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7-4BF6-A294-A3E4A14F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409368"/>
        <c:axId val="169699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96.05</c:v>
                </c:pt>
                <c:pt idx="1">
                  <c:v>99.03</c:v>
                </c:pt>
                <c:pt idx="2">
                  <c:v>100.41</c:v>
                </c:pt>
                <c:pt idx="3">
                  <c:v>100.17</c:v>
                </c:pt>
                <c:pt idx="4">
                  <c:v>96.95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F7-4BF6-A294-A3E4A14F7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409368"/>
        <c:axId val="169699944"/>
      </c:lineChart>
      <c:dateAx>
        <c:axId val="33340936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699944"/>
        <c:crosses val="autoZero"/>
        <c:auto val="1"/>
        <c:lblOffset val="100"/>
        <c:baseTimeUnit val="years"/>
      </c:dateAx>
      <c:valAx>
        <c:axId val="169699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4093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37.58</c:v>
                </c:pt>
                <c:pt idx="1">
                  <c:v>39.909999999999997</c:v>
                </c:pt>
                <c:pt idx="2">
                  <c:v>42.18</c:v>
                </c:pt>
                <c:pt idx="3">
                  <c:v>44.7</c:v>
                </c:pt>
                <c:pt idx="4">
                  <c:v>47.14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F6-4D91-B71A-BFB89F87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988360"/>
        <c:axId val="168988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23.76</c:v>
                </c:pt>
                <c:pt idx="1">
                  <c:v>15.74</c:v>
                </c:pt>
                <c:pt idx="2">
                  <c:v>21.02</c:v>
                </c:pt>
                <c:pt idx="3">
                  <c:v>24.31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F6-4D91-B71A-BFB89F87C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988360"/>
        <c:axId val="168988744"/>
      </c:lineChart>
      <c:dateAx>
        <c:axId val="16898836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8988744"/>
        <c:crosses val="autoZero"/>
        <c:auto val="1"/>
        <c:lblOffset val="100"/>
        <c:baseTimeUnit val="years"/>
      </c:dateAx>
      <c:valAx>
        <c:axId val="168988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988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8-49FA-9FDF-03ABE4EB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433184"/>
        <c:axId val="168433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8-49FA-9FDF-03ABE4EBD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33184"/>
        <c:axId val="168433576"/>
      </c:lineChart>
      <c:dateAx>
        <c:axId val="1684331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8433576"/>
        <c:crosses val="autoZero"/>
        <c:auto val="1"/>
        <c:lblOffset val="100"/>
        <c:baseTimeUnit val="years"/>
      </c:dateAx>
      <c:valAx>
        <c:axId val="168433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8433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90-462F-B5C4-6D2DCA24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36920"/>
        <c:axId val="169732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123.82</c:v>
                </c:pt>
                <c:pt idx="1">
                  <c:v>74.239999999999995</c:v>
                </c:pt>
                <c:pt idx="2">
                  <c:v>83.92</c:v>
                </c:pt>
                <c:pt idx="3">
                  <c:v>89.31</c:v>
                </c:pt>
                <c:pt idx="4">
                  <c:v>91.33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E90-462F-B5C4-6D2DCA2485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36920"/>
        <c:axId val="169732608"/>
      </c:lineChart>
      <c:dateAx>
        <c:axId val="16973692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732608"/>
        <c:crosses val="autoZero"/>
        <c:auto val="1"/>
        <c:lblOffset val="100"/>
        <c:baseTimeUnit val="years"/>
      </c:dateAx>
      <c:valAx>
        <c:axId val="169732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36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49.44</c:v>
                </c:pt>
                <c:pt idx="1">
                  <c:v>96.15</c:v>
                </c:pt>
                <c:pt idx="2">
                  <c:v>94.36</c:v>
                </c:pt>
                <c:pt idx="3">
                  <c:v>148.32</c:v>
                </c:pt>
                <c:pt idx="4">
                  <c:v>160.81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7-4649-9A4C-7BBCA041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33392"/>
        <c:axId val="169733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89.72</c:v>
                </c:pt>
                <c:pt idx="1">
                  <c:v>100.47</c:v>
                </c:pt>
                <c:pt idx="2">
                  <c:v>122.71</c:v>
                </c:pt>
                <c:pt idx="3">
                  <c:v>138.19999999999999</c:v>
                </c:pt>
                <c:pt idx="4">
                  <c:v>126.97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D7-4649-9A4C-7BBCA041D2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33392"/>
        <c:axId val="169733784"/>
      </c:lineChart>
      <c:dateAx>
        <c:axId val="16973339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733784"/>
        <c:crosses val="autoZero"/>
        <c:auto val="1"/>
        <c:lblOffset val="100"/>
        <c:baseTimeUnit val="years"/>
      </c:dateAx>
      <c:valAx>
        <c:axId val="169733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33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2-4E02-8665-99F8F342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31040"/>
        <c:axId val="169731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270.57</c:v>
                </c:pt>
                <c:pt idx="1">
                  <c:v>294.27</c:v>
                </c:pt>
                <c:pt idx="2">
                  <c:v>294.08999999999997</c:v>
                </c:pt>
                <c:pt idx="3">
                  <c:v>294.08999999999997</c:v>
                </c:pt>
                <c:pt idx="4">
                  <c:v>338.47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F2-4E02-8665-99F8F342F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31040"/>
        <c:axId val="169731432"/>
      </c:lineChart>
      <c:dateAx>
        <c:axId val="169731040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731432"/>
        <c:crosses val="autoZero"/>
        <c:auto val="1"/>
        <c:lblOffset val="100"/>
        <c:baseTimeUnit val="years"/>
      </c:dateAx>
      <c:valAx>
        <c:axId val="169731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3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50.45</c:v>
                </c:pt>
                <c:pt idx="1">
                  <c:v>57.82</c:v>
                </c:pt>
                <c:pt idx="2">
                  <c:v>67.77</c:v>
                </c:pt>
                <c:pt idx="3">
                  <c:v>62.42</c:v>
                </c:pt>
                <c:pt idx="4">
                  <c:v>58.67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6-48A2-AE13-B2F3439C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35352"/>
        <c:axId val="16973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62.5</c:v>
                </c:pt>
                <c:pt idx="1">
                  <c:v>60.59</c:v>
                </c:pt>
                <c:pt idx="2">
                  <c:v>60</c:v>
                </c:pt>
                <c:pt idx="3">
                  <c:v>59.01</c:v>
                </c:pt>
                <c:pt idx="4">
                  <c:v>56.06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46-48A2-AE13-B2F3439C5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35352"/>
        <c:axId val="169737312"/>
      </c:lineChart>
      <c:dateAx>
        <c:axId val="169735352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737312"/>
        <c:crosses val="autoZero"/>
        <c:auto val="1"/>
        <c:lblOffset val="100"/>
        <c:baseTimeUnit val="years"/>
      </c:dateAx>
      <c:valAx>
        <c:axId val="16973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3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174.47</c:v>
                </c:pt>
                <c:pt idx="1">
                  <c:v>152</c:v>
                </c:pt>
                <c:pt idx="2">
                  <c:v>130.11000000000001</c:v>
                </c:pt>
                <c:pt idx="3">
                  <c:v>142.96</c:v>
                </c:pt>
                <c:pt idx="4">
                  <c:v>151.74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AB-4B2D-AB0F-78E1673B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736528"/>
        <c:axId val="16973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269.33</c:v>
                </c:pt>
                <c:pt idx="1">
                  <c:v>280.23</c:v>
                </c:pt>
                <c:pt idx="2">
                  <c:v>282.70999999999998</c:v>
                </c:pt>
                <c:pt idx="3">
                  <c:v>291.82</c:v>
                </c:pt>
                <c:pt idx="4">
                  <c:v>304.36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B-4B2D-AB0F-78E1673B2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36528"/>
        <c:axId val="169733000"/>
      </c:lineChart>
      <c:dateAx>
        <c:axId val="169736528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733000"/>
        <c:crosses val="autoZero"/>
        <c:auto val="1"/>
        <c:lblOffset val="100"/>
        <c:baseTimeUnit val="years"/>
      </c:dateAx>
      <c:valAx>
        <c:axId val="16973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736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D5-4C92-9697-16F4BF47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23544"/>
        <c:axId val="169824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59.64</c:v>
                </c:pt>
                <c:pt idx="1">
                  <c:v>58.19</c:v>
                </c:pt>
                <c:pt idx="2">
                  <c:v>56.52</c:v>
                </c:pt>
                <c:pt idx="3">
                  <c:v>88.45</c:v>
                </c:pt>
                <c:pt idx="4">
                  <c:v>54.08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D5-4C92-9697-16F4BF47DD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23544"/>
        <c:axId val="169824328"/>
      </c:lineChart>
      <c:dateAx>
        <c:axId val="16982354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824328"/>
        <c:crosses val="autoZero"/>
        <c:auto val="1"/>
        <c:lblOffset val="100"/>
        <c:baseTimeUnit val="years"/>
      </c:dateAx>
      <c:valAx>
        <c:axId val="169824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8235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"R"yy</c:formatCode>
                <c:ptCount val="5"/>
                <c:pt idx="0">
                  <c:v>36892</c:v>
                </c:pt>
                <c:pt idx="1">
                  <c:v>37257</c:v>
                </c:pt>
                <c:pt idx="2">
                  <c:v>37623</c:v>
                </c:pt>
                <c:pt idx="3">
                  <c:v>37989</c:v>
                </c:pt>
                <c:pt idx="4">
                  <c:v>38356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1-4166-A45D-8248FD88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821584"/>
        <c:axId val="1698282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90.63</c:v>
                </c:pt>
                <c:pt idx="1">
                  <c:v>87.8</c:v>
                </c:pt>
                <c:pt idx="2">
                  <c:v>88.43</c:v>
                </c:pt>
                <c:pt idx="3">
                  <c:v>90.34</c:v>
                </c:pt>
                <c:pt idx="4">
                  <c:v>90.57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21-4166-A45D-8248FD881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821584"/>
        <c:axId val="169828248"/>
      </c:lineChart>
      <c:dateAx>
        <c:axId val="169821584"/>
        <c:scaling>
          <c:orientation val="minMax"/>
        </c:scaling>
        <c:delete val="1"/>
        <c:axPos val="b"/>
        <c:numFmt formatCode="&quot;R&quot;yy" sourceLinked="1"/>
        <c:majorTickMark val="none"/>
        <c:minorTickMark val="none"/>
        <c:tickLblPos val="none"/>
        <c:crossAx val="169828248"/>
        <c:crosses val="autoZero"/>
        <c:auto val="1"/>
        <c:lblOffset val="100"/>
        <c:baseTimeUnit val="years"/>
      </c:dateAx>
      <c:valAx>
        <c:axId val="1698282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698215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419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3281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214361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2100560" y="275082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419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3281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2143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2100560" y="6438900"/>
          <a:ext cx="362712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419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6235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0805160" y="10462260"/>
          <a:ext cx="4663440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3873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2735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【111.69】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11597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【111.29】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5045943" y="291846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【349.83】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50459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11597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2735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【307.86】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387343" y="660654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4236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9622386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4786863" y="10629900"/>
          <a:ext cx="681737" cy="2385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BE3" zoomScale="80" zoomScaleNormal="80" workbookViewId="0">
      <selection activeCell="BL16" sqref="BL16:BZ82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</row>
    <row r="3" spans="1:78" ht="9.75" customHeight="1" x14ac:dyDescent="0.2">
      <c r="A3" s="2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</row>
    <row r="4" spans="1:78" ht="9.75" customHeight="1" x14ac:dyDescent="0.2">
      <c r="A4" s="2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29" t="str">
        <f>データ!H6</f>
        <v>愛媛県　八幡浜市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30" t="s">
        <v>1</v>
      </c>
      <c r="C7" s="30"/>
      <c r="D7" s="30"/>
      <c r="E7" s="30"/>
      <c r="F7" s="30"/>
      <c r="G7" s="30"/>
      <c r="H7" s="30"/>
      <c r="I7" s="30" t="s">
        <v>2</v>
      </c>
      <c r="J7" s="30"/>
      <c r="K7" s="30"/>
      <c r="L7" s="30"/>
      <c r="M7" s="30"/>
      <c r="N7" s="30"/>
      <c r="O7" s="30"/>
      <c r="P7" s="30" t="s">
        <v>3</v>
      </c>
      <c r="Q7" s="30"/>
      <c r="R7" s="30"/>
      <c r="S7" s="30"/>
      <c r="T7" s="30"/>
      <c r="U7" s="30"/>
      <c r="V7" s="30"/>
      <c r="W7" s="30" t="s">
        <v>4</v>
      </c>
      <c r="X7" s="30"/>
      <c r="Y7" s="30"/>
      <c r="Z7" s="30"/>
      <c r="AA7" s="30"/>
      <c r="AB7" s="30"/>
      <c r="AC7" s="30"/>
      <c r="AD7" s="30" t="s">
        <v>5</v>
      </c>
      <c r="AE7" s="30"/>
      <c r="AF7" s="30"/>
      <c r="AG7" s="30"/>
      <c r="AH7" s="30"/>
      <c r="AI7" s="30"/>
      <c r="AJ7" s="30"/>
      <c r="AK7" s="3"/>
      <c r="AL7" s="30" t="s">
        <v>6</v>
      </c>
      <c r="AM7" s="30"/>
      <c r="AN7" s="30"/>
      <c r="AO7" s="30"/>
      <c r="AP7" s="30"/>
      <c r="AQ7" s="30"/>
      <c r="AR7" s="30"/>
      <c r="AS7" s="30"/>
      <c r="AT7" s="30" t="s">
        <v>7</v>
      </c>
      <c r="AU7" s="30"/>
      <c r="AV7" s="30"/>
      <c r="AW7" s="30"/>
      <c r="AX7" s="30"/>
      <c r="AY7" s="30"/>
      <c r="AZ7" s="30"/>
      <c r="BA7" s="30"/>
      <c r="BB7" s="30" t="s">
        <v>8</v>
      </c>
      <c r="BC7" s="30"/>
      <c r="BD7" s="30"/>
      <c r="BE7" s="30"/>
      <c r="BF7" s="30"/>
      <c r="BG7" s="30"/>
      <c r="BH7" s="30"/>
      <c r="BI7" s="30"/>
      <c r="BJ7" s="3"/>
      <c r="BK7" s="3"/>
      <c r="BL7" s="31" t="s">
        <v>9</v>
      </c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3"/>
    </row>
    <row r="8" spans="1:78" ht="18.75" customHeight="1" x14ac:dyDescent="0.2">
      <c r="A8" s="2"/>
      <c r="B8" s="34" t="str">
        <f>データ!I6</f>
        <v>法適用</v>
      </c>
      <c r="C8" s="34"/>
      <c r="D8" s="34"/>
      <c r="E8" s="34"/>
      <c r="F8" s="34"/>
      <c r="G8" s="34"/>
      <c r="H8" s="34"/>
      <c r="I8" s="34" t="str">
        <f>データ!J6</f>
        <v>下水道事業</v>
      </c>
      <c r="J8" s="34"/>
      <c r="K8" s="34"/>
      <c r="L8" s="34"/>
      <c r="M8" s="34"/>
      <c r="N8" s="34"/>
      <c r="O8" s="34"/>
      <c r="P8" s="34" t="str">
        <f>データ!K6</f>
        <v>特定地域生活排水処理</v>
      </c>
      <c r="Q8" s="34"/>
      <c r="R8" s="34"/>
      <c r="S8" s="34"/>
      <c r="T8" s="34"/>
      <c r="U8" s="34"/>
      <c r="V8" s="34"/>
      <c r="W8" s="34" t="str">
        <f>データ!L6</f>
        <v>K2</v>
      </c>
      <c r="X8" s="34"/>
      <c r="Y8" s="34"/>
      <c r="Z8" s="34"/>
      <c r="AA8" s="34"/>
      <c r="AB8" s="34"/>
      <c r="AC8" s="34"/>
      <c r="AD8" s="35" t="str">
        <f>データ!$M$6</f>
        <v>非設置</v>
      </c>
      <c r="AE8" s="35"/>
      <c r="AF8" s="35"/>
      <c r="AG8" s="35"/>
      <c r="AH8" s="35"/>
      <c r="AI8" s="35"/>
      <c r="AJ8" s="35"/>
      <c r="AK8" s="3"/>
      <c r="AL8" s="36">
        <f>データ!S6</f>
        <v>30739</v>
      </c>
      <c r="AM8" s="36"/>
      <c r="AN8" s="36"/>
      <c r="AO8" s="36"/>
      <c r="AP8" s="36"/>
      <c r="AQ8" s="36"/>
      <c r="AR8" s="36"/>
      <c r="AS8" s="36"/>
      <c r="AT8" s="37">
        <f>データ!T6</f>
        <v>432.12</v>
      </c>
      <c r="AU8" s="37"/>
      <c r="AV8" s="37"/>
      <c r="AW8" s="37"/>
      <c r="AX8" s="37"/>
      <c r="AY8" s="37"/>
      <c r="AZ8" s="37"/>
      <c r="BA8" s="37"/>
      <c r="BB8" s="37">
        <f>データ!U6</f>
        <v>71.14</v>
      </c>
      <c r="BC8" s="37"/>
      <c r="BD8" s="37"/>
      <c r="BE8" s="37"/>
      <c r="BF8" s="37"/>
      <c r="BG8" s="37"/>
      <c r="BH8" s="37"/>
      <c r="BI8" s="37"/>
      <c r="BJ8" s="3"/>
      <c r="BK8" s="3"/>
      <c r="BL8" s="38" t="s">
        <v>10</v>
      </c>
      <c r="BM8" s="39"/>
      <c r="BN8" s="40" t="s">
        <v>11</v>
      </c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1"/>
    </row>
    <row r="9" spans="1:78" ht="18.75" customHeight="1" x14ac:dyDescent="0.2">
      <c r="A9" s="2"/>
      <c r="B9" s="30" t="s">
        <v>12</v>
      </c>
      <c r="C9" s="30"/>
      <c r="D9" s="30"/>
      <c r="E9" s="30"/>
      <c r="F9" s="30"/>
      <c r="G9" s="30"/>
      <c r="H9" s="30"/>
      <c r="I9" s="30" t="s">
        <v>13</v>
      </c>
      <c r="J9" s="30"/>
      <c r="K9" s="30"/>
      <c r="L9" s="30"/>
      <c r="M9" s="30"/>
      <c r="N9" s="30"/>
      <c r="O9" s="30"/>
      <c r="P9" s="30" t="s">
        <v>14</v>
      </c>
      <c r="Q9" s="30"/>
      <c r="R9" s="30"/>
      <c r="S9" s="30"/>
      <c r="T9" s="30"/>
      <c r="U9" s="30"/>
      <c r="V9" s="30"/>
      <c r="W9" s="30" t="s">
        <v>15</v>
      </c>
      <c r="X9" s="30"/>
      <c r="Y9" s="30"/>
      <c r="Z9" s="30"/>
      <c r="AA9" s="30"/>
      <c r="AB9" s="30"/>
      <c r="AC9" s="30"/>
      <c r="AD9" s="30" t="s">
        <v>16</v>
      </c>
      <c r="AE9" s="30"/>
      <c r="AF9" s="30"/>
      <c r="AG9" s="30"/>
      <c r="AH9" s="30"/>
      <c r="AI9" s="30"/>
      <c r="AJ9" s="30"/>
      <c r="AK9" s="3"/>
      <c r="AL9" s="30" t="s">
        <v>17</v>
      </c>
      <c r="AM9" s="30"/>
      <c r="AN9" s="30"/>
      <c r="AO9" s="30"/>
      <c r="AP9" s="30"/>
      <c r="AQ9" s="30"/>
      <c r="AR9" s="30"/>
      <c r="AS9" s="30"/>
      <c r="AT9" s="30" t="s">
        <v>18</v>
      </c>
      <c r="AU9" s="30"/>
      <c r="AV9" s="30"/>
      <c r="AW9" s="30"/>
      <c r="AX9" s="30"/>
      <c r="AY9" s="30"/>
      <c r="AZ9" s="30"/>
      <c r="BA9" s="30"/>
      <c r="BB9" s="30" t="s">
        <v>19</v>
      </c>
      <c r="BC9" s="30"/>
      <c r="BD9" s="30"/>
      <c r="BE9" s="30"/>
      <c r="BF9" s="30"/>
      <c r="BG9" s="30"/>
      <c r="BH9" s="30"/>
      <c r="BI9" s="30"/>
      <c r="BJ9" s="3"/>
      <c r="BK9" s="3"/>
      <c r="BL9" s="42" t="s">
        <v>20</v>
      </c>
      <c r="BM9" s="43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2">
      <c r="A10" s="2"/>
      <c r="B10" s="37" t="str">
        <f>データ!N6</f>
        <v>-</v>
      </c>
      <c r="C10" s="37"/>
      <c r="D10" s="37"/>
      <c r="E10" s="37"/>
      <c r="F10" s="37"/>
      <c r="G10" s="37"/>
      <c r="H10" s="37"/>
      <c r="I10" s="37">
        <f>データ!O6</f>
        <v>51.73</v>
      </c>
      <c r="J10" s="37"/>
      <c r="K10" s="37"/>
      <c r="L10" s="37"/>
      <c r="M10" s="37"/>
      <c r="N10" s="37"/>
      <c r="O10" s="37"/>
      <c r="P10" s="37">
        <f>データ!P6</f>
        <v>9.56</v>
      </c>
      <c r="Q10" s="37"/>
      <c r="R10" s="37"/>
      <c r="S10" s="37"/>
      <c r="T10" s="37"/>
      <c r="U10" s="37"/>
      <c r="V10" s="37"/>
      <c r="W10" s="37">
        <f>データ!Q6</f>
        <v>100</v>
      </c>
      <c r="X10" s="37"/>
      <c r="Y10" s="37"/>
      <c r="Z10" s="37"/>
      <c r="AA10" s="37"/>
      <c r="AB10" s="37"/>
      <c r="AC10" s="37"/>
      <c r="AD10" s="36">
        <f>データ!R6</f>
        <v>3570</v>
      </c>
      <c r="AE10" s="36"/>
      <c r="AF10" s="36"/>
      <c r="AG10" s="36"/>
      <c r="AH10" s="36"/>
      <c r="AI10" s="36"/>
      <c r="AJ10" s="36"/>
      <c r="AK10" s="2"/>
      <c r="AL10" s="36">
        <f>データ!V6</f>
        <v>2900</v>
      </c>
      <c r="AM10" s="36"/>
      <c r="AN10" s="36"/>
      <c r="AO10" s="36"/>
      <c r="AP10" s="36"/>
      <c r="AQ10" s="36"/>
      <c r="AR10" s="36"/>
      <c r="AS10" s="36"/>
      <c r="AT10" s="37">
        <f>データ!W6</f>
        <v>126.6</v>
      </c>
      <c r="AU10" s="37"/>
      <c r="AV10" s="37"/>
      <c r="AW10" s="37"/>
      <c r="AX10" s="37"/>
      <c r="AY10" s="37"/>
      <c r="AZ10" s="37"/>
      <c r="BA10" s="37"/>
      <c r="BB10" s="37">
        <f>データ!X6</f>
        <v>22.91</v>
      </c>
      <c r="BC10" s="37"/>
      <c r="BD10" s="37"/>
      <c r="BE10" s="37"/>
      <c r="BF10" s="37"/>
      <c r="BG10" s="37"/>
      <c r="BH10" s="37"/>
      <c r="BI10" s="37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2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4" t="s">
        <v>26</v>
      </c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6"/>
    </row>
    <row r="15" spans="1:78" ht="13.5" customHeight="1" x14ac:dyDescent="0.2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47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9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73" t="s">
        <v>112</v>
      </c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5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73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5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73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5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73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5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73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73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73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5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73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5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73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5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73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5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73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5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73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5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73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5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73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5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73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5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73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5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73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5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73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5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73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5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73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5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73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5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73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5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73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5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73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5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73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5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73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5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73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5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73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5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6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7"/>
      <c r="BX44" s="77"/>
      <c r="BY44" s="77"/>
      <c r="BZ44" s="78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79" t="s">
        <v>27</v>
      </c>
      <c r="BM45" s="80"/>
      <c r="BN45" s="80"/>
      <c r="BO45" s="80"/>
      <c r="BP45" s="80"/>
      <c r="BQ45" s="80"/>
      <c r="BR45" s="80"/>
      <c r="BS45" s="80"/>
      <c r="BT45" s="80"/>
      <c r="BU45" s="80"/>
      <c r="BV45" s="80"/>
      <c r="BW45" s="80"/>
      <c r="BX45" s="80"/>
      <c r="BY45" s="80"/>
      <c r="BZ45" s="81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82"/>
      <c r="BM46" s="83"/>
      <c r="BN46" s="83"/>
      <c r="BO46" s="83"/>
      <c r="BP46" s="83"/>
      <c r="BQ46" s="83"/>
      <c r="BR46" s="83"/>
      <c r="BS46" s="83"/>
      <c r="BT46" s="83"/>
      <c r="BU46" s="83"/>
      <c r="BV46" s="83"/>
      <c r="BW46" s="83"/>
      <c r="BX46" s="83"/>
      <c r="BY46" s="83"/>
      <c r="BZ46" s="84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73" t="s">
        <v>113</v>
      </c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5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73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5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73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5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73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5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73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5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73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5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73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5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73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5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73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5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73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5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73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5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73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5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73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5"/>
    </row>
    <row r="60" spans="1:78" ht="13.5" customHeight="1" x14ac:dyDescent="0.2">
      <c r="A60" s="2"/>
      <c r="B60" s="61" t="s">
        <v>28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3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5"/>
    </row>
    <row r="61" spans="1:78" ht="13.5" customHeight="1" x14ac:dyDescent="0.2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3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5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73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5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76"/>
      <c r="BM63" s="77"/>
      <c r="BN63" s="77"/>
      <c r="BO63" s="77"/>
      <c r="BP63" s="77"/>
      <c r="BQ63" s="77"/>
      <c r="BR63" s="77"/>
      <c r="BS63" s="77"/>
      <c r="BT63" s="77"/>
      <c r="BU63" s="77"/>
      <c r="BV63" s="77"/>
      <c r="BW63" s="77"/>
      <c r="BX63" s="77"/>
      <c r="BY63" s="77"/>
      <c r="BZ63" s="78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79" t="s">
        <v>29</v>
      </c>
      <c r="BM64" s="80"/>
      <c r="BN64" s="80"/>
      <c r="BO64" s="80"/>
      <c r="BP64" s="80"/>
      <c r="BQ64" s="80"/>
      <c r="BR64" s="80"/>
      <c r="BS64" s="80"/>
      <c r="BT64" s="80"/>
      <c r="BU64" s="80"/>
      <c r="BV64" s="80"/>
      <c r="BW64" s="80"/>
      <c r="BX64" s="80"/>
      <c r="BY64" s="80"/>
      <c r="BZ64" s="81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82"/>
      <c r="BM65" s="83"/>
      <c r="BN65" s="83"/>
      <c r="BO65" s="83"/>
      <c r="BP65" s="83"/>
      <c r="BQ65" s="83"/>
      <c r="BR65" s="83"/>
      <c r="BS65" s="83"/>
      <c r="BT65" s="83"/>
      <c r="BU65" s="83"/>
      <c r="BV65" s="83"/>
      <c r="BW65" s="83"/>
      <c r="BX65" s="83"/>
      <c r="BY65" s="83"/>
      <c r="BZ65" s="84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3" t="s">
        <v>114</v>
      </c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3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3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3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5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3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3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3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3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5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3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3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3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3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3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3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3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5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3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6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77"/>
      <c r="BZ82" s="78"/>
    </row>
    <row r="83" spans="1:78" x14ac:dyDescent="0.2">
      <c r="C83" s="64" t="s">
        <v>30</v>
      </c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  <c r="AA83" s="64"/>
      <c r="AB83" s="64"/>
      <c r="AC83" s="64"/>
      <c r="AD83" s="64"/>
      <c r="AE83" s="64"/>
      <c r="AF83" s="64"/>
      <c r="AG83" s="64"/>
      <c r="AH83" s="64"/>
      <c r="AI83" s="64"/>
      <c r="AJ83" s="64"/>
      <c r="AK83" s="64"/>
      <c r="AL83" s="64"/>
      <c r="AM83" s="64"/>
      <c r="AN83" s="64"/>
      <c r="AO83" s="64"/>
      <c r="AP83" s="64"/>
      <c r="AQ83" s="64"/>
      <c r="AR83" s="64"/>
      <c r="AS83" s="64"/>
      <c r="AT83" s="64"/>
      <c r="AU83" s="64"/>
      <c r="AV83" s="64"/>
      <c r="AW83" s="64"/>
      <c r="AX83" s="64"/>
      <c r="AY83" s="64"/>
      <c r="AZ83" s="64"/>
      <c r="BA83" s="64"/>
      <c r="BB83" s="64"/>
      <c r="BC83" s="64"/>
      <c r="BD83" s="64"/>
      <c r="BE83" s="64"/>
      <c r="BF83" s="64"/>
      <c r="BG83" s="64"/>
      <c r="BH83" s="64"/>
      <c r="BI83" s="64"/>
      <c r="BJ83" s="64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【96.62】</v>
      </c>
      <c r="F85" s="12" t="str">
        <f>データ!AT6</f>
        <v>【111.69】</v>
      </c>
      <c r="G85" s="12" t="str">
        <f>データ!BE6</f>
        <v>【111.29】</v>
      </c>
      <c r="H85" s="12" t="str">
        <f>データ!BP6</f>
        <v>【349.83】</v>
      </c>
      <c r="I85" s="12" t="str">
        <f>データ!CA6</f>
        <v>【53.65】</v>
      </c>
      <c r="J85" s="12" t="str">
        <f>データ!CL6</f>
        <v>【307.86】</v>
      </c>
      <c r="K85" s="12" t="str">
        <f>データ!CW6</f>
        <v>【54.61】</v>
      </c>
      <c r="L85" s="12" t="str">
        <f>データ!DH6</f>
        <v>【85.31】</v>
      </c>
      <c r="M85" s="12" t="str">
        <f>データ!DS6</f>
        <v>【25.25】</v>
      </c>
      <c r="N85" s="12" t="str">
        <f>データ!ED6</f>
        <v>【-】</v>
      </c>
      <c r="O85" s="12" t="str">
        <f>データ!EO6</f>
        <v>【-】</v>
      </c>
    </row>
  </sheetData>
  <sheetProtection algorithmName="SHA-512" hashValue="5RCbNHKMkwaNGGkExa31OEITt2JV344eHgHLcETUsLoOQ9KdyaYagR3q5tpEx4YZVHoSQme1mh018v3J3XeaHQ==" saltValue="HLt7H9DlPyma4QpLUWncEA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" x14ac:dyDescent="0.2"/>
  <cols>
    <col min="2" max="144" width="11.9062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66" t="s">
        <v>52</v>
      </c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8"/>
      <c r="Y3" s="72" t="s">
        <v>53</v>
      </c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 t="s">
        <v>28</v>
      </c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</row>
    <row r="4" spans="1:148" x14ac:dyDescent="0.2">
      <c r="A4" s="14" t="s">
        <v>54</v>
      </c>
      <c r="B4" s="16"/>
      <c r="C4" s="16"/>
      <c r="D4" s="16"/>
      <c r="E4" s="16"/>
      <c r="F4" s="16"/>
      <c r="G4" s="16"/>
      <c r="H4" s="69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1"/>
      <c r="Y4" s="65" t="s">
        <v>55</v>
      </c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 t="s">
        <v>56</v>
      </c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 t="s">
        <v>57</v>
      </c>
      <c r="AV4" s="65"/>
      <c r="AW4" s="65"/>
      <c r="AX4" s="65"/>
      <c r="AY4" s="65"/>
      <c r="AZ4" s="65"/>
      <c r="BA4" s="65"/>
      <c r="BB4" s="65"/>
      <c r="BC4" s="65"/>
      <c r="BD4" s="65"/>
      <c r="BE4" s="65"/>
      <c r="BF4" s="65" t="s">
        <v>58</v>
      </c>
      <c r="BG4" s="65"/>
      <c r="BH4" s="65"/>
      <c r="BI4" s="65"/>
      <c r="BJ4" s="65"/>
      <c r="BK4" s="65"/>
      <c r="BL4" s="65"/>
      <c r="BM4" s="65"/>
      <c r="BN4" s="65"/>
      <c r="BO4" s="65"/>
      <c r="BP4" s="65"/>
      <c r="BQ4" s="65" t="s">
        <v>59</v>
      </c>
      <c r="BR4" s="65"/>
      <c r="BS4" s="65"/>
      <c r="BT4" s="65"/>
      <c r="BU4" s="65"/>
      <c r="BV4" s="65"/>
      <c r="BW4" s="65"/>
      <c r="BX4" s="65"/>
      <c r="BY4" s="65"/>
      <c r="BZ4" s="65"/>
      <c r="CA4" s="65"/>
      <c r="CB4" s="65" t="s">
        <v>60</v>
      </c>
      <c r="CC4" s="65"/>
      <c r="CD4" s="65"/>
      <c r="CE4" s="65"/>
      <c r="CF4" s="65"/>
      <c r="CG4" s="65"/>
      <c r="CH4" s="65"/>
      <c r="CI4" s="65"/>
      <c r="CJ4" s="65"/>
      <c r="CK4" s="65"/>
      <c r="CL4" s="65"/>
      <c r="CM4" s="65" t="s">
        <v>61</v>
      </c>
      <c r="CN4" s="65"/>
      <c r="CO4" s="65"/>
      <c r="CP4" s="65"/>
      <c r="CQ4" s="65"/>
      <c r="CR4" s="65"/>
      <c r="CS4" s="65"/>
      <c r="CT4" s="65"/>
      <c r="CU4" s="65"/>
      <c r="CV4" s="65"/>
      <c r="CW4" s="65"/>
      <c r="CX4" s="65" t="s">
        <v>62</v>
      </c>
      <c r="CY4" s="65"/>
      <c r="CZ4" s="65"/>
      <c r="DA4" s="65"/>
      <c r="DB4" s="65"/>
      <c r="DC4" s="65"/>
      <c r="DD4" s="65"/>
      <c r="DE4" s="65"/>
      <c r="DF4" s="65"/>
      <c r="DG4" s="65"/>
      <c r="DH4" s="65"/>
      <c r="DI4" s="65" t="s">
        <v>63</v>
      </c>
      <c r="DJ4" s="65"/>
      <c r="DK4" s="65"/>
      <c r="DL4" s="65"/>
      <c r="DM4" s="65"/>
      <c r="DN4" s="65"/>
      <c r="DO4" s="65"/>
      <c r="DP4" s="65"/>
      <c r="DQ4" s="65"/>
      <c r="DR4" s="65"/>
      <c r="DS4" s="65"/>
      <c r="DT4" s="65" t="s">
        <v>64</v>
      </c>
      <c r="DU4" s="65"/>
      <c r="DV4" s="65"/>
      <c r="DW4" s="65"/>
      <c r="DX4" s="65"/>
      <c r="DY4" s="65"/>
      <c r="DZ4" s="65"/>
      <c r="EA4" s="65"/>
      <c r="EB4" s="65"/>
      <c r="EC4" s="65"/>
      <c r="ED4" s="65"/>
      <c r="EE4" s="65" t="s">
        <v>65</v>
      </c>
      <c r="EF4" s="65"/>
      <c r="EG4" s="65"/>
      <c r="EH4" s="65"/>
      <c r="EI4" s="65"/>
      <c r="EJ4" s="65"/>
      <c r="EK4" s="65"/>
      <c r="EL4" s="65"/>
      <c r="EM4" s="65"/>
      <c r="EN4" s="65"/>
      <c r="EO4" s="65"/>
    </row>
    <row r="5" spans="1:148" x14ac:dyDescent="0.2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2">
      <c r="A6" s="14" t="s">
        <v>94</v>
      </c>
      <c r="B6" s="19">
        <f>B7</f>
        <v>2023</v>
      </c>
      <c r="C6" s="19">
        <f t="shared" ref="C6:X6" si="3">C7</f>
        <v>382043</v>
      </c>
      <c r="D6" s="19">
        <f t="shared" si="3"/>
        <v>46</v>
      </c>
      <c r="E6" s="19">
        <f t="shared" si="3"/>
        <v>18</v>
      </c>
      <c r="F6" s="19">
        <f t="shared" si="3"/>
        <v>0</v>
      </c>
      <c r="G6" s="19">
        <f t="shared" si="3"/>
        <v>0</v>
      </c>
      <c r="H6" s="19" t="str">
        <f t="shared" si="3"/>
        <v>愛媛県　八幡浜市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特定地域生活排水処理</v>
      </c>
      <c r="L6" s="19" t="str">
        <f t="shared" si="3"/>
        <v>K2</v>
      </c>
      <c r="M6" s="19" t="str">
        <f t="shared" si="3"/>
        <v>非設置</v>
      </c>
      <c r="N6" s="20" t="str">
        <f t="shared" si="3"/>
        <v>-</v>
      </c>
      <c r="O6" s="20">
        <f t="shared" si="3"/>
        <v>51.73</v>
      </c>
      <c r="P6" s="20">
        <f t="shared" si="3"/>
        <v>9.56</v>
      </c>
      <c r="Q6" s="20">
        <f t="shared" si="3"/>
        <v>100</v>
      </c>
      <c r="R6" s="20">
        <f t="shared" si="3"/>
        <v>3570</v>
      </c>
      <c r="S6" s="20">
        <f t="shared" si="3"/>
        <v>30739</v>
      </c>
      <c r="T6" s="20">
        <f t="shared" si="3"/>
        <v>432.12</v>
      </c>
      <c r="U6" s="20">
        <f t="shared" si="3"/>
        <v>71.14</v>
      </c>
      <c r="V6" s="20">
        <f t="shared" si="3"/>
        <v>2900</v>
      </c>
      <c r="W6" s="20">
        <f t="shared" si="3"/>
        <v>126.6</v>
      </c>
      <c r="X6" s="20">
        <f t="shared" si="3"/>
        <v>22.91</v>
      </c>
      <c r="Y6" s="21">
        <f>IF(Y7="",NA(),Y7)</f>
        <v>104.55</v>
      </c>
      <c r="Z6" s="21">
        <f t="shared" ref="Z6:AH6" si="4">IF(Z7="",NA(),Z7)</f>
        <v>104.58</v>
      </c>
      <c r="AA6" s="21">
        <f t="shared" si="4"/>
        <v>100.47</v>
      </c>
      <c r="AB6" s="21">
        <f t="shared" si="4"/>
        <v>116.69</v>
      </c>
      <c r="AC6" s="21">
        <f t="shared" si="4"/>
        <v>103.74</v>
      </c>
      <c r="AD6" s="21">
        <f t="shared" si="4"/>
        <v>96.05</v>
      </c>
      <c r="AE6" s="21">
        <f t="shared" si="4"/>
        <v>99.03</v>
      </c>
      <c r="AF6" s="21">
        <f t="shared" si="4"/>
        <v>100.41</v>
      </c>
      <c r="AG6" s="21">
        <f t="shared" si="4"/>
        <v>100.17</v>
      </c>
      <c r="AH6" s="21">
        <f t="shared" si="4"/>
        <v>96.95</v>
      </c>
      <c r="AI6" s="20" t="str">
        <f>IF(AI7="","",IF(AI7="-","【-】","【"&amp;SUBSTITUTE(TEXT(AI7,"#,##0.00"),"-","△")&amp;"】"))</f>
        <v>【96.62】</v>
      </c>
      <c r="AJ6" s="20">
        <f>IF(AJ7="",NA(),AJ7)</f>
        <v>0</v>
      </c>
      <c r="AK6" s="20">
        <f t="shared" ref="AK6:AS6" si="5">IF(AK7="",NA(),AK7)</f>
        <v>0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123.82</v>
      </c>
      <c r="AP6" s="21">
        <f t="shared" si="5"/>
        <v>74.239999999999995</v>
      </c>
      <c r="AQ6" s="21">
        <f t="shared" si="5"/>
        <v>83.92</v>
      </c>
      <c r="AR6" s="21">
        <f t="shared" si="5"/>
        <v>89.31</v>
      </c>
      <c r="AS6" s="21">
        <f t="shared" si="5"/>
        <v>91.33</v>
      </c>
      <c r="AT6" s="20" t="str">
        <f>IF(AT7="","",IF(AT7="-","【-】","【"&amp;SUBSTITUTE(TEXT(AT7,"#,##0.00"),"-","△")&amp;"】"))</f>
        <v>【111.69】</v>
      </c>
      <c r="AU6" s="21">
        <f>IF(AU7="",NA(),AU7)</f>
        <v>49.44</v>
      </c>
      <c r="AV6" s="21">
        <f t="shared" ref="AV6:BD6" si="6">IF(AV7="",NA(),AV7)</f>
        <v>96.15</v>
      </c>
      <c r="AW6" s="21">
        <f t="shared" si="6"/>
        <v>94.36</v>
      </c>
      <c r="AX6" s="21">
        <f t="shared" si="6"/>
        <v>148.32</v>
      </c>
      <c r="AY6" s="21">
        <f t="shared" si="6"/>
        <v>160.81</v>
      </c>
      <c r="AZ6" s="21">
        <f t="shared" si="6"/>
        <v>89.72</v>
      </c>
      <c r="BA6" s="21">
        <f t="shared" si="6"/>
        <v>100.47</v>
      </c>
      <c r="BB6" s="21">
        <f t="shared" si="6"/>
        <v>122.71</v>
      </c>
      <c r="BC6" s="21">
        <f t="shared" si="6"/>
        <v>138.19999999999999</v>
      </c>
      <c r="BD6" s="21">
        <f t="shared" si="6"/>
        <v>126.97</v>
      </c>
      <c r="BE6" s="20" t="str">
        <f>IF(BE7="","",IF(BE7="-","【-】","【"&amp;SUBSTITUTE(TEXT(BE7,"#,##0.00"),"-","△")&amp;"】"))</f>
        <v>【111.29】</v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270.57</v>
      </c>
      <c r="BL6" s="21">
        <f t="shared" si="7"/>
        <v>294.27</v>
      </c>
      <c r="BM6" s="21">
        <f t="shared" si="7"/>
        <v>294.08999999999997</v>
      </c>
      <c r="BN6" s="21">
        <f t="shared" si="7"/>
        <v>294.08999999999997</v>
      </c>
      <c r="BO6" s="21">
        <f t="shared" si="7"/>
        <v>338.47</v>
      </c>
      <c r="BP6" s="20" t="str">
        <f>IF(BP7="","",IF(BP7="-","【-】","【"&amp;SUBSTITUTE(TEXT(BP7,"#,##0.00"),"-","△")&amp;"】"))</f>
        <v>【349.83】</v>
      </c>
      <c r="BQ6" s="21">
        <f>IF(BQ7="",NA(),BQ7)</f>
        <v>50.45</v>
      </c>
      <c r="BR6" s="21">
        <f t="shared" ref="BR6:BZ6" si="8">IF(BR7="",NA(),BR7)</f>
        <v>57.82</v>
      </c>
      <c r="BS6" s="21">
        <f t="shared" si="8"/>
        <v>67.77</v>
      </c>
      <c r="BT6" s="21">
        <f t="shared" si="8"/>
        <v>62.42</v>
      </c>
      <c r="BU6" s="21">
        <f t="shared" si="8"/>
        <v>58.67</v>
      </c>
      <c r="BV6" s="21">
        <f t="shared" si="8"/>
        <v>62.5</v>
      </c>
      <c r="BW6" s="21">
        <f t="shared" si="8"/>
        <v>60.59</v>
      </c>
      <c r="BX6" s="21">
        <f t="shared" si="8"/>
        <v>60</v>
      </c>
      <c r="BY6" s="21">
        <f t="shared" si="8"/>
        <v>59.01</v>
      </c>
      <c r="BZ6" s="21">
        <f t="shared" si="8"/>
        <v>56.06</v>
      </c>
      <c r="CA6" s="20" t="str">
        <f>IF(CA7="","",IF(CA7="-","【-】","【"&amp;SUBSTITUTE(TEXT(CA7,"#,##0.00"),"-","△")&amp;"】"))</f>
        <v>【53.65】</v>
      </c>
      <c r="CB6" s="21">
        <f>IF(CB7="",NA(),CB7)</f>
        <v>174.47</v>
      </c>
      <c r="CC6" s="21">
        <f t="shared" ref="CC6:CK6" si="9">IF(CC7="",NA(),CC7)</f>
        <v>152</v>
      </c>
      <c r="CD6" s="21">
        <f t="shared" si="9"/>
        <v>130.11000000000001</v>
      </c>
      <c r="CE6" s="21">
        <f t="shared" si="9"/>
        <v>142.96</v>
      </c>
      <c r="CF6" s="21">
        <f t="shared" si="9"/>
        <v>151.74</v>
      </c>
      <c r="CG6" s="21">
        <f t="shared" si="9"/>
        <v>269.33</v>
      </c>
      <c r="CH6" s="21">
        <f t="shared" si="9"/>
        <v>280.23</v>
      </c>
      <c r="CI6" s="21">
        <f t="shared" si="9"/>
        <v>282.70999999999998</v>
      </c>
      <c r="CJ6" s="21">
        <f t="shared" si="9"/>
        <v>291.82</v>
      </c>
      <c r="CK6" s="21">
        <f t="shared" si="9"/>
        <v>304.36</v>
      </c>
      <c r="CL6" s="20" t="str">
        <f>IF(CL7="","",IF(CL7="-","【-】","【"&amp;SUBSTITUTE(TEXT(CL7,"#,##0.00"),"-","△")&amp;"】"))</f>
        <v>【307.86】</v>
      </c>
      <c r="CM6" s="21">
        <f>IF(CM7="",NA(),CM7)</f>
        <v>100</v>
      </c>
      <c r="CN6" s="21">
        <f t="shared" ref="CN6:CV6" si="10">IF(CN7="",NA(),CN7)</f>
        <v>100</v>
      </c>
      <c r="CO6" s="21">
        <f t="shared" si="10"/>
        <v>100</v>
      </c>
      <c r="CP6" s="21">
        <f t="shared" si="10"/>
        <v>100</v>
      </c>
      <c r="CQ6" s="21">
        <f t="shared" si="10"/>
        <v>100</v>
      </c>
      <c r="CR6" s="21">
        <f t="shared" si="10"/>
        <v>59.64</v>
      </c>
      <c r="CS6" s="21">
        <f t="shared" si="10"/>
        <v>58.19</v>
      </c>
      <c r="CT6" s="21">
        <f t="shared" si="10"/>
        <v>56.52</v>
      </c>
      <c r="CU6" s="21">
        <f t="shared" si="10"/>
        <v>88.45</v>
      </c>
      <c r="CV6" s="21">
        <f t="shared" si="10"/>
        <v>54.08</v>
      </c>
      <c r="CW6" s="20" t="str">
        <f>IF(CW7="","",IF(CW7="-","【-】","【"&amp;SUBSTITUTE(TEXT(CW7,"#,##0.00"),"-","△")&amp;"】"))</f>
        <v>【54.61】</v>
      </c>
      <c r="CX6" s="21">
        <f>IF(CX7="",NA(),CX7)</f>
        <v>100</v>
      </c>
      <c r="CY6" s="21">
        <f t="shared" ref="CY6:DG6" si="11">IF(CY7="",NA(),CY7)</f>
        <v>100</v>
      </c>
      <c r="CZ6" s="21">
        <f t="shared" si="11"/>
        <v>100</v>
      </c>
      <c r="DA6" s="21">
        <f t="shared" si="11"/>
        <v>100</v>
      </c>
      <c r="DB6" s="21">
        <f t="shared" si="11"/>
        <v>100</v>
      </c>
      <c r="DC6" s="21">
        <f t="shared" si="11"/>
        <v>90.63</v>
      </c>
      <c r="DD6" s="21">
        <f t="shared" si="11"/>
        <v>87.8</v>
      </c>
      <c r="DE6" s="21">
        <f t="shared" si="11"/>
        <v>88.43</v>
      </c>
      <c r="DF6" s="21">
        <f t="shared" si="11"/>
        <v>90.34</v>
      </c>
      <c r="DG6" s="21">
        <f t="shared" si="11"/>
        <v>90.57</v>
      </c>
      <c r="DH6" s="20" t="str">
        <f>IF(DH7="","",IF(DH7="-","【-】","【"&amp;SUBSTITUTE(TEXT(DH7,"#,##0.00"),"-","△")&amp;"】"))</f>
        <v>【85.31】</v>
      </c>
      <c r="DI6" s="21">
        <f>IF(DI7="",NA(),DI7)</f>
        <v>37.58</v>
      </c>
      <c r="DJ6" s="21">
        <f t="shared" ref="DJ6:DR6" si="12">IF(DJ7="",NA(),DJ7)</f>
        <v>39.909999999999997</v>
      </c>
      <c r="DK6" s="21">
        <f t="shared" si="12"/>
        <v>42.18</v>
      </c>
      <c r="DL6" s="21">
        <f t="shared" si="12"/>
        <v>44.7</v>
      </c>
      <c r="DM6" s="21">
        <f t="shared" si="12"/>
        <v>47.14</v>
      </c>
      <c r="DN6" s="21">
        <f t="shared" si="12"/>
        <v>23.76</v>
      </c>
      <c r="DO6" s="21">
        <f t="shared" si="12"/>
        <v>15.74</v>
      </c>
      <c r="DP6" s="21">
        <f t="shared" si="12"/>
        <v>21.02</v>
      </c>
      <c r="DQ6" s="21">
        <f t="shared" si="12"/>
        <v>24.31</v>
      </c>
      <c r="DR6" s="21">
        <f t="shared" si="12"/>
        <v>26.92</v>
      </c>
      <c r="DS6" s="20" t="str">
        <f>IF(DS7="","",IF(DS7="-","【-】","【"&amp;SUBSTITUTE(TEXT(DS7,"#,##0.00"),"-","△")&amp;"】"))</f>
        <v>【25.25】</v>
      </c>
      <c r="DT6" s="21" t="str">
        <f>IF(DT7="",NA(),DT7)</f>
        <v>-</v>
      </c>
      <c r="DU6" s="21" t="str">
        <f t="shared" ref="DU6:EC6" si="13">IF(DU7="",NA(),DU7)</f>
        <v>-</v>
      </c>
      <c r="DV6" s="21" t="str">
        <f t="shared" si="13"/>
        <v>-</v>
      </c>
      <c r="DW6" s="21" t="str">
        <f t="shared" si="13"/>
        <v>-</v>
      </c>
      <c r="DX6" s="21" t="str">
        <f t="shared" si="13"/>
        <v>-</v>
      </c>
      <c r="DY6" s="21" t="str">
        <f t="shared" si="13"/>
        <v>-</v>
      </c>
      <c r="DZ6" s="21" t="str">
        <f t="shared" si="13"/>
        <v>-</v>
      </c>
      <c r="EA6" s="21" t="str">
        <f t="shared" si="13"/>
        <v>-</v>
      </c>
      <c r="EB6" s="21" t="str">
        <f t="shared" si="13"/>
        <v>-</v>
      </c>
      <c r="EC6" s="21" t="str">
        <f t="shared" si="13"/>
        <v>-</v>
      </c>
      <c r="ED6" s="20" t="str">
        <f>IF(ED7="","",IF(ED7="-","【-】","【"&amp;SUBSTITUTE(TEXT(ED7,"#,##0.00"),"-","△")&amp;"】"))</f>
        <v>【-】</v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8" s="22" customFormat="1" x14ac:dyDescent="0.2">
      <c r="A7" s="14"/>
      <c r="B7" s="23">
        <v>2023</v>
      </c>
      <c r="C7" s="23">
        <v>382043</v>
      </c>
      <c r="D7" s="23">
        <v>46</v>
      </c>
      <c r="E7" s="23">
        <v>18</v>
      </c>
      <c r="F7" s="23">
        <v>0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51.73</v>
      </c>
      <c r="P7" s="24">
        <v>9.56</v>
      </c>
      <c r="Q7" s="24">
        <v>100</v>
      </c>
      <c r="R7" s="24">
        <v>3570</v>
      </c>
      <c r="S7" s="24">
        <v>30739</v>
      </c>
      <c r="T7" s="24">
        <v>432.12</v>
      </c>
      <c r="U7" s="24">
        <v>71.14</v>
      </c>
      <c r="V7" s="24">
        <v>2900</v>
      </c>
      <c r="W7" s="24">
        <v>126.6</v>
      </c>
      <c r="X7" s="24">
        <v>22.91</v>
      </c>
      <c r="Y7" s="24">
        <v>104.55</v>
      </c>
      <c r="Z7" s="24">
        <v>104.58</v>
      </c>
      <c r="AA7" s="24">
        <v>100.47</v>
      </c>
      <c r="AB7" s="24">
        <v>116.69</v>
      </c>
      <c r="AC7" s="24">
        <v>103.74</v>
      </c>
      <c r="AD7" s="24">
        <v>96.05</v>
      </c>
      <c r="AE7" s="24">
        <v>99.03</v>
      </c>
      <c r="AF7" s="24">
        <v>100.41</v>
      </c>
      <c r="AG7" s="24">
        <v>100.17</v>
      </c>
      <c r="AH7" s="24">
        <v>96.95</v>
      </c>
      <c r="AI7" s="24">
        <v>96.62</v>
      </c>
      <c r="AJ7" s="24">
        <v>0</v>
      </c>
      <c r="AK7" s="24">
        <v>0</v>
      </c>
      <c r="AL7" s="24">
        <v>0</v>
      </c>
      <c r="AM7" s="24">
        <v>0</v>
      </c>
      <c r="AN7" s="24">
        <v>0</v>
      </c>
      <c r="AO7" s="24">
        <v>123.82</v>
      </c>
      <c r="AP7" s="24">
        <v>74.239999999999995</v>
      </c>
      <c r="AQ7" s="24">
        <v>83.92</v>
      </c>
      <c r="AR7" s="24">
        <v>89.31</v>
      </c>
      <c r="AS7" s="24">
        <v>91.33</v>
      </c>
      <c r="AT7" s="24">
        <v>111.69</v>
      </c>
      <c r="AU7" s="24">
        <v>49.44</v>
      </c>
      <c r="AV7" s="24">
        <v>96.15</v>
      </c>
      <c r="AW7" s="24">
        <v>94.36</v>
      </c>
      <c r="AX7" s="24">
        <v>148.32</v>
      </c>
      <c r="AY7" s="24">
        <v>160.81</v>
      </c>
      <c r="AZ7" s="24">
        <v>89.72</v>
      </c>
      <c r="BA7" s="24">
        <v>100.47</v>
      </c>
      <c r="BB7" s="24">
        <v>122.71</v>
      </c>
      <c r="BC7" s="24">
        <v>138.19999999999999</v>
      </c>
      <c r="BD7" s="24">
        <v>126.97</v>
      </c>
      <c r="BE7" s="24">
        <v>111.29</v>
      </c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270.57</v>
      </c>
      <c r="BL7" s="24">
        <v>294.27</v>
      </c>
      <c r="BM7" s="24">
        <v>294.08999999999997</v>
      </c>
      <c r="BN7" s="24">
        <v>294.08999999999997</v>
      </c>
      <c r="BO7" s="24">
        <v>338.47</v>
      </c>
      <c r="BP7" s="24">
        <v>349.83</v>
      </c>
      <c r="BQ7" s="24">
        <v>50.45</v>
      </c>
      <c r="BR7" s="24">
        <v>57.82</v>
      </c>
      <c r="BS7" s="24">
        <v>67.77</v>
      </c>
      <c r="BT7" s="24">
        <v>62.42</v>
      </c>
      <c r="BU7" s="24">
        <v>58.67</v>
      </c>
      <c r="BV7" s="24">
        <v>62.5</v>
      </c>
      <c r="BW7" s="24">
        <v>60.59</v>
      </c>
      <c r="BX7" s="24">
        <v>60</v>
      </c>
      <c r="BY7" s="24">
        <v>59.01</v>
      </c>
      <c r="BZ7" s="24">
        <v>56.06</v>
      </c>
      <c r="CA7" s="24">
        <v>53.65</v>
      </c>
      <c r="CB7" s="24">
        <v>174.47</v>
      </c>
      <c r="CC7" s="24">
        <v>152</v>
      </c>
      <c r="CD7" s="24">
        <v>130.11000000000001</v>
      </c>
      <c r="CE7" s="24">
        <v>142.96</v>
      </c>
      <c r="CF7" s="24">
        <v>151.74</v>
      </c>
      <c r="CG7" s="24">
        <v>269.33</v>
      </c>
      <c r="CH7" s="24">
        <v>280.23</v>
      </c>
      <c r="CI7" s="24">
        <v>282.70999999999998</v>
      </c>
      <c r="CJ7" s="24">
        <v>291.82</v>
      </c>
      <c r="CK7" s="24">
        <v>304.36</v>
      </c>
      <c r="CL7" s="24">
        <v>307.86</v>
      </c>
      <c r="CM7" s="24">
        <v>100</v>
      </c>
      <c r="CN7" s="24">
        <v>100</v>
      </c>
      <c r="CO7" s="24">
        <v>100</v>
      </c>
      <c r="CP7" s="24">
        <v>100</v>
      </c>
      <c r="CQ7" s="24">
        <v>100</v>
      </c>
      <c r="CR7" s="24">
        <v>59.64</v>
      </c>
      <c r="CS7" s="24">
        <v>58.19</v>
      </c>
      <c r="CT7" s="24">
        <v>56.52</v>
      </c>
      <c r="CU7" s="24">
        <v>88.45</v>
      </c>
      <c r="CV7" s="24">
        <v>54.08</v>
      </c>
      <c r="CW7" s="24">
        <v>54.61</v>
      </c>
      <c r="CX7" s="24">
        <v>100</v>
      </c>
      <c r="CY7" s="24">
        <v>100</v>
      </c>
      <c r="CZ7" s="24">
        <v>100</v>
      </c>
      <c r="DA7" s="24">
        <v>100</v>
      </c>
      <c r="DB7" s="24">
        <v>100</v>
      </c>
      <c r="DC7" s="24">
        <v>90.63</v>
      </c>
      <c r="DD7" s="24">
        <v>87.8</v>
      </c>
      <c r="DE7" s="24">
        <v>88.43</v>
      </c>
      <c r="DF7" s="24">
        <v>90.34</v>
      </c>
      <c r="DG7" s="24">
        <v>90.57</v>
      </c>
      <c r="DH7" s="24">
        <v>85.31</v>
      </c>
      <c r="DI7" s="24">
        <v>37.58</v>
      </c>
      <c r="DJ7" s="24">
        <v>39.909999999999997</v>
      </c>
      <c r="DK7" s="24">
        <v>42.18</v>
      </c>
      <c r="DL7" s="24">
        <v>44.7</v>
      </c>
      <c r="DM7" s="24">
        <v>47.14</v>
      </c>
      <c r="DN7" s="24">
        <v>23.76</v>
      </c>
      <c r="DO7" s="24">
        <v>15.74</v>
      </c>
      <c r="DP7" s="24">
        <v>21.02</v>
      </c>
      <c r="DQ7" s="24">
        <v>24.31</v>
      </c>
      <c r="DR7" s="24">
        <v>26.92</v>
      </c>
      <c r="DS7" s="24">
        <v>25.25</v>
      </c>
      <c r="DT7" s="24" t="s">
        <v>101</v>
      </c>
      <c r="DU7" s="24" t="s">
        <v>101</v>
      </c>
      <c r="DV7" s="24" t="s">
        <v>101</v>
      </c>
      <c r="DW7" s="24" t="s">
        <v>101</v>
      </c>
      <c r="DX7" s="24" t="s">
        <v>101</v>
      </c>
      <c r="DY7" s="24" t="s">
        <v>101</v>
      </c>
      <c r="DZ7" s="24" t="s">
        <v>101</v>
      </c>
      <c r="EA7" s="24" t="s">
        <v>101</v>
      </c>
      <c r="EB7" s="24" t="s">
        <v>101</v>
      </c>
      <c r="EC7" s="24" t="s">
        <v>101</v>
      </c>
      <c r="ED7" s="24" t="s">
        <v>101</v>
      </c>
      <c r="EE7" s="24" t="s">
        <v>101</v>
      </c>
      <c r="EF7" s="24" t="s">
        <v>101</v>
      </c>
      <c r="EG7" s="24" t="s">
        <v>101</v>
      </c>
      <c r="EH7" s="24" t="s">
        <v>101</v>
      </c>
      <c r="EI7" s="24" t="s">
        <v>101</v>
      </c>
      <c r="EJ7" s="24" t="s">
        <v>101</v>
      </c>
      <c r="EK7" s="24" t="s">
        <v>101</v>
      </c>
      <c r="EL7" s="24" t="s">
        <v>101</v>
      </c>
      <c r="EM7" s="24" t="s">
        <v>101</v>
      </c>
      <c r="EN7" s="24" t="s">
        <v>101</v>
      </c>
      <c r="EO7" s="24" t="s">
        <v>101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>DATEVALUE($B7-B11&amp;"/1/"&amp;B12)</f>
        <v>36892</v>
      </c>
      <c r="C10" s="27">
        <f t="shared" ref="C10:F10" si="15">DATEVALUE($B7-C11&amp;"/1/"&amp;C12)</f>
        <v>37257</v>
      </c>
      <c r="D10" s="27">
        <f t="shared" si="15"/>
        <v>37623</v>
      </c>
      <c r="E10" s="27">
        <f t="shared" si="15"/>
        <v>37989</v>
      </c>
      <c r="F10" s="27">
        <f t="shared" si="15"/>
        <v>38356</v>
      </c>
    </row>
    <row r="11" spans="1:148" x14ac:dyDescent="0.2">
      <c r="B11">
        <v>22</v>
      </c>
      <c r="C11">
        <v>21</v>
      </c>
      <c r="D11">
        <v>20</v>
      </c>
      <c r="E11">
        <v>19</v>
      </c>
      <c r="F11">
        <v>18</v>
      </c>
      <c r="G11" t="s">
        <v>107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2">
      <c r="B13" t="s">
        <v>109</v>
      </c>
      <c r="C13" t="s">
        <v>110</v>
      </c>
      <c r="D13" t="s">
        <v>109</v>
      </c>
      <c r="E13" t="s">
        <v>109</v>
      </c>
      <c r="F13" t="s">
        <v>109</v>
      </c>
      <c r="G13" t="s">
        <v>111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袋瀬　祐太</cp:lastModifiedBy>
  <dcterms:created xsi:type="dcterms:W3CDTF">2024-12-19T01:35:42Z</dcterms:created>
  <dcterms:modified xsi:type="dcterms:W3CDTF">2025-02-03T04:41:34Z</dcterms:modified>
  <cp:category/>
</cp:coreProperties>
</file>