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NT025112\Desktop\"/>
    </mc:Choice>
  </mc:AlternateContent>
  <xr:revisionPtr revIDLastSave="0" documentId="13_ncr:1_{25592956-4D71-4EC0-9369-D35CE8778115}" xr6:coauthVersionLast="47" xr6:coauthVersionMax="47" xr10:uidLastSave="{00000000-0000-0000-0000-000000000000}"/>
  <workbookProtection workbookAlgorithmName="SHA-512" workbookHashValue="GaYNgCLzZBDOCmx+UTClXXc7kIwhKcsnBRIqxxdxY8IIWhz2b5rAsI79eRZZcTpfJJ0XBgj6y2SSYgldNLGf7w==" workbookSaltValue="/qrRcRwQwWFM4o/XyX/2sg==" workbookSpinCount="100000" lockStructure="1"/>
  <bookViews>
    <workbookView xWindow="28680" yWindow="-30" windowWidth="19440" windowHeight="15600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T7" i="5" l="1"/>
  <c r="MA32" i="4" s="1"/>
  <c r="DS7" i="5"/>
  <c r="DR7" i="5"/>
  <c r="DQ7" i="5"/>
  <c r="JV32" i="4" s="1"/>
  <c r="DP7" i="5"/>
  <c r="JC32" i="4" s="1"/>
  <c r="DO7" i="5"/>
  <c r="DN7" i="5"/>
  <c r="DM7" i="5"/>
  <c r="DL7" i="5"/>
  <c r="DK7" i="5"/>
  <c r="DI7" i="5"/>
  <c r="DH7" i="5"/>
  <c r="DG7" i="5"/>
  <c r="DF7" i="5"/>
  <c r="KP78" i="4" s="1"/>
  <c r="DE7" i="5"/>
  <c r="DD7" i="5"/>
  <c r="MI77" i="4" s="1"/>
  <c r="DC7" i="5"/>
  <c r="LT77" i="4" s="1"/>
  <c r="DB7" i="5"/>
  <c r="DA7" i="5"/>
  <c r="CZ7" i="5"/>
  <c r="KA77" i="4" s="1"/>
  <c r="CN7" i="5"/>
  <c r="CV76" i="4" s="1"/>
  <c r="CM7" i="5"/>
  <c r="CV67" i="4" s="1"/>
  <c r="BZ7" i="5"/>
  <c r="MA53" i="4" s="1"/>
  <c r="BY7" i="5"/>
  <c r="LH53" i="4" s="1"/>
  <c r="BX7" i="5"/>
  <c r="BW7" i="5"/>
  <c r="BV7" i="5"/>
  <c r="JC53" i="4" s="1"/>
  <c r="BU7" i="5"/>
  <c r="BT7" i="5"/>
  <c r="LH52" i="4" s="1"/>
  <c r="BS7" i="5"/>
  <c r="BR7" i="5"/>
  <c r="BQ7" i="5"/>
  <c r="BO7" i="5"/>
  <c r="HJ53" i="4" s="1"/>
  <c r="BN7" i="5"/>
  <c r="BM7" i="5"/>
  <c r="BL7" i="5"/>
  <c r="FE53" i="4" s="1"/>
  <c r="BK7" i="5"/>
  <c r="EL53" i="4" s="1"/>
  <c r="BJ7" i="5"/>
  <c r="BI7" i="5"/>
  <c r="BH7" i="5"/>
  <c r="BG7" i="5"/>
  <c r="BF7" i="5"/>
  <c r="BD7" i="5"/>
  <c r="BC7" i="5"/>
  <c r="BB7" i="5"/>
  <c r="BG53" i="4" s="1"/>
  <c r="BA7" i="5"/>
  <c r="AZ7" i="5"/>
  <c r="AY7" i="5"/>
  <c r="CS52" i="4" s="1"/>
  <c r="AX7" i="5"/>
  <c r="AW7" i="5"/>
  <c r="AV7" i="5"/>
  <c r="AN52" i="4" s="1"/>
  <c r="AU7" i="5"/>
  <c r="U52" i="4" s="1"/>
  <c r="AS7" i="5"/>
  <c r="AR7" i="5"/>
  <c r="AQ7" i="5"/>
  <c r="FX32" i="4" s="1"/>
  <c r="AP7" i="5"/>
  <c r="FE32" i="4" s="1"/>
  <c r="AO7" i="5"/>
  <c r="AN7" i="5"/>
  <c r="AM7" i="5"/>
  <c r="AL7" i="5"/>
  <c r="AK7" i="5"/>
  <c r="FE31" i="4" s="1"/>
  <c r="AJ7" i="5"/>
  <c r="AH7" i="5"/>
  <c r="AG7" i="5"/>
  <c r="BZ32" i="4" s="1"/>
  <c r="AF7" i="5"/>
  <c r="BG32" i="4" s="1"/>
  <c r="AE7" i="5"/>
  <c r="AD7" i="5"/>
  <c r="AC7" i="5"/>
  <c r="AB7" i="5"/>
  <c r="AA7" i="5"/>
  <c r="Z7" i="5"/>
  <c r="Y7" i="5"/>
  <c r="X7" i="5"/>
  <c r="W7" i="5"/>
  <c r="V7" i="5"/>
  <c r="HX10" i="4" s="1"/>
  <c r="U7" i="5"/>
  <c r="LJ8" i="4" s="1"/>
  <c r="T7" i="5"/>
  <c r="S7" i="5"/>
  <c r="HX8" i="4" s="1"/>
  <c r="R7" i="5"/>
  <c r="Q7" i="5"/>
  <c r="P7" i="5"/>
  <c r="O7" i="5"/>
  <c r="N7" i="5"/>
  <c r="FJ8" i="4" s="1"/>
  <c r="M7" i="5"/>
  <c r="DU8" i="4" s="1"/>
  <c r="L7" i="5"/>
  <c r="K7" i="5"/>
  <c r="J7" i="5"/>
  <c r="B8" i="4" s="1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D88" i="4"/>
  <c r="C88" i="4"/>
  <c r="MI78" i="4"/>
  <c r="LT78" i="4"/>
  <c r="LE78" i="4"/>
  <c r="KA78" i="4"/>
  <c r="IT78" i="4"/>
  <c r="IE78" i="4"/>
  <c r="HP78" i="4"/>
  <c r="HA78" i="4"/>
  <c r="GL78" i="4"/>
  <c r="BZ78" i="4"/>
  <c r="BK78" i="4"/>
  <c r="AV78" i="4"/>
  <c r="AG78" i="4"/>
  <c r="R78" i="4"/>
  <c r="LE77" i="4"/>
  <c r="KP77" i="4"/>
  <c r="IT77" i="4"/>
  <c r="IE77" i="4"/>
  <c r="HP77" i="4"/>
  <c r="HA77" i="4"/>
  <c r="GL77" i="4"/>
  <c r="BZ77" i="4"/>
  <c r="BK77" i="4"/>
  <c r="AV77" i="4"/>
  <c r="AG77" i="4"/>
  <c r="R77" i="4"/>
  <c r="KO53" i="4"/>
  <c r="JV53" i="4"/>
  <c r="GQ53" i="4"/>
  <c r="FX53" i="4"/>
  <c r="CS53" i="4"/>
  <c r="BZ53" i="4"/>
  <c r="AN53" i="4"/>
  <c r="U53" i="4"/>
  <c r="MA52" i="4"/>
  <c r="KO52" i="4"/>
  <c r="JV52" i="4"/>
  <c r="JC52" i="4"/>
  <c r="HJ52" i="4"/>
  <c r="GQ52" i="4"/>
  <c r="FX52" i="4"/>
  <c r="FE52" i="4"/>
  <c r="EL52" i="4"/>
  <c r="BZ52" i="4"/>
  <c r="BG52" i="4"/>
  <c r="LH32" i="4"/>
  <c r="KO32" i="4"/>
  <c r="HJ32" i="4"/>
  <c r="GQ32" i="4"/>
  <c r="EL32" i="4"/>
  <c r="CS32" i="4"/>
  <c r="AN32" i="4"/>
  <c r="U32" i="4"/>
  <c r="MA31" i="4"/>
  <c r="LH31" i="4"/>
  <c r="KO31" i="4"/>
  <c r="JV31" i="4"/>
  <c r="JC31" i="4"/>
  <c r="HJ31" i="4"/>
  <c r="GQ31" i="4"/>
  <c r="FX31" i="4"/>
  <c r="EL31" i="4"/>
  <c r="CS31" i="4"/>
  <c r="BZ31" i="4"/>
  <c r="BG31" i="4"/>
  <c r="AN31" i="4"/>
  <c r="U31" i="4"/>
  <c r="LJ10" i="4"/>
  <c r="JQ10" i="4"/>
  <c r="DU10" i="4"/>
  <c r="CF10" i="4"/>
  <c r="B10" i="4"/>
  <c r="JQ8" i="4"/>
  <c r="CF8" i="4"/>
  <c r="AQ8" i="4"/>
  <c r="B6" i="4"/>
  <c r="MA30" i="4" l="1"/>
  <c r="IT76" i="4"/>
  <c r="CS51" i="4"/>
  <c r="HJ30" i="4"/>
  <c r="CS30" i="4"/>
  <c r="BZ76" i="4"/>
  <c r="MA51" i="4"/>
  <c r="MI76" i="4"/>
  <c r="HJ51" i="4"/>
  <c r="B11" i="5"/>
  <c r="C11" i="5"/>
  <c r="D11" i="5"/>
  <c r="E11" i="5"/>
  <c r="KA76" i="4" l="1"/>
  <c r="GL76" i="4"/>
  <c r="U51" i="4"/>
  <c r="EL30" i="4"/>
  <c r="U30" i="4"/>
  <c r="R76" i="4"/>
  <c r="JC51" i="4"/>
  <c r="EL51" i="4"/>
  <c r="JC30" i="4"/>
  <c r="LT76" i="4"/>
  <c r="GQ51" i="4"/>
  <c r="LH30" i="4"/>
  <c r="IE76" i="4"/>
  <c r="BZ51" i="4"/>
  <c r="GQ30" i="4"/>
  <c r="BZ30" i="4"/>
  <c r="BK76" i="4"/>
  <c r="LH51" i="4"/>
  <c r="BG30" i="4"/>
  <c r="AV76" i="4"/>
  <c r="KO51" i="4"/>
  <c r="LE76" i="4"/>
  <c r="FX51" i="4"/>
  <c r="KO30" i="4"/>
  <c r="HP76" i="4"/>
  <c r="BG51" i="4"/>
  <c r="FX30" i="4"/>
  <c r="AN51" i="4"/>
  <c r="AN30" i="4"/>
  <c r="AG76" i="4"/>
  <c r="JV51" i="4"/>
  <c r="KP76" i="4"/>
  <c r="FE51" i="4"/>
  <c r="JV30" i="4"/>
  <c r="HA76" i="4"/>
  <c r="FE30" i="4"/>
</calcChain>
</file>

<file path=xl/sharedStrings.xml><?xml version="1.0" encoding="utf-8"?>
<sst xmlns="http://schemas.openxmlformats.org/spreadsheetml/2006/main" count="278" uniqueCount="138">
  <si>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</si>
  <si>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</si>
  <si>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</si>
  <si>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</si>
  <si>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</si>
  <si>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</si>
  <si>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</si>
  <si>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</si>
  <si>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</si>
  <si>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</si>
  <si>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</si>
  <si>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</si>
  <si>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</si>
  <si>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</si>
  <si>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</si>
  <si>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</si>
  <si>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</si>
  <si>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</si>
  <si>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</si>
  <si>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</si>
  <si>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</si>
  <si>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</si>
  <si>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</si>
  <si>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</si>
  <si>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</si>
  <si>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</si>
  <si>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</si>
  <si>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</si>
  <si>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</si>
  <si>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</si>
  <si>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</si>
  <si>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</si>
  <si>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</si>
  <si>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</si>
  <si>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</si>
  <si>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</si>
  <si>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</si>
  <si>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</si>
  <si>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</si>
  <si>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</si>
  <si>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</si>
  <si>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</si>
  <si>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</si>
  <si>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</si>
  <si>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</si>
  <si>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</si>
  <si>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</si>
  <si>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</si>
  <si>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</si>
  <si>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</si>
  <si>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</si>
  <si>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</si>
  <si>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</si>
  <si>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</si>
  <si>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</si>
  <si>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</si>
  <si>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</si>
  <si>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</si>
  <si>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</si>
  <si>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</si>
  <si>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</si>
  <si>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</si>
  <si>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</si>
  <si>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</si>
  <si>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</si>
  <si>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</si>
  <si>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</si>
  <si>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</si>
  <si>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</si>
  <si>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</si>
  <si>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</si>
  <si>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</si>
  <si>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</si>
  <si>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</si>
  <si>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</si>
  <si>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</si>
  <si>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</si>
  <si>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</si>
  <si>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</si>
  <si>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</si>
  <si>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</si>
  <si>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</si>
  <si>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</si>
  <si>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</si>
  <si>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</si>
  <si>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</si>
  <si>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</si>
  <si>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</si>
  <si>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</si>
  <si>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</si>
  <si>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</si>
  <si>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</si>
  <si>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</si>
  <si>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</si>
  <si>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</si>
  <si>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</si>
  <si>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</si>
  <si>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</si>
  <si>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</si>
  <si>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</si>
  <si>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</si>
  <si>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</si>
  <si>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</si>
  <si>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当該値(N-1)</t>
    <phoneticPr fontId="5"/>
  </si>
  <si>
    <t>当該値(N-2)</t>
    <phoneticPr fontId="5"/>
  </si>
  <si>
    <t>当該値(N-1)</t>
    <phoneticPr fontId="5"/>
  </si>
  <si>
    <t>当該値(N)</t>
    <phoneticPr fontId="5"/>
  </si>
  <si>
    <t>当該値(N-2)</t>
    <phoneticPr fontId="5"/>
  </si>
  <si>
    <t>当該値(N-3)</t>
    <phoneticPr fontId="5"/>
  </si>
  <si>
    <t>当該値(N-1)</t>
    <phoneticPr fontId="5"/>
  </si>
  <si>
    <t>当該値(N-4)</t>
    <phoneticPr fontId="5"/>
  </si>
  <si>
    <t>当該値(N-2)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</si>
  <si>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</si>
  <si>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</si>
  <si>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</si>
  <si>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</si>
  <si>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</si>
  <si>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愛媛県　松山市</t>
  </si>
  <si>
    <t>高架下駐車場（小坂）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</si>
  <si>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</si>
  <si>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</si>
  <si>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</si>
  <si>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</si>
  <si>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</si>
  <si>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</si>
  <si>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</si>
  <si>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</si>
  <si>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</si>
  <si>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</si>
  <si>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</si>
  <si>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</si>
  <si>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</si>
  <si>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</si>
  <si>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</si>
  <si>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他会計からの繰入は必要ない状況であり、収支も安定している。国道高架下を利用した平面駐車場であり、今後大幅な設備投資は見込んでいないが、継続的に維持管理を行っていく。</t>
    <rPh sb="1" eb="4">
      <t>タカイケイ</t>
    </rPh>
    <rPh sb="7" eb="9">
      <t>クリイレ</t>
    </rPh>
    <rPh sb="10" eb="12">
      <t>ヒツヨウ</t>
    </rPh>
    <rPh sb="14" eb="16">
      <t>ジョウキョウ</t>
    </rPh>
    <rPh sb="20" eb="22">
      <t>シュウシ</t>
    </rPh>
    <rPh sb="23" eb="25">
      <t>アンテイ</t>
    </rPh>
    <rPh sb="30" eb="35">
      <t>コクドウコウカシタ</t>
    </rPh>
    <rPh sb="36" eb="38">
      <t>リヨウ</t>
    </rPh>
    <rPh sb="40" eb="42">
      <t>ヘイメン</t>
    </rPh>
    <rPh sb="42" eb="45">
      <t>チュウシャジョウ</t>
    </rPh>
    <rPh sb="49" eb="51">
      <t>コンゴ</t>
    </rPh>
    <rPh sb="51" eb="53">
      <t>オオハバ</t>
    </rPh>
    <rPh sb="54" eb="56">
      <t>セツビ</t>
    </rPh>
    <rPh sb="56" eb="58">
      <t>トウシ</t>
    </rPh>
    <rPh sb="59" eb="61">
      <t>ミコ</t>
    </rPh>
    <rPh sb="68" eb="71">
      <t>ケイゾクテキ</t>
    </rPh>
    <rPh sb="72" eb="76">
      <t>イジカンリ</t>
    </rPh>
    <rPh sb="77" eb="78">
      <t>オコナ</t>
    </rPh>
    <phoneticPr fontId="5"/>
  </si>
  <si>
    <t>　指定管理者と協力しながら、継続定な利用者の確保及び維持管理に務めていく必要がある。</t>
    <rPh sb="1" eb="6">
      <t>シテイカンリシャ</t>
    </rPh>
    <rPh sb="7" eb="9">
      <t>キョウリョク</t>
    </rPh>
    <rPh sb="14" eb="17">
      <t>ケイゾクテイ</t>
    </rPh>
    <rPh sb="18" eb="21">
      <t>リヨウシャ</t>
    </rPh>
    <rPh sb="22" eb="24">
      <t>カクホ</t>
    </rPh>
    <rPh sb="24" eb="25">
      <t>オヨ</t>
    </rPh>
    <rPh sb="26" eb="30">
      <t>イジカンリ</t>
    </rPh>
    <rPh sb="31" eb="32">
      <t>ツト</t>
    </rPh>
    <rPh sb="36" eb="38">
      <t>ヒツヨウ</t>
    </rPh>
    <phoneticPr fontId="5"/>
  </si>
  <si>
    <t>　平成27年度からの指定管理者による利用料金制の導入により、収支が改善し、安定した運営が行われている。
　今後も指定管理者と協力し、収益確保を継続するための検討をしていく。</t>
    <rPh sb="1" eb="3">
      <t>ヘイセイ</t>
    </rPh>
    <rPh sb="5" eb="7">
      <t>ネンド</t>
    </rPh>
    <rPh sb="10" eb="15">
      <t>シテイカンリシャ</t>
    </rPh>
    <rPh sb="18" eb="23">
      <t>リヨウリョウキンセイ</t>
    </rPh>
    <rPh sb="24" eb="26">
      <t>ドウニュウ</t>
    </rPh>
    <rPh sb="30" eb="32">
      <t>シュウシ</t>
    </rPh>
    <rPh sb="33" eb="35">
      <t>カイゼン</t>
    </rPh>
    <rPh sb="37" eb="39">
      <t>アンテイ</t>
    </rPh>
    <rPh sb="41" eb="43">
      <t>ウンエイ</t>
    </rPh>
    <rPh sb="44" eb="45">
      <t>オコナ</t>
    </rPh>
    <rPh sb="53" eb="55">
      <t>コンゴ</t>
    </rPh>
    <rPh sb="56" eb="61">
      <t>シテイカンリシャ</t>
    </rPh>
    <rPh sb="62" eb="64">
      <t>キョウリョク</t>
    </rPh>
    <rPh sb="66" eb="70">
      <t>シュウエキカクホ</t>
    </rPh>
    <rPh sb="71" eb="73">
      <t>ケイゾク</t>
    </rPh>
    <rPh sb="78" eb="80">
      <t>ケントウ</t>
    </rPh>
    <phoneticPr fontId="5"/>
  </si>
  <si>
    <t>　当駐車場は定期のみの駐車場であり、稼働率は算定していない。
　今後も指定管理者と協力しながら、継続的な利用者の確保に努めていく必要がある。</t>
    <rPh sb="1" eb="5">
      <t>トウチュウシャジョウ</t>
    </rPh>
    <rPh sb="6" eb="8">
      <t>テイキ</t>
    </rPh>
    <rPh sb="11" eb="14">
      <t>チュウシャジョウ</t>
    </rPh>
    <rPh sb="18" eb="21">
      <t>カドウリツ</t>
    </rPh>
    <rPh sb="22" eb="24">
      <t>サンテイ</t>
    </rPh>
    <rPh sb="32" eb="34">
      <t>コンゴ</t>
    </rPh>
    <rPh sb="35" eb="40">
      <t>シテイカンリシャ</t>
    </rPh>
    <rPh sb="41" eb="43">
      <t>キョウリョク</t>
    </rPh>
    <rPh sb="48" eb="51">
      <t>ケイゾクテキ</t>
    </rPh>
    <rPh sb="52" eb="55">
      <t>リヨウシャ</t>
    </rPh>
    <rPh sb="56" eb="58">
      <t>カクホ</t>
    </rPh>
    <rPh sb="59" eb="60">
      <t>ツト</t>
    </rPh>
    <rPh sb="64" eb="66">
      <t>ヒツヨウ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</si>
</sst>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156.69999999999999</c:v>
                </c:pt>
                <c:pt idx="1">
                  <c:v>154.6</c:v>
                </c:pt>
                <c:pt idx="2">
                  <c:v>157.30000000000001</c:v>
                </c:pt>
                <c:pt idx="3">
                  <c:v>163.6</c:v>
                </c:pt>
                <c:pt idx="4">
                  <c:v>153.9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6F-4653-A576-FB3F58B88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1736.5</c:v>
                </c:pt>
                <c:pt idx="1">
                  <c:v>3200.8</c:v>
                </c:pt>
                <c:pt idx="2">
                  <c:v>274.39999999999998</c:v>
                </c:pt>
                <c:pt idx="3">
                  <c:v>972.8</c:v>
                </c:pt>
                <c:pt idx="4">
                  <c:v>2703.2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6F-4653-A576-FB3F58B88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B8-4CED-B706-753B62918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51.5</c:v>
                </c:pt>
                <c:pt idx="1">
                  <c:v>764.6</c:v>
                </c:pt>
                <c:pt idx="2">
                  <c:v>72.599999999999994</c:v>
                </c:pt>
                <c:pt idx="3">
                  <c:v>50.4</c:v>
                </c:pt>
                <c:pt idx="4">
                  <c:v>32.799999999999997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B8-4CED-B706-753B62918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D3D6-426D-B303-AD3766DC0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D6-426D-B303-AD3766DC0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74E6-429C-AD24-ABD20FFBB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E6-429C-AD24-ABD20FFBB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70-4F2B-A3D1-3B782A917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1.3</c:v>
                </c:pt>
                <c:pt idx="1">
                  <c:v>4.8</c:v>
                </c:pt>
                <c:pt idx="2">
                  <c:v>3.3</c:v>
                </c:pt>
                <c:pt idx="3">
                  <c:v>1.6</c:v>
                </c:pt>
                <c:pt idx="4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70-4F2B-A3D1-3B782A917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50-4D82-8314-484C0DE39F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</c:v>
                </c:pt>
                <c:pt idx="1">
                  <c:v>98</c:v>
                </c:pt>
                <c:pt idx="2">
                  <c:v>13</c:v>
                </c:pt>
                <c:pt idx="3">
                  <c:v>2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50-4D82-8314-484C0DE39F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64-405D-BBD6-9B69F4F7B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159.6</c:v>
                </c:pt>
                <c:pt idx="1">
                  <c:v>128.5</c:v>
                </c:pt>
                <c:pt idx="2">
                  <c:v>138.1</c:v>
                </c:pt>
                <c:pt idx="3">
                  <c:v>152.4</c:v>
                </c:pt>
                <c:pt idx="4">
                  <c:v>149.80000000000001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64-405D-BBD6-9B69F4F7B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36.200000000000003</c:v>
                </c:pt>
                <c:pt idx="1">
                  <c:v>35.299999999999997</c:v>
                </c:pt>
                <c:pt idx="2">
                  <c:v>36.4</c:v>
                </c:pt>
                <c:pt idx="3">
                  <c:v>38.9</c:v>
                </c:pt>
                <c:pt idx="4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47-4FF2-95A9-6A26AF2AF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28.9</c:v>
                </c:pt>
                <c:pt idx="1">
                  <c:v>-56.4</c:v>
                </c:pt>
                <c:pt idx="2">
                  <c:v>16.899999999999999</c:v>
                </c:pt>
                <c:pt idx="3">
                  <c:v>26.4</c:v>
                </c:pt>
                <c:pt idx="4">
                  <c:v>-1.9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47-4FF2-95A9-6A26AF2AF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2282</c:v>
                </c:pt>
                <c:pt idx="1">
                  <c:v>2496</c:v>
                </c:pt>
                <c:pt idx="2">
                  <c:v>2502</c:v>
                </c:pt>
                <c:pt idx="3">
                  <c:v>2541</c:v>
                </c:pt>
                <c:pt idx="4">
                  <c:v>2365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FC-406B-B009-5CBEC253F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8262</c:v>
                </c:pt>
                <c:pt idx="1">
                  <c:v>1059</c:v>
                </c:pt>
                <c:pt idx="2">
                  <c:v>2866</c:v>
                </c:pt>
                <c:pt idx="3">
                  <c:v>4637</c:v>
                </c:pt>
                <c:pt idx="4">
                  <c:v>4223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FC-406B-B009-5CBEC253F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472440" y="10687050"/>
          <a:ext cx="402336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517492" y="10687050"/>
          <a:ext cx="403860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【1,905.8】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【210.9】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【△55.6】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【12,639】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topLeftCell="JR34" zoomScale="70" zoomScaleNormal="70" zoomScaleSheetLayoutView="70" workbookViewId="0">
      <selection activeCell="OU53" sqref="OU53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29" t="s">
        <v>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</row>
    <row r="3" spans="1:382" ht="9.75" customHeight="1" x14ac:dyDescent="0.15">
      <c r="A3" s="2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</row>
    <row r="4" spans="1:382" ht="9.75" customHeight="1" x14ac:dyDescent="0.15">
      <c r="A4" s="2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29"/>
      <c r="IW4" s="129"/>
      <c r="IX4" s="129"/>
      <c r="IY4" s="129"/>
      <c r="IZ4" s="129"/>
      <c r="JA4" s="129"/>
      <c r="JB4" s="129"/>
      <c r="JC4" s="129"/>
      <c r="JD4" s="129"/>
      <c r="JE4" s="129"/>
      <c r="JF4" s="129"/>
      <c r="JG4" s="129"/>
      <c r="JH4" s="129"/>
      <c r="JI4" s="129"/>
      <c r="JJ4" s="129"/>
      <c r="JK4" s="129"/>
      <c r="JL4" s="129"/>
      <c r="JM4" s="129"/>
      <c r="JN4" s="129"/>
      <c r="JO4" s="129"/>
      <c r="JP4" s="129"/>
      <c r="JQ4" s="129"/>
      <c r="JR4" s="129"/>
      <c r="JS4" s="129"/>
      <c r="JT4" s="129"/>
      <c r="JU4" s="129"/>
      <c r="JV4" s="129"/>
      <c r="JW4" s="129"/>
      <c r="JX4" s="129"/>
      <c r="JY4" s="129"/>
      <c r="JZ4" s="129"/>
      <c r="KA4" s="129"/>
      <c r="KB4" s="129"/>
      <c r="KC4" s="129"/>
      <c r="KD4" s="129"/>
      <c r="KE4" s="129"/>
      <c r="KF4" s="129"/>
      <c r="KG4" s="129"/>
      <c r="KH4" s="129"/>
      <c r="KI4" s="129"/>
      <c r="KJ4" s="129"/>
      <c r="KK4" s="129"/>
      <c r="KL4" s="129"/>
      <c r="KM4" s="129"/>
      <c r="KN4" s="129"/>
      <c r="KO4" s="129"/>
      <c r="KP4" s="129"/>
      <c r="KQ4" s="129"/>
      <c r="KR4" s="129"/>
      <c r="KS4" s="129"/>
      <c r="KT4" s="129"/>
      <c r="KU4" s="129"/>
      <c r="KV4" s="129"/>
      <c r="KW4" s="129"/>
      <c r="KX4" s="129"/>
      <c r="KY4" s="129"/>
      <c r="KZ4" s="129"/>
      <c r="LA4" s="129"/>
      <c r="LB4" s="129"/>
      <c r="LC4" s="129"/>
      <c r="LD4" s="129"/>
      <c r="LE4" s="129"/>
      <c r="LF4" s="129"/>
      <c r="LG4" s="129"/>
      <c r="LH4" s="129"/>
      <c r="LI4" s="129"/>
      <c r="LJ4" s="129"/>
      <c r="LK4" s="129"/>
      <c r="LL4" s="129"/>
      <c r="LM4" s="129"/>
      <c r="LN4" s="129"/>
      <c r="LO4" s="129"/>
      <c r="LP4" s="129"/>
      <c r="LQ4" s="129"/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129"/>
      <c r="MN4" s="129"/>
      <c r="MO4" s="129"/>
      <c r="MP4" s="129"/>
      <c r="MQ4" s="129"/>
      <c r="MR4" s="129"/>
      <c r="MS4" s="129"/>
      <c r="MT4" s="129"/>
      <c r="MU4" s="129"/>
      <c r="MV4" s="129"/>
      <c r="MW4" s="129"/>
      <c r="MX4" s="129"/>
      <c r="MY4" s="129"/>
      <c r="MZ4" s="129"/>
      <c r="NA4" s="129"/>
      <c r="NB4" s="129"/>
      <c r="NC4" s="129"/>
      <c r="ND4" s="129"/>
      <c r="NE4" s="129"/>
      <c r="NF4" s="129"/>
      <c r="NG4" s="129"/>
      <c r="NH4" s="129"/>
      <c r="NI4" s="129"/>
      <c r="NJ4" s="129"/>
      <c r="NK4" s="129"/>
      <c r="NL4" s="129"/>
      <c r="NM4" s="129"/>
      <c r="NN4" s="129"/>
      <c r="NO4" s="129"/>
      <c r="NP4" s="129"/>
      <c r="NQ4" s="129"/>
      <c r="NR4" s="129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0" t="str">
        <f>データ!H6&amp;"　"&amp;データ!I6</f>
        <v>愛媛県松山市　高架下駐車場（小坂）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19" t="s">
        <v>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1"/>
      <c r="AQ7" s="119" t="s">
        <v>2</v>
      </c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1"/>
      <c r="CF7" s="119" t="s">
        <v>3</v>
      </c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1"/>
      <c r="DU7" s="131" t="s">
        <v>4</v>
      </c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22" t="s">
        <v>5</v>
      </c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2" t="s">
        <v>6</v>
      </c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  <c r="IZ7" s="122"/>
      <c r="JA7" s="122"/>
      <c r="JB7" s="122"/>
      <c r="JC7" s="122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 t="s">
        <v>7</v>
      </c>
      <c r="JR7" s="122"/>
      <c r="JS7" s="122"/>
      <c r="JT7" s="122"/>
      <c r="JU7" s="122"/>
      <c r="JV7" s="122"/>
      <c r="JW7" s="122"/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 t="s">
        <v>8</v>
      </c>
      <c r="LK7" s="122"/>
      <c r="LL7" s="122"/>
      <c r="LM7" s="122"/>
      <c r="LN7" s="122"/>
      <c r="LO7" s="122"/>
      <c r="LP7" s="122"/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3"/>
      <c r="ND7" s="132" t="s">
        <v>9</v>
      </c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4"/>
    </row>
    <row r="8" spans="1:382" ht="18.75" customHeight="1" x14ac:dyDescent="0.15">
      <c r="A8" s="2"/>
      <c r="B8" s="113" t="str">
        <f>データ!J7</f>
        <v>法非適用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5"/>
      <c r="AQ8" s="113" t="str">
        <f>データ!K7</f>
        <v>駐車場整備事業</v>
      </c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5"/>
      <c r="CF8" s="113" t="str">
        <f>データ!L7</f>
        <v>-</v>
      </c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5"/>
      <c r="DU8" s="100" t="str">
        <f>データ!M7</f>
        <v>Ａ３Ｂ２</v>
      </c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 t="str">
        <f>データ!N7</f>
        <v>非設置</v>
      </c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0" t="str">
        <f>データ!S7</f>
        <v>無</v>
      </c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 t="str">
        <f>データ!T7</f>
        <v>無</v>
      </c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16">
        <f>データ!U7</f>
        <v>1590</v>
      </c>
      <c r="LK8" s="116"/>
      <c r="LL8" s="116"/>
      <c r="LM8" s="116"/>
      <c r="LN8" s="116"/>
      <c r="LO8" s="116"/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3"/>
      <c r="ND8" s="127" t="s">
        <v>10</v>
      </c>
      <c r="NE8" s="128"/>
      <c r="NF8" s="117" t="s">
        <v>11</v>
      </c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8"/>
    </row>
    <row r="9" spans="1:382" ht="18.75" customHeight="1" x14ac:dyDescent="0.15">
      <c r="A9" s="2"/>
      <c r="B9" s="119" t="s">
        <v>12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1"/>
      <c r="AQ9" s="119" t="s">
        <v>13</v>
      </c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1"/>
      <c r="CF9" s="119" t="s">
        <v>14</v>
      </c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1"/>
      <c r="DU9" s="122" t="s">
        <v>15</v>
      </c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2" t="s">
        <v>16</v>
      </c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 t="s">
        <v>17</v>
      </c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 t="s">
        <v>18</v>
      </c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3"/>
      <c r="ND9" s="123" t="s">
        <v>19</v>
      </c>
      <c r="NE9" s="124"/>
      <c r="NF9" s="125" t="s">
        <v>20</v>
      </c>
      <c r="NG9" s="125"/>
      <c r="NH9" s="125"/>
      <c r="NI9" s="125"/>
      <c r="NJ9" s="125"/>
      <c r="NK9" s="125"/>
      <c r="NL9" s="125"/>
      <c r="NM9" s="125"/>
      <c r="NN9" s="125"/>
      <c r="NO9" s="125"/>
      <c r="NP9" s="125"/>
      <c r="NQ9" s="126"/>
    </row>
    <row r="10" spans="1:382" ht="18.75" customHeight="1" x14ac:dyDescent="0.15">
      <c r="A10" s="2"/>
      <c r="B10" s="107" t="str">
        <f>データ!O7</f>
        <v>該当数値なし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9"/>
      <c r="AQ10" s="110" t="s">
        <v>125</v>
      </c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2"/>
      <c r="CF10" s="113" t="str">
        <f>データ!Q7</f>
        <v>広場式</v>
      </c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5"/>
      <c r="DU10" s="116">
        <f>データ!R7</f>
        <v>39</v>
      </c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6">
        <f>データ!V7</f>
        <v>60</v>
      </c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>
        <f>データ!W7</f>
        <v>0</v>
      </c>
      <c r="JR10" s="116"/>
      <c r="JS10" s="116"/>
      <c r="JT10" s="116"/>
      <c r="JU10" s="116"/>
      <c r="JV10" s="116"/>
      <c r="JW10" s="116"/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16"/>
      <c r="KI10" s="116"/>
      <c r="KJ10" s="116"/>
      <c r="KK10" s="116"/>
      <c r="KL10" s="116"/>
      <c r="KM10" s="116"/>
      <c r="KN10" s="116"/>
      <c r="KO10" s="116"/>
      <c r="KP10" s="116"/>
      <c r="KQ10" s="116"/>
      <c r="KR10" s="116"/>
      <c r="KS10" s="116"/>
      <c r="KT10" s="116"/>
      <c r="KU10" s="116"/>
      <c r="KV10" s="116"/>
      <c r="KW10" s="116"/>
      <c r="KX10" s="116"/>
      <c r="KY10" s="116"/>
      <c r="KZ10" s="116"/>
      <c r="LA10" s="116"/>
      <c r="LB10" s="116"/>
      <c r="LC10" s="116"/>
      <c r="LD10" s="116"/>
      <c r="LE10" s="116"/>
      <c r="LF10" s="116"/>
      <c r="LG10" s="116"/>
      <c r="LH10" s="116"/>
      <c r="LI10" s="116"/>
      <c r="LJ10" s="100" t="str">
        <f>データ!X7</f>
        <v>利用料金制</v>
      </c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2"/>
      <c r="ND10" s="101" t="s">
        <v>21</v>
      </c>
      <c r="NE10" s="102"/>
      <c r="NF10" s="103" t="s">
        <v>22</v>
      </c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4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5" t="s">
        <v>23</v>
      </c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70" t="s">
        <v>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1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1"/>
      <c r="NC15" s="2"/>
      <c r="ND15" s="76" t="s">
        <v>136</v>
      </c>
      <c r="NE15" s="77"/>
      <c r="NF15" s="77"/>
      <c r="NG15" s="77"/>
      <c r="NH15" s="77"/>
      <c r="NI15" s="77"/>
      <c r="NJ15" s="77"/>
      <c r="NK15" s="77"/>
      <c r="NL15" s="77"/>
      <c r="NM15" s="77"/>
      <c r="NN15" s="77"/>
      <c r="NO15" s="77"/>
      <c r="NP15" s="77"/>
      <c r="NQ15" s="77"/>
      <c r="NR15" s="78"/>
    </row>
    <row r="16" spans="1:382" ht="13.5" customHeight="1" x14ac:dyDescent="0.15">
      <c r="A16" s="2"/>
      <c r="B16" s="1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3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3"/>
      <c r="NC16" s="2"/>
      <c r="ND16" s="76"/>
      <c r="NE16" s="77"/>
      <c r="NF16" s="77"/>
      <c r="NG16" s="77"/>
      <c r="NH16" s="77"/>
      <c r="NI16" s="77"/>
      <c r="NJ16" s="77"/>
      <c r="NK16" s="77"/>
      <c r="NL16" s="77"/>
      <c r="NM16" s="77"/>
      <c r="NN16" s="77"/>
      <c r="NO16" s="77"/>
      <c r="NP16" s="77"/>
      <c r="NQ16" s="77"/>
      <c r="NR16" s="78"/>
    </row>
    <row r="17" spans="1:382" ht="13.5" customHeight="1" x14ac:dyDescent="0.15">
      <c r="A17" s="2"/>
      <c r="B17" s="1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4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3"/>
      <c r="NC17" s="2"/>
      <c r="ND17" s="76"/>
      <c r="NE17" s="77"/>
      <c r="NF17" s="77"/>
      <c r="NG17" s="77"/>
      <c r="NH17" s="77"/>
      <c r="NI17" s="77"/>
      <c r="NJ17" s="77"/>
      <c r="NK17" s="77"/>
      <c r="NL17" s="77"/>
      <c r="NM17" s="77"/>
      <c r="NN17" s="77"/>
      <c r="NO17" s="77"/>
      <c r="NP17" s="77"/>
      <c r="NQ17" s="77"/>
      <c r="NR17" s="78"/>
    </row>
    <row r="18" spans="1:382" ht="13.5" customHeight="1" x14ac:dyDescent="0.15">
      <c r="A18" s="2"/>
      <c r="B18" s="1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4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3"/>
      <c r="NC18" s="2"/>
      <c r="ND18" s="76"/>
      <c r="NE18" s="77"/>
      <c r="NF18" s="77"/>
      <c r="NG18" s="77"/>
      <c r="NH18" s="77"/>
      <c r="NI18" s="77"/>
      <c r="NJ18" s="77"/>
      <c r="NK18" s="77"/>
      <c r="NL18" s="77"/>
      <c r="NM18" s="77"/>
      <c r="NN18" s="77"/>
      <c r="NO18" s="77"/>
      <c r="NP18" s="77"/>
      <c r="NQ18" s="77"/>
      <c r="NR18" s="78"/>
    </row>
    <row r="19" spans="1:382" ht="13.5" customHeight="1" x14ac:dyDescent="0.15">
      <c r="A19" s="2"/>
      <c r="B19" s="1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3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3"/>
      <c r="NC19" s="2"/>
      <c r="ND19" s="76"/>
      <c r="NE19" s="77"/>
      <c r="NF19" s="77"/>
      <c r="NG19" s="77"/>
      <c r="NH19" s="77"/>
      <c r="NI19" s="77"/>
      <c r="NJ19" s="77"/>
      <c r="NK19" s="77"/>
      <c r="NL19" s="77"/>
      <c r="NM19" s="77"/>
      <c r="NN19" s="77"/>
      <c r="NO19" s="77"/>
      <c r="NP19" s="77"/>
      <c r="NQ19" s="77"/>
      <c r="NR19" s="78"/>
    </row>
    <row r="20" spans="1:382" ht="13.5" customHeight="1" x14ac:dyDescent="0.15">
      <c r="A20" s="2"/>
      <c r="B20" s="1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3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3"/>
      <c r="NC20" s="2"/>
      <c r="ND20" s="76"/>
      <c r="NE20" s="77"/>
      <c r="NF20" s="77"/>
      <c r="NG20" s="77"/>
      <c r="NH20" s="77"/>
      <c r="NI20" s="77"/>
      <c r="NJ20" s="77"/>
      <c r="NK20" s="77"/>
      <c r="NL20" s="77"/>
      <c r="NM20" s="77"/>
      <c r="NN20" s="77"/>
      <c r="NO20" s="77"/>
      <c r="NP20" s="77"/>
      <c r="NQ20" s="77"/>
      <c r="NR20" s="78"/>
    </row>
    <row r="21" spans="1:382" ht="13.5" customHeight="1" x14ac:dyDescent="0.15">
      <c r="A21" s="2"/>
      <c r="B21" s="1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3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3"/>
      <c r="NC21" s="2"/>
      <c r="ND21" s="76"/>
      <c r="NE21" s="77"/>
      <c r="NF21" s="77"/>
      <c r="NG21" s="77"/>
      <c r="NH21" s="77"/>
      <c r="NI21" s="77"/>
      <c r="NJ21" s="77"/>
      <c r="NK21" s="77"/>
      <c r="NL21" s="77"/>
      <c r="NM21" s="77"/>
      <c r="NN21" s="77"/>
      <c r="NO21" s="77"/>
      <c r="NP21" s="77"/>
      <c r="NQ21" s="77"/>
      <c r="NR21" s="78"/>
    </row>
    <row r="22" spans="1:382" ht="13.5" customHeight="1" x14ac:dyDescent="0.15">
      <c r="A22" s="2"/>
      <c r="B22" s="1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3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3"/>
      <c r="NC22" s="2"/>
      <c r="ND22" s="76"/>
      <c r="NE22" s="77"/>
      <c r="NF22" s="77"/>
      <c r="NG22" s="77"/>
      <c r="NH22" s="77"/>
      <c r="NI22" s="77"/>
      <c r="NJ22" s="77"/>
      <c r="NK22" s="77"/>
      <c r="NL22" s="77"/>
      <c r="NM22" s="77"/>
      <c r="NN22" s="77"/>
      <c r="NO22" s="77"/>
      <c r="NP22" s="77"/>
      <c r="NQ22" s="77"/>
      <c r="NR22" s="78"/>
    </row>
    <row r="23" spans="1:382" ht="13.5" customHeight="1" x14ac:dyDescent="0.15">
      <c r="A23" s="2"/>
      <c r="B23" s="1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3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3"/>
      <c r="NC23" s="2"/>
      <c r="ND23" s="76"/>
      <c r="NE23" s="77"/>
      <c r="NF23" s="77"/>
      <c r="NG23" s="77"/>
      <c r="NH23" s="77"/>
      <c r="NI23" s="77"/>
      <c r="NJ23" s="77"/>
      <c r="NK23" s="77"/>
      <c r="NL23" s="77"/>
      <c r="NM23" s="77"/>
      <c r="NN23" s="77"/>
      <c r="NO23" s="77"/>
      <c r="NP23" s="77"/>
      <c r="NQ23" s="77"/>
      <c r="NR23" s="78"/>
    </row>
    <row r="24" spans="1:382" ht="13.5" customHeight="1" x14ac:dyDescent="0.15">
      <c r="A24" s="2"/>
      <c r="B24" s="1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3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3"/>
      <c r="NC24" s="2"/>
      <c r="ND24" s="76"/>
      <c r="NE24" s="77"/>
      <c r="NF24" s="77"/>
      <c r="NG24" s="77"/>
      <c r="NH24" s="77"/>
      <c r="NI24" s="77"/>
      <c r="NJ24" s="77"/>
      <c r="NK24" s="77"/>
      <c r="NL24" s="77"/>
      <c r="NM24" s="77"/>
      <c r="NN24" s="77"/>
      <c r="NO24" s="77"/>
      <c r="NP24" s="77"/>
      <c r="NQ24" s="77"/>
      <c r="NR24" s="78"/>
    </row>
    <row r="25" spans="1:382" ht="13.5" customHeight="1" x14ac:dyDescent="0.15">
      <c r="A25" s="2"/>
      <c r="B25" s="1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3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3"/>
      <c r="NC25" s="2"/>
      <c r="ND25" s="76"/>
      <c r="NE25" s="77"/>
      <c r="NF25" s="77"/>
      <c r="NG25" s="77"/>
      <c r="NH25" s="77"/>
      <c r="NI25" s="77"/>
      <c r="NJ25" s="77"/>
      <c r="NK25" s="77"/>
      <c r="NL25" s="77"/>
      <c r="NM25" s="77"/>
      <c r="NN25" s="77"/>
      <c r="NO25" s="77"/>
      <c r="NP25" s="77"/>
      <c r="NQ25" s="77"/>
      <c r="NR25" s="78"/>
    </row>
    <row r="26" spans="1:382" ht="13.5" customHeight="1" x14ac:dyDescent="0.15">
      <c r="A26" s="2"/>
      <c r="B26" s="1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3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3"/>
      <c r="NC26" s="2"/>
      <c r="ND26" s="76"/>
      <c r="NE26" s="77"/>
      <c r="NF26" s="77"/>
      <c r="NG26" s="77"/>
      <c r="NH26" s="77"/>
      <c r="NI26" s="77"/>
      <c r="NJ26" s="77"/>
      <c r="NK26" s="77"/>
      <c r="NL26" s="77"/>
      <c r="NM26" s="77"/>
      <c r="NN26" s="77"/>
      <c r="NO26" s="77"/>
      <c r="NP26" s="77"/>
      <c r="NQ26" s="77"/>
      <c r="NR26" s="78"/>
    </row>
    <row r="27" spans="1:382" ht="13.5" customHeight="1" x14ac:dyDescent="0.15">
      <c r="A27" s="2"/>
      <c r="B27" s="1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3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3"/>
      <c r="NC27" s="2"/>
      <c r="ND27" s="76"/>
      <c r="NE27" s="77"/>
      <c r="NF27" s="77"/>
      <c r="NG27" s="77"/>
      <c r="NH27" s="77"/>
      <c r="NI27" s="77"/>
      <c r="NJ27" s="77"/>
      <c r="NK27" s="77"/>
      <c r="NL27" s="77"/>
      <c r="NM27" s="77"/>
      <c r="NN27" s="77"/>
      <c r="NO27" s="77"/>
      <c r="NP27" s="77"/>
      <c r="NQ27" s="77"/>
      <c r="NR27" s="78"/>
    </row>
    <row r="28" spans="1:382" ht="13.5" customHeight="1" x14ac:dyDescent="0.15">
      <c r="A28" s="2"/>
      <c r="B28" s="1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3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3"/>
      <c r="NC28" s="2"/>
      <c r="ND28" s="76"/>
      <c r="NE28" s="77"/>
      <c r="NF28" s="77"/>
      <c r="NG28" s="77"/>
      <c r="NH28" s="77"/>
      <c r="NI28" s="77"/>
      <c r="NJ28" s="77"/>
      <c r="NK28" s="77"/>
      <c r="NL28" s="77"/>
      <c r="NM28" s="77"/>
      <c r="NN28" s="77"/>
      <c r="NO28" s="77"/>
      <c r="NP28" s="77"/>
      <c r="NQ28" s="77"/>
      <c r="NR28" s="78"/>
    </row>
    <row r="29" spans="1:382" ht="13.5" customHeight="1" x14ac:dyDescent="0.15">
      <c r="A29" s="2"/>
      <c r="B29" s="12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3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3"/>
      <c r="NC29" s="2"/>
      <c r="ND29" s="76"/>
      <c r="NE29" s="77"/>
      <c r="NF29" s="77"/>
      <c r="NG29" s="77"/>
      <c r="NH29" s="77"/>
      <c r="NI29" s="77"/>
      <c r="NJ29" s="77"/>
      <c r="NK29" s="77"/>
      <c r="NL29" s="77"/>
      <c r="NM29" s="77"/>
      <c r="NN29" s="77"/>
      <c r="NO29" s="77"/>
      <c r="NP29" s="77"/>
      <c r="NQ29" s="77"/>
      <c r="NR29" s="78"/>
    </row>
    <row r="30" spans="1:382" ht="13.5" customHeight="1" x14ac:dyDescent="0.15">
      <c r="A30" s="2"/>
      <c r="B30" s="12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5"/>
      <c r="S30" s="15"/>
      <c r="T30" s="15"/>
      <c r="U30" s="99" t="str">
        <f>データ!$B$11</f>
        <v>R01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R02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R03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R04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R05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2"/>
      <c r="EB30" s="2"/>
      <c r="EC30" s="2"/>
      <c r="ED30" s="2"/>
      <c r="EE30" s="2"/>
      <c r="EF30" s="2"/>
      <c r="EG30" s="2"/>
      <c r="EH30" s="2"/>
      <c r="EI30" s="15"/>
      <c r="EJ30" s="15"/>
      <c r="EK30" s="15"/>
      <c r="EL30" s="99" t="str">
        <f>データ!$B$11</f>
        <v>R01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R02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R03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R04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R05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5"/>
      <c r="ID30" s="15"/>
      <c r="IE30" s="15"/>
      <c r="IF30" s="15"/>
      <c r="IG30" s="15"/>
      <c r="IH30" s="15"/>
      <c r="II30" s="15"/>
      <c r="IJ30" s="16"/>
      <c r="IK30" s="15"/>
      <c r="IL30" s="15"/>
      <c r="IM30" s="15"/>
      <c r="IN30" s="15"/>
      <c r="IO30" s="15"/>
      <c r="IP30" s="15"/>
      <c r="IQ30" s="15"/>
      <c r="IR30" s="2"/>
      <c r="IS30" s="2"/>
      <c r="IT30" s="2"/>
      <c r="IU30" s="2"/>
      <c r="IV30" s="2"/>
      <c r="IW30" s="2"/>
      <c r="IX30" s="2"/>
      <c r="IY30" s="2"/>
      <c r="IZ30" s="15"/>
      <c r="JA30" s="15"/>
      <c r="JB30" s="15"/>
      <c r="JC30" s="99" t="str">
        <f>データ!$B$11</f>
        <v>R01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R02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R03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R04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R05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3"/>
      <c r="NC30" s="2"/>
      <c r="ND30" s="76"/>
      <c r="NE30" s="77"/>
      <c r="NF30" s="77"/>
      <c r="NG30" s="77"/>
      <c r="NH30" s="77"/>
      <c r="NI30" s="77"/>
      <c r="NJ30" s="77"/>
      <c r="NK30" s="77"/>
      <c r="NL30" s="77"/>
      <c r="NM30" s="77"/>
      <c r="NN30" s="77"/>
      <c r="NO30" s="77"/>
      <c r="NP30" s="77"/>
      <c r="NQ30" s="77"/>
      <c r="NR30" s="78"/>
    </row>
    <row r="31" spans="1:382" ht="13.5" customHeight="1" x14ac:dyDescent="0.15">
      <c r="A31" s="2"/>
      <c r="B31" s="12"/>
      <c r="C31" s="2"/>
      <c r="D31" s="2"/>
      <c r="E31" s="2"/>
      <c r="F31" s="2"/>
      <c r="I31" s="17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156.69999999999999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154.6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157.30000000000001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163.6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153.9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0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0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0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9"/>
      <c r="ID31" s="19"/>
      <c r="IE31" s="19"/>
      <c r="IF31" s="19"/>
      <c r="IG31" s="19"/>
      <c r="IH31" s="19"/>
      <c r="II31" s="19"/>
      <c r="IJ31" s="20"/>
      <c r="IK31" s="19"/>
      <c r="IL31" s="19"/>
      <c r="IM31" s="19"/>
      <c r="IN31" s="19"/>
      <c r="IO31" s="19"/>
      <c r="IP31" s="19"/>
      <c r="IQ31" s="19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0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0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0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0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0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3"/>
      <c r="NC31" s="2"/>
      <c r="ND31" s="73" t="s">
        <v>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15">
      <c r="A32" s="2"/>
      <c r="B32" s="12"/>
      <c r="C32" s="2"/>
      <c r="D32" s="2"/>
      <c r="E32" s="2"/>
      <c r="F32" s="2"/>
      <c r="G32" s="2"/>
      <c r="H32" s="2"/>
      <c r="I32" s="17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1736.5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3200.8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274.39999999999998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972.8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2703.2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1.3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4.8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3.3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1.6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1.5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9"/>
      <c r="ID32" s="19"/>
      <c r="IE32" s="19"/>
      <c r="IF32" s="19"/>
      <c r="IG32" s="19"/>
      <c r="IH32" s="19"/>
      <c r="II32" s="19"/>
      <c r="IJ32" s="20"/>
      <c r="IK32" s="19"/>
      <c r="IL32" s="19"/>
      <c r="IM32" s="19"/>
      <c r="IN32" s="19"/>
      <c r="IO32" s="19"/>
      <c r="IP32" s="19"/>
      <c r="IQ32" s="19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159.6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128.5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138.1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152.4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149.80000000000001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3"/>
      <c r="NC32" s="2"/>
      <c r="ND32" s="76" t="s">
        <v>134</v>
      </c>
      <c r="NE32" s="77"/>
      <c r="NF32" s="77"/>
      <c r="NG32" s="77"/>
      <c r="NH32" s="77"/>
      <c r="NI32" s="77"/>
      <c r="NJ32" s="77"/>
      <c r="NK32" s="77"/>
      <c r="NL32" s="77"/>
      <c r="NM32" s="77"/>
      <c r="NN32" s="77"/>
      <c r="NO32" s="77"/>
      <c r="NP32" s="77"/>
      <c r="NQ32" s="77"/>
      <c r="NR32" s="78"/>
    </row>
    <row r="33" spans="1:382" ht="13.5" customHeight="1" x14ac:dyDescent="0.15">
      <c r="A33" s="2"/>
      <c r="B33" s="1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3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3"/>
      <c r="NC33" s="2"/>
      <c r="ND33" s="76"/>
      <c r="NE33" s="77"/>
      <c r="NF33" s="77"/>
      <c r="NG33" s="77"/>
      <c r="NH33" s="77"/>
      <c r="NI33" s="77"/>
      <c r="NJ33" s="77"/>
      <c r="NK33" s="77"/>
      <c r="NL33" s="77"/>
      <c r="NM33" s="77"/>
      <c r="NN33" s="77"/>
      <c r="NO33" s="77"/>
      <c r="NP33" s="77"/>
      <c r="NQ33" s="77"/>
      <c r="NR33" s="78"/>
    </row>
    <row r="34" spans="1:382" ht="13.5" customHeight="1" x14ac:dyDescent="0.15">
      <c r="A34" s="2"/>
      <c r="B34" s="12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4"/>
      <c r="IK34" s="2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4"/>
      <c r="NC34" s="2"/>
      <c r="ND34" s="76"/>
      <c r="NE34" s="77"/>
      <c r="NF34" s="77"/>
      <c r="NG34" s="77"/>
      <c r="NH34" s="77"/>
      <c r="NI34" s="77"/>
      <c r="NJ34" s="77"/>
      <c r="NK34" s="77"/>
      <c r="NL34" s="77"/>
      <c r="NM34" s="77"/>
      <c r="NN34" s="77"/>
      <c r="NO34" s="77"/>
      <c r="NP34" s="77"/>
      <c r="NQ34" s="77"/>
      <c r="NR34" s="78"/>
    </row>
    <row r="35" spans="1:382" ht="13.5" customHeight="1" x14ac:dyDescent="0.15">
      <c r="A35" s="2"/>
      <c r="B35" s="12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4"/>
      <c r="IK35" s="22"/>
      <c r="IL35" s="23"/>
      <c r="IM35" s="23"/>
      <c r="IN35" s="23"/>
      <c r="IO35" s="23"/>
      <c r="IP35" s="23"/>
      <c r="IQ35" s="23"/>
      <c r="IR35" s="23"/>
      <c r="IS35" s="23"/>
      <c r="IT35" s="23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  <c r="KH35" s="23"/>
      <c r="KI35" s="23"/>
      <c r="KJ35" s="23"/>
      <c r="KK35" s="23"/>
      <c r="KL35" s="23"/>
      <c r="KM35" s="23"/>
      <c r="KN35" s="23"/>
      <c r="KO35" s="23"/>
      <c r="KP35" s="23"/>
      <c r="KQ35" s="23"/>
      <c r="KR35" s="23"/>
      <c r="KS35" s="23"/>
      <c r="KT35" s="23"/>
      <c r="KU35" s="23"/>
      <c r="KV35" s="23"/>
      <c r="KW35" s="23"/>
      <c r="KX35" s="23"/>
      <c r="KY35" s="23"/>
      <c r="KZ35" s="23"/>
      <c r="LA35" s="23"/>
      <c r="LB35" s="23"/>
      <c r="LC35" s="23"/>
      <c r="LD35" s="23"/>
      <c r="LE35" s="23"/>
      <c r="LF35" s="23"/>
      <c r="LG35" s="23"/>
      <c r="LH35" s="23"/>
      <c r="LI35" s="23"/>
      <c r="LJ35" s="23"/>
      <c r="LK35" s="23"/>
      <c r="LL35" s="23"/>
      <c r="LM35" s="23"/>
      <c r="LN35" s="23"/>
      <c r="LO35" s="23"/>
      <c r="LP35" s="23"/>
      <c r="LQ35" s="23"/>
      <c r="LR35" s="23"/>
      <c r="LS35" s="23"/>
      <c r="LT35" s="23"/>
      <c r="LU35" s="23"/>
      <c r="LV35" s="23"/>
      <c r="LW35" s="23"/>
      <c r="LX35" s="23"/>
      <c r="LY35" s="23"/>
      <c r="LZ35" s="23"/>
      <c r="MA35" s="23"/>
      <c r="MB35" s="23"/>
      <c r="MC35" s="23"/>
      <c r="MD35" s="23"/>
      <c r="ME35" s="23"/>
      <c r="MF35" s="23"/>
      <c r="MG35" s="23"/>
      <c r="MH35" s="23"/>
      <c r="MI35" s="23"/>
      <c r="MJ35" s="23"/>
      <c r="MK35" s="23"/>
      <c r="ML35" s="23"/>
      <c r="MM35" s="23"/>
      <c r="MN35" s="23"/>
      <c r="MO35" s="23"/>
      <c r="MP35" s="23"/>
      <c r="MQ35" s="23"/>
      <c r="MR35" s="23"/>
      <c r="MS35" s="23"/>
      <c r="MT35" s="23"/>
      <c r="MU35" s="23"/>
      <c r="MV35" s="23"/>
      <c r="MW35" s="23"/>
      <c r="MX35" s="23"/>
      <c r="MY35" s="23"/>
      <c r="MZ35" s="23"/>
      <c r="NA35" s="23"/>
      <c r="NB35" s="24"/>
      <c r="NC35" s="2"/>
      <c r="ND35" s="76"/>
      <c r="NE35" s="77"/>
      <c r="NF35" s="77"/>
      <c r="NG35" s="77"/>
      <c r="NH35" s="77"/>
      <c r="NI35" s="77"/>
      <c r="NJ35" s="77"/>
      <c r="NK35" s="77"/>
      <c r="NL35" s="77"/>
      <c r="NM35" s="77"/>
      <c r="NN35" s="77"/>
      <c r="NO35" s="77"/>
      <c r="NP35" s="77"/>
      <c r="NQ35" s="77"/>
      <c r="NR35" s="78"/>
    </row>
    <row r="36" spans="1:382" ht="13.5" customHeight="1" x14ac:dyDescent="0.15">
      <c r="A36" s="2"/>
      <c r="B36" s="12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10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3"/>
      <c r="NC36" s="2"/>
      <c r="ND36" s="76"/>
      <c r="NE36" s="77"/>
      <c r="NF36" s="77"/>
      <c r="NG36" s="77"/>
      <c r="NH36" s="77"/>
      <c r="NI36" s="77"/>
      <c r="NJ36" s="77"/>
      <c r="NK36" s="77"/>
      <c r="NL36" s="77"/>
      <c r="NM36" s="77"/>
      <c r="NN36" s="77"/>
      <c r="NO36" s="77"/>
      <c r="NP36" s="77"/>
      <c r="NQ36" s="77"/>
      <c r="NR36" s="78"/>
    </row>
    <row r="37" spans="1:382" ht="13.5" customHeight="1" x14ac:dyDescent="0.15">
      <c r="A37" s="2"/>
      <c r="B37" s="1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3"/>
      <c r="NC37" s="2"/>
      <c r="ND37" s="76"/>
      <c r="NE37" s="77"/>
      <c r="NF37" s="77"/>
      <c r="NG37" s="77"/>
      <c r="NH37" s="77"/>
      <c r="NI37" s="77"/>
      <c r="NJ37" s="77"/>
      <c r="NK37" s="77"/>
      <c r="NL37" s="77"/>
      <c r="NM37" s="77"/>
      <c r="NN37" s="77"/>
      <c r="NO37" s="77"/>
      <c r="NP37" s="77"/>
      <c r="NQ37" s="77"/>
      <c r="NR37" s="78"/>
    </row>
    <row r="38" spans="1:382" ht="13.5" customHeight="1" x14ac:dyDescent="0.15">
      <c r="A38" s="2"/>
      <c r="B38" s="1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3"/>
      <c r="NC38" s="2"/>
      <c r="ND38" s="76"/>
      <c r="NE38" s="77"/>
      <c r="NF38" s="77"/>
      <c r="NG38" s="77"/>
      <c r="NH38" s="77"/>
      <c r="NI38" s="77"/>
      <c r="NJ38" s="77"/>
      <c r="NK38" s="77"/>
      <c r="NL38" s="77"/>
      <c r="NM38" s="77"/>
      <c r="NN38" s="77"/>
      <c r="NO38" s="77"/>
      <c r="NP38" s="77"/>
      <c r="NQ38" s="77"/>
      <c r="NR38" s="78"/>
    </row>
    <row r="39" spans="1:382" ht="13.5" customHeight="1" x14ac:dyDescent="0.15">
      <c r="A39" s="2"/>
      <c r="B39" s="1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3"/>
      <c r="NC39" s="2"/>
      <c r="ND39" s="76"/>
      <c r="NE39" s="77"/>
      <c r="NF39" s="77"/>
      <c r="NG39" s="77"/>
      <c r="NH39" s="77"/>
      <c r="NI39" s="77"/>
      <c r="NJ39" s="77"/>
      <c r="NK39" s="77"/>
      <c r="NL39" s="77"/>
      <c r="NM39" s="77"/>
      <c r="NN39" s="77"/>
      <c r="NO39" s="77"/>
      <c r="NP39" s="77"/>
      <c r="NQ39" s="77"/>
      <c r="NR39" s="78"/>
    </row>
    <row r="40" spans="1:382" ht="13.5" customHeight="1" x14ac:dyDescent="0.15">
      <c r="A40" s="2"/>
      <c r="B40" s="1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3"/>
      <c r="NC40" s="2"/>
      <c r="ND40" s="76"/>
      <c r="NE40" s="77"/>
      <c r="NF40" s="77"/>
      <c r="NG40" s="77"/>
      <c r="NH40" s="77"/>
      <c r="NI40" s="77"/>
      <c r="NJ40" s="77"/>
      <c r="NK40" s="77"/>
      <c r="NL40" s="77"/>
      <c r="NM40" s="77"/>
      <c r="NN40" s="77"/>
      <c r="NO40" s="77"/>
      <c r="NP40" s="77"/>
      <c r="NQ40" s="77"/>
      <c r="NR40" s="78"/>
    </row>
    <row r="41" spans="1:382" ht="13.5" customHeight="1" x14ac:dyDescent="0.15">
      <c r="A41" s="2"/>
      <c r="B41" s="1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3"/>
      <c r="NC41" s="2"/>
      <c r="ND41" s="76"/>
      <c r="NE41" s="77"/>
      <c r="NF41" s="77"/>
      <c r="NG41" s="77"/>
      <c r="NH41" s="77"/>
      <c r="NI41" s="77"/>
      <c r="NJ41" s="77"/>
      <c r="NK41" s="77"/>
      <c r="NL41" s="77"/>
      <c r="NM41" s="77"/>
      <c r="NN41" s="77"/>
      <c r="NO41" s="77"/>
      <c r="NP41" s="77"/>
      <c r="NQ41" s="77"/>
      <c r="NR41" s="78"/>
    </row>
    <row r="42" spans="1:382" ht="13.5" customHeight="1" x14ac:dyDescent="0.15">
      <c r="A42" s="2"/>
      <c r="B42" s="1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3"/>
      <c r="NC42" s="2"/>
      <c r="ND42" s="76"/>
      <c r="NE42" s="77"/>
      <c r="NF42" s="77"/>
      <c r="NG42" s="77"/>
      <c r="NH42" s="77"/>
      <c r="NI42" s="77"/>
      <c r="NJ42" s="77"/>
      <c r="NK42" s="77"/>
      <c r="NL42" s="77"/>
      <c r="NM42" s="77"/>
      <c r="NN42" s="77"/>
      <c r="NO42" s="77"/>
      <c r="NP42" s="77"/>
      <c r="NQ42" s="77"/>
      <c r="NR42" s="78"/>
    </row>
    <row r="43" spans="1:382" ht="13.5" customHeight="1" x14ac:dyDescent="0.15">
      <c r="A43" s="2"/>
      <c r="B43" s="1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3"/>
      <c r="NC43" s="2"/>
      <c r="ND43" s="76"/>
      <c r="NE43" s="77"/>
      <c r="NF43" s="77"/>
      <c r="NG43" s="77"/>
      <c r="NH43" s="77"/>
      <c r="NI43" s="77"/>
      <c r="NJ43" s="77"/>
      <c r="NK43" s="77"/>
      <c r="NL43" s="77"/>
      <c r="NM43" s="77"/>
      <c r="NN43" s="77"/>
      <c r="NO43" s="77"/>
      <c r="NP43" s="77"/>
      <c r="NQ43" s="77"/>
      <c r="NR43" s="78"/>
    </row>
    <row r="44" spans="1:382" ht="13.5" customHeight="1" x14ac:dyDescent="0.15">
      <c r="A44" s="2"/>
      <c r="B44" s="1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3"/>
      <c r="NC44" s="2"/>
      <c r="ND44" s="76"/>
      <c r="NE44" s="77"/>
      <c r="NF44" s="77"/>
      <c r="NG44" s="77"/>
      <c r="NH44" s="77"/>
      <c r="NI44" s="77"/>
      <c r="NJ44" s="77"/>
      <c r="NK44" s="77"/>
      <c r="NL44" s="77"/>
      <c r="NM44" s="77"/>
      <c r="NN44" s="77"/>
      <c r="NO44" s="77"/>
      <c r="NP44" s="77"/>
      <c r="NQ44" s="77"/>
      <c r="NR44" s="78"/>
    </row>
    <row r="45" spans="1:382" ht="13.5" customHeight="1" x14ac:dyDescent="0.15">
      <c r="A45" s="2"/>
      <c r="B45" s="1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3"/>
      <c r="NC45" s="2"/>
      <c r="ND45" s="76"/>
      <c r="NE45" s="77"/>
      <c r="NF45" s="77"/>
      <c r="NG45" s="77"/>
      <c r="NH45" s="77"/>
      <c r="NI45" s="77"/>
      <c r="NJ45" s="77"/>
      <c r="NK45" s="77"/>
      <c r="NL45" s="77"/>
      <c r="NM45" s="77"/>
      <c r="NN45" s="77"/>
      <c r="NO45" s="77"/>
      <c r="NP45" s="77"/>
      <c r="NQ45" s="77"/>
      <c r="NR45" s="78"/>
    </row>
    <row r="46" spans="1:382" ht="13.5" customHeight="1" x14ac:dyDescent="0.15">
      <c r="A46" s="2"/>
      <c r="B46" s="1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3"/>
      <c r="NC46" s="2"/>
      <c r="ND46" s="76"/>
      <c r="NE46" s="77"/>
      <c r="NF46" s="77"/>
      <c r="NG46" s="77"/>
      <c r="NH46" s="77"/>
      <c r="NI46" s="77"/>
      <c r="NJ46" s="77"/>
      <c r="NK46" s="77"/>
      <c r="NL46" s="77"/>
      <c r="NM46" s="77"/>
      <c r="NN46" s="77"/>
      <c r="NO46" s="77"/>
      <c r="NP46" s="77"/>
      <c r="NQ46" s="77"/>
      <c r="NR46" s="78"/>
    </row>
    <row r="47" spans="1:382" ht="13.5" customHeight="1" x14ac:dyDescent="0.15">
      <c r="A47" s="2"/>
      <c r="B47" s="1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3"/>
      <c r="NC47" s="2"/>
      <c r="ND47" s="76"/>
      <c r="NE47" s="77"/>
      <c r="NF47" s="77"/>
      <c r="NG47" s="77"/>
      <c r="NH47" s="77"/>
      <c r="NI47" s="77"/>
      <c r="NJ47" s="77"/>
      <c r="NK47" s="77"/>
      <c r="NL47" s="77"/>
      <c r="NM47" s="77"/>
      <c r="NN47" s="77"/>
      <c r="NO47" s="77"/>
      <c r="NP47" s="77"/>
      <c r="NQ47" s="77"/>
      <c r="NR47" s="78"/>
    </row>
    <row r="48" spans="1:382" ht="13.5" customHeight="1" x14ac:dyDescent="0.15">
      <c r="A48" s="2"/>
      <c r="B48" s="1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3"/>
      <c r="NC48" s="2"/>
      <c r="ND48" s="73" t="s">
        <v>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15">
      <c r="A49" s="2"/>
      <c r="B49" s="1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3"/>
      <c r="NC49" s="2"/>
      <c r="ND49" s="76" t="s">
        <v>137</v>
      </c>
      <c r="NE49" s="77"/>
      <c r="NF49" s="77"/>
      <c r="NG49" s="77"/>
      <c r="NH49" s="77"/>
      <c r="NI49" s="77"/>
      <c r="NJ49" s="77"/>
      <c r="NK49" s="77"/>
      <c r="NL49" s="77"/>
      <c r="NM49" s="77"/>
      <c r="NN49" s="77"/>
      <c r="NO49" s="77"/>
      <c r="NP49" s="77"/>
      <c r="NQ49" s="77"/>
      <c r="NR49" s="78"/>
    </row>
    <row r="50" spans="1:382" ht="13.5" customHeight="1" x14ac:dyDescent="0.15">
      <c r="A50" s="2"/>
      <c r="B50" s="12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3"/>
      <c r="NC50" s="2"/>
      <c r="ND50" s="76"/>
      <c r="NE50" s="77"/>
      <c r="NF50" s="77"/>
      <c r="NG50" s="77"/>
      <c r="NH50" s="77"/>
      <c r="NI50" s="77"/>
      <c r="NJ50" s="77"/>
      <c r="NK50" s="77"/>
      <c r="NL50" s="77"/>
      <c r="NM50" s="77"/>
      <c r="NN50" s="77"/>
      <c r="NO50" s="77"/>
      <c r="NP50" s="77"/>
      <c r="NQ50" s="77"/>
      <c r="NR50" s="78"/>
    </row>
    <row r="51" spans="1:382" ht="13.5" customHeight="1" x14ac:dyDescent="0.15">
      <c r="A51" s="2"/>
      <c r="B51" s="12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5"/>
      <c r="S51" s="15"/>
      <c r="T51" s="15"/>
      <c r="U51" s="99" t="str">
        <f>データ!$B$11</f>
        <v>R01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R02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R03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R04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R05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2"/>
      <c r="EB51" s="2"/>
      <c r="EC51" s="2"/>
      <c r="ED51" s="2"/>
      <c r="EE51" s="2"/>
      <c r="EF51" s="2"/>
      <c r="EG51" s="2"/>
      <c r="EH51" s="2"/>
      <c r="EI51" s="15"/>
      <c r="EJ51" s="15"/>
      <c r="EK51" s="15"/>
      <c r="EL51" s="99" t="str">
        <f>データ!$B$11</f>
        <v>R01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R02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R03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R04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R05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5"/>
      <c r="ID51" s="15"/>
      <c r="IE51" s="15"/>
      <c r="IF51" s="15"/>
      <c r="IG51" s="15"/>
      <c r="IH51" s="15"/>
      <c r="II51" s="15"/>
      <c r="IJ51" s="15"/>
      <c r="IK51" s="15"/>
      <c r="IL51" s="15"/>
      <c r="IM51" s="15"/>
      <c r="IN51" s="15"/>
      <c r="IO51" s="15"/>
      <c r="IP51" s="15"/>
      <c r="IQ51" s="15"/>
      <c r="IR51" s="2"/>
      <c r="IS51" s="2"/>
      <c r="IT51" s="2"/>
      <c r="IU51" s="2"/>
      <c r="IV51" s="2"/>
      <c r="IW51" s="2"/>
      <c r="IX51" s="2"/>
      <c r="IY51" s="2"/>
      <c r="IZ51" s="15"/>
      <c r="JA51" s="15"/>
      <c r="JB51" s="15"/>
      <c r="JC51" s="99" t="str">
        <f>データ!$B$11</f>
        <v>R01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R02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R03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R04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R05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3"/>
      <c r="NC51" s="2"/>
      <c r="ND51" s="76"/>
      <c r="NE51" s="77"/>
      <c r="NF51" s="77"/>
      <c r="NG51" s="77"/>
      <c r="NH51" s="77"/>
      <c r="NI51" s="77"/>
      <c r="NJ51" s="77"/>
      <c r="NK51" s="77"/>
      <c r="NL51" s="77"/>
      <c r="NM51" s="77"/>
      <c r="NN51" s="77"/>
      <c r="NO51" s="77"/>
      <c r="NP51" s="77"/>
      <c r="NQ51" s="77"/>
      <c r="NR51" s="78"/>
    </row>
    <row r="52" spans="1:382" ht="13.5" customHeight="1" x14ac:dyDescent="0.15">
      <c r="A52" s="2"/>
      <c r="B52" s="12"/>
      <c r="C52" s="2"/>
      <c r="D52" s="2"/>
      <c r="E52" s="2"/>
      <c r="F52" s="2"/>
      <c r="I52" s="17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>
        <f>データ!AU7</f>
        <v>0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0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36.200000000000003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35.299999999999997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36.4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38.9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35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9"/>
      <c r="ID52" s="19"/>
      <c r="IE52" s="19"/>
      <c r="IF52" s="19"/>
      <c r="IG52" s="19"/>
      <c r="IH52" s="19"/>
      <c r="II52" s="19"/>
      <c r="IJ52" s="19"/>
      <c r="IK52" s="19"/>
      <c r="IL52" s="19"/>
      <c r="IM52" s="19"/>
      <c r="IN52" s="19"/>
      <c r="IO52" s="19"/>
      <c r="IP52" s="19"/>
      <c r="IQ52" s="19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2282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2496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2502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2541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2365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3"/>
      <c r="NC52" s="2"/>
      <c r="ND52" s="76"/>
      <c r="NE52" s="77"/>
      <c r="NF52" s="77"/>
      <c r="NG52" s="77"/>
      <c r="NH52" s="77"/>
      <c r="NI52" s="77"/>
      <c r="NJ52" s="77"/>
      <c r="NK52" s="77"/>
      <c r="NL52" s="77"/>
      <c r="NM52" s="77"/>
      <c r="NN52" s="77"/>
      <c r="NO52" s="77"/>
      <c r="NP52" s="77"/>
      <c r="NQ52" s="77"/>
      <c r="NR52" s="78"/>
    </row>
    <row r="53" spans="1:382" ht="13.5" customHeight="1" x14ac:dyDescent="0.15">
      <c r="A53" s="2"/>
      <c r="B53" s="12"/>
      <c r="C53" s="2"/>
      <c r="D53" s="2"/>
      <c r="E53" s="2"/>
      <c r="F53" s="2"/>
      <c r="G53" s="2"/>
      <c r="H53" s="2"/>
      <c r="I53" s="17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4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98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13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2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4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8"/>
      <c r="DM53" s="18"/>
      <c r="DN53" s="18"/>
      <c r="DO53" s="18"/>
      <c r="DP53" s="18"/>
      <c r="DQ53" s="18"/>
      <c r="DR53" s="18"/>
      <c r="DS53" s="18"/>
      <c r="DT53" s="18"/>
      <c r="DU53" s="18"/>
      <c r="DV53" s="18"/>
      <c r="DW53" s="18"/>
      <c r="DX53" s="18"/>
      <c r="DY53" s="18"/>
      <c r="DZ53" s="18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28.9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-56.4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16.899999999999999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26.4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-1.9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9"/>
      <c r="ID53" s="19"/>
      <c r="IE53" s="19"/>
      <c r="IF53" s="19"/>
      <c r="IG53" s="19"/>
      <c r="IH53" s="19"/>
      <c r="II53" s="19"/>
      <c r="IJ53" s="19"/>
      <c r="IK53" s="19"/>
      <c r="IL53" s="19"/>
      <c r="IM53" s="19"/>
      <c r="IN53" s="19"/>
      <c r="IO53" s="19"/>
      <c r="IP53" s="19"/>
      <c r="IQ53" s="19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8262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1059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2866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4637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4223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3"/>
      <c r="NC53" s="2"/>
      <c r="ND53" s="76"/>
      <c r="NE53" s="77"/>
      <c r="NF53" s="77"/>
      <c r="NG53" s="77"/>
      <c r="NH53" s="77"/>
      <c r="NI53" s="77"/>
      <c r="NJ53" s="77"/>
      <c r="NK53" s="77"/>
      <c r="NL53" s="77"/>
      <c r="NM53" s="77"/>
      <c r="NN53" s="77"/>
      <c r="NO53" s="77"/>
      <c r="NP53" s="77"/>
      <c r="NQ53" s="77"/>
      <c r="NR53" s="78"/>
    </row>
    <row r="54" spans="1:382" ht="13.5" customHeight="1" x14ac:dyDescent="0.15">
      <c r="A54" s="2"/>
      <c r="B54" s="1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3"/>
      <c r="NC54" s="2"/>
      <c r="ND54" s="76"/>
      <c r="NE54" s="77"/>
      <c r="NF54" s="77"/>
      <c r="NG54" s="77"/>
      <c r="NH54" s="77"/>
      <c r="NI54" s="77"/>
      <c r="NJ54" s="77"/>
      <c r="NK54" s="77"/>
      <c r="NL54" s="77"/>
      <c r="NM54" s="77"/>
      <c r="NN54" s="77"/>
      <c r="NO54" s="77"/>
      <c r="NP54" s="77"/>
      <c r="NQ54" s="77"/>
      <c r="NR54" s="78"/>
    </row>
    <row r="55" spans="1:382" ht="13.5" customHeight="1" x14ac:dyDescent="0.15">
      <c r="A55" s="2"/>
      <c r="B55" s="12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3"/>
      <c r="NC55" s="2"/>
      <c r="ND55" s="76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8"/>
    </row>
    <row r="56" spans="1:382" ht="13.5" customHeight="1" x14ac:dyDescent="0.15">
      <c r="A56" s="2"/>
      <c r="B56" s="12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3"/>
      <c r="NC56" s="2"/>
      <c r="ND56" s="76"/>
      <c r="NE56" s="77"/>
      <c r="NF56" s="77"/>
      <c r="NG56" s="77"/>
      <c r="NH56" s="77"/>
      <c r="NI56" s="77"/>
      <c r="NJ56" s="77"/>
      <c r="NK56" s="77"/>
      <c r="NL56" s="77"/>
      <c r="NM56" s="77"/>
      <c r="NN56" s="77"/>
      <c r="NO56" s="77"/>
      <c r="NP56" s="77"/>
      <c r="NQ56" s="77"/>
      <c r="NR56" s="78"/>
    </row>
    <row r="57" spans="1:382" ht="13.5" customHeight="1" x14ac:dyDescent="0.15">
      <c r="A57" s="2"/>
      <c r="B57" s="25"/>
      <c r="NB57" s="26"/>
      <c r="NC57" s="2"/>
      <c r="ND57" s="76"/>
      <c r="NE57" s="77"/>
      <c r="NF57" s="77"/>
      <c r="NG57" s="77"/>
      <c r="NH57" s="77"/>
      <c r="NI57" s="77"/>
      <c r="NJ57" s="77"/>
      <c r="NK57" s="77"/>
      <c r="NL57" s="77"/>
      <c r="NM57" s="77"/>
      <c r="NN57" s="77"/>
      <c r="NO57" s="77"/>
      <c r="NP57" s="77"/>
      <c r="NQ57" s="77"/>
      <c r="NR57" s="78"/>
    </row>
    <row r="58" spans="1:382" ht="13.5" customHeight="1" x14ac:dyDescent="0.15">
      <c r="A58" s="2"/>
      <c r="B58" s="12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3"/>
      <c r="NC58" s="2"/>
      <c r="ND58" s="76"/>
      <c r="NE58" s="77"/>
      <c r="NF58" s="77"/>
      <c r="NG58" s="77"/>
      <c r="NH58" s="77"/>
      <c r="NI58" s="77"/>
      <c r="NJ58" s="77"/>
      <c r="NK58" s="77"/>
      <c r="NL58" s="77"/>
      <c r="NM58" s="77"/>
      <c r="NN58" s="77"/>
      <c r="NO58" s="77"/>
      <c r="NP58" s="77"/>
      <c r="NQ58" s="77"/>
      <c r="NR58" s="78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76"/>
      <c r="NE59" s="77"/>
      <c r="NF59" s="77"/>
      <c r="NG59" s="77"/>
      <c r="NH59" s="77"/>
      <c r="NI59" s="77"/>
      <c r="NJ59" s="77"/>
      <c r="NK59" s="77"/>
      <c r="NL59" s="77"/>
      <c r="NM59" s="77"/>
      <c r="NN59" s="77"/>
      <c r="NO59" s="77"/>
      <c r="NP59" s="77"/>
      <c r="NQ59" s="77"/>
      <c r="NR59" s="78"/>
    </row>
    <row r="60" spans="1:382" ht="13.5" customHeight="1" x14ac:dyDescent="0.15">
      <c r="A60" s="13"/>
      <c r="B60" s="8"/>
      <c r="C60" s="9"/>
      <c r="D60" s="9"/>
      <c r="E60" s="9"/>
      <c r="F60" s="9"/>
      <c r="G60" s="9"/>
      <c r="H60" s="70" t="s">
        <v>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1"/>
      <c r="NC60" s="2"/>
      <c r="ND60" s="76"/>
      <c r="NE60" s="77"/>
      <c r="NF60" s="77"/>
      <c r="NG60" s="77"/>
      <c r="NH60" s="77"/>
      <c r="NI60" s="77"/>
      <c r="NJ60" s="77"/>
      <c r="NK60" s="77"/>
      <c r="NL60" s="77"/>
      <c r="NM60" s="77"/>
      <c r="NN60" s="77"/>
      <c r="NO60" s="77"/>
      <c r="NP60" s="77"/>
      <c r="NQ60" s="77"/>
      <c r="NR60" s="78"/>
    </row>
    <row r="61" spans="1:382" ht="13.5" customHeight="1" x14ac:dyDescent="0.15">
      <c r="A61" s="13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1"/>
      <c r="NC61" s="2"/>
      <c r="ND61" s="76"/>
      <c r="NE61" s="77"/>
      <c r="NF61" s="77"/>
      <c r="NG61" s="77"/>
      <c r="NH61" s="77"/>
      <c r="NI61" s="77"/>
      <c r="NJ61" s="77"/>
      <c r="NK61" s="77"/>
      <c r="NL61" s="77"/>
      <c r="NM61" s="77"/>
      <c r="NN61" s="77"/>
      <c r="NO61" s="77"/>
      <c r="NP61" s="77"/>
      <c r="NQ61" s="77"/>
      <c r="NR61" s="78"/>
    </row>
    <row r="62" spans="1:382" ht="13.5" customHeight="1" x14ac:dyDescent="0.15">
      <c r="A62" s="2"/>
      <c r="B62" s="1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3"/>
      <c r="NC62" s="2"/>
      <c r="ND62" s="76"/>
      <c r="NE62" s="77"/>
      <c r="NF62" s="77"/>
      <c r="NG62" s="77"/>
      <c r="NH62" s="77"/>
      <c r="NI62" s="77"/>
      <c r="NJ62" s="77"/>
      <c r="NK62" s="77"/>
      <c r="NL62" s="77"/>
      <c r="NM62" s="77"/>
      <c r="NN62" s="77"/>
      <c r="NO62" s="77"/>
      <c r="NP62" s="77"/>
      <c r="NQ62" s="77"/>
      <c r="NR62" s="78"/>
    </row>
    <row r="63" spans="1:382" ht="13.5" customHeight="1" x14ac:dyDescent="0.15">
      <c r="A63" s="2"/>
      <c r="B63" s="1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3"/>
      <c r="NC63" s="2"/>
      <c r="ND63" s="76"/>
      <c r="NE63" s="77"/>
      <c r="NF63" s="77"/>
      <c r="NG63" s="77"/>
      <c r="NH63" s="77"/>
      <c r="NI63" s="77"/>
      <c r="NJ63" s="77"/>
      <c r="NK63" s="77"/>
      <c r="NL63" s="77"/>
      <c r="NM63" s="77"/>
      <c r="NN63" s="77"/>
      <c r="NO63" s="77"/>
      <c r="NP63" s="77"/>
      <c r="NQ63" s="77"/>
      <c r="NR63" s="78"/>
    </row>
    <row r="64" spans="1:382" ht="13.5" customHeight="1" x14ac:dyDescent="0.15">
      <c r="A64" s="2"/>
      <c r="B64" s="1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3"/>
      <c r="NC64" s="2"/>
      <c r="ND64" s="79"/>
      <c r="NE64" s="80"/>
      <c r="NF64" s="80"/>
      <c r="NG64" s="80"/>
      <c r="NH64" s="80"/>
      <c r="NI64" s="80"/>
      <c r="NJ64" s="80"/>
      <c r="NK64" s="80"/>
      <c r="NL64" s="80"/>
      <c r="NM64" s="80"/>
      <c r="NN64" s="80"/>
      <c r="NO64" s="80"/>
      <c r="NP64" s="80"/>
      <c r="NQ64" s="80"/>
      <c r="NR64" s="81"/>
    </row>
    <row r="65" spans="1:382" ht="13.5" customHeight="1" x14ac:dyDescent="0.15">
      <c r="A65" s="2"/>
      <c r="B65" s="1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3"/>
      <c r="NC65" s="2"/>
      <c r="ND65" s="73" t="s">
        <v>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15">
      <c r="A66" s="2"/>
      <c r="B66" s="1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3"/>
      <c r="NC66" s="2"/>
      <c r="ND66" s="76" t="s">
        <v>135</v>
      </c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8"/>
    </row>
    <row r="67" spans="1:382" ht="13.5" customHeight="1" x14ac:dyDescent="0.15">
      <c r="A67" s="2"/>
      <c r="B67" s="1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2">
        <f>データ!CM7</f>
        <v>0</v>
      </c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3"/>
      <c r="NC67" s="2"/>
      <c r="ND67" s="76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8"/>
    </row>
    <row r="68" spans="1:382" ht="13.5" customHeight="1" x14ac:dyDescent="0.15">
      <c r="A68" s="2"/>
      <c r="B68" s="1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5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3"/>
      <c r="NC68" s="2"/>
      <c r="ND68" s="76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8"/>
    </row>
    <row r="69" spans="1:382" ht="13.5" customHeight="1" x14ac:dyDescent="0.15">
      <c r="A69" s="2"/>
      <c r="B69" s="1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5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3"/>
      <c r="NC69" s="2"/>
      <c r="ND69" s="76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8"/>
    </row>
    <row r="70" spans="1:382" ht="13.5" customHeight="1" x14ac:dyDescent="0.15">
      <c r="A70" s="2"/>
      <c r="B70" s="1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8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9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3"/>
      <c r="NC70" s="2"/>
      <c r="ND70" s="76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8"/>
    </row>
    <row r="71" spans="1:382" ht="13.5" customHeight="1" x14ac:dyDescent="0.15">
      <c r="A71" s="2"/>
      <c r="B71" s="1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3"/>
      <c r="NC71" s="2"/>
      <c r="ND71" s="76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8"/>
    </row>
    <row r="72" spans="1:382" ht="13.5" customHeight="1" x14ac:dyDescent="0.15">
      <c r="A72" s="2"/>
      <c r="B72" s="1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3"/>
      <c r="NC72" s="2"/>
      <c r="ND72" s="76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8"/>
    </row>
    <row r="73" spans="1:382" ht="13.5" customHeight="1" x14ac:dyDescent="0.15">
      <c r="A73" s="2"/>
      <c r="B73" s="1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3"/>
      <c r="NC73" s="2"/>
      <c r="ND73" s="76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8"/>
    </row>
    <row r="74" spans="1:382" ht="13.5" customHeight="1" x14ac:dyDescent="0.15">
      <c r="A74" s="2"/>
      <c r="B74" s="1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76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8"/>
    </row>
    <row r="75" spans="1:382" ht="13.5" customHeight="1" x14ac:dyDescent="0.15">
      <c r="A75" s="2"/>
      <c r="B75" s="12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76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8"/>
    </row>
    <row r="76" spans="1:382" ht="13.5" customHeight="1" x14ac:dyDescent="0.15">
      <c r="A76" s="2"/>
      <c r="B76" s="12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1" t="str">
        <f>データ!$B$11</f>
        <v>R01</v>
      </c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1" t="str">
        <f>データ!$C$11</f>
        <v>R02</v>
      </c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91" t="str">
        <f>データ!$D$11</f>
        <v>R03</v>
      </c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3"/>
      <c r="BK76" s="91" t="str">
        <f>データ!$E$11</f>
        <v>R04</v>
      </c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3"/>
      <c r="BZ76" s="91" t="str">
        <f>データ!$F$11</f>
        <v>R05</v>
      </c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3"/>
      <c r="CO76" s="2"/>
      <c r="CP76" s="2"/>
      <c r="CQ76" s="2"/>
      <c r="CR76" s="2"/>
      <c r="CS76" s="2"/>
      <c r="CT76" s="2"/>
      <c r="CU76" s="2"/>
      <c r="CV76" s="82">
        <f>データ!CN7</f>
        <v>0</v>
      </c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1" t="str">
        <f>データ!$B$11</f>
        <v>R01</v>
      </c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3"/>
      <c r="HA76" s="91" t="str">
        <f>データ!$C$11</f>
        <v>R02</v>
      </c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3"/>
      <c r="HP76" s="91" t="str">
        <f>データ!$D$11</f>
        <v>R03</v>
      </c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3"/>
      <c r="IE76" s="91" t="str">
        <f>データ!$E$11</f>
        <v>R04</v>
      </c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3"/>
      <c r="IT76" s="91" t="str">
        <f>データ!$F$11</f>
        <v>R05</v>
      </c>
      <c r="IU76" s="92"/>
      <c r="IV76" s="92"/>
      <c r="IW76" s="92"/>
      <c r="IX76" s="92"/>
      <c r="IY76" s="92"/>
      <c r="IZ76" s="92"/>
      <c r="JA76" s="92"/>
      <c r="JB76" s="92"/>
      <c r="JC76" s="92"/>
      <c r="JD76" s="92"/>
      <c r="JE76" s="92"/>
      <c r="JF76" s="92"/>
      <c r="JG76" s="92"/>
      <c r="JH76" s="9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1" t="str">
        <f>データ!$B$11</f>
        <v>R01</v>
      </c>
      <c r="KB76" s="92"/>
      <c r="KC76" s="92"/>
      <c r="KD76" s="92"/>
      <c r="KE76" s="92"/>
      <c r="KF76" s="92"/>
      <c r="KG76" s="92"/>
      <c r="KH76" s="92"/>
      <c r="KI76" s="92"/>
      <c r="KJ76" s="92"/>
      <c r="KK76" s="92"/>
      <c r="KL76" s="92"/>
      <c r="KM76" s="92"/>
      <c r="KN76" s="92"/>
      <c r="KO76" s="93"/>
      <c r="KP76" s="91" t="str">
        <f>データ!$C$11</f>
        <v>R02</v>
      </c>
      <c r="KQ76" s="92"/>
      <c r="KR76" s="92"/>
      <c r="KS76" s="92"/>
      <c r="KT76" s="92"/>
      <c r="KU76" s="92"/>
      <c r="KV76" s="92"/>
      <c r="KW76" s="92"/>
      <c r="KX76" s="92"/>
      <c r="KY76" s="92"/>
      <c r="KZ76" s="92"/>
      <c r="LA76" s="92"/>
      <c r="LB76" s="92"/>
      <c r="LC76" s="92"/>
      <c r="LD76" s="93"/>
      <c r="LE76" s="91" t="str">
        <f>データ!$D$11</f>
        <v>R03</v>
      </c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3"/>
      <c r="LT76" s="91" t="str">
        <f>データ!$E$11</f>
        <v>R04</v>
      </c>
      <c r="LU76" s="92"/>
      <c r="LV76" s="92"/>
      <c r="LW76" s="92"/>
      <c r="LX76" s="92"/>
      <c r="LY76" s="92"/>
      <c r="LZ76" s="92"/>
      <c r="MA76" s="92"/>
      <c r="MB76" s="92"/>
      <c r="MC76" s="92"/>
      <c r="MD76" s="92"/>
      <c r="ME76" s="92"/>
      <c r="MF76" s="92"/>
      <c r="MG76" s="92"/>
      <c r="MH76" s="93"/>
      <c r="MI76" s="91" t="str">
        <f>データ!$F$11</f>
        <v>R05</v>
      </c>
      <c r="MJ76" s="92"/>
      <c r="MK76" s="92"/>
      <c r="ML76" s="92"/>
      <c r="MM76" s="92"/>
      <c r="MN76" s="92"/>
      <c r="MO76" s="92"/>
      <c r="MP76" s="92"/>
      <c r="MQ76" s="92"/>
      <c r="MR76" s="92"/>
      <c r="MS76" s="92"/>
      <c r="MT76" s="92"/>
      <c r="MU76" s="92"/>
      <c r="MV76" s="92"/>
      <c r="MW76" s="93"/>
      <c r="MX76" s="2"/>
      <c r="MY76" s="2"/>
      <c r="MZ76" s="2"/>
      <c r="NA76" s="2"/>
      <c r="NB76" s="2"/>
      <c r="NC76" s="32"/>
      <c r="ND76" s="76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8"/>
    </row>
    <row r="77" spans="1:382" ht="13.5" customHeight="1" x14ac:dyDescent="0.15">
      <c r="A77" s="2"/>
      <c r="B77" s="12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85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7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0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0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0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0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0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76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8"/>
    </row>
    <row r="78" spans="1:382" ht="13.5" customHeight="1" x14ac:dyDescent="0.15">
      <c r="A78" s="2"/>
      <c r="B78" s="12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85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7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51.5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764.6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72.599999999999994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50.4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32.799999999999997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76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8"/>
    </row>
    <row r="79" spans="1:382" ht="13.5" customHeight="1" x14ac:dyDescent="0.15">
      <c r="A79" s="2"/>
      <c r="B79" s="1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8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9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76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8"/>
    </row>
    <row r="80" spans="1:382" ht="13.5" customHeight="1" x14ac:dyDescent="0.15">
      <c r="A80" s="2"/>
      <c r="B80" s="12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3"/>
      <c r="NC80" s="2"/>
      <c r="ND80" s="76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8"/>
    </row>
    <row r="81" spans="1:382" ht="13.5" customHeight="1" x14ac:dyDescent="0.15">
      <c r="A81" s="2"/>
      <c r="B81" s="12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3"/>
      <c r="NC81" s="2"/>
      <c r="ND81" s="76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8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79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1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【1,905.8】</v>
      </c>
      <c r="C88" s="34" t="str">
        <f>データ!AT6</f>
        <v>【3.9】</v>
      </c>
      <c r="D88" s="34" t="str">
        <f>データ!BE6</f>
        <v>【127】</v>
      </c>
      <c r="E88" s="34" t="str">
        <f>データ!DU6</f>
        <v>【210.9】</v>
      </c>
      <c r="F88" s="34" t="str">
        <f>データ!BP6</f>
        <v>【△55.6】</v>
      </c>
      <c r="G88" s="34" t="str">
        <f>データ!CA6</f>
        <v>【12,639】</v>
      </c>
      <c r="H88" s="34" t="str">
        <f>データ!CL6</f>
        <v xml:space="preserve"> </v>
      </c>
      <c r="I88" s="34" t="s">
        <v>48</v>
      </c>
      <c r="J88" s="34" t="s">
        <v>49</v>
      </c>
      <c r="K88" s="34" t="str">
        <f>データ!CY6</f>
        <v xml:space="preserve"> </v>
      </c>
      <c r="L88" s="34" t="str">
        <f>データ!DJ6</f>
        <v>【79.0】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GwARtB0Dmudb3mptMlZiDYIA700aTRe4bU5f/iPAjvXTVv0RjhLzRKKC3kzTMxfgeLfAHMcvLqXdMSKjT01jRQ==" saltValue="a5KY+xb6raWUjY51ikFx0w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50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51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52</v>
      </c>
      <c r="B3" s="38" t="s">
        <v>53</v>
      </c>
      <c r="C3" s="38" t="s">
        <v>54</v>
      </c>
      <c r="D3" s="38" t="s">
        <v>55</v>
      </c>
      <c r="E3" s="38" t="s">
        <v>56</v>
      </c>
      <c r="F3" s="38" t="s">
        <v>57</v>
      </c>
      <c r="G3" s="38" t="s">
        <v>58</v>
      </c>
      <c r="H3" s="138" t="s">
        <v>59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60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61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62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63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64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65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66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67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68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69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70</v>
      </c>
      <c r="CN4" s="144" t="s">
        <v>71</v>
      </c>
      <c r="CO4" s="135" t="s">
        <v>72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73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74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15">
      <c r="A5" s="37" t="s">
        <v>75</v>
      </c>
      <c r="B5" s="46"/>
      <c r="C5" s="46"/>
      <c r="D5" s="46"/>
      <c r="E5" s="46"/>
      <c r="F5" s="46"/>
      <c r="G5" s="46"/>
      <c r="H5" s="47" t="s">
        <v>76</v>
      </c>
      <c r="I5" s="47" t="s">
        <v>77</v>
      </c>
      <c r="J5" s="47" t="s">
        <v>78</v>
      </c>
      <c r="K5" s="47" t="s">
        <v>79</v>
      </c>
      <c r="L5" s="47" t="s">
        <v>80</v>
      </c>
      <c r="M5" s="47" t="s">
        <v>4</v>
      </c>
      <c r="N5" s="47" t="s">
        <v>5</v>
      </c>
      <c r="O5" s="47" t="s">
        <v>81</v>
      </c>
      <c r="P5" s="47" t="s">
        <v>13</v>
      </c>
      <c r="Q5" s="47" t="s">
        <v>82</v>
      </c>
      <c r="R5" s="47" t="s">
        <v>83</v>
      </c>
      <c r="S5" s="47" t="s">
        <v>84</v>
      </c>
      <c r="T5" s="47" t="s">
        <v>85</v>
      </c>
      <c r="U5" s="47" t="s">
        <v>86</v>
      </c>
      <c r="V5" s="47" t="s">
        <v>87</v>
      </c>
      <c r="W5" s="47" t="s">
        <v>88</v>
      </c>
      <c r="X5" s="47" t="s">
        <v>89</v>
      </c>
      <c r="Y5" s="47" t="s">
        <v>90</v>
      </c>
      <c r="Z5" s="47" t="s">
        <v>91</v>
      </c>
      <c r="AA5" s="47" t="s">
        <v>92</v>
      </c>
      <c r="AB5" s="47" t="s">
        <v>93</v>
      </c>
      <c r="AC5" s="47" t="s">
        <v>94</v>
      </c>
      <c r="AD5" s="47" t="s">
        <v>95</v>
      </c>
      <c r="AE5" s="47" t="s">
        <v>96</v>
      </c>
      <c r="AF5" s="47" t="s">
        <v>97</v>
      </c>
      <c r="AG5" s="47" t="s">
        <v>98</v>
      </c>
      <c r="AH5" s="47" t="s">
        <v>99</v>
      </c>
      <c r="AI5" s="47" t="s">
        <v>100</v>
      </c>
      <c r="AJ5" s="47" t="s">
        <v>101</v>
      </c>
      <c r="AK5" s="47" t="s">
        <v>102</v>
      </c>
      <c r="AL5" s="47" t="s">
        <v>92</v>
      </c>
      <c r="AM5" s="47" t="s">
        <v>103</v>
      </c>
      <c r="AN5" s="47" t="s">
        <v>94</v>
      </c>
      <c r="AO5" s="47" t="s">
        <v>95</v>
      </c>
      <c r="AP5" s="47" t="s">
        <v>96</v>
      </c>
      <c r="AQ5" s="47" t="s">
        <v>97</v>
      </c>
      <c r="AR5" s="47" t="s">
        <v>98</v>
      </c>
      <c r="AS5" s="47" t="s">
        <v>99</v>
      </c>
      <c r="AT5" s="47" t="s">
        <v>100</v>
      </c>
      <c r="AU5" s="47" t="s">
        <v>90</v>
      </c>
      <c r="AV5" s="47" t="s">
        <v>91</v>
      </c>
      <c r="AW5" s="47" t="s">
        <v>104</v>
      </c>
      <c r="AX5" s="47" t="s">
        <v>105</v>
      </c>
      <c r="AY5" s="47" t="s">
        <v>106</v>
      </c>
      <c r="AZ5" s="47" t="s">
        <v>95</v>
      </c>
      <c r="BA5" s="47" t="s">
        <v>96</v>
      </c>
      <c r="BB5" s="47" t="s">
        <v>97</v>
      </c>
      <c r="BC5" s="47" t="s">
        <v>98</v>
      </c>
      <c r="BD5" s="47" t="s">
        <v>99</v>
      </c>
      <c r="BE5" s="47" t="s">
        <v>100</v>
      </c>
      <c r="BF5" s="47" t="s">
        <v>90</v>
      </c>
      <c r="BG5" s="47" t="s">
        <v>102</v>
      </c>
      <c r="BH5" s="47" t="s">
        <v>107</v>
      </c>
      <c r="BI5" s="47" t="s">
        <v>103</v>
      </c>
      <c r="BJ5" s="47" t="s">
        <v>94</v>
      </c>
      <c r="BK5" s="47" t="s">
        <v>95</v>
      </c>
      <c r="BL5" s="47" t="s">
        <v>96</v>
      </c>
      <c r="BM5" s="47" t="s">
        <v>97</v>
      </c>
      <c r="BN5" s="47" t="s">
        <v>98</v>
      </c>
      <c r="BO5" s="47" t="s">
        <v>99</v>
      </c>
      <c r="BP5" s="47" t="s">
        <v>100</v>
      </c>
      <c r="BQ5" s="47" t="s">
        <v>90</v>
      </c>
      <c r="BR5" s="47" t="s">
        <v>108</v>
      </c>
      <c r="BS5" s="47" t="s">
        <v>104</v>
      </c>
      <c r="BT5" s="47" t="s">
        <v>103</v>
      </c>
      <c r="BU5" s="47" t="s">
        <v>94</v>
      </c>
      <c r="BV5" s="47" t="s">
        <v>95</v>
      </c>
      <c r="BW5" s="47" t="s">
        <v>96</v>
      </c>
      <c r="BX5" s="47" t="s">
        <v>97</v>
      </c>
      <c r="BY5" s="47" t="s">
        <v>98</v>
      </c>
      <c r="BZ5" s="47" t="s">
        <v>99</v>
      </c>
      <c r="CA5" s="47" t="s">
        <v>100</v>
      </c>
      <c r="CB5" s="47" t="s">
        <v>90</v>
      </c>
      <c r="CC5" s="47" t="s">
        <v>108</v>
      </c>
      <c r="CD5" s="47" t="s">
        <v>107</v>
      </c>
      <c r="CE5" s="47" t="s">
        <v>109</v>
      </c>
      <c r="CF5" s="47" t="s">
        <v>106</v>
      </c>
      <c r="CG5" s="47" t="s">
        <v>95</v>
      </c>
      <c r="CH5" s="47" t="s">
        <v>96</v>
      </c>
      <c r="CI5" s="47" t="s">
        <v>97</v>
      </c>
      <c r="CJ5" s="47" t="s">
        <v>98</v>
      </c>
      <c r="CK5" s="47" t="s">
        <v>99</v>
      </c>
      <c r="CL5" s="47" t="s">
        <v>100</v>
      </c>
      <c r="CM5" s="145"/>
      <c r="CN5" s="145"/>
      <c r="CO5" s="47" t="s">
        <v>90</v>
      </c>
      <c r="CP5" s="47" t="s">
        <v>108</v>
      </c>
      <c r="CQ5" s="47" t="s">
        <v>107</v>
      </c>
      <c r="CR5" s="47" t="s">
        <v>109</v>
      </c>
      <c r="CS5" s="47" t="s">
        <v>94</v>
      </c>
      <c r="CT5" s="47" t="s">
        <v>95</v>
      </c>
      <c r="CU5" s="47" t="s">
        <v>96</v>
      </c>
      <c r="CV5" s="47" t="s">
        <v>97</v>
      </c>
      <c r="CW5" s="47" t="s">
        <v>98</v>
      </c>
      <c r="CX5" s="47" t="s">
        <v>99</v>
      </c>
      <c r="CY5" s="47" t="s">
        <v>100</v>
      </c>
      <c r="CZ5" s="47" t="s">
        <v>90</v>
      </c>
      <c r="DA5" s="47" t="s">
        <v>91</v>
      </c>
      <c r="DB5" s="47" t="s">
        <v>92</v>
      </c>
      <c r="DC5" s="47" t="s">
        <v>109</v>
      </c>
      <c r="DD5" s="47" t="s">
        <v>94</v>
      </c>
      <c r="DE5" s="47" t="s">
        <v>95</v>
      </c>
      <c r="DF5" s="47" t="s">
        <v>96</v>
      </c>
      <c r="DG5" s="47" t="s">
        <v>97</v>
      </c>
      <c r="DH5" s="47" t="s">
        <v>98</v>
      </c>
      <c r="DI5" s="47" t="s">
        <v>99</v>
      </c>
      <c r="DJ5" s="47" t="s">
        <v>35</v>
      </c>
      <c r="DK5" s="47" t="s">
        <v>110</v>
      </c>
      <c r="DL5" s="47" t="s">
        <v>91</v>
      </c>
      <c r="DM5" s="47" t="s">
        <v>111</v>
      </c>
      <c r="DN5" s="47" t="s">
        <v>109</v>
      </c>
      <c r="DO5" s="47" t="s">
        <v>94</v>
      </c>
      <c r="DP5" s="47" t="s">
        <v>95</v>
      </c>
      <c r="DQ5" s="47" t="s">
        <v>96</v>
      </c>
      <c r="DR5" s="47" t="s">
        <v>97</v>
      </c>
      <c r="DS5" s="47" t="s">
        <v>98</v>
      </c>
      <c r="DT5" s="47" t="s">
        <v>99</v>
      </c>
      <c r="DU5" s="47" t="s">
        <v>100</v>
      </c>
    </row>
    <row r="6" spans="1:125" s="54" customFormat="1" x14ac:dyDescent="0.15">
      <c r="A6" s="37" t="s">
        <v>112</v>
      </c>
      <c r="B6" s="48">
        <f>B8</f>
        <v>2023</v>
      </c>
      <c r="C6" s="48">
        <f t="shared" ref="C6:X6" si="1">C8</f>
        <v>382019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5</v>
      </c>
      <c r="H6" s="48" t="str">
        <f>SUBSTITUTE(H8,"　","")</f>
        <v>愛媛県松山市</v>
      </c>
      <c r="I6" s="48" t="str">
        <f t="shared" si="1"/>
        <v>高架下駐車場（小坂）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Ａ３Ｂ２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広場式</v>
      </c>
      <c r="R6" s="51">
        <f t="shared" si="1"/>
        <v>39</v>
      </c>
      <c r="S6" s="50" t="str">
        <f t="shared" si="1"/>
        <v>無</v>
      </c>
      <c r="T6" s="50" t="str">
        <f t="shared" si="1"/>
        <v>無</v>
      </c>
      <c r="U6" s="51">
        <f t="shared" si="1"/>
        <v>1590</v>
      </c>
      <c r="V6" s="51">
        <f t="shared" si="1"/>
        <v>60</v>
      </c>
      <c r="W6" s="51">
        <f t="shared" si="1"/>
        <v>0</v>
      </c>
      <c r="X6" s="50" t="str">
        <f t="shared" si="1"/>
        <v>利用料金制</v>
      </c>
      <c r="Y6" s="52">
        <f>IF(Y8="-",NA(),Y8)</f>
        <v>156.69999999999999</v>
      </c>
      <c r="Z6" s="52">
        <f t="shared" ref="Z6:AH6" si="2">IF(Z8="-",NA(),Z8)</f>
        <v>154.6</v>
      </c>
      <c r="AA6" s="52">
        <f t="shared" si="2"/>
        <v>157.30000000000001</v>
      </c>
      <c r="AB6" s="52">
        <f t="shared" si="2"/>
        <v>163.6</v>
      </c>
      <c r="AC6" s="52">
        <f t="shared" si="2"/>
        <v>153.9</v>
      </c>
      <c r="AD6" s="52">
        <f t="shared" si="2"/>
        <v>1736.5</v>
      </c>
      <c r="AE6" s="52">
        <f t="shared" si="2"/>
        <v>3200.8</v>
      </c>
      <c r="AF6" s="52">
        <f t="shared" si="2"/>
        <v>274.39999999999998</v>
      </c>
      <c r="AG6" s="52">
        <f t="shared" si="2"/>
        <v>972.8</v>
      </c>
      <c r="AH6" s="52">
        <f t="shared" si="2"/>
        <v>2703.2</v>
      </c>
      <c r="AI6" s="49" t="str">
        <f>IF(AI8="-","",IF(AI8="-","【-】","【"&amp;SUBSTITUTE(TEXT(AI8,"#,##0.0"),"-","△")&amp;"】"))</f>
        <v>【1,905.8】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1.3</v>
      </c>
      <c r="AP6" s="52">
        <f t="shared" si="3"/>
        <v>4.8</v>
      </c>
      <c r="AQ6" s="52">
        <f t="shared" si="3"/>
        <v>3.3</v>
      </c>
      <c r="AR6" s="52">
        <f t="shared" si="3"/>
        <v>1.6</v>
      </c>
      <c r="AS6" s="52">
        <f t="shared" si="3"/>
        <v>1.5</v>
      </c>
      <c r="AT6" s="49" t="str">
        <f>IF(AT8="-","",IF(AT8="-","【-】","【"&amp;SUBSTITUTE(TEXT(AT8,"#,##0.0"),"-","△")&amp;"】"))</f>
        <v>【3.9】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4</v>
      </c>
      <c r="BA6" s="53">
        <f t="shared" si="4"/>
        <v>98</v>
      </c>
      <c r="BB6" s="53">
        <f t="shared" si="4"/>
        <v>13</v>
      </c>
      <c r="BC6" s="53">
        <f t="shared" si="4"/>
        <v>2</v>
      </c>
      <c r="BD6" s="53">
        <f t="shared" si="4"/>
        <v>4</v>
      </c>
      <c r="BE6" s="51" t="str">
        <f>IF(BE8="-","",IF(BE8="-","【-】","【"&amp;SUBSTITUTE(TEXT(BE8,"#,##0"),"-","△")&amp;"】"))</f>
        <v>【127】</v>
      </c>
      <c r="BF6" s="52">
        <f>IF(BF8="-",NA(),BF8)</f>
        <v>36.200000000000003</v>
      </c>
      <c r="BG6" s="52">
        <f t="shared" ref="BG6:BO6" si="5">IF(BG8="-",NA(),BG8)</f>
        <v>35.299999999999997</v>
      </c>
      <c r="BH6" s="52">
        <f t="shared" si="5"/>
        <v>36.4</v>
      </c>
      <c r="BI6" s="52">
        <f t="shared" si="5"/>
        <v>38.9</v>
      </c>
      <c r="BJ6" s="52">
        <f t="shared" si="5"/>
        <v>35</v>
      </c>
      <c r="BK6" s="52">
        <f t="shared" si="5"/>
        <v>28.9</v>
      </c>
      <c r="BL6" s="52">
        <f t="shared" si="5"/>
        <v>-56.4</v>
      </c>
      <c r="BM6" s="52">
        <f t="shared" si="5"/>
        <v>16.899999999999999</v>
      </c>
      <c r="BN6" s="52">
        <f t="shared" si="5"/>
        <v>26.4</v>
      </c>
      <c r="BO6" s="52">
        <f t="shared" si="5"/>
        <v>-1.9</v>
      </c>
      <c r="BP6" s="49" t="str">
        <f>IF(BP8="-","",IF(BP8="-","【-】","【"&amp;SUBSTITUTE(TEXT(BP8,"#,##0.0"),"-","△")&amp;"】"))</f>
        <v>【△55.6】</v>
      </c>
      <c r="BQ6" s="53">
        <f>IF(BQ8="-",NA(),BQ8)</f>
        <v>2282</v>
      </c>
      <c r="BR6" s="53">
        <f t="shared" ref="BR6:BZ6" si="6">IF(BR8="-",NA(),BR8)</f>
        <v>2496</v>
      </c>
      <c r="BS6" s="53">
        <f t="shared" si="6"/>
        <v>2502</v>
      </c>
      <c r="BT6" s="53">
        <f t="shared" si="6"/>
        <v>2541</v>
      </c>
      <c r="BU6" s="53">
        <f t="shared" si="6"/>
        <v>2365</v>
      </c>
      <c r="BV6" s="53">
        <f t="shared" si="6"/>
        <v>8262</v>
      </c>
      <c r="BW6" s="53">
        <f t="shared" si="6"/>
        <v>1059</v>
      </c>
      <c r="BX6" s="53">
        <f t="shared" si="6"/>
        <v>2866</v>
      </c>
      <c r="BY6" s="53">
        <f t="shared" si="6"/>
        <v>4637</v>
      </c>
      <c r="BZ6" s="53">
        <f t="shared" si="6"/>
        <v>4223</v>
      </c>
      <c r="CA6" s="51" t="str">
        <f>IF(CA8="-","",IF(CA8="-","【-】","【"&amp;SUBSTITUTE(TEXT(CA8,"#,##0"),"-","△")&amp;"】"))</f>
        <v>【12,639】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113</v>
      </c>
      <c r="CM6" s="51">
        <f t="shared" ref="CM6:CN6" si="7">CM8</f>
        <v>0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114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51.5</v>
      </c>
      <c r="DF6" s="52">
        <f t="shared" si="8"/>
        <v>764.6</v>
      </c>
      <c r="DG6" s="52">
        <f t="shared" si="8"/>
        <v>72.599999999999994</v>
      </c>
      <c r="DH6" s="52">
        <f t="shared" si="8"/>
        <v>50.4</v>
      </c>
      <c r="DI6" s="52">
        <f t="shared" si="8"/>
        <v>32.799999999999997</v>
      </c>
      <c r="DJ6" s="49" t="str">
        <f>IF(DJ8="-","",IF(DJ8="-","【-】","【"&amp;SUBSTITUTE(TEXT(DJ8,"#,##0.0"),"-","△")&amp;"】"))</f>
        <v>【79.0】</v>
      </c>
      <c r="DK6" s="52">
        <f>IF(DK8="-",NA(),DK8)</f>
        <v>0</v>
      </c>
      <c r="DL6" s="52">
        <f t="shared" ref="DL6:DT6" si="9">IF(DL8="-",NA(),DL8)</f>
        <v>0</v>
      </c>
      <c r="DM6" s="52">
        <f t="shared" si="9"/>
        <v>0</v>
      </c>
      <c r="DN6" s="52">
        <f t="shared" si="9"/>
        <v>0</v>
      </c>
      <c r="DO6" s="52">
        <f t="shared" si="9"/>
        <v>0</v>
      </c>
      <c r="DP6" s="52">
        <f t="shared" si="9"/>
        <v>159.6</v>
      </c>
      <c r="DQ6" s="52">
        <f t="shared" si="9"/>
        <v>128.5</v>
      </c>
      <c r="DR6" s="52">
        <f t="shared" si="9"/>
        <v>138.1</v>
      </c>
      <c r="DS6" s="52">
        <f t="shared" si="9"/>
        <v>152.4</v>
      </c>
      <c r="DT6" s="52">
        <f t="shared" si="9"/>
        <v>149.80000000000001</v>
      </c>
      <c r="DU6" s="49" t="str">
        <f>IF(DU8="-","",IF(DU8="-","【-】","【"&amp;SUBSTITUTE(TEXT(DU8,"#,##0.0"),"-","△")&amp;"】"))</f>
        <v>【210.9】</v>
      </c>
    </row>
    <row r="7" spans="1:125" s="54" customFormat="1" x14ac:dyDescent="0.15">
      <c r="A7" s="37" t="s">
        <v>115</v>
      </c>
      <c r="B7" s="48">
        <f t="shared" ref="B7:X7" si="10">B8</f>
        <v>2023</v>
      </c>
      <c r="C7" s="48">
        <f t="shared" si="10"/>
        <v>382019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5</v>
      </c>
      <c r="H7" s="48" t="str">
        <f t="shared" si="10"/>
        <v>愛媛県　松山市</v>
      </c>
      <c r="I7" s="48" t="str">
        <f t="shared" si="10"/>
        <v>高架下駐車場（小坂）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Ａ３Ｂ２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広場式</v>
      </c>
      <c r="R7" s="51">
        <f t="shared" si="10"/>
        <v>39</v>
      </c>
      <c r="S7" s="50" t="str">
        <f t="shared" si="10"/>
        <v>無</v>
      </c>
      <c r="T7" s="50" t="str">
        <f t="shared" si="10"/>
        <v>無</v>
      </c>
      <c r="U7" s="51">
        <f t="shared" si="10"/>
        <v>1590</v>
      </c>
      <c r="V7" s="51">
        <f t="shared" si="10"/>
        <v>60</v>
      </c>
      <c r="W7" s="51">
        <f t="shared" si="10"/>
        <v>0</v>
      </c>
      <c r="X7" s="50" t="str">
        <f t="shared" si="10"/>
        <v>利用料金制</v>
      </c>
      <c r="Y7" s="52">
        <f>Y8</f>
        <v>156.69999999999999</v>
      </c>
      <c r="Z7" s="52">
        <f t="shared" ref="Z7:AH7" si="11">Z8</f>
        <v>154.6</v>
      </c>
      <c r="AA7" s="52">
        <f t="shared" si="11"/>
        <v>157.30000000000001</v>
      </c>
      <c r="AB7" s="52">
        <f t="shared" si="11"/>
        <v>163.6</v>
      </c>
      <c r="AC7" s="52">
        <f t="shared" si="11"/>
        <v>153.9</v>
      </c>
      <c r="AD7" s="52">
        <f t="shared" si="11"/>
        <v>1736.5</v>
      </c>
      <c r="AE7" s="52">
        <f t="shared" si="11"/>
        <v>3200.8</v>
      </c>
      <c r="AF7" s="52">
        <f t="shared" si="11"/>
        <v>274.39999999999998</v>
      </c>
      <c r="AG7" s="52">
        <f t="shared" si="11"/>
        <v>972.8</v>
      </c>
      <c r="AH7" s="52">
        <f t="shared" si="11"/>
        <v>2703.2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1.3</v>
      </c>
      <c r="AP7" s="52">
        <f t="shared" si="12"/>
        <v>4.8</v>
      </c>
      <c r="AQ7" s="52">
        <f t="shared" si="12"/>
        <v>3.3</v>
      </c>
      <c r="AR7" s="52">
        <f t="shared" si="12"/>
        <v>1.6</v>
      </c>
      <c r="AS7" s="52">
        <f t="shared" si="12"/>
        <v>1.5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4</v>
      </c>
      <c r="BA7" s="53">
        <f t="shared" si="13"/>
        <v>98</v>
      </c>
      <c r="BB7" s="53">
        <f t="shared" si="13"/>
        <v>13</v>
      </c>
      <c r="BC7" s="53">
        <f t="shared" si="13"/>
        <v>2</v>
      </c>
      <c r="BD7" s="53">
        <f t="shared" si="13"/>
        <v>4</v>
      </c>
      <c r="BE7" s="51"/>
      <c r="BF7" s="52">
        <f>BF8</f>
        <v>36.200000000000003</v>
      </c>
      <c r="BG7" s="52">
        <f t="shared" ref="BG7:BO7" si="14">BG8</f>
        <v>35.299999999999997</v>
      </c>
      <c r="BH7" s="52">
        <f t="shared" si="14"/>
        <v>36.4</v>
      </c>
      <c r="BI7" s="52">
        <f t="shared" si="14"/>
        <v>38.9</v>
      </c>
      <c r="BJ7" s="52">
        <f t="shared" si="14"/>
        <v>35</v>
      </c>
      <c r="BK7" s="52">
        <f t="shared" si="14"/>
        <v>28.9</v>
      </c>
      <c r="BL7" s="52">
        <f t="shared" si="14"/>
        <v>-56.4</v>
      </c>
      <c r="BM7" s="52">
        <f t="shared" si="14"/>
        <v>16.899999999999999</v>
      </c>
      <c r="BN7" s="52">
        <f t="shared" si="14"/>
        <v>26.4</v>
      </c>
      <c r="BO7" s="52">
        <f t="shared" si="14"/>
        <v>-1.9</v>
      </c>
      <c r="BP7" s="49"/>
      <c r="BQ7" s="53">
        <f>BQ8</f>
        <v>2282</v>
      </c>
      <c r="BR7" s="53">
        <f t="shared" ref="BR7:BZ7" si="15">BR8</f>
        <v>2496</v>
      </c>
      <c r="BS7" s="53">
        <f t="shared" si="15"/>
        <v>2502</v>
      </c>
      <c r="BT7" s="53">
        <f t="shared" si="15"/>
        <v>2541</v>
      </c>
      <c r="BU7" s="53">
        <f t="shared" si="15"/>
        <v>2365</v>
      </c>
      <c r="BV7" s="53">
        <f t="shared" si="15"/>
        <v>8262</v>
      </c>
      <c r="BW7" s="53">
        <f t="shared" si="15"/>
        <v>1059</v>
      </c>
      <c r="BX7" s="53">
        <f t="shared" si="15"/>
        <v>2866</v>
      </c>
      <c r="BY7" s="53">
        <f t="shared" si="15"/>
        <v>4637</v>
      </c>
      <c r="BZ7" s="53">
        <f t="shared" si="15"/>
        <v>4223</v>
      </c>
      <c r="CA7" s="51"/>
      <c r="CB7" s="52" t="s">
        <v>116</v>
      </c>
      <c r="CC7" s="52" t="s">
        <v>116</v>
      </c>
      <c r="CD7" s="52" t="s">
        <v>116</v>
      </c>
      <c r="CE7" s="52" t="s">
        <v>116</v>
      </c>
      <c r="CF7" s="52" t="s">
        <v>116</v>
      </c>
      <c r="CG7" s="52" t="s">
        <v>116</v>
      </c>
      <c r="CH7" s="52" t="s">
        <v>116</v>
      </c>
      <c r="CI7" s="52" t="s">
        <v>116</v>
      </c>
      <c r="CJ7" s="52" t="s">
        <v>116</v>
      </c>
      <c r="CK7" s="52" t="s">
        <v>114</v>
      </c>
      <c r="CL7" s="49"/>
      <c r="CM7" s="51">
        <f>CM8</f>
        <v>0</v>
      </c>
      <c r="CN7" s="51">
        <f>CN8</f>
        <v>0</v>
      </c>
      <c r="CO7" s="52" t="s">
        <v>116</v>
      </c>
      <c r="CP7" s="52" t="s">
        <v>116</v>
      </c>
      <c r="CQ7" s="52" t="s">
        <v>116</v>
      </c>
      <c r="CR7" s="52" t="s">
        <v>116</v>
      </c>
      <c r="CS7" s="52" t="s">
        <v>116</v>
      </c>
      <c r="CT7" s="52" t="s">
        <v>116</v>
      </c>
      <c r="CU7" s="52" t="s">
        <v>116</v>
      </c>
      <c r="CV7" s="52" t="s">
        <v>116</v>
      </c>
      <c r="CW7" s="52" t="s">
        <v>116</v>
      </c>
      <c r="CX7" s="52" t="s">
        <v>114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51.5</v>
      </c>
      <c r="DF7" s="52">
        <f t="shared" si="16"/>
        <v>764.6</v>
      </c>
      <c r="DG7" s="52">
        <f t="shared" si="16"/>
        <v>72.599999999999994</v>
      </c>
      <c r="DH7" s="52">
        <f t="shared" si="16"/>
        <v>50.4</v>
      </c>
      <c r="DI7" s="52">
        <f t="shared" si="16"/>
        <v>32.799999999999997</v>
      </c>
      <c r="DJ7" s="49"/>
      <c r="DK7" s="52">
        <f>DK8</f>
        <v>0</v>
      </c>
      <c r="DL7" s="52">
        <f t="shared" ref="DL7:DT7" si="17">DL8</f>
        <v>0</v>
      </c>
      <c r="DM7" s="52">
        <f t="shared" si="17"/>
        <v>0</v>
      </c>
      <c r="DN7" s="52">
        <f t="shared" si="17"/>
        <v>0</v>
      </c>
      <c r="DO7" s="52">
        <f t="shared" si="17"/>
        <v>0</v>
      </c>
      <c r="DP7" s="52">
        <f t="shared" si="17"/>
        <v>159.6</v>
      </c>
      <c r="DQ7" s="52">
        <f t="shared" si="17"/>
        <v>128.5</v>
      </c>
      <c r="DR7" s="52">
        <f t="shared" si="17"/>
        <v>138.1</v>
      </c>
      <c r="DS7" s="52">
        <f t="shared" si="17"/>
        <v>152.4</v>
      </c>
      <c r="DT7" s="52">
        <f t="shared" si="17"/>
        <v>149.80000000000001</v>
      </c>
      <c r="DU7" s="49"/>
    </row>
    <row r="8" spans="1:125" s="54" customFormat="1" x14ac:dyDescent="0.15">
      <c r="A8" s="37"/>
      <c r="B8" s="55">
        <v>2023</v>
      </c>
      <c r="C8" s="55">
        <v>382019</v>
      </c>
      <c r="D8" s="55">
        <v>47</v>
      </c>
      <c r="E8" s="55">
        <v>14</v>
      </c>
      <c r="F8" s="55">
        <v>0</v>
      </c>
      <c r="G8" s="55">
        <v>5</v>
      </c>
      <c r="H8" s="55" t="s">
        <v>117</v>
      </c>
      <c r="I8" s="55" t="s">
        <v>118</v>
      </c>
      <c r="J8" s="55" t="s">
        <v>119</v>
      </c>
      <c r="K8" s="55" t="s">
        <v>120</v>
      </c>
      <c r="L8" s="55" t="s">
        <v>121</v>
      </c>
      <c r="M8" s="55" t="s">
        <v>122</v>
      </c>
      <c r="N8" s="55" t="s">
        <v>123</v>
      </c>
      <c r="O8" s="56" t="s">
        <v>124</v>
      </c>
      <c r="P8" s="57" t="s">
        <v>125</v>
      </c>
      <c r="Q8" s="57" t="s">
        <v>126</v>
      </c>
      <c r="R8" s="58">
        <v>39</v>
      </c>
      <c r="S8" s="57" t="s">
        <v>127</v>
      </c>
      <c r="T8" s="57" t="s">
        <v>127</v>
      </c>
      <c r="U8" s="58">
        <v>1590</v>
      </c>
      <c r="V8" s="58">
        <v>60</v>
      </c>
      <c r="W8" s="58">
        <v>0</v>
      </c>
      <c r="X8" s="57" t="s">
        <v>128</v>
      </c>
      <c r="Y8" s="59">
        <v>156.69999999999999</v>
      </c>
      <c r="Z8" s="59">
        <v>154.6</v>
      </c>
      <c r="AA8" s="59">
        <v>157.30000000000001</v>
      </c>
      <c r="AB8" s="59">
        <v>163.6</v>
      </c>
      <c r="AC8" s="59">
        <v>153.9</v>
      </c>
      <c r="AD8" s="59">
        <v>1736.5</v>
      </c>
      <c r="AE8" s="59">
        <v>3200.8</v>
      </c>
      <c r="AF8" s="59">
        <v>274.39999999999998</v>
      </c>
      <c r="AG8" s="59">
        <v>972.8</v>
      </c>
      <c r="AH8" s="59">
        <v>2703.2</v>
      </c>
      <c r="AI8" s="56">
        <v>1905.8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1.3</v>
      </c>
      <c r="AP8" s="59">
        <v>4.8</v>
      </c>
      <c r="AQ8" s="59">
        <v>3.3</v>
      </c>
      <c r="AR8" s="59">
        <v>1.6</v>
      </c>
      <c r="AS8" s="59">
        <v>1.5</v>
      </c>
      <c r="AT8" s="56">
        <v>3.9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4</v>
      </c>
      <c r="BA8" s="60">
        <v>98</v>
      </c>
      <c r="BB8" s="60">
        <v>13</v>
      </c>
      <c r="BC8" s="60">
        <v>2</v>
      </c>
      <c r="BD8" s="60">
        <v>4</v>
      </c>
      <c r="BE8" s="60">
        <v>127</v>
      </c>
      <c r="BF8" s="59">
        <v>36.200000000000003</v>
      </c>
      <c r="BG8" s="59">
        <v>35.299999999999997</v>
      </c>
      <c r="BH8" s="59">
        <v>36.4</v>
      </c>
      <c r="BI8" s="59">
        <v>38.9</v>
      </c>
      <c r="BJ8" s="59">
        <v>35</v>
      </c>
      <c r="BK8" s="59">
        <v>28.9</v>
      </c>
      <c r="BL8" s="59">
        <v>-56.4</v>
      </c>
      <c r="BM8" s="59">
        <v>16.899999999999999</v>
      </c>
      <c r="BN8" s="59">
        <v>26.4</v>
      </c>
      <c r="BO8" s="59">
        <v>-1.9</v>
      </c>
      <c r="BP8" s="56">
        <v>-55.6</v>
      </c>
      <c r="BQ8" s="60">
        <v>2282</v>
      </c>
      <c r="BR8" s="60">
        <v>2496</v>
      </c>
      <c r="BS8" s="60">
        <v>2502</v>
      </c>
      <c r="BT8" s="61">
        <v>2541</v>
      </c>
      <c r="BU8" s="61">
        <v>2365</v>
      </c>
      <c r="BV8" s="60">
        <v>8262</v>
      </c>
      <c r="BW8" s="60">
        <v>1059</v>
      </c>
      <c r="BX8" s="60">
        <v>2866</v>
      </c>
      <c r="BY8" s="60">
        <v>4637</v>
      </c>
      <c r="BZ8" s="60">
        <v>4223</v>
      </c>
      <c r="CA8" s="58">
        <v>12639</v>
      </c>
      <c r="CB8" s="59" t="s">
        <v>121</v>
      </c>
      <c r="CC8" s="59" t="s">
        <v>121</v>
      </c>
      <c r="CD8" s="59" t="s">
        <v>121</v>
      </c>
      <c r="CE8" s="59" t="s">
        <v>121</v>
      </c>
      <c r="CF8" s="59" t="s">
        <v>121</v>
      </c>
      <c r="CG8" s="59" t="s">
        <v>121</v>
      </c>
      <c r="CH8" s="59" t="s">
        <v>121</v>
      </c>
      <c r="CI8" s="59" t="s">
        <v>121</v>
      </c>
      <c r="CJ8" s="59" t="s">
        <v>121</v>
      </c>
      <c r="CK8" s="59" t="s">
        <v>121</v>
      </c>
      <c r="CL8" s="56" t="s">
        <v>121</v>
      </c>
      <c r="CM8" s="58">
        <v>0</v>
      </c>
      <c r="CN8" s="58">
        <v>0</v>
      </c>
      <c r="CO8" s="59" t="s">
        <v>121</v>
      </c>
      <c r="CP8" s="59" t="s">
        <v>121</v>
      </c>
      <c r="CQ8" s="59" t="s">
        <v>121</v>
      </c>
      <c r="CR8" s="59" t="s">
        <v>121</v>
      </c>
      <c r="CS8" s="59" t="s">
        <v>121</v>
      </c>
      <c r="CT8" s="59" t="s">
        <v>121</v>
      </c>
      <c r="CU8" s="59" t="s">
        <v>121</v>
      </c>
      <c r="CV8" s="59" t="s">
        <v>121</v>
      </c>
      <c r="CW8" s="59" t="s">
        <v>121</v>
      </c>
      <c r="CX8" s="59" t="s">
        <v>121</v>
      </c>
      <c r="CY8" s="56" t="s">
        <v>121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51.5</v>
      </c>
      <c r="DF8" s="59">
        <v>764.6</v>
      </c>
      <c r="DG8" s="59">
        <v>72.599999999999994</v>
      </c>
      <c r="DH8" s="59">
        <v>50.4</v>
      </c>
      <c r="DI8" s="59">
        <v>32.799999999999997</v>
      </c>
      <c r="DJ8" s="56">
        <v>79</v>
      </c>
      <c r="DK8" s="59">
        <v>0</v>
      </c>
      <c r="DL8" s="59">
        <v>0</v>
      </c>
      <c r="DM8" s="59">
        <v>0</v>
      </c>
      <c r="DN8" s="59">
        <v>0</v>
      </c>
      <c r="DO8" s="59">
        <v>0</v>
      </c>
      <c r="DP8" s="59">
        <v>159.6</v>
      </c>
      <c r="DQ8" s="59">
        <v>128.5</v>
      </c>
      <c r="DR8" s="59">
        <v>138.1</v>
      </c>
      <c r="DS8" s="59">
        <v>152.4</v>
      </c>
      <c r="DT8" s="59">
        <v>149.80000000000001</v>
      </c>
      <c r="DU8" s="56">
        <v>210.9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129</v>
      </c>
      <c r="C10" s="64" t="s">
        <v>130</v>
      </c>
      <c r="D10" s="64" t="s">
        <v>131</v>
      </c>
      <c r="E10" s="64" t="s">
        <v>132</v>
      </c>
      <c r="F10" s="64" t="s">
        <v>133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53</v>
      </c>
      <c r="B11" s="65" t="str">
        <f>IF(VALUE($B$6)=0,"",IF(VALUE($B$6)&gt;2022,"R"&amp;TEXT(VALUE($B$6)-2022,"00"),"H"&amp;VALUE($B$6)-1992))</f>
        <v>R01</v>
      </c>
      <c r="C11" s="65" t="str">
        <f>IF(VALUE($B$6)=0,"",IF(VALUE($B$6)&gt;2021,"R"&amp;TEXT(VALUE($B$6)-2021,"00"),"H"&amp;VALUE($B$6)-1991))</f>
        <v>R02</v>
      </c>
      <c r="D11" s="65" t="str">
        <f>IF(VALUE($B$6)=0,"",IF(VALUE($B$6)&gt;2020,"R"&amp;TEXT(VALUE($B$6)-2020,"00"),"H"&amp;VALUE($B$6)-1990))</f>
        <v>R03</v>
      </c>
      <c r="E11" s="65" t="str">
        <f>IF(VALUE($B$6)=0,"",IF(VALUE($B$6)&gt;2019,"R"&amp;TEXT(VALUE($B$6)-2019,"00"),"H"&amp;VALUE($B$6)-1989))</f>
        <v>R04</v>
      </c>
      <c r="F11" s="65" t="str">
        <f>IF(VALUE($B$6)=0,"",IF(VALUE($B$6)&gt;2018,"R"&amp;TEXT(VALUE($B$6)-2018,"00"),"H"&amp;VALUE($B$6)-1988))</f>
        <v>R05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NT025112</cp:lastModifiedBy>
  <dcterms:created xsi:type="dcterms:W3CDTF">2024-12-19T01:07:59Z</dcterms:created>
  <dcterms:modified xsi:type="dcterms:W3CDTF">2025-02-04T02:30:19Z</dcterms:modified>
  <cp:category/>
</cp:coreProperties>
</file>