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tnnsfe25\ファイルサーバ\企業局\管理部\経営管理課\1財務担当\13 経営分析資料\②総務省公表用（市も同時公表）\R1～R5年度決算表示（上・簡・工・下）\02_各担当作成\様式修正後\"/>
    </mc:Choice>
  </mc:AlternateContent>
  <xr:revisionPtr revIDLastSave="0" documentId="13_ncr:1_{62ACDF5C-1371-4E90-A40F-5C4B8A331C3B}" xr6:coauthVersionLast="47" xr6:coauthVersionMax="47" xr10:uidLastSave="{00000000-0000-0000-0000-000000000000}"/>
  <workbookProtection workbookAlgorithmName="SHA-512" workbookHashValue="6QxdL20uUukgQlAueyEfTXNOVUik+AeYj1+WrdMOBY7POMsv5PWFz+p+0g++sUnQSvM4SY4axu2/2CaD9dtgGQ==" workbookSaltValue="WnC5ZK4zGhxE5DVf8C5Gng=="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P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<sst xmlns="http://schemas.openxmlformats.org/spreadsheetml/2006/main" count="228" uniqueCount="112">
  <si>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</si>
  <si>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</si>
  <si>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</si>
  <si>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</si>
  <si>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</si>
  <si>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</si>
  <si>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</si>
  <si>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</si>
  <si>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</si>
  <si>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</si>
  <si>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</si>
  <si>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</si>
  <si>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</si>
  <si>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</si>
  <si>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</si>
  <si>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</si>
  <si>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</si>
  <si>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</si>
  <si>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</si>
  <si>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</si>
  <si>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</si>
  <si>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</si>
  <si>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</si>
  <si>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</si>
  <si>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</si>
  <si>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</si>
  <si>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</si>
  <si>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</si>
  <si>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</si>
  <si>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</si>
  <si>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</si>
  <si>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</si>
  <si>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</si>
  <si>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</si>
  <si>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</si>
  <si>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</si>
  <si>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</si>
  <si>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</si>
  <si>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</si>
  <si>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</si>
  <si>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</si>
  <si>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</si>
  <si>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</si>
  <si>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</si>
  <si>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</si>
  <si>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</si>
  <si>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</si>
  <si>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</si>
  <si>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</si>
  <si>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</si>
  <si>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</si>
  <si>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</si>
  <si>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</si>
  <si>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</si>
  <si>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</si>
  <si>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</si>
  <si>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</si>
  <si>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</si>
  <si>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</si>
  <si>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</si>
  <si>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</si>
  <si>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</si>
  <si>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</si>
  <si>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</si>
  <si>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</si>
  <si>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</si>
  <si>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</si>
  <si>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</si>
  <si>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</si>
  <si>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</si>
  <si>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</si>
  <si>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</si>
  <si>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</si>
  <si>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</si>
  <si>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</si>
  <si>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</si>
  <si>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</si>
  <si>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</si>
  <si>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</si>
  <si>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</si>
  <si>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</si>
  <si>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</si>
  <si>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</si>
  <si>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</si>
  <si>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</si>
  <si>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</si>
  <si>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</si>
  <si>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</si>
  <si>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</si>
  <si>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</si>
  <si>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</si>
  <si>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</si>
  <si>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</si>
  <si>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</si>
  <si>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</si>
  <si>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</si>
  <si>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</si>
  <si>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</si>
  <si>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</si>
  <si>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</si>
  <si>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</si>
  <si>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</si>
  <si>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</si>
  <si>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</si>
  <si>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</si>
  <si>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</si>
  <si>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</si>
  <si>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</si>
  <si>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</si>
  <si>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本市水道事業は、市の重要政策として「節水型都市づくり」を推進することにより生じる「料金収入の減少」という課題を克服するため、H15年度以降、「組織の再編」と「アウトソーシング」を柱とする経営改革に取り組むとともに、公的補償金免除繰上償還制度の活用で高金利企業債の返済を行うなど、経営基盤の強化に努めてきました。
　しかし、大規模地震等に備えた施設の耐震化や、更新時期を迎える施設の更新を進めることで、減価償却費や資産維持費などの費用が増加し、近年は厳しい経営状況となっていたことから、令和5年4月に水道料金の改定を行いました。これにより「①経常収支比率」や「⑤料金回収率」は上昇、「④企業債残高対給水収益比率」は低下するなど、経営状況の改善に繋がりました。</t>
    </r>
    <r>
      <rPr>
        <sz val="11"/>
        <color rgb="FFFF0000"/>
        <rFont val="ＭＳ ゴシック"/>
        <family val="3"/>
        <charset val="128"/>
      </rPr>
      <t xml:space="preserve">
　</t>
    </r>
    <r>
      <rPr>
        <sz val="11"/>
        <rFont val="ＭＳ ゴシック"/>
        <family val="3"/>
        <charset val="128"/>
      </rPr>
      <t>業務関係の効率性を示す⑦⑧は、類似団体平均値や全国平均値と比べると良好な水準にあります。特に、水資源に恵まれない本市は、給水圧コントロールや漏水調査等の漏水防止対策を積極的に進めてきたことで、「⑧有収率」は高い水準を維持しています。</t>
    </r>
    <rPh sb="162" eb="165">
      <t>ダイキボ</t>
    </rPh>
    <rPh sb="165" eb="167">
      <t>ジシン</t>
    </rPh>
    <rPh sb="167" eb="168">
      <t>トウ</t>
    </rPh>
    <rPh sb="169" eb="170">
      <t>ソナ</t>
    </rPh>
    <rPh sb="172" eb="174">
      <t>シセツ</t>
    </rPh>
    <rPh sb="175" eb="178">
      <t>タイシンカ</t>
    </rPh>
    <rPh sb="180" eb="182">
      <t>コウシン</t>
    </rPh>
    <rPh sb="182" eb="184">
      <t>ジキ</t>
    </rPh>
    <rPh sb="185" eb="186">
      <t>ムカ</t>
    </rPh>
    <rPh sb="188" eb="190">
      <t>シセツ</t>
    </rPh>
    <rPh sb="191" eb="193">
      <t>コウシン</t>
    </rPh>
    <rPh sb="194" eb="195">
      <t>スス</t>
    </rPh>
    <rPh sb="201" eb="206">
      <t>ゲンカショウキャクヒ</t>
    </rPh>
    <rPh sb="207" eb="212">
      <t>シサンイジヒ</t>
    </rPh>
    <rPh sb="215" eb="217">
      <t>ヒヨウ</t>
    </rPh>
    <rPh sb="218" eb="220">
      <t>ゾウカ</t>
    </rPh>
    <rPh sb="222" eb="224">
      <t>キンネン</t>
    </rPh>
    <rPh sb="225" eb="226">
      <t>キビ</t>
    </rPh>
    <rPh sb="228" eb="230">
      <t>ケイエイ</t>
    </rPh>
    <rPh sb="230" eb="232">
      <t>ジョウキョウ</t>
    </rPh>
    <rPh sb="243" eb="245">
      <t>レイワ</t>
    </rPh>
    <rPh sb="246" eb="247">
      <t>ネン</t>
    </rPh>
    <rPh sb="248" eb="249">
      <t>ガツ</t>
    </rPh>
    <rPh sb="250" eb="252">
      <t>スイドウ</t>
    </rPh>
    <rPh sb="252" eb="254">
      <t>リョウキン</t>
    </rPh>
    <rPh sb="255" eb="257">
      <t>カイテイ</t>
    </rPh>
    <rPh sb="258" eb="259">
      <t>オコナ</t>
    </rPh>
    <rPh sb="271" eb="275">
      <t>ケイジョウシュウシ</t>
    </rPh>
    <rPh sb="275" eb="277">
      <t>ヒリツ</t>
    </rPh>
    <rPh sb="281" eb="283">
      <t>リョウキン</t>
    </rPh>
    <rPh sb="283" eb="286">
      <t>カイシュウリツ</t>
    </rPh>
    <rPh sb="288" eb="290">
      <t>ジョウショウ</t>
    </rPh>
    <rPh sb="293" eb="296">
      <t>キギョウサイ</t>
    </rPh>
    <rPh sb="296" eb="298">
      <t>ザンダカ</t>
    </rPh>
    <rPh sb="298" eb="299">
      <t>タイ</t>
    </rPh>
    <rPh sb="299" eb="301">
      <t>キュウスイ</t>
    </rPh>
    <rPh sb="301" eb="303">
      <t>シュウエキ</t>
    </rPh>
    <rPh sb="303" eb="305">
      <t>ヒリツ</t>
    </rPh>
    <rPh sb="307" eb="309">
      <t>テイカ</t>
    </rPh>
    <rPh sb="314" eb="316">
      <t>ケイエイ</t>
    </rPh>
    <rPh sb="316" eb="318">
      <t>ジョウキョウ</t>
    </rPh>
    <rPh sb="319" eb="321">
      <t>カイゼン</t>
    </rPh>
    <rPh sb="322" eb="323">
      <t>ツナ</t>
    </rPh>
    <phoneticPr fontId="4"/>
  </si>
  <si>
    <t>　H31年3月に策定した「水道ビジョンまつやま2019（水道事業経営戦略）」に基づき、大規模地震等に備えた施設の耐震化や、更新時期を迎える施設の更新を着実に進めています。
　令和5年度は水道料金の改定や、経営戦略の見直しを行いましたが、人口減少等により料金収入が減少していく一方で、減価償却費や資産維持費などの費用は今後も増加していく見込みです。
　今後も「安らぎと潤い、豊かな暮らしを支える水道」を将来像に、これまで築きあげてきた水道を将来世代が変わらず安心して使い続けられるよう、施設の統廃合やダウンサイジングなどによるコスト削減に努めるとともに、経営状況を見極めながら、適正な水道料金のあり方等についての検討を続け、持続可能な事業経営を行っていきます。</t>
    <rPh sb="43" eb="46">
      <t>ダイキボ</t>
    </rPh>
    <rPh sb="46" eb="48">
      <t>ジシン</t>
    </rPh>
    <rPh sb="48" eb="49">
      <t>トウ</t>
    </rPh>
    <rPh sb="61" eb="63">
      <t>コウシン</t>
    </rPh>
    <rPh sb="63" eb="65">
      <t>ジキ</t>
    </rPh>
    <rPh sb="66" eb="67">
      <t>ムカ</t>
    </rPh>
    <rPh sb="87" eb="89">
      <t>レイワ</t>
    </rPh>
    <rPh sb="90" eb="92">
      <t>ネンド</t>
    </rPh>
    <rPh sb="93" eb="95">
      <t>スイドウ</t>
    </rPh>
    <rPh sb="95" eb="97">
      <t>リョウキン</t>
    </rPh>
    <rPh sb="98" eb="100">
      <t>カイテイ</t>
    </rPh>
    <rPh sb="102" eb="104">
      <t>ケイエイ</t>
    </rPh>
    <rPh sb="104" eb="106">
      <t>センリャク</t>
    </rPh>
    <rPh sb="107" eb="109">
      <t>ミナオ</t>
    </rPh>
    <rPh sb="111" eb="112">
      <t>オコナ</t>
    </rPh>
    <rPh sb="118" eb="120">
      <t>ジンコウ</t>
    </rPh>
    <rPh sb="120" eb="122">
      <t>ゲンショウ</t>
    </rPh>
    <rPh sb="122" eb="123">
      <t>トウ</t>
    </rPh>
    <rPh sb="137" eb="139">
      <t>イッポウ</t>
    </rPh>
    <rPh sb="158" eb="160">
      <t>コンゴ</t>
    </rPh>
    <rPh sb="167" eb="169">
      <t>ミコ</t>
    </rPh>
    <rPh sb="268" eb="269">
      <t>ツト</t>
    </rPh>
    <rPh sb="276" eb="278">
      <t>ケイエイ</t>
    </rPh>
    <rPh sb="278" eb="280">
      <t>ジョウキョウ</t>
    </rPh>
    <rPh sb="281" eb="283">
      <t>ミキワ</t>
    </rPh>
    <rPh sb="288" eb="290">
      <t>テキセイ</t>
    </rPh>
    <rPh sb="291" eb="293">
      <t>スイドウ</t>
    </rPh>
    <rPh sb="293" eb="295">
      <t>リョウキン</t>
    </rPh>
    <rPh sb="298" eb="299">
      <t>カタ</t>
    </rPh>
    <rPh sb="299" eb="300">
      <t>トウ</t>
    </rPh>
    <rPh sb="305" eb="307">
      <t>ケントウ</t>
    </rPh>
    <rPh sb="308" eb="309">
      <t>ツヅ</t>
    </rPh>
    <rPh sb="311" eb="313">
      <t>ジゾク</t>
    </rPh>
    <phoneticPr fontId="4"/>
  </si>
  <si>
    <t>　本市水道事業はS28年に供用開始し、その後S40～50年代にかけて整備した施設が多いため、計画的に施設の更新を進めていることから、「①有形固定資産減価償却率」は低下しています。
　「②管路経年化率」については、これまで漏水防止対策として管路の更新を積極的に実施してきたことから、類似団体平均値と比べると低い水準となっています。
　また、H28年度以降、大規模地震等に備え、大口径の基幹管路の耐震化を重点的に進めるとともに、硬質塩化ビニル管をより安全性に優れる耐震管へ更新してきたことで、「③管路更新率」は類似団体平均値以上となっています。</t>
    <rPh sb="46" eb="49">
      <t>ケイカクテキ</t>
    </rPh>
    <rPh sb="81" eb="83">
      <t>テイカ</t>
    </rPh>
    <rPh sb="119" eb="121">
      <t>カンロ</t>
    </rPh>
    <rPh sb="184" eb="185">
      <t>ソナ</t>
    </rPh>
    <rPh sb="223" eb="226">
      <t>アンゼンセイ</t>
    </rPh>
    <rPh sb="227" eb="228">
      <t>スグ</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</si>
</sst>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0.97</c:v>
                </c:pt>
                <c:pt idx="1">
                  <c:v>1.07</c:v>
                </c:pt>
                <c:pt idx="2">
                  <c:v>1.1100000000000001</c:v>
                </c:pt>
                <c:pt idx="3">
                  <c:v>1.08</c:v>
                </c:pt>
                <c:pt idx="4">
                  <c:v>0.87</c:v>
                </c:pt>
              </c:numCache>
            </c:numRef>
          </c:val>
          <c:extLst>
            <c:ext xmlns:c16="http://schemas.microsoft.com/office/drawing/2014/chart" uri="{C3380CC4-5D6E-409C-BE32-E72D297353CC}">
              <c16:uniqueId val="{00000000-381D-42AE-BF89-64877E736B4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381D-42AE-BF89-64877E736B4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66.41</c:v>
                </c:pt>
                <c:pt idx="1">
                  <c:v>67.44</c:v>
                </c:pt>
                <c:pt idx="2">
                  <c:v>66.709999999999994</c:v>
                </c:pt>
                <c:pt idx="3">
                  <c:v>65.52</c:v>
                </c:pt>
                <c:pt idx="4">
                  <c:v>64.55</c:v>
                </c:pt>
              </c:numCache>
            </c:numRef>
          </c:val>
          <c:extLst>
            <c:ext xmlns:c16="http://schemas.microsoft.com/office/drawing/2014/chart" uri="{C3380CC4-5D6E-409C-BE32-E72D297353CC}">
              <c16:uniqueId val="{00000000-D36E-4E80-84A7-E186F5D519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D36E-4E80-84A7-E186F5D519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95.34</c:v>
                </c:pt>
                <c:pt idx="1">
                  <c:v>95.14</c:v>
                </c:pt>
                <c:pt idx="2">
                  <c:v>95.59</c:v>
                </c:pt>
                <c:pt idx="3">
                  <c:v>95.91</c:v>
                </c:pt>
                <c:pt idx="4">
                  <c:v>95.81</c:v>
                </c:pt>
              </c:numCache>
            </c:numRef>
          </c:val>
          <c:extLst>
            <c:ext xmlns:c16="http://schemas.microsoft.com/office/drawing/2014/chart" uri="{C3380CC4-5D6E-409C-BE32-E72D297353CC}">
              <c16:uniqueId val="{00000000-DEAE-4CB6-B085-E88BC1893B5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DEAE-4CB6-B085-E88BC1893B5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123.73</c:v>
                </c:pt>
                <c:pt idx="1">
                  <c:v>124.94</c:v>
                </c:pt>
                <c:pt idx="2">
                  <c:v>125.1</c:v>
                </c:pt>
                <c:pt idx="3">
                  <c:v>117.74</c:v>
                </c:pt>
                <c:pt idx="4">
                  <c:v>128.05000000000001</c:v>
                </c:pt>
              </c:numCache>
            </c:numRef>
          </c:val>
          <c:extLst>
            <c:ext xmlns:c16="http://schemas.microsoft.com/office/drawing/2014/chart" uri="{C3380CC4-5D6E-409C-BE32-E72D297353CC}">
              <c16:uniqueId val="{00000000-FEFD-405F-86B1-6583A49BDE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FEFD-405F-86B1-6583A49BDE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51.13</c:v>
                </c:pt>
                <c:pt idx="1">
                  <c:v>52.01</c:v>
                </c:pt>
                <c:pt idx="2">
                  <c:v>52.69</c:v>
                </c:pt>
                <c:pt idx="3">
                  <c:v>51.85</c:v>
                </c:pt>
                <c:pt idx="4">
                  <c:v>51.49</c:v>
                </c:pt>
              </c:numCache>
            </c:numRef>
          </c:val>
          <c:extLst>
            <c:ext xmlns:c16="http://schemas.microsoft.com/office/drawing/2014/chart" uri="{C3380CC4-5D6E-409C-BE32-E72D297353CC}">
              <c16:uniqueId val="{00000000-5746-447A-A094-43350C2E62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5746-447A-A094-43350C2E62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12.69</c:v>
                </c:pt>
                <c:pt idx="1">
                  <c:v>14.03</c:v>
                </c:pt>
                <c:pt idx="2">
                  <c:v>17.47</c:v>
                </c:pt>
                <c:pt idx="3">
                  <c:v>17.68</c:v>
                </c:pt>
                <c:pt idx="4">
                  <c:v>18.649999999999999</c:v>
                </c:pt>
              </c:numCache>
            </c:numRef>
          </c:val>
          <c:extLst>
            <c:ext xmlns:c16="http://schemas.microsoft.com/office/drawing/2014/chart" uri="{C3380CC4-5D6E-409C-BE32-E72D297353CC}">
              <c16:uniqueId val="{00000000-EFCE-41A1-AE84-C92F79FB51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EFCE-41A1-AE84-C92F79FB51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51-4512-ABF7-E99EEC1D6D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751-4512-ABF7-E99EEC1D6D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557.95000000000005</c:v>
                </c:pt>
                <c:pt idx="1">
                  <c:v>548.42999999999995</c:v>
                </c:pt>
                <c:pt idx="2">
                  <c:v>631.79</c:v>
                </c:pt>
                <c:pt idx="3">
                  <c:v>830.48</c:v>
                </c:pt>
                <c:pt idx="4">
                  <c:v>903.45</c:v>
                </c:pt>
              </c:numCache>
            </c:numRef>
          </c:val>
          <c:extLst>
            <c:ext xmlns:c16="http://schemas.microsoft.com/office/drawing/2014/chart" uri="{C3380CC4-5D6E-409C-BE32-E72D297353CC}">
              <c16:uniqueId val="{00000000-278A-48E3-B832-2E66DBA448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278A-48E3-B832-2E66DBA448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148.09</c:v>
                </c:pt>
                <c:pt idx="1">
                  <c:v>165.3</c:v>
                </c:pt>
                <c:pt idx="2">
                  <c:v>182.39</c:v>
                </c:pt>
                <c:pt idx="3">
                  <c:v>198.08</c:v>
                </c:pt>
                <c:pt idx="4">
                  <c:v>184.85</c:v>
                </c:pt>
              </c:numCache>
            </c:numRef>
          </c:val>
          <c:extLst>
            <c:ext xmlns:c16="http://schemas.microsoft.com/office/drawing/2014/chart" uri="{C3380CC4-5D6E-409C-BE32-E72D297353CC}">
              <c16:uniqueId val="{00000000-4774-4C77-816E-E334EEEC88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4774-4C77-816E-E334EEEC88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120.86</c:v>
                </c:pt>
                <c:pt idx="1">
                  <c:v>122</c:v>
                </c:pt>
                <c:pt idx="2">
                  <c:v>122.62</c:v>
                </c:pt>
                <c:pt idx="3">
                  <c:v>114.72</c:v>
                </c:pt>
                <c:pt idx="4">
                  <c:v>125.63</c:v>
                </c:pt>
              </c:numCache>
            </c:numRef>
          </c:val>
          <c:extLst>
            <c:ext xmlns:c16="http://schemas.microsoft.com/office/drawing/2014/chart" uri="{C3380CC4-5D6E-409C-BE32-E72D297353CC}">
              <c16:uniqueId val="{00000000-C7FF-4C1C-BE6B-33D761D51F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C7FF-4C1C-BE6B-33D761D51F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134.25</c:v>
                </c:pt>
                <c:pt idx="1">
                  <c:v>131.44</c:v>
                </c:pt>
                <c:pt idx="2">
                  <c:v>130.80000000000001</c:v>
                </c:pt>
                <c:pt idx="3">
                  <c:v>140.28</c:v>
                </c:pt>
                <c:pt idx="4">
                  <c:v>143.22999999999999</c:v>
                </c:pt>
              </c:numCache>
            </c:numRef>
          </c:val>
          <c:extLst>
            <c:ext xmlns:c16="http://schemas.microsoft.com/office/drawing/2014/chart" uri="{C3380CC4-5D6E-409C-BE32-E72D297353CC}">
              <c16:uniqueId val="{00000000-8666-40D5-B734-696C300841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8666-40D5-B734-696C300841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5" zoomScale="80" zoomScaleNormal="80" workbookViewId="0">
      <selection activeCell="CE60" sqref="CE6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愛媛県　松山市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その他</v>
      </c>
      <c r="AE8" s="43"/>
      <c r="AF8" s="43"/>
      <c r="AG8" s="43"/>
      <c r="AH8" s="43"/>
      <c r="AI8" s="43"/>
      <c r="AJ8" s="43"/>
      <c r="AK8" s="2"/>
      <c r="AL8" s="44">
        <f>データ!$R$6</f>
        <v>500231</v>
      </c>
      <c r="AM8" s="44"/>
      <c r="AN8" s="44"/>
      <c r="AO8" s="44"/>
      <c r="AP8" s="44"/>
      <c r="AQ8" s="44"/>
      <c r="AR8" s="44"/>
      <c r="AS8" s="44"/>
      <c r="AT8" s="45">
        <f>データ!$S$6</f>
        <v>429.35</v>
      </c>
      <c r="AU8" s="46"/>
      <c r="AV8" s="46"/>
      <c r="AW8" s="46"/>
      <c r="AX8" s="46"/>
      <c r="AY8" s="46"/>
      <c r="AZ8" s="46"/>
      <c r="BA8" s="46"/>
      <c r="BB8" s="47">
        <f>データ!$T$6</f>
        <v>1165.0899999999999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85.05</v>
      </c>
      <c r="J10" s="46"/>
      <c r="K10" s="46"/>
      <c r="L10" s="46"/>
      <c r="M10" s="46"/>
      <c r="N10" s="46"/>
      <c r="O10" s="80"/>
      <c r="P10" s="47">
        <f>データ!$P$6</f>
        <v>94.68</v>
      </c>
      <c r="Q10" s="47"/>
      <c r="R10" s="47"/>
      <c r="S10" s="47"/>
      <c r="T10" s="47"/>
      <c r="U10" s="47"/>
      <c r="V10" s="47"/>
      <c r="W10" s="44">
        <f>データ!$Q$6</f>
        <v>3170</v>
      </c>
      <c r="X10" s="44"/>
      <c r="Y10" s="44"/>
      <c r="Z10" s="44"/>
      <c r="AA10" s="44"/>
      <c r="AB10" s="44"/>
      <c r="AC10" s="44"/>
      <c r="AD10" s="2"/>
      <c r="AE10" s="2"/>
      <c r="AF10" s="2"/>
      <c r="AG10" s="2"/>
      <c r="AH10" s="2"/>
      <c r="AI10" s="2"/>
      <c r="AJ10" s="2"/>
      <c r="AK10" s="2"/>
      <c r="AL10" s="44">
        <f>データ!$U$6</f>
        <v>471410</v>
      </c>
      <c r="AM10" s="44"/>
      <c r="AN10" s="44"/>
      <c r="AO10" s="44"/>
      <c r="AP10" s="44"/>
      <c r="AQ10" s="44"/>
      <c r="AR10" s="44"/>
      <c r="AS10" s="44"/>
      <c r="AT10" s="45">
        <f>データ!$V$6</f>
        <v>131.91999999999999</v>
      </c>
      <c r="AU10" s="46"/>
      <c r="AV10" s="46"/>
      <c r="AW10" s="46"/>
      <c r="AX10" s="46"/>
      <c r="AY10" s="46"/>
      <c r="AZ10" s="46"/>
      <c r="BA10" s="46"/>
      <c r="BB10" s="47">
        <f>データ!$W$6</f>
        <v>3573.45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33wb9y2wZUe3Epaura251fkL5e8c0u1sjGRyYBTiTHqFs34/HdjU52edeYDezDNA+zxgLtJFvAhSQV/ro7E5A==" saltValue="NgVuqXY4oYy6gESeWX5Ir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382019</v>
      </c>
      <c r="D6" s="20">
        <f t="shared" si="3"/>
        <v>46</v>
      </c>
      <c r="E6" s="20">
        <f t="shared" si="3"/>
        <v>1</v>
      </c>
      <c r="F6" s="20">
        <f t="shared" si="3"/>
        <v>0</v>
      </c>
      <c r="G6" s="20">
        <f t="shared" si="3"/>
        <v>1</v>
      </c>
      <c r="H6" s="20" t="str">
        <f t="shared" si="3"/>
        <v>愛媛県　松山市</v>
      </c>
      <c r="I6" s="20" t="str">
        <f t="shared" si="3"/>
        <v>法適用</v>
      </c>
      <c r="J6" s="20" t="str">
        <f t="shared" si="3"/>
        <v>水道事業</v>
      </c>
      <c r="K6" s="20" t="str">
        <f t="shared" si="3"/>
        <v>末端給水事業</v>
      </c>
      <c r="L6" s="20" t="str">
        <f t="shared" si="3"/>
        <v>A1</v>
      </c>
      <c r="M6" s="20" t="str">
        <f t="shared" si="3"/>
        <v>その他</v>
      </c>
      <c r="N6" s="21" t="str">
        <f t="shared" si="3"/>
        <v>-</v>
      </c>
      <c r="O6" s="21">
        <f t="shared" si="3"/>
        <v>85.05</v>
      </c>
      <c r="P6" s="21">
        <f t="shared" si="3"/>
        <v>94.68</v>
      </c>
      <c r="Q6" s="21">
        <f t="shared" si="3"/>
        <v>3170</v>
      </c>
      <c r="R6" s="21">
        <f t="shared" si="3"/>
        <v>500231</v>
      </c>
      <c r="S6" s="21">
        <f t="shared" si="3"/>
        <v>429.35</v>
      </c>
      <c r="T6" s="21">
        <f t="shared" si="3"/>
        <v>1165.0899999999999</v>
      </c>
      <c r="U6" s="21">
        <f t="shared" si="3"/>
        <v>471410</v>
      </c>
      <c r="V6" s="21">
        <f t="shared" si="3"/>
        <v>131.91999999999999</v>
      </c>
      <c r="W6" s="21">
        <f t="shared" si="3"/>
        <v>3573.45</v>
      </c>
      <c r="X6" s="22">
        <f>IF(X7="",NA(),X7)</f>
        <v>123.73</v>
      </c>
      <c r="Y6" s="22">
        <f t="shared" ref="Y6:AG6" si="4">IF(Y7="",NA(),Y7)</f>
        <v>124.94</v>
      </c>
      <c r="Z6" s="22">
        <f t="shared" si="4"/>
        <v>125.1</v>
      </c>
      <c r="AA6" s="22">
        <f t="shared" si="4"/>
        <v>117.74</v>
      </c>
      <c r="AB6" s="22">
        <f t="shared" si="4"/>
        <v>128.05000000000001</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557.95000000000005</v>
      </c>
      <c r="AU6" s="22">
        <f t="shared" ref="AU6:BC6" si="6">IF(AU7="",NA(),AU7)</f>
        <v>548.42999999999995</v>
      </c>
      <c r="AV6" s="22">
        <f t="shared" si="6"/>
        <v>631.79</v>
      </c>
      <c r="AW6" s="22">
        <f t="shared" si="6"/>
        <v>830.48</v>
      </c>
      <c r="AX6" s="22">
        <f t="shared" si="6"/>
        <v>903.45</v>
      </c>
      <c r="AY6" s="22">
        <f t="shared" si="6"/>
        <v>250.03</v>
      </c>
      <c r="AZ6" s="22">
        <f t="shared" si="6"/>
        <v>239.45</v>
      </c>
      <c r="BA6" s="22">
        <f t="shared" si="6"/>
        <v>246.01</v>
      </c>
      <c r="BB6" s="22">
        <f t="shared" si="6"/>
        <v>228.89</v>
      </c>
      <c r="BC6" s="22">
        <f t="shared" si="6"/>
        <v>232.66</v>
      </c>
      <c r="BD6" s="21" t="str">
        <f>IF(BD7="","",IF(BD7="-","【-】","【"&amp;SUBSTITUTE(TEXT(BD7,"#,##0.00"),"-","△")&amp;"】"))</f>
        <v>【243.36】</v>
      </c>
      <c r="BE6" s="22">
        <f>IF(BE7="",NA(),BE7)</f>
        <v>148.09</v>
      </c>
      <c r="BF6" s="22">
        <f t="shared" ref="BF6:BN6" si="7">IF(BF7="",NA(),BF7)</f>
        <v>165.3</v>
      </c>
      <c r="BG6" s="22">
        <f t="shared" si="7"/>
        <v>182.39</v>
      </c>
      <c r="BH6" s="22">
        <f t="shared" si="7"/>
        <v>198.08</v>
      </c>
      <c r="BI6" s="22">
        <f t="shared" si="7"/>
        <v>184.85</v>
      </c>
      <c r="BJ6" s="22">
        <f t="shared" si="7"/>
        <v>254.19</v>
      </c>
      <c r="BK6" s="22">
        <f t="shared" si="7"/>
        <v>259.56</v>
      </c>
      <c r="BL6" s="22">
        <f t="shared" si="7"/>
        <v>248.92</v>
      </c>
      <c r="BM6" s="22">
        <f t="shared" si="7"/>
        <v>251.26</v>
      </c>
      <c r="BN6" s="22">
        <f t="shared" si="7"/>
        <v>255.84</v>
      </c>
      <c r="BO6" s="21" t="str">
        <f>IF(BO7="","",IF(BO7="-","【-】","【"&amp;SUBSTITUTE(TEXT(BO7,"#,##0.00"),"-","△")&amp;"】"))</f>
        <v>【265.93】</v>
      </c>
      <c r="BP6" s="22">
        <f>IF(BP7="",NA(),BP7)</f>
        <v>120.86</v>
      </c>
      <c r="BQ6" s="22">
        <f t="shared" ref="BQ6:BY6" si="8">IF(BQ7="",NA(),BQ7)</f>
        <v>122</v>
      </c>
      <c r="BR6" s="22">
        <f t="shared" si="8"/>
        <v>122.62</v>
      </c>
      <c r="BS6" s="22">
        <f t="shared" si="8"/>
        <v>114.72</v>
      </c>
      <c r="BT6" s="22">
        <f t="shared" si="8"/>
        <v>125.63</v>
      </c>
      <c r="BU6" s="22">
        <f t="shared" si="8"/>
        <v>107.42</v>
      </c>
      <c r="BV6" s="22">
        <f t="shared" si="8"/>
        <v>105.07</v>
      </c>
      <c r="BW6" s="22">
        <f t="shared" si="8"/>
        <v>107.54</v>
      </c>
      <c r="BX6" s="22">
        <f t="shared" si="8"/>
        <v>101.93</v>
      </c>
      <c r="BY6" s="22">
        <f t="shared" si="8"/>
        <v>102.36</v>
      </c>
      <c r="BZ6" s="21" t="str">
        <f>IF(BZ7="","",IF(BZ7="-","【-】","【"&amp;SUBSTITUTE(TEXT(BZ7,"#,##0.00"),"-","△")&amp;"】"))</f>
        <v>【97.82】</v>
      </c>
      <c r="CA6" s="22">
        <f>IF(CA7="",NA(),CA7)</f>
        <v>134.25</v>
      </c>
      <c r="CB6" s="22">
        <f t="shared" ref="CB6:CJ6" si="9">IF(CB7="",NA(),CB7)</f>
        <v>131.44</v>
      </c>
      <c r="CC6" s="22">
        <f t="shared" si="9"/>
        <v>130.80000000000001</v>
      </c>
      <c r="CD6" s="22">
        <f t="shared" si="9"/>
        <v>140.28</v>
      </c>
      <c r="CE6" s="22">
        <f t="shared" si="9"/>
        <v>143.22999999999999</v>
      </c>
      <c r="CF6" s="22">
        <f t="shared" si="9"/>
        <v>157.19</v>
      </c>
      <c r="CG6" s="22">
        <f t="shared" si="9"/>
        <v>153.71</v>
      </c>
      <c r="CH6" s="22">
        <f t="shared" si="9"/>
        <v>155.9</v>
      </c>
      <c r="CI6" s="22">
        <f t="shared" si="9"/>
        <v>162.47</v>
      </c>
      <c r="CJ6" s="22">
        <f t="shared" si="9"/>
        <v>165.52</v>
      </c>
      <c r="CK6" s="21" t="str">
        <f>IF(CK7="","",IF(CK7="-","【-】","【"&amp;SUBSTITUTE(TEXT(CK7,"#,##0.00"),"-","△")&amp;"】"))</f>
        <v>【177.56】</v>
      </c>
      <c r="CL6" s="22">
        <f>IF(CL7="",NA(),CL7)</f>
        <v>66.41</v>
      </c>
      <c r="CM6" s="22">
        <f t="shared" ref="CM6:CU6" si="10">IF(CM7="",NA(),CM7)</f>
        <v>67.44</v>
      </c>
      <c r="CN6" s="22">
        <f t="shared" si="10"/>
        <v>66.709999999999994</v>
      </c>
      <c r="CO6" s="22">
        <f t="shared" si="10"/>
        <v>65.52</v>
      </c>
      <c r="CP6" s="22">
        <f t="shared" si="10"/>
        <v>64.55</v>
      </c>
      <c r="CQ6" s="22">
        <f t="shared" si="10"/>
        <v>63.16</v>
      </c>
      <c r="CR6" s="22">
        <f t="shared" si="10"/>
        <v>64.41</v>
      </c>
      <c r="CS6" s="22">
        <f t="shared" si="10"/>
        <v>64.11</v>
      </c>
      <c r="CT6" s="22">
        <f t="shared" si="10"/>
        <v>63.81</v>
      </c>
      <c r="CU6" s="22">
        <f t="shared" si="10"/>
        <v>63.58</v>
      </c>
      <c r="CV6" s="21" t="str">
        <f>IF(CV7="","",IF(CV7="-","【-】","【"&amp;SUBSTITUTE(TEXT(CV7,"#,##0.00"),"-","△")&amp;"】"))</f>
        <v>【59.81】</v>
      </c>
      <c r="CW6" s="22">
        <f>IF(CW7="",NA(),CW7)</f>
        <v>95.34</v>
      </c>
      <c r="CX6" s="22">
        <f t="shared" ref="CX6:DF6" si="11">IF(CX7="",NA(),CX7)</f>
        <v>95.14</v>
      </c>
      <c r="CY6" s="22">
        <f t="shared" si="11"/>
        <v>95.59</v>
      </c>
      <c r="CZ6" s="22">
        <f t="shared" si="11"/>
        <v>95.91</v>
      </c>
      <c r="DA6" s="22">
        <f t="shared" si="11"/>
        <v>95.81</v>
      </c>
      <c r="DB6" s="22">
        <f t="shared" si="11"/>
        <v>91.48</v>
      </c>
      <c r="DC6" s="22">
        <f t="shared" si="11"/>
        <v>91.64</v>
      </c>
      <c r="DD6" s="22">
        <f t="shared" si="11"/>
        <v>92.09</v>
      </c>
      <c r="DE6" s="22">
        <f t="shared" si="11"/>
        <v>91.76</v>
      </c>
      <c r="DF6" s="22">
        <f t="shared" si="11"/>
        <v>91.22</v>
      </c>
      <c r="DG6" s="21" t="str">
        <f>IF(DG7="","",IF(DG7="-","【-】","【"&amp;SUBSTITUTE(TEXT(DG7,"#,##0.00"),"-","△")&amp;"】"))</f>
        <v>【89.42】</v>
      </c>
      <c r="DH6" s="22">
        <f>IF(DH7="",NA(),DH7)</f>
        <v>51.13</v>
      </c>
      <c r="DI6" s="22">
        <f t="shared" ref="DI6:DQ6" si="12">IF(DI7="",NA(),DI7)</f>
        <v>52.01</v>
      </c>
      <c r="DJ6" s="22">
        <f t="shared" si="12"/>
        <v>52.69</v>
      </c>
      <c r="DK6" s="22">
        <f t="shared" si="12"/>
        <v>51.85</v>
      </c>
      <c r="DL6" s="22">
        <f t="shared" si="12"/>
        <v>51.49</v>
      </c>
      <c r="DM6" s="22">
        <f t="shared" si="12"/>
        <v>51.13</v>
      </c>
      <c r="DN6" s="22">
        <f t="shared" si="12"/>
        <v>51.62</v>
      </c>
      <c r="DO6" s="22">
        <f t="shared" si="12"/>
        <v>52.16</v>
      </c>
      <c r="DP6" s="22">
        <f t="shared" si="12"/>
        <v>52.59</v>
      </c>
      <c r="DQ6" s="22">
        <f t="shared" si="12"/>
        <v>52.74</v>
      </c>
      <c r="DR6" s="21" t="str">
        <f>IF(DR7="","",IF(DR7="-","【-】","【"&amp;SUBSTITUTE(TEXT(DR7,"#,##0.00"),"-","△")&amp;"】"))</f>
        <v>【52.02】</v>
      </c>
      <c r="DS6" s="22">
        <f>IF(DS7="",NA(),DS7)</f>
        <v>12.69</v>
      </c>
      <c r="DT6" s="22">
        <f t="shared" ref="DT6:EB6" si="13">IF(DT7="",NA(),DT7)</f>
        <v>14.03</v>
      </c>
      <c r="DU6" s="22">
        <f t="shared" si="13"/>
        <v>17.47</v>
      </c>
      <c r="DV6" s="22">
        <f t="shared" si="13"/>
        <v>17.68</v>
      </c>
      <c r="DW6" s="22">
        <f t="shared" si="13"/>
        <v>18.649999999999999</v>
      </c>
      <c r="DX6" s="22">
        <f t="shared" si="13"/>
        <v>22.41</v>
      </c>
      <c r="DY6" s="22">
        <f t="shared" si="13"/>
        <v>23.68</v>
      </c>
      <c r="DZ6" s="22">
        <f t="shared" si="13"/>
        <v>25.76</v>
      </c>
      <c r="EA6" s="22">
        <f t="shared" si="13"/>
        <v>27.51</v>
      </c>
      <c r="EB6" s="22">
        <f t="shared" si="13"/>
        <v>28.57</v>
      </c>
      <c r="EC6" s="21" t="str">
        <f>IF(EC7="","",IF(EC7="-","【-】","【"&amp;SUBSTITUTE(TEXT(EC7,"#,##0.00"),"-","△")&amp;"】"))</f>
        <v>【25.37】</v>
      </c>
      <c r="ED6" s="22">
        <f>IF(ED7="",NA(),ED7)</f>
        <v>0.97</v>
      </c>
      <c r="EE6" s="22">
        <f t="shared" ref="EE6:EM6" si="14">IF(EE7="",NA(),EE7)</f>
        <v>1.07</v>
      </c>
      <c r="EF6" s="22">
        <f t="shared" si="14"/>
        <v>1.1100000000000001</v>
      </c>
      <c r="EG6" s="22">
        <f t="shared" si="14"/>
        <v>1.08</v>
      </c>
      <c r="EH6" s="22">
        <f t="shared" si="14"/>
        <v>0.87</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15">
      <c r="A7" s="15"/>
      <c r="B7" s="24">
        <v>2023</v>
      </c>
      <c r="C7" s="24">
        <v>382019</v>
      </c>
      <c r="D7" s="24">
        <v>46</v>
      </c>
      <c r="E7" s="24">
        <v>1</v>
      </c>
      <c r="F7" s="24">
        <v>0</v>
      </c>
      <c r="G7" s="24">
        <v>1</v>
      </c>
      <c r="H7" s="24" t="s">
        <v>93</v>
      </c>
      <c r="I7" s="24" t="s">
        <v>94</v>
      </c>
      <c r="J7" s="24" t="s">
        <v>95</v>
      </c>
      <c r="K7" s="24" t="s">
        <v>96</v>
      </c>
      <c r="L7" s="24" t="s">
        <v>97</v>
      </c>
      <c r="M7" s="24" t="s">
        <v>98</v>
      </c>
      <c r="N7" s="25" t="s">
        <v>99</v>
      </c>
      <c r="O7" s="25">
        <v>85.05</v>
      </c>
      <c r="P7" s="25">
        <v>94.68</v>
      </c>
      <c r="Q7" s="25">
        <v>3170</v>
      </c>
      <c r="R7" s="25">
        <v>500231</v>
      </c>
      <c r="S7" s="25">
        <v>429.35</v>
      </c>
      <c r="T7" s="25">
        <v>1165.0899999999999</v>
      </c>
      <c r="U7" s="25">
        <v>471410</v>
      </c>
      <c r="V7" s="25">
        <v>131.91999999999999</v>
      </c>
      <c r="W7" s="25">
        <v>3573.45</v>
      </c>
      <c r="X7" s="25">
        <v>123.73</v>
      </c>
      <c r="Y7" s="25">
        <v>124.94</v>
      </c>
      <c r="Z7" s="25">
        <v>125.1</v>
      </c>
      <c r="AA7" s="25">
        <v>117.74</v>
      </c>
      <c r="AB7" s="25">
        <v>128.05000000000001</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557.95000000000005</v>
      </c>
      <c r="AU7" s="25">
        <v>548.42999999999995</v>
      </c>
      <c r="AV7" s="25">
        <v>631.79</v>
      </c>
      <c r="AW7" s="25">
        <v>830.48</v>
      </c>
      <c r="AX7" s="25">
        <v>903.45</v>
      </c>
      <c r="AY7" s="25">
        <v>250.03</v>
      </c>
      <c r="AZ7" s="25">
        <v>239.45</v>
      </c>
      <c r="BA7" s="25">
        <v>246.01</v>
      </c>
      <c r="BB7" s="25">
        <v>228.89</v>
      </c>
      <c r="BC7" s="25">
        <v>232.66</v>
      </c>
      <c r="BD7" s="25">
        <v>243.36</v>
      </c>
      <c r="BE7" s="25">
        <v>148.09</v>
      </c>
      <c r="BF7" s="25">
        <v>165.3</v>
      </c>
      <c r="BG7" s="25">
        <v>182.39</v>
      </c>
      <c r="BH7" s="25">
        <v>198.08</v>
      </c>
      <c r="BI7" s="25">
        <v>184.85</v>
      </c>
      <c r="BJ7" s="25">
        <v>254.19</v>
      </c>
      <c r="BK7" s="25">
        <v>259.56</v>
      </c>
      <c r="BL7" s="25">
        <v>248.92</v>
      </c>
      <c r="BM7" s="25">
        <v>251.26</v>
      </c>
      <c r="BN7" s="25">
        <v>255.84</v>
      </c>
      <c r="BO7" s="25">
        <v>265.93</v>
      </c>
      <c r="BP7" s="25">
        <v>120.86</v>
      </c>
      <c r="BQ7" s="25">
        <v>122</v>
      </c>
      <c r="BR7" s="25">
        <v>122.62</v>
      </c>
      <c r="BS7" s="25">
        <v>114.72</v>
      </c>
      <c r="BT7" s="25">
        <v>125.63</v>
      </c>
      <c r="BU7" s="25">
        <v>107.42</v>
      </c>
      <c r="BV7" s="25">
        <v>105.07</v>
      </c>
      <c r="BW7" s="25">
        <v>107.54</v>
      </c>
      <c r="BX7" s="25">
        <v>101.93</v>
      </c>
      <c r="BY7" s="25">
        <v>102.36</v>
      </c>
      <c r="BZ7" s="25">
        <v>97.82</v>
      </c>
      <c r="CA7" s="25">
        <v>134.25</v>
      </c>
      <c r="CB7" s="25">
        <v>131.44</v>
      </c>
      <c r="CC7" s="25">
        <v>130.80000000000001</v>
      </c>
      <c r="CD7" s="25">
        <v>140.28</v>
      </c>
      <c r="CE7" s="25">
        <v>143.22999999999999</v>
      </c>
      <c r="CF7" s="25">
        <v>157.19</v>
      </c>
      <c r="CG7" s="25">
        <v>153.71</v>
      </c>
      <c r="CH7" s="25">
        <v>155.9</v>
      </c>
      <c r="CI7" s="25">
        <v>162.47</v>
      </c>
      <c r="CJ7" s="25">
        <v>165.52</v>
      </c>
      <c r="CK7" s="25">
        <v>177.56</v>
      </c>
      <c r="CL7" s="25">
        <v>66.41</v>
      </c>
      <c r="CM7" s="25">
        <v>67.44</v>
      </c>
      <c r="CN7" s="25">
        <v>66.709999999999994</v>
      </c>
      <c r="CO7" s="25">
        <v>65.52</v>
      </c>
      <c r="CP7" s="25">
        <v>64.55</v>
      </c>
      <c r="CQ7" s="25">
        <v>63.16</v>
      </c>
      <c r="CR7" s="25">
        <v>64.41</v>
      </c>
      <c r="CS7" s="25">
        <v>64.11</v>
      </c>
      <c r="CT7" s="25">
        <v>63.81</v>
      </c>
      <c r="CU7" s="25">
        <v>63.58</v>
      </c>
      <c r="CV7" s="25">
        <v>59.81</v>
      </c>
      <c r="CW7" s="25">
        <v>95.34</v>
      </c>
      <c r="CX7" s="25">
        <v>95.14</v>
      </c>
      <c r="CY7" s="25">
        <v>95.59</v>
      </c>
      <c r="CZ7" s="25">
        <v>95.91</v>
      </c>
      <c r="DA7" s="25">
        <v>95.81</v>
      </c>
      <c r="DB7" s="25">
        <v>91.48</v>
      </c>
      <c r="DC7" s="25">
        <v>91.64</v>
      </c>
      <c r="DD7" s="25">
        <v>92.09</v>
      </c>
      <c r="DE7" s="25">
        <v>91.76</v>
      </c>
      <c r="DF7" s="25">
        <v>91.22</v>
      </c>
      <c r="DG7" s="25">
        <v>89.42</v>
      </c>
      <c r="DH7" s="25">
        <v>51.13</v>
      </c>
      <c r="DI7" s="25">
        <v>52.01</v>
      </c>
      <c r="DJ7" s="25">
        <v>52.69</v>
      </c>
      <c r="DK7" s="25">
        <v>51.85</v>
      </c>
      <c r="DL7" s="25">
        <v>51.49</v>
      </c>
      <c r="DM7" s="25">
        <v>51.13</v>
      </c>
      <c r="DN7" s="25">
        <v>51.62</v>
      </c>
      <c r="DO7" s="25">
        <v>52.16</v>
      </c>
      <c r="DP7" s="25">
        <v>52.59</v>
      </c>
      <c r="DQ7" s="25">
        <v>52.74</v>
      </c>
      <c r="DR7" s="25">
        <v>52.02</v>
      </c>
      <c r="DS7" s="25">
        <v>12.69</v>
      </c>
      <c r="DT7" s="25">
        <v>14.03</v>
      </c>
      <c r="DU7" s="25">
        <v>17.47</v>
      </c>
      <c r="DV7" s="25">
        <v>17.68</v>
      </c>
      <c r="DW7" s="25">
        <v>18.649999999999999</v>
      </c>
      <c r="DX7" s="25">
        <v>22.41</v>
      </c>
      <c r="DY7" s="25">
        <v>23.68</v>
      </c>
      <c r="DZ7" s="25">
        <v>25.76</v>
      </c>
      <c r="EA7" s="25">
        <v>27.51</v>
      </c>
      <c r="EB7" s="25">
        <v>28.57</v>
      </c>
      <c r="EC7" s="25">
        <v>25.37</v>
      </c>
      <c r="ED7" s="25">
        <v>0.97</v>
      </c>
      <c r="EE7" s="25">
        <v>1.07</v>
      </c>
      <c r="EF7" s="25">
        <v>1.1100000000000001</v>
      </c>
      <c r="EG7" s="25">
        <v>1.08</v>
      </c>
      <c r="EH7" s="25">
        <v>0.87</v>
      </c>
      <c r="EI7" s="25">
        <v>0.73</v>
      </c>
      <c r="EJ7" s="25">
        <v>0.79</v>
      </c>
      <c r="EK7" s="25">
        <v>0.75</v>
      </c>
      <c r="EL7" s="25">
        <v>0.78</v>
      </c>
      <c r="EM7" s="25">
        <v>0.73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2025-01-29T01:41:55Z</cp:lastPrinted>
  <dcterms:created xsi:type="dcterms:W3CDTF">2025-01-24T06:54:05Z</dcterms:created>
  <dcterms:modified xsi:type="dcterms:W3CDTF">2025-01-31T06:45:21Z</dcterms:modified>
  <cp:category/>
</cp:coreProperties>
</file>