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65.21.21\市町振興課nas\41財政係\☆財政状況資料集\R4年度分\05 市町回答（修正後）\"/>
    </mc:Choice>
  </mc:AlternateContent>
  <xr:revisionPtr revIDLastSave="0" documentId="13_ncr:1_{127D0804-E8ED-47AF-805E-7245CC1A0E2F}"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63" i="12" l="1"/>
  <c r="AA40" i="12" l="1"/>
  <c r="AA38" i="12"/>
  <c r="AA37" i="12"/>
  <c r="AA36" i="12"/>
  <c r="AA35" i="12"/>
  <c r="AA34" i="12"/>
  <c r="AA33" i="12"/>
  <c r="AA32" i="12"/>
  <c r="AA31" i="12"/>
  <c r="AA30" i="12"/>
  <c r="AA28" i="12"/>
  <c r="AP23" i="12" l="1"/>
  <c r="AA23" i="12"/>
  <c r="V23" i="12"/>
  <c r="Q23" i="12"/>
  <c r="BG37" i="10" l="1"/>
  <c r="BG36" i="10"/>
  <c r="BG35" i="10"/>
  <c r="BG34"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C39" i="10"/>
  <c r="CO38" i="10"/>
  <c r="BE38" i="10"/>
  <c r="AM38" i="10"/>
  <c r="C38" i="10"/>
  <c r="AM37" i="10"/>
  <c r="C37" i="10"/>
  <c r="C36" i="10"/>
  <c r="C34" i="10"/>
  <c r="C35" i="10" s="1"/>
  <c r="U34" i="10" l="1"/>
  <c r="U35" i="10" s="1"/>
  <c r="U36" i="10" s="1"/>
  <c r="U37" i="10" s="1"/>
  <c r="U38" i="10" s="1"/>
  <c r="U39"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l="1"/>
  <c r="BE37" i="10" l="1"/>
  <c r="BW34" i="10" s="1"/>
  <c r="BW35" i="10" s="1"/>
  <c r="BW36" i="10" s="1"/>
  <c r="BW37" i="10" s="1"/>
  <c r="BW38" i="10" s="1"/>
  <c r="BW39" i="10" s="1"/>
  <c r="BW40" i="10" s="1"/>
  <c r="BW41" i="10" s="1"/>
  <c r="BW42" i="10" s="1"/>
  <c r="CO34" i="10" l="1"/>
  <c r="CO35" i="10" s="1"/>
  <c r="CO36" i="10" s="1"/>
  <c r="CO37" i="10" s="1"/>
</calcChain>
</file>

<file path=xl/sharedStrings.xml><?xml version="1.0" encoding="utf-8"?>
<sst xmlns="http://schemas.openxmlformats.org/spreadsheetml/2006/main" count="1164" uniqueCount="618">
  <si>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</si>
  <si>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</si>
  <si>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</si>
  <si>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</si>
  <si>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</si>
  <si>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</si>
  <si>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</si>
  <si>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</si>
  <si>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</si>
  <si>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</si>
  <si>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</si>
  <si>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</si>
  <si>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</si>
  <si>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</si>
  <si>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</si>
  <si>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</si>
  <si>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</si>
  <si>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</si>
  <si>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</si>
  <si>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</si>
  <si>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</si>
  <si>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</si>
  <si>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</si>
  <si>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</si>
  <si>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</si>
  <si>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</si>
  <si>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</si>
  <si>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</si>
  <si>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</si>
  <si>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</si>
  <si>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</si>
  <si>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</si>
  <si>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</si>
  <si>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</si>
  <si>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</si>
  <si>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</si>
  <si>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</si>
  <si>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</si>
  <si>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</si>
  <si>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</si>
  <si>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</si>
  <si>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</si>
  <si>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</si>
  <si>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</si>
  <si>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</si>
  <si>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</si>
  <si>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</si>
  <si>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</si>
  <si>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</si>
  <si>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</si>
  <si>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</si>
  <si>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</si>
  <si>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</si>
  <si>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</si>
  <si>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</si>
  <si>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</si>
  <si>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</si>
  <si>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</si>
  <si>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</si>
  <si>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</si>
  <si>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</si>
  <si>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</si>
  <si>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</si>
  <si>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</si>
  <si>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</si>
  <si>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</si>
  <si>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</si>
  <si>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</si>
  <si>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</si>
  <si>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</si>
  <si>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</si>
  <si>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</si>
  <si>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</si>
  <si>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</si>
  <si>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</si>
  <si>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</si>
  <si>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</si>
  <si>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</si>
  <si>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</si>
  <si>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</si>
  <si>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</si>
  <si>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</si>
  <si>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</si>
  <si>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</si>
  <si>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</si>
  <si>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</si>
  <si>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</si>
  <si>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</si>
  <si>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</si>
  <si>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</si>
  <si>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</si>
  <si>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</si>
  <si>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</si>
  <si>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</si>
  <si>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</si>
  <si>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</si>
  <si>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</si>
  <si>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</si>
  <si>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</si>
  <si>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</si>
  <si>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四国中央市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</si>
  <si>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</si>
  <si>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</si>
  <si>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</si>
  <si>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</si>
  <si>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</si>
  <si>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</si>
  <si>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</si>
  <si>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</si>
  <si>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</si>
  <si>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</si>
  <si>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</si>
  <si>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</si>
  <si>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</si>
  <si>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</si>
  <si>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</si>
  <si>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</si>
  <si>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</si>
  <si>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</si>
  <si>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</si>
  <si>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</si>
  <si>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</si>
  <si>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</si>
  <si>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</si>
  <si>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</si>
  <si>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</si>
  <si>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</si>
  <si>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</si>
  <si>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</si>
  <si>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</si>
  <si>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</si>
  <si>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</si>
  <si>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</si>
  <si>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</si>
  <si>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</si>
  <si>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</si>
  <si>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</si>
  <si>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</si>
  <si>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</si>
  <si>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</si>
  <si>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</si>
  <si>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</si>
  <si>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</si>
  <si>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</si>
  <si>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</si>
  <si>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</si>
  <si>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</si>
  <si>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</si>
  <si>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</si>
  <si>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</si>
  <si>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</si>
  <si>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</si>
  <si>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</si>
  <si>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</si>
  <si>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</si>
  <si>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</si>
  <si>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</si>
  <si>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</si>
  <si>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</si>
  <si>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</si>
  <si>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</si>
  <si>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</si>
  <si>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</si>
  <si>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</si>
  <si>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</si>
  <si>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</si>
  <si>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</si>
  <si>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</si>
  <si>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</si>
  <si>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</si>
  <si>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</si>
  <si>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</si>
  <si>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</si>
  <si>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</si>
  <si>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</si>
  <si>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</si>
  <si>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</si>
  <si>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</si>
  <si>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</si>
  <si>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</si>
  <si>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</si>
  <si>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</si>
  <si>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</si>
  <si>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</si>
  <si>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</si>
  <si>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</si>
  <si>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</si>
  <si>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</si>
  <si>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</si>
  <si>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</si>
  <si>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</si>
  <si>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</si>
  <si>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</si>
  <si>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</si>
  <si>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</si>
  <si>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</si>
  <si>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</si>
  <si>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</si>
  <si>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</si>
  <si>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</si>
  <si>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</si>
  <si>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</si>
  <si>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</si>
  <si>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</si>
  <si>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</si>
  <si>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</si>
  <si>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</si>
  <si>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</si>
  <si>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</si>
  <si>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</si>
  <si>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</si>
  <si>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</si>
  <si>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</si>
  <si>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</si>
  <si>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</si>
  <si>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</si>
  <si>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</si>
  <si>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愛媛県四国中央市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</si>
  <si>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</si>
  <si>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</si>
  <si>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</si>
  <si>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</si>
  <si>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</si>
  <si>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</si>
  <si>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</si>
  <si>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</si>
  <si>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</si>
  <si>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</si>
  <si>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</si>
  <si>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</si>
  <si>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</si>
  <si>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</si>
  <si>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</si>
  <si>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</si>
  <si>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</si>
  <si>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</si>
  <si>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</si>
  <si>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</si>
  <si>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</si>
  <si>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</si>
  <si>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</si>
  <si>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</si>
  <si>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</si>
  <si>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</si>
  <si>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</si>
  <si>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</si>
  <si>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</si>
  <si>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</si>
  <si>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</si>
  <si>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</si>
  <si>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</si>
  <si>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</si>
  <si>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</si>
  <si>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</si>
  <si>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</si>
  <si>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</si>
  <si>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</si>
  <si>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</si>
  <si>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</si>
  <si>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</si>
  <si>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</si>
  <si>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</si>
  <si>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</si>
  <si>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</si>
  <si>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</si>
  <si>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</si>
  <si>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</si>
  <si>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</si>
  <si>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</si>
  <si>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</si>
  <si>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</si>
  <si>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</si>
  <si>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</si>
  <si>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</si>
  <si>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</si>
  <si>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</si>
  <si>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</si>
  <si>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</si>
  <si>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</si>
  <si>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</si>
  <si>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</si>
  <si>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</si>
  <si>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</si>
  <si>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</si>
  <si>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</si>
  <si>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</si>
  <si>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</si>
  <si>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</si>
  <si>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</si>
  <si>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</si>
  <si>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</si>
  <si>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</si>
  <si>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</si>
  <si>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</si>
  <si>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</si>
  <si>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</si>
  <si>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</si>
  <si>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</si>
  <si>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</si>
  <si>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</si>
  <si>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</si>
  <si>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</si>
  <si>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</si>
  <si>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</si>
  <si>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</si>
  <si>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</si>
  <si>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</si>
  <si>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</si>
  <si>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</si>
  <si>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</si>
  <si>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</si>
  <si>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</si>
  <si>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</si>
  <si>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</si>
  <si>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</si>
  <si>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</si>
  <si>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</si>
  <si>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</si>
  <si>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</si>
  <si>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</si>
  <si>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</si>
  <si>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</si>
  <si>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</si>
  <si>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</si>
  <si>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</si>
  <si>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</si>
  <si>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</si>
  <si>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</si>
  <si>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</si>
  <si>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</si>
  <si>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</si>
  <si>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</si>
  <si>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</si>
  <si>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</si>
  <si>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</si>
  <si>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</si>
  <si>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</si>
  <si>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</si>
  <si>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</si>
  <si>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</si>
  <si>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</si>
  <si>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</si>
  <si>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</si>
  <si>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</si>
  <si>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</si>
  <si>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</si>
  <si>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</si>
  <si>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</si>
  <si>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</si>
  <si>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</si>
  <si>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</si>
  <si>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</si>
  <si>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</si>
  <si>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</si>
  <si>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</si>
  <si>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</si>
  <si>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</si>
  <si>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</si>
  <si>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</si>
  <si>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</si>
  <si>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</si>
  <si>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</si>
  <si>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</si>
  <si>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</si>
  <si>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</si>
  <si>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</si>
  <si>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</si>
  <si>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</si>
  <si>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</si>
  <si>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</si>
  <si>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</si>
  <si>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愛媛県四国中央市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</si>
  <si>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</si>
  <si>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</si>
  <si>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</si>
  <si>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</si>
  <si>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</si>
  <si>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</si>
  <si>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</si>
  <si>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</si>
  <si>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</si>
  <si>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</si>
  <si>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</si>
  <si>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</si>
  <si>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</si>
  <si>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</si>
  <si>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</si>
  <si>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</si>
  <si>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</si>
  <si>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</si>
  <si>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</si>
  <si>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</si>
  <si>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福祉バス事業特別会計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</si>
  <si>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</si>
  <si>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</si>
  <si>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</si>
  <si>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</si>
  <si>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</si>
  <si>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</si>
  <si>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</si>
  <si>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</si>
  <si>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</si>
  <si>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</si>
  <si>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</si>
  <si>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</si>
  <si>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</si>
  <si>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</si>
  <si>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</si>
  <si>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</si>
  <si>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介護保険事業特別会計</t>
    <phoneticPr fontId="5"/>
  </si>
  <si>
    <t>駐車場事業特別会計</t>
    <phoneticPr fontId="5"/>
  </si>
  <si>
    <t>介護予防支援事業特別会計</t>
    <phoneticPr fontId="5"/>
  </si>
  <si>
    <t>後期高齢者医療保険事業特別会計</t>
    <phoneticPr fontId="5"/>
  </si>
  <si>
    <t>水道事業会計</t>
    <phoneticPr fontId="5"/>
  </si>
  <si>
    <t>法適用企業</t>
    <phoneticPr fontId="5"/>
  </si>
  <si>
    <t>工業用水道事業会計</t>
    <phoneticPr fontId="5"/>
  </si>
  <si>
    <t>法適用企業</t>
    <phoneticPr fontId="5"/>
  </si>
  <si>
    <t>公共下水道事業会計</t>
    <phoneticPr fontId="5"/>
  </si>
  <si>
    <t>法適用企業</t>
    <phoneticPr fontId="5"/>
  </si>
  <si>
    <t>港湾上屋事業特別会計</t>
    <phoneticPr fontId="5"/>
  </si>
  <si>
    <t>法非適用企業</t>
    <phoneticPr fontId="5"/>
  </si>
  <si>
    <t>西部臨海土地造成事業特別会計</t>
    <phoneticPr fontId="5"/>
  </si>
  <si>
    <t>-</t>
    <phoneticPr fontId="5"/>
  </si>
  <si>
    <t>寒川東部臨海土地造成事業特別会計</t>
    <phoneticPr fontId="5"/>
  </si>
  <si>
    <t>法非適用企業</t>
    <phoneticPr fontId="5"/>
  </si>
  <si>
    <t>城山下臨海土地造成事業特別会計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</si>
  <si>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</si>
  <si>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</si>
  <si>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</si>
  <si>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</si>
  <si>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</si>
  <si>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</si>
  <si>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</si>
  <si>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</si>
  <si>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</si>
  <si>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</si>
  <si>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</si>
  <si>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</si>
  <si>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</si>
  <si>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</si>
  <si>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</si>
  <si>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</si>
  <si>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</si>
  <si>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</si>
  <si>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</si>
  <si>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</si>
  <si>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</si>
  <si>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</si>
  <si>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</si>
  <si>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</si>
  <si>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</si>
  <si>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</si>
  <si>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</si>
  <si>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</si>
  <si>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</si>
  <si>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</si>
  <si>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</si>
  <si>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</si>
  <si>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</si>
  <si>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</si>
  <si>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</si>
  <si>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</si>
  <si>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</si>
  <si>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</si>
  <si>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</si>
  <si>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</si>
  <si>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</si>
  <si>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</si>
  <si>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</si>
  <si>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</si>
  <si>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</si>
  <si>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</si>
  <si>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</si>
  <si>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</si>
  <si>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</si>
  <si>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</si>
  <si>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</si>
  <si>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</si>
  <si>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</si>
  <si>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</si>
  <si>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</si>
  <si>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</si>
  <si>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</si>
  <si>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</si>
  <si>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</si>
  <si>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</si>
  <si>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</si>
  <si>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</si>
  <si>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</si>
  <si>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</si>
  <si>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寒川東部臨海土地造成事業特別会計</t>
    <phoneticPr fontId="5"/>
  </si>
  <si>
    <t>(Ｆ)</t>
    <phoneticPr fontId="5"/>
  </si>
  <si>
    <t>国民健康保険診療所事業特別会計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</si>
  <si>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</si>
  <si>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</si>
  <si>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</si>
  <si>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</si>
  <si>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</si>
  <si>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</si>
  <si>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</si>
  <si>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</si>
  <si>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</si>
  <si>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</si>
  <si>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</si>
  <si>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</si>
  <si>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</si>
  <si>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</si>
  <si>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</si>
  <si>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</si>
  <si>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</si>
  <si>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</si>
  <si>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</si>
  <si>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</si>
  <si>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</si>
  <si>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</si>
  <si>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</si>
  <si>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</si>
  <si>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</si>
  <si>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</si>
  <si>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</si>
  <si>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</si>
  <si>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</si>
  <si>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</si>
  <si>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</si>
  <si>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</si>
  <si>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</si>
  <si>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</si>
  <si>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</si>
  <si>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</si>
  <si>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</si>
  <si>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</si>
  <si>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</si>
  <si>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</si>
  <si>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</si>
  <si>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</si>
  <si>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</si>
  <si>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</si>
  <si>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</si>
  <si>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</si>
  <si>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</si>
  <si>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</si>
  <si>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</si>
  <si>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</si>
  <si>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</si>
  <si>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</si>
  <si>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</si>
  <si>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</si>
  <si>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</si>
  <si>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</si>
  <si>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</si>
  <si>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</si>
  <si>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</si>
  <si>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</si>
  <si>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</si>
  <si>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</si>
  <si>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</si>
  <si>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</si>
  <si>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</si>
  <si>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</si>
  <si>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</si>
  <si>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</si>
  <si>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</si>
  <si>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</si>
  <si>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</si>
  <si>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</si>
  <si>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</si>
  <si>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</si>
  <si>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</si>
  <si>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</si>
  <si>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</si>
  <si>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</si>
  <si>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</si>
  <si>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</si>
  <si>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</si>
  <si>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</si>
  <si>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</si>
  <si>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1.96</t>
  </si>
  <si>
    <t>▲ 3.44</t>
  </si>
  <si>
    <t>工業用水道事業会計</t>
  </si>
  <si>
    <t>一般会計</t>
  </si>
  <si>
    <t>水道事業会計</t>
  </si>
  <si>
    <t>介護保険事業特別会計</t>
  </si>
  <si>
    <t>港湾上屋事業特別会計</t>
  </si>
  <si>
    <t>公共下水道事業会計</t>
  </si>
  <si>
    <t>後期高齢者医療保険事業特別会計</t>
  </si>
  <si>
    <t>国民健康保険事業特別会計</t>
  </si>
  <si>
    <t>その他会計（赤字）</t>
  </si>
  <si>
    <t>▲ 0.03</t>
  </si>
  <si>
    <t>▲ 0.01</t>
  </si>
  <si>
    <t>▲ 0.00</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</si>
  <si>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</si>
  <si>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</si>
  <si>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</si>
  <si>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</si>
  <si>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</si>
  <si>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</si>
  <si>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</si>
  <si>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</si>
  <si>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</si>
  <si>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株式会社やまびこ</t>
    <rPh sb="0" eb="2">
      <t>カブシキ</t>
    </rPh>
    <rPh sb="2" eb="4">
      <t>カイシャ</t>
    </rPh>
    <phoneticPr fontId="29"/>
  </si>
  <si>
    <t>公益財団法人四国中央市スポーツ協会</t>
    <rPh sb="0" eb="2">
      <t>コウエキ</t>
    </rPh>
    <rPh sb="2" eb="4">
      <t>ザイダン</t>
    </rPh>
    <rPh sb="4" eb="6">
      <t>ホウジン</t>
    </rPh>
    <rPh sb="6" eb="11">
      <t>シ</t>
    </rPh>
    <rPh sb="15" eb="17">
      <t>キョウカイ</t>
    </rPh>
    <phoneticPr fontId="29"/>
  </si>
  <si>
    <t>株式会社四国中央テレビ</t>
    <rPh sb="0" eb="2">
      <t>カブシキ</t>
    </rPh>
    <rPh sb="2" eb="4">
      <t>カイシャ</t>
    </rPh>
    <rPh sb="4" eb="8">
      <t>シコクチュウオウ</t>
    </rPh>
    <phoneticPr fontId="29"/>
  </si>
  <si>
    <t>株式会社四国中央市総合サービスセンター</t>
    <rPh sb="0" eb="2">
      <t>カブシキ</t>
    </rPh>
    <rPh sb="2" eb="4">
      <t>カイシャ</t>
    </rPh>
    <rPh sb="4" eb="9">
      <t>シ</t>
    </rPh>
    <rPh sb="9" eb="11">
      <t>ソウゴウ</t>
    </rPh>
    <phoneticPr fontId="29"/>
  </si>
  <si>
    <t>合併振興基金</t>
    <rPh sb="0" eb="6">
      <t>ガッペイシンコウキキン</t>
    </rPh>
    <phoneticPr fontId="5"/>
  </si>
  <si>
    <t>公共施設等総合管理基金</t>
    <rPh sb="0" eb="5">
      <t>コウキョウシセツトウ</t>
    </rPh>
    <rPh sb="5" eb="11">
      <t>ソウゴウカンリキキン</t>
    </rPh>
    <phoneticPr fontId="5"/>
  </si>
  <si>
    <t>地域医療再生基金</t>
    <rPh sb="0" eb="8">
      <t>チイキイリョウサイセイキキン</t>
    </rPh>
    <phoneticPr fontId="5"/>
  </si>
  <si>
    <t>ふるさと応援基金</t>
    <rPh sb="4" eb="8">
      <t>オウエンキキン</t>
    </rPh>
    <phoneticPr fontId="5"/>
  </si>
  <si>
    <t>子育て基金</t>
    <rPh sb="0" eb="2">
      <t>コソダ</t>
    </rPh>
    <rPh sb="3" eb="5">
      <t>キキン</t>
    </rPh>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</si>
  <si>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9"/>
  </si>
  <si>
    <t>愛媛県市町総合事務組合（消防補償事業分）</t>
    <rPh sb="12" eb="14">
      <t>ショウボウ</t>
    </rPh>
    <rPh sb="14" eb="16">
      <t>ホショウ</t>
    </rPh>
    <rPh sb="16" eb="18">
      <t>ジギョウ</t>
    </rPh>
    <rPh sb="18" eb="19">
      <t>ブン</t>
    </rPh>
    <phoneticPr fontId="29"/>
  </si>
  <si>
    <t>愛媛県市町総合事務組合（交通災害事業分）</t>
    <rPh sb="12" eb="14">
      <t>コウツウ</t>
    </rPh>
    <rPh sb="14" eb="16">
      <t>サイガイ</t>
    </rPh>
    <rPh sb="16" eb="18">
      <t>ジギョウ</t>
    </rPh>
    <rPh sb="18" eb="19">
      <t>ブン</t>
    </rPh>
    <phoneticPr fontId="29"/>
  </si>
  <si>
    <t>愛媛県市町総合事務組合（自治会館事業分）</t>
    <rPh sb="12" eb="14">
      <t>ジチ</t>
    </rPh>
    <rPh sb="14" eb="16">
      <t>カイカン</t>
    </rPh>
    <rPh sb="16" eb="18">
      <t>ジギョウ</t>
    </rPh>
    <rPh sb="18" eb="19">
      <t>ブン</t>
    </rPh>
    <phoneticPr fontId="29"/>
  </si>
  <si>
    <t>愛媛県市町総合事務組合（議員公務災害事業分）</t>
    <rPh sb="12" eb="14">
      <t>ギイン</t>
    </rPh>
    <rPh sb="14" eb="16">
      <t>コウム</t>
    </rPh>
    <rPh sb="16" eb="18">
      <t>サイガイ</t>
    </rPh>
    <rPh sb="18" eb="20">
      <t>ジギョウ</t>
    </rPh>
    <rPh sb="20" eb="21">
      <t>ブン</t>
    </rPh>
    <phoneticPr fontId="29"/>
  </si>
  <si>
    <t>愛媛県市町総合事務組合（共通経費分）</t>
    <rPh sb="12" eb="14">
      <t>キョウツウ</t>
    </rPh>
    <rPh sb="14" eb="16">
      <t>ケイヒ</t>
    </rPh>
    <phoneticPr fontId="29"/>
  </si>
  <si>
    <t>愛媛地方税滞納整理機構</t>
    <rPh sb="0" eb="2">
      <t>エヒメ</t>
    </rPh>
    <rPh sb="2" eb="5">
      <t>チホウゼイ</t>
    </rPh>
    <rPh sb="5" eb="7">
      <t>タイノウ</t>
    </rPh>
    <rPh sb="7" eb="9">
      <t>セイリ</t>
    </rPh>
    <rPh sb="9" eb="11">
      <t>キコウ</t>
    </rPh>
    <phoneticPr fontId="29"/>
  </si>
  <si>
    <t>愛媛県後期高齢者医療広域連合（一般会計）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9"/>
  </si>
  <si>
    <t>愛媛県後期高齢者医療広域連合（後期高齢者医療特別会計）</t>
    <rPh sb="15" eb="17">
      <t>コウキ</t>
    </rPh>
    <rPh sb="17" eb="20">
      <t>コウレイシャ</t>
    </rPh>
    <rPh sb="20" eb="22">
      <t>イリョウ</t>
    </rPh>
    <rPh sb="22" eb="24">
      <t>トクベツ</t>
    </rPh>
    <phoneticPr fontId="29"/>
  </si>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</sst>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E35F-4502-96DE-0FB622D90E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103122</c:v>
                </c:pt>
                <c:pt idx="1">
                  <c:v>125910</c:v>
                </c:pt>
                <c:pt idx="2">
                  <c:v>52823</c:v>
                </c:pt>
                <c:pt idx="3">
                  <c:v>47322</c:v>
                </c:pt>
                <c:pt idx="4">
                  <c:v>48570</c:v>
                </c:pt>
              </c:numCache>
            </c:numRef>
          </c:val>
          <c:smooth val="0"/>
          <c:extLst>
            <c:ext xmlns:c16="http://schemas.microsoft.com/office/drawing/2014/chart" uri="{C3380CC4-5D6E-409C-BE32-E72D297353CC}">
              <c16:uniqueId val="{00000001-E35F-4502-96DE-0FB622D90E5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10.23</c:v>
                </c:pt>
                <c:pt idx="1">
                  <c:v>8.25</c:v>
                </c:pt>
                <c:pt idx="2">
                  <c:v>13.16</c:v>
                </c:pt>
                <c:pt idx="3">
                  <c:v>16.12</c:v>
                </c:pt>
                <c:pt idx="4">
                  <c:v>13.48</c:v>
                </c:pt>
              </c:numCache>
            </c:numRef>
          </c:val>
          <c:extLst>
            <c:ext xmlns:c16="http://schemas.microsoft.com/office/drawing/2014/chart" uri="{C3380CC4-5D6E-409C-BE32-E72D297353CC}">
              <c16:uniqueId val="{00000000-AD86-4A9D-9506-909CD32A2CF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26.72</c:v>
                </c:pt>
                <c:pt idx="1">
                  <c:v>26.69</c:v>
                </c:pt>
                <c:pt idx="2">
                  <c:v>25.83</c:v>
                </c:pt>
                <c:pt idx="3">
                  <c:v>24.4</c:v>
                </c:pt>
                <c:pt idx="4">
                  <c:v>25.61</c:v>
                </c:pt>
              </c:numCache>
            </c:numRef>
          </c:val>
          <c:extLst>
            <c:ext xmlns:c16="http://schemas.microsoft.com/office/drawing/2014/chart" uri="{C3380CC4-5D6E-409C-BE32-E72D297353CC}">
              <c16:uniqueId val="{00000001-AD86-4A9D-9506-909CD32A2CF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5.49</c:v>
                </c:pt>
                <c:pt idx="1">
                  <c:v>-1.96</c:v>
                </c:pt>
                <c:pt idx="2">
                  <c:v>7.32</c:v>
                </c:pt>
                <c:pt idx="3">
                  <c:v>3.69</c:v>
                </c:pt>
                <c:pt idx="4">
                  <c:v>-3.44</c:v>
                </c:pt>
              </c:numCache>
            </c:numRef>
          </c:val>
          <c:smooth val="0"/>
          <c:extLst>
            <c:ext xmlns:c16="http://schemas.microsoft.com/office/drawing/2014/chart" uri="{C3380CC4-5D6E-409C-BE32-E72D297353CC}">
              <c16:uniqueId val="{00000002-AD86-4A9D-9506-909CD32A2CF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1.86</c:v>
                </c:pt>
                <c:pt idx="2">
                  <c:v>#N/A</c:v>
                </c:pt>
                <c:pt idx="3">
                  <c:v>1.9</c:v>
                </c:pt>
                <c:pt idx="4">
                  <c:v>#N/A</c:v>
                </c:pt>
                <c:pt idx="5">
                  <c:v>0.04</c:v>
                </c:pt>
                <c:pt idx="6">
                  <c:v>#N/A</c:v>
                </c:pt>
                <c:pt idx="7">
                  <c:v>0.03</c:v>
                </c:pt>
                <c:pt idx="8">
                  <c:v>#N/A</c:v>
                </c:pt>
                <c:pt idx="9">
                  <c:v>0.03</c:v>
                </c:pt>
              </c:numCache>
            </c:numRef>
          </c:val>
          <c:extLst>
            <c:ext xmlns:c16="http://schemas.microsoft.com/office/drawing/2014/chart" uri="{C3380CC4-5D6E-409C-BE32-E72D297353CC}">
              <c16:uniqueId val="{00000000-1A14-4959-BFB4-7A640843C62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0.03</c:v>
                </c:pt>
                <c:pt idx="1">
                  <c:v>#N/A</c:v>
                </c:pt>
                <c:pt idx="2">
                  <c:v>0.01</c:v>
                </c:pt>
                <c:pt idx="3">
                  <c:v>#N/A</c:v>
                </c:pt>
                <c:pt idx="4">
                  <c:v>#N/A</c:v>
                </c:pt>
                <c:pt idx="5">
                  <c:v>0</c:v>
                </c:pt>
                <c:pt idx="6">
                  <c:v>0</c:v>
                </c:pt>
                <c:pt idx="7">
                  <c:v>0</c:v>
                </c:pt>
                <c:pt idx="8">
                  <c:v>0</c:v>
                </c:pt>
                <c:pt idx="9">
                  <c:v>0</c:v>
                </c:pt>
              </c:numCache>
            </c:numRef>
          </c:val>
          <c:extLst>
            <c:ext xmlns:c16="http://schemas.microsoft.com/office/drawing/2014/chart" uri="{C3380CC4-5D6E-409C-BE32-E72D297353CC}">
              <c16:uniqueId val="{00000001-1A14-4959-BFB4-7A640843C623}"/>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2.2400000000000002</c:v>
                </c:pt>
                <c:pt idx="2">
                  <c:v>#N/A</c:v>
                </c:pt>
                <c:pt idx="3">
                  <c:v>1.1000000000000001</c:v>
                </c:pt>
                <c:pt idx="4">
                  <c:v>#N/A</c:v>
                </c:pt>
                <c:pt idx="5">
                  <c:v>0.77</c:v>
                </c:pt>
                <c:pt idx="6">
                  <c:v>#N/A</c:v>
                </c:pt>
                <c:pt idx="7">
                  <c:v>0.28999999999999998</c:v>
                </c:pt>
                <c:pt idx="8">
                  <c:v>#N/A</c:v>
                </c:pt>
                <c:pt idx="9">
                  <c:v>0.18</c:v>
                </c:pt>
              </c:numCache>
            </c:numRef>
          </c:val>
          <c:extLst>
            <c:ext xmlns:c16="http://schemas.microsoft.com/office/drawing/2014/chart" uri="{C3380CC4-5D6E-409C-BE32-E72D297353CC}">
              <c16:uniqueId val="{00000002-1A14-4959-BFB4-7A640843C623}"/>
            </c:ext>
          </c:extLst>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0.22</c:v>
                </c:pt>
                <c:pt idx="2">
                  <c:v>#N/A</c:v>
                </c:pt>
                <c:pt idx="3">
                  <c:v>0.21</c:v>
                </c:pt>
                <c:pt idx="4">
                  <c:v>#N/A</c:v>
                </c:pt>
                <c:pt idx="5">
                  <c:v>0.21</c:v>
                </c:pt>
                <c:pt idx="6">
                  <c:v>#N/A</c:v>
                </c:pt>
                <c:pt idx="7">
                  <c:v>0.19</c:v>
                </c:pt>
                <c:pt idx="8">
                  <c:v>#N/A</c:v>
                </c:pt>
                <c:pt idx="9">
                  <c:v>0.23</c:v>
                </c:pt>
              </c:numCache>
            </c:numRef>
          </c:val>
          <c:extLst>
            <c:ext xmlns:c16="http://schemas.microsoft.com/office/drawing/2014/chart" uri="{C3380CC4-5D6E-409C-BE32-E72D297353CC}">
              <c16:uniqueId val="{00000003-1A14-4959-BFB4-7A640843C623}"/>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c:v>
                </c:pt>
                <c:pt idx="2">
                  <c:v>#N/A</c:v>
                </c:pt>
                <c:pt idx="3">
                  <c:v>0.4</c:v>
                </c:pt>
                <c:pt idx="4">
                  <c:v>#N/A</c:v>
                </c:pt>
                <c:pt idx="5">
                  <c:v>0.61</c:v>
                </c:pt>
                <c:pt idx="6">
                  <c:v>#N/A</c:v>
                </c:pt>
                <c:pt idx="7">
                  <c:v>0.65</c:v>
                </c:pt>
                <c:pt idx="8">
                  <c:v>#N/A</c:v>
                </c:pt>
                <c:pt idx="9">
                  <c:v>0.66</c:v>
                </c:pt>
              </c:numCache>
            </c:numRef>
          </c:val>
          <c:extLst>
            <c:ext xmlns:c16="http://schemas.microsoft.com/office/drawing/2014/chart" uri="{C3380CC4-5D6E-409C-BE32-E72D297353CC}">
              <c16:uniqueId val="{00000004-1A14-4959-BFB4-7A640843C623}"/>
            </c:ext>
          </c:extLst>
        </c:ser>
        <c:ser>
          <c:idx val="5"/>
          <c:order val="5"/>
          <c:tx>
            <c:strRef>
              <c:f>データシート!$A$32</c:f>
              <c:strCache>
                <c:ptCount val="1"/>
                <c:pt idx="0">
                  <c:v>港湾上屋事業特別会計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0.36</c:v>
                </c:pt>
                <c:pt idx="2">
                  <c:v>#N/A</c:v>
                </c:pt>
                <c:pt idx="3">
                  <c:v>0.64</c:v>
                </c:pt>
                <c:pt idx="4">
                  <c:v>#N/A</c:v>
                </c:pt>
                <c:pt idx="5">
                  <c:v>0.63</c:v>
                </c:pt>
                <c:pt idx="6">
                  <c:v>#N/A</c:v>
                </c:pt>
                <c:pt idx="7">
                  <c:v>0.8</c:v>
                </c:pt>
                <c:pt idx="8">
                  <c:v>#N/A</c:v>
                </c:pt>
                <c:pt idx="9">
                  <c:v>0.96</c:v>
                </c:pt>
              </c:numCache>
            </c:numRef>
          </c:val>
          <c:extLst>
            <c:ext xmlns:c16="http://schemas.microsoft.com/office/drawing/2014/chart" uri="{C3380CC4-5D6E-409C-BE32-E72D297353CC}">
              <c16:uniqueId val="{00000005-1A14-4959-BFB4-7A640843C623}"/>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1.33</c:v>
                </c:pt>
                <c:pt idx="2">
                  <c:v>#N/A</c:v>
                </c:pt>
                <c:pt idx="3">
                  <c:v>1.08</c:v>
                </c:pt>
                <c:pt idx="4">
                  <c:v>#N/A</c:v>
                </c:pt>
                <c:pt idx="5">
                  <c:v>0.99</c:v>
                </c:pt>
                <c:pt idx="6">
                  <c:v>#N/A</c:v>
                </c:pt>
                <c:pt idx="7">
                  <c:v>1</c:v>
                </c:pt>
                <c:pt idx="8">
                  <c:v>#N/A</c:v>
                </c:pt>
                <c:pt idx="9">
                  <c:v>1.19</c:v>
                </c:pt>
              </c:numCache>
            </c:numRef>
          </c:val>
          <c:extLst>
            <c:ext xmlns:c16="http://schemas.microsoft.com/office/drawing/2014/chart" uri="{C3380CC4-5D6E-409C-BE32-E72D297353CC}">
              <c16:uniqueId val="{00000006-1A14-4959-BFB4-7A640843C623}"/>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c:v>
                </c:pt>
                <c:pt idx="2">
                  <c:v>#N/A</c:v>
                </c:pt>
                <c:pt idx="3">
                  <c:v>7.95</c:v>
                </c:pt>
                <c:pt idx="4">
                  <c:v>#N/A</c:v>
                </c:pt>
                <c:pt idx="5">
                  <c:v>10.33</c:v>
                </c:pt>
                <c:pt idx="6">
                  <c:v>#N/A</c:v>
                </c:pt>
                <c:pt idx="7">
                  <c:v>11.06</c:v>
                </c:pt>
                <c:pt idx="8">
                  <c:v>#N/A</c:v>
                </c:pt>
                <c:pt idx="9">
                  <c:v>12.53</c:v>
                </c:pt>
              </c:numCache>
            </c:numRef>
          </c:val>
          <c:extLst>
            <c:ext xmlns:c16="http://schemas.microsoft.com/office/drawing/2014/chart" uri="{C3380CC4-5D6E-409C-BE32-E72D297353CC}">
              <c16:uniqueId val="{00000007-1A14-4959-BFB4-7A640843C62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10.26</c:v>
                </c:pt>
                <c:pt idx="2">
                  <c:v>#N/A</c:v>
                </c:pt>
                <c:pt idx="3">
                  <c:v>8.27</c:v>
                </c:pt>
                <c:pt idx="4">
                  <c:v>#N/A</c:v>
                </c:pt>
                <c:pt idx="5">
                  <c:v>13.16</c:v>
                </c:pt>
                <c:pt idx="6">
                  <c:v>#N/A</c:v>
                </c:pt>
                <c:pt idx="7">
                  <c:v>16.12</c:v>
                </c:pt>
                <c:pt idx="8">
                  <c:v>#N/A</c:v>
                </c:pt>
                <c:pt idx="9">
                  <c:v>13.47</c:v>
                </c:pt>
              </c:numCache>
            </c:numRef>
          </c:val>
          <c:extLst>
            <c:ext xmlns:c16="http://schemas.microsoft.com/office/drawing/2014/chart" uri="{C3380CC4-5D6E-409C-BE32-E72D297353CC}">
              <c16:uniqueId val="{00000008-1A14-4959-BFB4-7A640843C623}"/>
            </c:ext>
          </c:extLst>
        </c:ser>
        <c:ser>
          <c:idx val="9"/>
          <c:order val="9"/>
          <c:tx>
            <c:strRef>
              <c:f>データシート!$A$36</c:f>
              <c:strCache>
                <c:ptCount val="1"/>
                <c:pt idx="0">
                  <c:v>工業用水道事業会計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11.02</c:v>
                </c:pt>
                <c:pt idx="2">
                  <c:v>#N/A</c:v>
                </c:pt>
                <c:pt idx="3">
                  <c:v>13.45</c:v>
                </c:pt>
                <c:pt idx="4">
                  <c:v>#N/A</c:v>
                </c:pt>
                <c:pt idx="5">
                  <c:v>16.149999999999999</c:v>
                </c:pt>
                <c:pt idx="6">
                  <c:v>#N/A</c:v>
                </c:pt>
                <c:pt idx="7">
                  <c:v>19.05</c:v>
                </c:pt>
                <c:pt idx="8">
                  <c:v>#N/A</c:v>
                </c:pt>
                <c:pt idx="9">
                  <c:v>23.66</c:v>
                </c:pt>
              </c:numCache>
            </c:numRef>
          </c:val>
          <c:extLst>
            <c:ext xmlns:c16="http://schemas.microsoft.com/office/drawing/2014/chart" uri="{C3380CC4-5D6E-409C-BE32-E72D297353CC}">
              <c16:uniqueId val="{00000009-1A14-4959-BFB4-7A640843C62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4140</c:v>
                </c:pt>
                <c:pt idx="5">
                  <c:v>4193</c:v>
                </c:pt>
                <c:pt idx="8">
                  <c:v>4247</c:v>
                </c:pt>
                <c:pt idx="11">
                  <c:v>4465</c:v>
                </c:pt>
                <c:pt idx="14">
                  <c:v>4038</c:v>
                </c:pt>
              </c:numCache>
            </c:numRef>
          </c:val>
          <c:extLst>
            <c:ext xmlns:c16="http://schemas.microsoft.com/office/drawing/2014/chart" uri="{C3380CC4-5D6E-409C-BE32-E72D297353CC}">
              <c16:uniqueId val="{00000000-42FF-40E1-8EB5-7894ADC18A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42FF-40E1-8EB5-7894ADC18A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66</c:v>
                </c:pt>
                <c:pt idx="3">
                  <c:v>66</c:v>
                </c:pt>
                <c:pt idx="6">
                  <c:v>64</c:v>
                </c:pt>
                <c:pt idx="9">
                  <c:v>27</c:v>
                </c:pt>
                <c:pt idx="12">
                  <c:v>24</c:v>
                </c:pt>
              </c:numCache>
            </c:numRef>
          </c:val>
          <c:extLst>
            <c:ext xmlns:c16="http://schemas.microsoft.com/office/drawing/2014/chart" uri="{C3380CC4-5D6E-409C-BE32-E72D297353CC}">
              <c16:uniqueId val="{00000002-42FF-40E1-8EB5-7894ADC18A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FF-40E1-8EB5-7894ADC18A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995</c:v>
                </c:pt>
                <c:pt idx="3">
                  <c:v>1001</c:v>
                </c:pt>
                <c:pt idx="6">
                  <c:v>896</c:v>
                </c:pt>
                <c:pt idx="9">
                  <c:v>921</c:v>
                </c:pt>
                <c:pt idx="12">
                  <c:v>733</c:v>
                </c:pt>
              </c:numCache>
            </c:numRef>
          </c:val>
          <c:extLst>
            <c:ext xmlns:c16="http://schemas.microsoft.com/office/drawing/2014/chart" uri="{C3380CC4-5D6E-409C-BE32-E72D297353CC}">
              <c16:uniqueId val="{00000004-42FF-40E1-8EB5-7894ADC18A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FF-40E1-8EB5-7894ADC18A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2FF-40E1-8EB5-7894ADC18A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4844</c:v>
                </c:pt>
                <c:pt idx="3">
                  <c:v>4844</c:v>
                </c:pt>
                <c:pt idx="6">
                  <c:v>5076</c:v>
                </c:pt>
                <c:pt idx="9">
                  <c:v>5035</c:v>
                </c:pt>
                <c:pt idx="12">
                  <c:v>5060</c:v>
                </c:pt>
              </c:numCache>
            </c:numRef>
          </c:val>
          <c:extLst>
            <c:ext xmlns:c16="http://schemas.microsoft.com/office/drawing/2014/chart" uri="{C3380CC4-5D6E-409C-BE32-E72D297353CC}">
              <c16:uniqueId val="{00000007-42FF-40E1-8EB5-7894ADC18AF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1766</c:v>
                </c:pt>
                <c:pt idx="2">
                  <c:v>#N/A</c:v>
                </c:pt>
                <c:pt idx="3">
                  <c:v>#N/A</c:v>
                </c:pt>
                <c:pt idx="4">
                  <c:v>1718</c:v>
                </c:pt>
                <c:pt idx="5">
                  <c:v>#N/A</c:v>
                </c:pt>
                <c:pt idx="6">
                  <c:v>#N/A</c:v>
                </c:pt>
                <c:pt idx="7">
                  <c:v>1789</c:v>
                </c:pt>
                <c:pt idx="8">
                  <c:v>#N/A</c:v>
                </c:pt>
                <c:pt idx="9">
                  <c:v>#N/A</c:v>
                </c:pt>
                <c:pt idx="10">
                  <c:v>1518</c:v>
                </c:pt>
                <c:pt idx="11">
                  <c:v>#N/A</c:v>
                </c:pt>
                <c:pt idx="12">
                  <c:v>#N/A</c:v>
                </c:pt>
                <c:pt idx="13">
                  <c:v>1779</c:v>
                </c:pt>
                <c:pt idx="14">
                  <c:v>#N/A</c:v>
                </c:pt>
              </c:numCache>
            </c:numRef>
          </c:val>
          <c:smooth val="0"/>
          <c:extLst>
            <c:ext xmlns:c16="http://schemas.microsoft.com/office/drawing/2014/chart" uri="{C3380CC4-5D6E-409C-BE32-E72D297353CC}">
              <c16:uniqueId val="{00000008-42FF-40E1-8EB5-7894ADC18AF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49595</c:v>
                </c:pt>
                <c:pt idx="5">
                  <c:v>51586</c:v>
                </c:pt>
                <c:pt idx="8">
                  <c:v>50001</c:v>
                </c:pt>
                <c:pt idx="11">
                  <c:v>46678</c:v>
                </c:pt>
                <c:pt idx="14">
                  <c:v>45428</c:v>
                </c:pt>
              </c:numCache>
            </c:numRef>
          </c:val>
          <c:extLst>
            <c:ext xmlns:c16="http://schemas.microsoft.com/office/drawing/2014/chart" uri="{C3380CC4-5D6E-409C-BE32-E72D297353CC}">
              <c16:uniqueId val="{00000000-29D8-443D-B0C0-A3884196CD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420</c:v>
                </c:pt>
                <c:pt idx="5">
                  <c:v>311</c:v>
                </c:pt>
                <c:pt idx="8">
                  <c:v>260</c:v>
                </c:pt>
                <c:pt idx="11">
                  <c:v>228</c:v>
                </c:pt>
                <c:pt idx="14">
                  <c:v>196</c:v>
                </c:pt>
              </c:numCache>
            </c:numRef>
          </c:val>
          <c:extLst>
            <c:ext xmlns:c16="http://schemas.microsoft.com/office/drawing/2014/chart" uri="{C3380CC4-5D6E-409C-BE32-E72D297353CC}">
              <c16:uniqueId val="{00000001-29D8-443D-B0C0-A3884196CD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8566</c:v>
                </c:pt>
                <c:pt idx="5">
                  <c:v>8580</c:v>
                </c:pt>
                <c:pt idx="8">
                  <c:v>9016</c:v>
                </c:pt>
                <c:pt idx="11">
                  <c:v>11477</c:v>
                </c:pt>
                <c:pt idx="14">
                  <c:v>13860</c:v>
                </c:pt>
              </c:numCache>
            </c:numRef>
          </c:val>
          <c:extLst>
            <c:ext xmlns:c16="http://schemas.microsoft.com/office/drawing/2014/chart" uri="{C3380CC4-5D6E-409C-BE32-E72D297353CC}">
              <c16:uniqueId val="{00000002-29D8-443D-B0C0-A3884196CD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D8-443D-B0C0-A3884196CD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D8-443D-B0C0-A3884196CD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D8-443D-B0C0-A3884196CD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5512</c:v>
                </c:pt>
                <c:pt idx="3">
                  <c:v>5342</c:v>
                </c:pt>
                <c:pt idx="6">
                  <c:v>5746</c:v>
                </c:pt>
                <c:pt idx="9">
                  <c:v>5213</c:v>
                </c:pt>
                <c:pt idx="12">
                  <c:v>5306</c:v>
                </c:pt>
              </c:numCache>
            </c:numRef>
          </c:val>
          <c:extLst>
            <c:ext xmlns:c16="http://schemas.microsoft.com/office/drawing/2014/chart" uri="{C3380CC4-5D6E-409C-BE32-E72D297353CC}">
              <c16:uniqueId val="{00000006-29D8-443D-B0C0-A3884196CD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9D8-443D-B0C0-A3884196CD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13573</c:v>
                </c:pt>
                <c:pt idx="3">
                  <c:v>13043</c:v>
                </c:pt>
                <c:pt idx="6">
                  <c:v>11983</c:v>
                </c:pt>
                <c:pt idx="9">
                  <c:v>11644</c:v>
                </c:pt>
                <c:pt idx="12">
                  <c:v>11013</c:v>
                </c:pt>
              </c:numCache>
            </c:numRef>
          </c:val>
          <c:extLst>
            <c:ext xmlns:c16="http://schemas.microsoft.com/office/drawing/2014/chart" uri="{C3380CC4-5D6E-409C-BE32-E72D297353CC}">
              <c16:uniqueId val="{00000008-29D8-443D-B0C0-A3884196CD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203</c:v>
                </c:pt>
                <c:pt idx="3">
                  <c:v>139</c:v>
                </c:pt>
                <c:pt idx="6">
                  <c:v>76</c:v>
                </c:pt>
                <c:pt idx="9">
                  <c:v>24</c:v>
                </c:pt>
                <c:pt idx="12">
                  <c:v>0</c:v>
                </c:pt>
              </c:numCache>
            </c:numRef>
          </c:val>
          <c:extLst>
            <c:ext xmlns:c16="http://schemas.microsoft.com/office/drawing/2014/chart" uri="{C3380CC4-5D6E-409C-BE32-E72D297353CC}">
              <c16:uniqueId val="{00000009-29D8-443D-B0C0-A3884196CD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59729</c:v>
                </c:pt>
                <c:pt idx="3">
                  <c:v>63113</c:v>
                </c:pt>
                <c:pt idx="6">
                  <c:v>60797</c:v>
                </c:pt>
                <c:pt idx="9">
                  <c:v>58557</c:v>
                </c:pt>
                <c:pt idx="12">
                  <c:v>55406</c:v>
                </c:pt>
              </c:numCache>
            </c:numRef>
          </c:val>
          <c:extLst>
            <c:ext xmlns:c16="http://schemas.microsoft.com/office/drawing/2014/chart" uri="{C3380CC4-5D6E-409C-BE32-E72D297353CC}">
              <c16:uniqueId val="{0000000A-29D8-443D-B0C0-A3884196CD4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20436</c:v>
                </c:pt>
                <c:pt idx="2">
                  <c:v>#N/A</c:v>
                </c:pt>
                <c:pt idx="3">
                  <c:v>#N/A</c:v>
                </c:pt>
                <c:pt idx="4">
                  <c:v>21160</c:v>
                </c:pt>
                <c:pt idx="5">
                  <c:v>#N/A</c:v>
                </c:pt>
                <c:pt idx="6">
                  <c:v>#N/A</c:v>
                </c:pt>
                <c:pt idx="7">
                  <c:v>19325</c:v>
                </c:pt>
                <c:pt idx="8">
                  <c:v>#N/A</c:v>
                </c:pt>
                <c:pt idx="9">
                  <c:v>#N/A</c:v>
                </c:pt>
                <c:pt idx="10">
                  <c:v>17053</c:v>
                </c:pt>
                <c:pt idx="11">
                  <c:v>#N/A</c:v>
                </c:pt>
                <c:pt idx="12">
                  <c:v>#N/A</c:v>
                </c:pt>
                <c:pt idx="13">
                  <c:v>12240</c:v>
                </c:pt>
                <c:pt idx="14">
                  <c:v>#N/A</c:v>
                </c:pt>
              </c:numCache>
            </c:numRef>
          </c:val>
          <c:smooth val="0"/>
          <c:extLst>
            <c:ext xmlns:c16="http://schemas.microsoft.com/office/drawing/2014/chart" uri="{C3380CC4-5D6E-409C-BE32-E72D297353CC}">
              <c16:uniqueId val="{0000000B-29D8-443D-B0C0-A3884196CD4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6324</c:v>
                </c:pt>
                <c:pt idx="1">
                  <c:v>6324</c:v>
                </c:pt>
                <c:pt idx="2">
                  <c:v>6324</c:v>
                </c:pt>
              </c:numCache>
            </c:numRef>
          </c:val>
          <c:extLst>
            <c:ext xmlns:c16="http://schemas.microsoft.com/office/drawing/2014/chart" uri="{C3380CC4-5D6E-409C-BE32-E72D297353CC}">
              <c16:uniqueId val="{00000000-B175-4CB7-AE0B-499BB42112F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628</c:v>
                </c:pt>
                <c:pt idx="1">
                  <c:v>1128</c:v>
                </c:pt>
                <c:pt idx="2">
                  <c:v>2028</c:v>
                </c:pt>
              </c:numCache>
            </c:numRef>
          </c:val>
          <c:extLst>
            <c:ext xmlns:c16="http://schemas.microsoft.com/office/drawing/2014/chart" uri="{C3380CC4-5D6E-409C-BE32-E72D297353CC}">
              <c16:uniqueId val="{00000001-B175-4CB7-AE0B-499BB42112F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4457</c:v>
                </c:pt>
                <c:pt idx="1">
                  <c:v>6295</c:v>
                </c:pt>
                <c:pt idx="2">
                  <c:v>7711</c:v>
                </c:pt>
              </c:numCache>
            </c:numRef>
          </c:val>
          <c:extLst>
            <c:ext xmlns:c16="http://schemas.microsoft.com/office/drawing/2014/chart" uri="{C3380CC4-5D6E-409C-BE32-E72D297353CC}">
              <c16:uniqueId val="{00000002-B175-4CB7-AE0B-499BB42112F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１９年度以降、政府資金の公的免除繰上償還や高利率の起債の積極的借換、公債費負担適正化計画等の実施により公債費の低減を図ったことで着実に改善されてきたものの、平成２８年度から令和元年度にかけて新市建設計画に基づく合併特例債を活用し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新庁舎建設事業など</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大型建設事業が集中し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、当該償還が開始されてきた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ため元利償還金は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が、公営企業債の元利償還金に対する繰入金は、富郷ダム建設事業債の元金減少などにより減少した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。算入公債費等については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、合併特例債において前年度に実施した満期一括償還による元利償還金の減により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減少している。そのため、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実質公債費比率の分子は、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に転じた。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今後も選択と集中により事業費の抑制を図るとともに、基準財政需要額の算入率が高い起債の活用、減債基金を増額し計画的に繰上償還を行うなど実質公債費比率の低減に努める。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満期一括償還地方債の借入れをしていない。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年度の将来負担比率の分子は、前年度を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４，８１３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百万円下回っている。これは、新市建設計画に基づく合併特例債を活用した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新庁舎建設事業など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大型建設事業が令和元年度で完了したことから、一般会計等に係る地方債の現在高が令和元年度をピークに減少となったことが主な要因となっている。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将来負担比率は、平成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２６７．２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ったが、政府資金の公的免除繰上償還や高利率の起債の積極的借換、土地開発公社を三セク債を活用し解散する等、着実に改善されている。しかしながら依然として他市町に比べて非常に高い数値となっているのは、一般会計地方債現在高や地方債償還元金繰入見込額が大きいことが将来負担比率の分子に影響しているためである。将来負担解消には長期的な視点で財政の硬直化を招かないよう取り組む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新規事業採択や施設の更新等にあたっては、統廃合を含め長期的に判断することが肝要であり、事業内容及び経費の精査と最適化により地方債への依存を最小限に抑制するとともに、一般財源の確保及び充当可能基金の計画的な積立てや繰上償還を積極的に行い、財政の健全化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愛媛県四国中央市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年度末の基金残高は、普通会計で約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１６０．６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億円となっており、前年度から約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２３．１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億円、「地域医療再生基金」に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の積立ての実施や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おいては、令和４年度で取崩し活用をしつつも、積立てについても実施したことにより３．７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などが主な要因である。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が進む公共施設の整備更新等に伴う基金の取崩しなどにより、基金残高については中長期的に減少していくことが見込まれる。今後、普通建設事業の事業選択や、より一層の事業見直しによる歳出抑制を徹底するとともに、更なる歳入確保に努め，基金残高を確保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・合併振興基金：市民の連帯の強化及び地域振興を図るための事業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・ふるさと応援基金：福祉及び医療の充実、教育環境の整備及び文化振興、地場産業の振興並びに生活環境の改善に関する事業その他市政発展に必要な事業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･公共施設等総合管理基金：公共施設等の更新、保全等に関する事業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・地域医療再生基金：地域の医療体制の整備を図るため６億円の積立てを行った。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・公共施設等総合管理基金：公共施設等の老朽化対策として３</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７億円の積立てを行った。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・ふるさと応援基金：ふるさと納税寄附額の増加に伴い、基金残高が約２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６億円増加し約７億円となっている。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・特定目的基金全体については、将来的に活用が必要となる財源ということも見据え、適切に管理していく。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・運用収入のみを積み立てており、実質的な取崩しはなし。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・災害等に備えるための基礎的な積立額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億円に加えて、普通交付税の合併算定替の縮減に備えた激変緩和措置や施設の整備更新等に要する財源とする積立額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億円とした積立方針に基づき、平成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年度末までに積立を行い基金残高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億円とした。平成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年度で取崩しを行い基金残高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億円としたものの、その後は維持している。今後も、歳出削減や歳入確保の取組を進め、引き続き一定規模の基金残高を維持していく。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億円の積立てを行った。なお、取崩しはなし。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・今後の償還に備え、一定水準は確保していくとともに、市債の償還財源として活用していく。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83,426
82,529
421.24
45,352,869
41,768,726
3,328,792
24,696,224
55,405,663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全国有数の製紙工業都市として、紙加工業などの紙関連企業も多く、市民の大半が何らかの紙関係の仕事に従事しており、活発な地場産業に支えられ比較的財政力に恵まれている。令和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年度財政力指数は、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固定資産税</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の増収</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により基準財政収入額が増となったものの、基準財政需要額も増となったため前年度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と同数値</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の０．７２で、類似団体平均と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概ね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同水準、全国平均や愛媛県平均より依然上回っている。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産業構造が「紙」に特化した単一構造のため、原油高や円安と言った外的要因を受けやすく脆さも併せ持っている。また、近年低下傾向にあるため、第三次総合計画に沿った施策を重点的に実施することにより活力のあるまちづくりを展開しつつ、行政の効率化に努めることにより、財政の健全化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170039</xdr:rowOff>
    </xdr:from>
    <xdr:to>
      <xdr:col>19</xdr:col>
      <xdr:colOff>133350</xdr:colOff>
      <xdr:row>42</xdr:row>
      <xdr:rowOff>25400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994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170039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156633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119239</xdr:rowOff>
    </xdr:from>
    <xdr:to>
      <xdr:col>15</xdr:col>
      <xdr:colOff>133350</xdr:colOff>
      <xdr:row>42</xdr:row>
      <xdr:rowOff>49389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平成１９年度以降大幅な経常的経費の削減を進めた結果、最も数値が悪かった平成１８年度決算の９６．４％と比較すると改善されてきた。令和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年度は、分子となる人件費などの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経費については前年度と概ね同様の額で推移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したものの、分母となる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普通交付税や臨時財政対策債などの減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により経常一般財源収入の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が大きかったため、前年度より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類似団体内では上位に位置しているが、今後、合併特例債を活用した</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新庁舎建設事業など</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大規模投資的事業に係る公債費の増が見込まれるため、積極的な繰上償還の実施や、選択と集中による経常経費の削減を図りながら現在の水準以下を目標に取り組む。</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43497</xdr:rowOff>
    </xdr:from>
    <xdr:to>
      <xdr:col>23</xdr:col>
      <xdr:colOff>133350</xdr:colOff>
      <xdr:row>62</xdr:row>
      <xdr:rowOff>8255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330497"/>
          <a:ext cx="838200" cy="30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146702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43497</xdr:rowOff>
    </xdr:from>
    <xdr:to>
      <xdr:col>19</xdr:col>
      <xdr:colOff>133350</xdr:colOff>
      <xdr:row>61</xdr:row>
      <xdr:rowOff>59055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330497"/>
          <a:ext cx="889000" cy="18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37799</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59055</xdr:rowOff>
    </xdr:from>
    <xdr:to>
      <xdr:col>15</xdr:col>
      <xdr:colOff>82550</xdr:colOff>
      <xdr:row>62</xdr:row>
      <xdr:rowOff>92710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517505"/>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8255</xdr:rowOff>
    </xdr:from>
    <xdr:to>
      <xdr:col>11</xdr:col>
      <xdr:colOff>31750</xdr:colOff>
      <xdr:row>62</xdr:row>
      <xdr:rowOff>92710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63815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128905</xdr:rowOff>
    </xdr:from>
    <xdr:to>
      <xdr:col>23</xdr:col>
      <xdr:colOff>184150</xdr:colOff>
      <xdr:row>62</xdr:row>
      <xdr:rowOff>59055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145432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164147</xdr:rowOff>
    </xdr:from>
    <xdr:to>
      <xdr:col>19</xdr:col>
      <xdr:colOff>184150</xdr:colOff>
      <xdr:row>60</xdr:row>
      <xdr:rowOff>94297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104474</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048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8255</xdr:rowOff>
    </xdr:from>
    <xdr:to>
      <xdr:col>15</xdr:col>
      <xdr:colOff>133350</xdr:colOff>
      <xdr:row>61</xdr:row>
      <xdr:rowOff>109855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120032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128905</xdr:rowOff>
    </xdr:from>
    <xdr:to>
      <xdr:col>7</xdr:col>
      <xdr:colOff>31750</xdr:colOff>
      <xdr:row>62</xdr:row>
      <xdr:rowOff>59055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69232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[152,650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固定資産評価に係る委託料や社会体育施設の指定管理委託料の増などにより物件費が増となったことから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、人口１人当たり人件費・物件費等決算額が前年度より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８，５４６</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結果となっている。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引き続き、定員管理及び給与の適正化による人件費の抑制に努めるとともに，民間委託等の推進や指定管理者制度の活用などによる物件費の抑制に努める。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96510</xdr:rowOff>
    </xdr:from>
    <xdr:to>
      <xdr:col>23</xdr:col>
      <xdr:colOff>133350</xdr:colOff>
      <xdr:row>82</xdr:row>
      <xdr:rowOff>165249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55410"/>
          <a:ext cx="838200" cy="6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111824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99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68873</xdr:rowOff>
    </xdr:from>
    <xdr:to>
      <xdr:col>19</xdr:col>
      <xdr:colOff>133350</xdr:colOff>
      <xdr:row>82</xdr:row>
      <xdr:rowOff>96510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27773"/>
          <a:ext cx="889000" cy="2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20211</xdr:rowOff>
    </xdr:from>
    <xdr:to>
      <xdr:col>15</xdr:col>
      <xdr:colOff>82550</xdr:colOff>
      <xdr:row>82</xdr:row>
      <xdr:rowOff>68873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79111"/>
          <a:ext cx="889000" cy="4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110569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130426</xdr:rowOff>
    </xdr:from>
    <xdr:to>
      <xdr:col>11</xdr:col>
      <xdr:colOff>31750</xdr:colOff>
      <xdr:row>82</xdr:row>
      <xdr:rowOff>20211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17876"/>
          <a:ext cx="889000" cy="6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114449</xdr:rowOff>
    </xdr:from>
    <xdr:to>
      <xdr:col>23</xdr:col>
      <xdr:colOff>184150</xdr:colOff>
      <xdr:row>83</xdr:row>
      <xdr:rowOff>44599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7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86526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14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45710</xdr:rowOff>
    </xdr:from>
    <xdr:to>
      <xdr:col>19</xdr:col>
      <xdr:colOff>184150</xdr:colOff>
      <xdr:row>82</xdr:row>
      <xdr:rowOff>147310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157487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73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18073</xdr:rowOff>
    </xdr:from>
    <xdr:to>
      <xdr:col>15</xdr:col>
      <xdr:colOff>133350</xdr:colOff>
      <xdr:row>82</xdr:row>
      <xdr:rowOff>119673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7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104450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163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140861</xdr:rowOff>
    </xdr:from>
    <xdr:to>
      <xdr:col>11</xdr:col>
      <xdr:colOff>82550</xdr:colOff>
      <xdr:row>82</xdr:row>
      <xdr:rowOff>71011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2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55788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11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79626</xdr:rowOff>
    </xdr:from>
    <xdr:to>
      <xdr:col>7</xdr:col>
      <xdr:colOff>31750</xdr:colOff>
      <xdr:row>82</xdr:row>
      <xdr:rowOff>9776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166003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05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前年度と比較して０．</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２低下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の９８．</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２となっており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、類似団体平均とほぼ同じ水準である。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員適正化計画に基づき適正化を進めてきた結果、採用抑制によって世代間のアンバランス解消が課題となっているが、引き続き人件費の抑制に努め本市の財政状況等を踏まえた給与水準の適正化等に努める。 </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101600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8118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84364</xdr:rowOff>
    </xdr:from>
    <xdr:to>
      <xdr:col>77</xdr:col>
      <xdr:colOff>44450</xdr:colOff>
      <xdr:row>86</xdr:row>
      <xdr:rowOff>101600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8290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84364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773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84364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7773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32856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145341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に伴い一部事務組合職員の身分を新市に引き継いだため、平成１６年度は職員数が１，２７０人と類似団体平均に比べ約２００人超過していた。定員適正化計画に基づき適正化を進めたことにより職員数は減少してきたものの、類似団体と比較しても依然高く推移している。また、採用抑制や再任用制度の開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により世代間のアンバランスが生じており、将来に渡って安定的に業務を遂行できる職員配置が急務となっている。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短期での大幅な減員が見込めない状況にあるが、施設の統廃合・民営化など行政のスリム化により抑制を図る。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29316</xdr:rowOff>
    </xdr:from>
    <xdr:to>
      <xdr:col>81</xdr:col>
      <xdr:colOff>44450</xdr:colOff>
      <xdr:row>64</xdr:row>
      <xdr:rowOff>65511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1002116"/>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46372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7196</xdr:rowOff>
    </xdr:from>
    <xdr:to>
      <xdr:col>77</xdr:col>
      <xdr:colOff>44450</xdr:colOff>
      <xdr:row>64</xdr:row>
      <xdr:rowOff>29316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979996"/>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125535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168593</xdr:rowOff>
    </xdr:from>
    <xdr:to>
      <xdr:col>72</xdr:col>
      <xdr:colOff>203200</xdr:colOff>
      <xdr:row>64</xdr:row>
      <xdr:rowOff>7196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969943"/>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87330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168593</xdr:rowOff>
    </xdr:from>
    <xdr:to>
      <xdr:col>68</xdr:col>
      <xdr:colOff>152400</xdr:colOff>
      <xdr:row>64</xdr:row>
      <xdr:rowOff>35348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969943"/>
          <a:ext cx="8890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14711</xdr:rowOff>
    </xdr:from>
    <xdr:to>
      <xdr:col>81</xdr:col>
      <xdr:colOff>95250</xdr:colOff>
      <xdr:row>64</xdr:row>
      <xdr:rowOff>116311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98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158238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95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149966</xdr:rowOff>
    </xdr:from>
    <xdr:to>
      <xdr:col>77</xdr:col>
      <xdr:colOff>95250</xdr:colOff>
      <xdr:row>64</xdr:row>
      <xdr:rowOff>80116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9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64893</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03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127846</xdr:rowOff>
    </xdr:from>
    <xdr:to>
      <xdr:col>73</xdr:col>
      <xdr:colOff>44450</xdr:colOff>
      <xdr:row>64</xdr:row>
      <xdr:rowOff>57996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42773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117793</xdr:rowOff>
    </xdr:from>
    <xdr:to>
      <xdr:col>68</xdr:col>
      <xdr:colOff>203200</xdr:colOff>
      <xdr:row>64</xdr:row>
      <xdr:rowOff>47943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32720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155998</xdr:rowOff>
    </xdr:from>
    <xdr:to>
      <xdr:col>64</xdr:col>
      <xdr:colOff>152400</xdr:colOff>
      <xdr:row>64</xdr:row>
      <xdr:rowOff>86148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70925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固定資産税の大幅な増収や</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公営企業債の元利償還金に対する繰入金の減少など</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前年度と比較して０．</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の８．</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％となっているが、依然として類似団体平均６．６％と比べると高い数値となっている。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継続事業については容易に市債に頼ることなく適正な事業量を執行していくよう努めるとともに、減債基金の積立額を確保し繰上償還を行う等、地方債残高の縮減に取り組み類似団体の平均水準を目指す。 </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23114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704291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23114</xdr:rowOff>
    </xdr:from>
    <xdr:to>
      <xdr:col>77</xdr:col>
      <xdr:colOff>44450</xdr:colOff>
      <xdr:row>41</xdr:row>
      <xdr:rowOff>81026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705256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61722</xdr:rowOff>
    </xdr:from>
    <xdr:to>
      <xdr:col>72</xdr:col>
      <xdr:colOff>203200</xdr:colOff>
      <xdr:row>41</xdr:row>
      <xdr:rowOff>81026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70911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61722</xdr:rowOff>
    </xdr:from>
    <xdr:to>
      <xdr:col>68</xdr:col>
      <xdr:colOff>152400</xdr:colOff>
      <xdr:row>41</xdr:row>
      <xdr:rowOff>71374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0911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106189</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96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143764</xdr:rowOff>
    </xdr:from>
    <xdr:to>
      <xdr:col>77</xdr:col>
      <xdr:colOff>95250</xdr:colOff>
      <xdr:row>41</xdr:row>
      <xdr:rowOff>73914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30226</xdr:rowOff>
    </xdr:from>
    <xdr:to>
      <xdr:col>73</xdr:col>
      <xdr:colOff>44450</xdr:colOff>
      <xdr:row>41</xdr:row>
      <xdr:rowOff>131826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10922</xdr:rowOff>
    </xdr:from>
    <xdr:to>
      <xdr:col>68</xdr:col>
      <xdr:colOff>203200</xdr:colOff>
      <xdr:row>41</xdr:row>
      <xdr:rowOff>112522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106951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将来負担比率を算定する際の分子となる地方債残高</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充当可能基金額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分母となる標準財政規模の増加により、前年度と比較して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２０</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％となるも、類似団体平均の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の比較では依然高い水準である。合併後の新市建設計画に基づいた新庁舎建設事業など大型建設事業については令和元年度で概ね終了したことから、今後は将来負担比率の低減に向け、借入額の抑制や財源の確保を図るとともに、減債基金や特定目的基金の積立等により財政健全化に努め、類似団体並の将来負担比率を目標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77651</xdr:rowOff>
    </xdr:from>
    <xdr:to>
      <xdr:col>81</xdr:col>
      <xdr:colOff>44450</xdr:colOff>
      <xdr:row>18</xdr:row>
      <xdr:rowOff>137160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992301"/>
          <a:ext cx="838200" cy="23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53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137160</xdr:rowOff>
    </xdr:from>
    <xdr:to>
      <xdr:col>77</xdr:col>
      <xdr:colOff>44450</xdr:colOff>
      <xdr:row>19</xdr:row>
      <xdr:rowOff>149558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3223260"/>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149558</xdr:rowOff>
    </xdr:from>
    <xdr:to>
      <xdr:col>72</xdr:col>
      <xdr:colOff>203200</xdr:colOff>
      <xdr:row>20</xdr:row>
      <xdr:rowOff>125186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407108"/>
          <a:ext cx="889000" cy="14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150525</xdr:rowOff>
    </xdr:from>
    <xdr:to>
      <xdr:col>73</xdr:col>
      <xdr:colOff>44450</xdr:colOff>
      <xdr:row>15</xdr:row>
      <xdr:rowOff>80675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81522</xdr:rowOff>
    </xdr:from>
    <xdr:to>
      <xdr:col>68</xdr:col>
      <xdr:colOff>152400</xdr:colOff>
      <xdr:row>20</xdr:row>
      <xdr:rowOff>125186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3510522"/>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155121</xdr:rowOff>
    </xdr:from>
    <xdr:to>
      <xdr:col>68</xdr:col>
      <xdr:colOff>203200</xdr:colOff>
      <xdr:row>15</xdr:row>
      <xdr:rowOff>85271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26851</xdr:rowOff>
    </xdr:from>
    <xdr:to>
      <xdr:col>81</xdr:col>
      <xdr:colOff>95250</xdr:colOff>
      <xdr:row>17</xdr:row>
      <xdr:rowOff>128451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94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170378</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91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86360</xdr:rowOff>
    </xdr:from>
    <xdr:to>
      <xdr:col>77</xdr:col>
      <xdr:colOff>95250</xdr:colOff>
      <xdr:row>19</xdr:row>
      <xdr:rowOff>16510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17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1287</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25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98758</xdr:rowOff>
    </xdr:from>
    <xdr:to>
      <xdr:col>73</xdr:col>
      <xdr:colOff>44450</xdr:colOff>
      <xdr:row>20</xdr:row>
      <xdr:rowOff>28908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35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13685</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44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74386</xdr:rowOff>
    </xdr:from>
    <xdr:to>
      <xdr:col>68</xdr:col>
      <xdr:colOff>203200</xdr:colOff>
      <xdr:row>21</xdr:row>
      <xdr:rowOff>4536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50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160763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58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30722</xdr:rowOff>
    </xdr:from>
    <xdr:to>
      <xdr:col>64</xdr:col>
      <xdr:colOff>152400</xdr:colOff>
      <xdr:row>20</xdr:row>
      <xdr:rowOff>132322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45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117099</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54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83,426
82,529
421.24
45,352,869
41,768,726
3,328,792
24,696,224
55,405,663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１８年の３２．５％をピークに定員適正化計画を進めた結果、類似団体平均に近づきつつあるものの、平成２５年度の７月から３月まで国家公務員給与減額措置に応じて実施した減額分を平成２６年度に復元したことや平成２９年度から特別会計閉鎖による職員給の増の影響などにより、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年度も類似団体平均より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．９ポイント高い数値となっている。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施設の統廃合やアウトソーシング、事務量の把握と精査による効率的な人員配置を行いながら、給与水準の適正化に努める。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42418</xdr:rowOff>
    </xdr:from>
    <xdr:to>
      <xdr:col>24</xdr:col>
      <xdr:colOff>25400</xdr:colOff>
      <xdr:row>37</xdr:row>
      <xdr:rowOff>120142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8606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42418</xdr:rowOff>
    </xdr:from>
    <xdr:to>
      <xdr:col>19</xdr:col>
      <xdr:colOff>187325</xdr:colOff>
      <xdr:row>37</xdr:row>
      <xdr:rowOff>110998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860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60706</xdr:rowOff>
    </xdr:from>
    <xdr:to>
      <xdr:col>15</xdr:col>
      <xdr:colOff>98425</xdr:colOff>
      <xdr:row>37</xdr:row>
      <xdr:rowOff>110998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043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60706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906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69342</xdr:rowOff>
    </xdr:from>
    <xdr:to>
      <xdr:col>24</xdr:col>
      <xdr:colOff>76200</xdr:colOff>
      <xdr:row>37</xdr:row>
      <xdr:rowOff>170942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41419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163068</xdr:rowOff>
    </xdr:from>
    <xdr:to>
      <xdr:col>20</xdr:col>
      <xdr:colOff>38100</xdr:colOff>
      <xdr:row>37</xdr:row>
      <xdr:rowOff>93218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77995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60198</xdr:rowOff>
    </xdr:from>
    <xdr:to>
      <xdr:col>15</xdr:col>
      <xdr:colOff>149225</xdr:colOff>
      <xdr:row>37</xdr:row>
      <xdr:rowOff>161798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xdr:rowOff>
    </xdr:from>
    <xdr:to>
      <xdr:col>11</xdr:col>
      <xdr:colOff>60325</xdr:colOff>
      <xdr:row>37</xdr:row>
      <xdr:rowOff>111506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固定資産評価に係る委託料や社会体育施設の指定管理委託料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、光熱水費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とはなったものの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、類似団体との比較において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１．５ポイント下回っている。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施設の維持管理経費、アウトソーシング等による委託料等の増加が見込まれることなどから、類似施設の統廃合、事業の選択と集中を図ることが急務となっている。コスト削減を進めながらもサービス水準の向上を図るため計画的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17</xdr:row>
      <xdr:rowOff>16510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321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119380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32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119380</xdr:rowOff>
    </xdr:from>
    <xdr:to>
      <xdr:col>73</xdr:col>
      <xdr:colOff>180975</xdr:colOff>
      <xdr:row>17</xdr:row>
      <xdr:rowOff>92710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625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92710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61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137160</xdr:rowOff>
    </xdr:from>
    <xdr:to>
      <xdr:col>82</xdr:col>
      <xdr:colOff>158750</xdr:colOff>
      <xdr:row>17</xdr:row>
      <xdr:rowOff>67310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153687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68580</xdr:rowOff>
    </xdr:from>
    <xdr:to>
      <xdr:col>74</xdr:col>
      <xdr:colOff>31750</xdr:colOff>
      <xdr:row>16</xdr:row>
      <xdr:rowOff>170180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8907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年度は、子育て世帯等臨時特別支援給付金事業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が終了したことにより、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分子となる扶助費が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となったものの、分母となる経常一般財源が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減により減</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となったことから、前年度と比較して０．３ポイント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％で、類似団体との比較において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扶助費の経常一般財源については、施設型給付費等の恒常的な高止まりに加え、障がい者福祉サービス費や障がい児通所扶助費が増加傾向となっている。国の制度に基づくものが大半であるが、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資格審査等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適正</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進めていくことで、上昇傾向に歯止めをかけるよう努める。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86178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669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37193</xdr:rowOff>
    </xdr:from>
    <xdr:to>
      <xdr:col>19</xdr:col>
      <xdr:colOff>187325</xdr:colOff>
      <xdr:row>55</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66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57</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15928"/>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102507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84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98170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その他に係る経常収支比率が前年度と比較して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、他会計繰出金などの増により、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％となっている。類似団体平均との比較においても１．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繰出金について、介護保険事業や後期高齢者医療事業特別会計の給付費の増加や、国民健康保険事業の加入者の高齢化、医療技術の高度化などに伴う医療費増加によって国民健康保険事業特別会計の財政悪化も懸念されることから、歳入歳出の適正化を図ることにより負担増加を抑制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105228</xdr:rowOff>
    </xdr:from>
    <xdr:to>
      <xdr:col>82</xdr:col>
      <xdr:colOff>107950</xdr:colOff>
      <xdr:row>59</xdr:row>
      <xdr:rowOff>20865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0493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49184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2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72572</xdr:rowOff>
    </xdr:from>
    <xdr:to>
      <xdr:col>78</xdr:col>
      <xdr:colOff>69850</xdr:colOff>
      <xdr:row>58</xdr:row>
      <xdr:rowOff>105228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016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72572</xdr:rowOff>
    </xdr:from>
    <xdr:to>
      <xdr:col>73</xdr:col>
      <xdr:colOff>180975</xdr:colOff>
      <xdr:row>58</xdr:row>
      <xdr:rowOff>105228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016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61685</xdr:rowOff>
    </xdr:from>
    <xdr:to>
      <xdr:col>69</xdr:col>
      <xdr:colOff>92075</xdr:colOff>
      <xdr:row>58</xdr:row>
      <xdr:rowOff>105228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057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141515</xdr:rowOff>
    </xdr:from>
    <xdr:to>
      <xdr:col>82</xdr:col>
      <xdr:colOff>158750</xdr:colOff>
      <xdr:row>59</xdr:row>
      <xdr:rowOff>71665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113592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54428</xdr:rowOff>
    </xdr:from>
    <xdr:to>
      <xdr:col>78</xdr:col>
      <xdr:colOff>120650</xdr:colOff>
      <xdr:row>58</xdr:row>
      <xdr:rowOff>156028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140805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21772</xdr:rowOff>
    </xdr:from>
    <xdr:to>
      <xdr:col>74</xdr:col>
      <xdr:colOff>31750</xdr:colOff>
      <xdr:row>58</xdr:row>
      <xdr:rowOff>123372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108149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54428</xdr:rowOff>
    </xdr:from>
    <xdr:to>
      <xdr:col>69</xdr:col>
      <xdr:colOff>142875</xdr:colOff>
      <xdr:row>58</xdr:row>
      <xdr:rowOff>156028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166205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122662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の比較では大きく平均を下回っている。これは合併により市町村で構成されていた一部事務組合が解散になり多額の負担金が不要となったことが挙げられる。また、合併した直後から財政の危機的状況を打破するために外部団体の補助金のあり方の検証、行政監査等の取り組みにより、その結果が成果として表れてい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下水道事業に対する補助金等が減となったことから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％となっている。今後も適正な執行に努める。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113284</xdr:rowOff>
    </xdr:from>
    <xdr:to>
      <xdr:col>82</xdr:col>
      <xdr:colOff>107950</xdr:colOff>
      <xdr:row>34</xdr:row>
      <xdr:rowOff>122428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59425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122428</xdr:rowOff>
    </xdr:from>
    <xdr:to>
      <xdr:col>78</xdr:col>
      <xdr:colOff>69850</xdr:colOff>
      <xdr:row>34</xdr:row>
      <xdr:rowOff>136144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59517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136144</xdr:rowOff>
    </xdr:from>
    <xdr:to>
      <xdr:col>73</xdr:col>
      <xdr:colOff>180975</xdr:colOff>
      <xdr:row>34</xdr:row>
      <xdr:rowOff>149860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59654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145288</xdr:rowOff>
    </xdr:from>
    <xdr:to>
      <xdr:col>69</xdr:col>
      <xdr:colOff>92075</xdr:colOff>
      <xdr:row>34</xdr:row>
      <xdr:rowOff>149860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5974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62484</xdr:rowOff>
    </xdr:from>
    <xdr:to>
      <xdr:col>82</xdr:col>
      <xdr:colOff>158750</xdr:colOff>
      <xdr:row>34</xdr:row>
      <xdr:rowOff>164084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142511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71628</xdr:rowOff>
    </xdr:from>
    <xdr:to>
      <xdr:col>78</xdr:col>
      <xdr:colOff>120650</xdr:colOff>
      <xdr:row>35</xdr:row>
      <xdr:rowOff>1778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11955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66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85344</xdr:rowOff>
    </xdr:from>
    <xdr:to>
      <xdr:col>74</xdr:col>
      <xdr:colOff>31750</xdr:colOff>
      <xdr:row>35</xdr:row>
      <xdr:rowOff>15494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25671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94488</xdr:rowOff>
    </xdr:from>
    <xdr:to>
      <xdr:col>65</xdr:col>
      <xdr:colOff>53975</xdr:colOff>
      <xdr:row>35</xdr:row>
      <xdr:rowOff>24638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34815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、類似団体平均の１５．</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状況にある。公債費については、平成２９年度までは改善傾向にあったが、新市建設計画に基づく合併特例債を活用した建設事業の実施により地方債現在高が増加した影響で、地方債の元利償還金が増と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。新庁舎建設事業など大型建設事業が令和元年度で完了し、これらの償還が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開始されたことから、前年度より公債費が増額され、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今後の公債費を押し上げる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要因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となっていることから、市債の新規発行を伴う普通建設事業を抑制していくほか、減債基金の積立額を確保し繰上償還を行う等、地方債残高の縮減に取り組み公債費の低減に努める。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76708</xdr:rowOff>
    </xdr:from>
    <xdr:to>
      <xdr:col>24</xdr:col>
      <xdr:colOff>25400</xdr:colOff>
      <xdr:row>78</xdr:row>
      <xdr:rowOff>131572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4498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76708</xdr:rowOff>
    </xdr:from>
    <xdr:to>
      <xdr:col>19</xdr:col>
      <xdr:colOff>187325</xdr:colOff>
      <xdr:row>78</xdr:row>
      <xdr:rowOff>117856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4498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117856</xdr:rowOff>
    </xdr:from>
    <xdr:to>
      <xdr:col>15</xdr:col>
      <xdr:colOff>98425</xdr:colOff>
      <xdr:row>78</xdr:row>
      <xdr:rowOff>117856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490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108713</xdr:rowOff>
    </xdr:from>
    <xdr:to>
      <xdr:col>11</xdr:col>
      <xdr:colOff>9525</xdr:colOff>
      <xdr:row>78</xdr:row>
      <xdr:rowOff>117856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4818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80772</xdr:rowOff>
    </xdr:from>
    <xdr:to>
      <xdr:col>24</xdr:col>
      <xdr:colOff>76200</xdr:colOff>
      <xdr:row>79</xdr:row>
      <xdr:rowOff>10922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52849</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25908</xdr:rowOff>
    </xdr:from>
    <xdr:to>
      <xdr:col>20</xdr:col>
      <xdr:colOff>38100</xdr:colOff>
      <xdr:row>78</xdr:row>
      <xdr:rowOff>127508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112285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67056</xdr:rowOff>
    </xdr:from>
    <xdr:to>
      <xdr:col>15</xdr:col>
      <xdr:colOff>149225</xdr:colOff>
      <xdr:row>78</xdr:row>
      <xdr:rowOff>168656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153433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67056</xdr:rowOff>
    </xdr:from>
    <xdr:to>
      <xdr:col>11</xdr:col>
      <xdr:colOff>60325</xdr:colOff>
      <xdr:row>78</xdr:row>
      <xdr:rowOff>168656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153433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57913</xdr:rowOff>
    </xdr:from>
    <xdr:to>
      <xdr:col>6</xdr:col>
      <xdr:colOff>171450</xdr:colOff>
      <xdr:row>78</xdr:row>
      <xdr:rowOff>159513</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144290</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％で、類似団体平均を下回り推移している。経常収支比率が８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％であることから公債費が占める割合が非常に高いことが判る。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まで経費削減のため恒常的に削減を行ってきたため、これ以上の削減が厳しい状況下にあるが、事業の選択と集中を図りながら現在の水準を超えないよう、歳入・歳出両面で財政の質を高めるよ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53848</xdr:rowOff>
    </xdr:from>
    <xdr:to>
      <xdr:col>82</xdr:col>
      <xdr:colOff>107950</xdr:colOff>
      <xdr:row>75</xdr:row>
      <xdr:rowOff>60706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741148"/>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53848</xdr:rowOff>
    </xdr:from>
    <xdr:to>
      <xdr:col>78</xdr:col>
      <xdr:colOff>69850</xdr:colOff>
      <xdr:row>74</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7411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154432</xdr:rowOff>
    </xdr:from>
    <xdr:to>
      <xdr:col>73</xdr:col>
      <xdr:colOff>180975</xdr:colOff>
      <xdr:row>75</xdr:row>
      <xdr:rowOff>138430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284173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83566</xdr:rowOff>
    </xdr:from>
    <xdr:to>
      <xdr:col>69</xdr:col>
      <xdr:colOff>92075</xdr:colOff>
      <xdr:row>75</xdr:row>
      <xdr:rowOff>138430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9423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9906</xdr:rowOff>
    </xdr:from>
    <xdr:to>
      <xdr:col>82</xdr:col>
      <xdr:colOff>158750</xdr:colOff>
      <xdr:row>75</xdr:row>
      <xdr:rowOff>111506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89933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77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3048</xdr:rowOff>
    </xdr:from>
    <xdr:to>
      <xdr:col>78</xdr:col>
      <xdr:colOff>120650</xdr:colOff>
      <xdr:row>74</xdr:row>
      <xdr:rowOff>104648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114825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45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103632</xdr:rowOff>
    </xdr:from>
    <xdr:to>
      <xdr:col>74</xdr:col>
      <xdr:colOff>31750</xdr:colOff>
      <xdr:row>75</xdr:row>
      <xdr:rowOff>33782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43959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87630</xdr:rowOff>
    </xdr:from>
    <xdr:to>
      <xdr:col>69</xdr:col>
      <xdr:colOff>142875</xdr:colOff>
      <xdr:row>76</xdr:row>
      <xdr:rowOff>17780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32766</xdr:rowOff>
    </xdr:from>
    <xdr:to>
      <xdr:col>65</xdr:col>
      <xdr:colOff>53975</xdr:colOff>
      <xdr:row>75</xdr:row>
      <xdr:rowOff>134366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144543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151498</xdr:rowOff>
    </xdr:from>
    <xdr:to>
      <xdr:col>29</xdr:col>
      <xdr:colOff>127000</xdr:colOff>
      <xdr:row>14</xdr:row>
      <xdr:rowOff>159899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99423"/>
          <a:ext cx="647700" cy="8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100207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159899</xdr:rowOff>
    </xdr:from>
    <xdr:to>
      <xdr:col>26</xdr:col>
      <xdr:colOff>50800</xdr:colOff>
      <xdr:row>14</xdr:row>
      <xdr:rowOff>171406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07824"/>
          <a:ext cx="698500" cy="11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171406</xdr:rowOff>
    </xdr:from>
    <xdr:to>
      <xdr:col>22</xdr:col>
      <xdr:colOff>114300</xdr:colOff>
      <xdr:row>15</xdr:row>
      <xdr:rowOff>64287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19331"/>
          <a:ext cx="698500" cy="64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85882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7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64287</xdr:rowOff>
    </xdr:from>
    <xdr:to>
      <xdr:col>18</xdr:col>
      <xdr:colOff>177800</xdr:colOff>
      <xdr:row>15</xdr:row>
      <xdr:rowOff>69164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83662"/>
          <a:ext cx="698500" cy="4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117295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141108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100698</xdr:rowOff>
    </xdr:from>
    <xdr:to>
      <xdr:col>29</xdr:col>
      <xdr:colOff>177800</xdr:colOff>
      <xdr:row>15</xdr:row>
      <xdr:rowOff>30848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48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117225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9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109099</xdr:rowOff>
    </xdr:from>
    <xdr:to>
      <xdr:col>26</xdr:col>
      <xdr:colOff>101600</xdr:colOff>
      <xdr:row>15</xdr:row>
      <xdr:rowOff>39249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57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49426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25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120606</xdr:rowOff>
    </xdr:from>
    <xdr:to>
      <xdr:col>22</xdr:col>
      <xdr:colOff>165100</xdr:colOff>
      <xdr:row>15</xdr:row>
      <xdr:rowOff>50756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68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60933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3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13487</xdr:rowOff>
    </xdr:from>
    <xdr:to>
      <xdr:col>19</xdr:col>
      <xdr:colOff>38100</xdr:colOff>
      <xdr:row>15</xdr:row>
      <xdr:rowOff>115087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32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125264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0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18364</xdr:rowOff>
    </xdr:from>
    <xdr:to>
      <xdr:col>15</xdr:col>
      <xdr:colOff>101600</xdr:colOff>
      <xdr:row>15</xdr:row>
      <xdr:rowOff>119964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37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130141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0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133934</xdr:rowOff>
    </xdr:from>
    <xdr:to>
      <xdr:col>29</xdr:col>
      <xdr:colOff>127000</xdr:colOff>
      <xdr:row>35</xdr:row>
      <xdr:rowOff>260921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44284"/>
          <a:ext cx="647700" cy="126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5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148565</xdr:rowOff>
    </xdr:from>
    <xdr:to>
      <xdr:col>26</xdr:col>
      <xdr:colOff>50800</xdr:colOff>
      <xdr:row>35</xdr:row>
      <xdr:rowOff>260921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758915"/>
          <a:ext cx="698500" cy="112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148565</xdr:rowOff>
    </xdr:from>
    <xdr:to>
      <xdr:col>22</xdr:col>
      <xdr:colOff>114300</xdr:colOff>
      <xdr:row>35</xdr:row>
      <xdr:rowOff>188950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758915"/>
          <a:ext cx="698500" cy="40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140517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176416</xdr:rowOff>
    </xdr:from>
    <xdr:to>
      <xdr:col>18</xdr:col>
      <xdr:colOff>177800</xdr:colOff>
      <xdr:row>35</xdr:row>
      <xdr:rowOff>188950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786766"/>
          <a:ext cx="698500" cy="12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141317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124172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83134</xdr:rowOff>
    </xdr:from>
    <xdr:to>
      <xdr:col>29</xdr:col>
      <xdr:colOff>177800</xdr:colOff>
      <xdr:row>35</xdr:row>
      <xdr:rowOff>184734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93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271111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3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210121</xdr:rowOff>
    </xdr:from>
    <xdr:to>
      <xdr:col>26</xdr:col>
      <xdr:colOff>101600</xdr:colOff>
      <xdr:row>35</xdr:row>
      <xdr:rowOff>311721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20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321898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89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97765</xdr:rowOff>
    </xdr:from>
    <xdr:to>
      <xdr:col>22</xdr:col>
      <xdr:colOff>165100</xdr:colOff>
      <xdr:row>35</xdr:row>
      <xdr:rowOff>199365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08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209542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7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138150</xdr:rowOff>
    </xdr:from>
    <xdr:to>
      <xdr:col>19</xdr:col>
      <xdr:colOff>38100</xdr:colOff>
      <xdr:row>35</xdr:row>
      <xdr:rowOff>239750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48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249927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125616</xdr:rowOff>
    </xdr:from>
    <xdr:to>
      <xdr:col>15</xdr:col>
      <xdr:colOff>101600</xdr:colOff>
      <xdr:row>35</xdr:row>
      <xdr:rowOff>227216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35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237393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0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83,426
82,529
421.24
45,352,869
41,768,726
3,328,792
24,696,224
55,405,663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168713</xdr:rowOff>
    </xdr:from>
    <xdr:to>
      <xdr:col>24</xdr:col>
      <xdr:colOff>63500</xdr:colOff>
      <xdr:row>34</xdr:row>
      <xdr:rowOff>16770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26563"/>
          <a:ext cx="8382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20674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16770</xdr:rowOff>
    </xdr:from>
    <xdr:to>
      <xdr:col>19</xdr:col>
      <xdr:colOff>177800</xdr:colOff>
      <xdr:row>34</xdr:row>
      <xdr:rowOff>28677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46070"/>
          <a:ext cx="889000" cy="1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156005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28677</xdr:rowOff>
    </xdr:from>
    <xdr:to>
      <xdr:col>15</xdr:col>
      <xdr:colOff>50800</xdr:colOff>
      <xdr:row>35</xdr:row>
      <xdr:rowOff>16580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57977"/>
          <a:ext cx="889000" cy="15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17854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165760</xdr:rowOff>
    </xdr:from>
    <xdr:to>
      <xdr:col>10</xdr:col>
      <xdr:colOff>114300</xdr:colOff>
      <xdr:row>35</xdr:row>
      <xdr:rowOff>16580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995060"/>
          <a:ext cx="889000" cy="2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156881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169302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117913</xdr:rowOff>
    </xdr:from>
    <xdr:to>
      <xdr:col>24</xdr:col>
      <xdr:colOff>114300</xdr:colOff>
      <xdr:row>34</xdr:row>
      <xdr:rowOff>48063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140790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2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137420</xdr:rowOff>
    </xdr:from>
    <xdr:to>
      <xdr:col>20</xdr:col>
      <xdr:colOff>38100</xdr:colOff>
      <xdr:row>34</xdr:row>
      <xdr:rowOff>67570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9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84097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7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149327</xdr:rowOff>
    </xdr:from>
    <xdr:to>
      <xdr:col>15</xdr:col>
      <xdr:colOff>101600</xdr:colOff>
      <xdr:row>34</xdr:row>
      <xdr:rowOff>79477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0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96004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58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137230</xdr:rowOff>
    </xdr:from>
    <xdr:to>
      <xdr:col>10</xdr:col>
      <xdr:colOff>165100</xdr:colOff>
      <xdr:row>35</xdr:row>
      <xdr:rowOff>67380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6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83907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114960</xdr:rowOff>
    </xdr:from>
    <xdr:to>
      <xdr:col>6</xdr:col>
      <xdr:colOff>38100</xdr:colOff>
      <xdr:row>35</xdr:row>
      <xdr:rowOff>45110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61637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62630</xdr:rowOff>
    </xdr:from>
    <xdr:to>
      <xdr:col>24</xdr:col>
      <xdr:colOff>63500</xdr:colOff>
      <xdr:row>57</xdr:row>
      <xdr:rowOff>141387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35280"/>
          <a:ext cx="838200" cy="7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141387</xdr:rowOff>
    </xdr:from>
    <xdr:to>
      <xdr:col>19</xdr:col>
      <xdr:colOff>177800</xdr:colOff>
      <xdr:row>58</xdr:row>
      <xdr:rowOff>1919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14037"/>
          <a:ext cx="889000" cy="3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130926</xdr:rowOff>
    </xdr:from>
    <xdr:to>
      <xdr:col>15</xdr:col>
      <xdr:colOff>50800</xdr:colOff>
      <xdr:row>58</xdr:row>
      <xdr:rowOff>1919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03576"/>
          <a:ext cx="889000" cy="4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130926</xdr:rowOff>
    </xdr:from>
    <xdr:to>
      <xdr:col>10</xdr:col>
      <xdr:colOff>114300</xdr:colOff>
      <xdr:row>58</xdr:row>
      <xdr:rowOff>43590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03576"/>
          <a:ext cx="889000" cy="8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11830</xdr:rowOff>
    </xdr:from>
    <xdr:to>
      <xdr:col>24</xdr:col>
      <xdr:colOff>114300</xdr:colOff>
      <xdr:row>57</xdr:row>
      <xdr:rowOff>113430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161707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6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90587</xdr:rowOff>
    </xdr:from>
    <xdr:to>
      <xdr:col>20</xdr:col>
      <xdr:colOff>38100</xdr:colOff>
      <xdr:row>58</xdr:row>
      <xdr:rowOff>20737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6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11864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5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122569</xdr:rowOff>
    </xdr:from>
    <xdr:to>
      <xdr:col>15</xdr:col>
      <xdr:colOff>101600</xdr:colOff>
      <xdr:row>58</xdr:row>
      <xdr:rowOff>52719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9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43846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8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80126</xdr:rowOff>
    </xdr:from>
    <xdr:to>
      <xdr:col>10</xdr:col>
      <xdr:colOff>165100</xdr:colOff>
      <xdr:row>58</xdr:row>
      <xdr:rowOff>10276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5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1403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4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164240</xdr:rowOff>
    </xdr:from>
    <xdr:to>
      <xdr:col>6</xdr:col>
      <xdr:colOff>38100</xdr:colOff>
      <xdr:row>58</xdr:row>
      <xdr:rowOff>94390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3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85517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2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76721</xdr:rowOff>
    </xdr:from>
    <xdr:to>
      <xdr:col>24</xdr:col>
      <xdr:colOff>63500</xdr:colOff>
      <xdr:row>78</xdr:row>
      <xdr:rowOff>93751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49821"/>
          <a:ext cx="8382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90360</xdr:rowOff>
    </xdr:from>
    <xdr:to>
      <xdr:col>19</xdr:col>
      <xdr:colOff>177800</xdr:colOff>
      <xdr:row>78</xdr:row>
      <xdr:rowOff>93751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63460"/>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90360</xdr:rowOff>
    </xdr:from>
    <xdr:to>
      <xdr:col>15</xdr:col>
      <xdr:colOff>50800</xdr:colOff>
      <xdr:row>78</xdr:row>
      <xdr:rowOff>101067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63460"/>
          <a:ext cx="889000" cy="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101067</xdr:rowOff>
    </xdr:from>
    <xdr:to>
      <xdr:col>10</xdr:col>
      <xdr:colOff>114300</xdr:colOff>
      <xdr:row>78</xdr:row>
      <xdr:rowOff>101485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74167"/>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25921</xdr:rowOff>
    </xdr:from>
    <xdr:to>
      <xdr:col>24</xdr:col>
      <xdr:colOff>114300</xdr:colOff>
      <xdr:row>78</xdr:row>
      <xdr:rowOff>127521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9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112298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1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42951</xdr:rowOff>
    </xdr:from>
    <xdr:to>
      <xdr:col>20</xdr:col>
      <xdr:colOff>38100</xdr:colOff>
      <xdr:row>78</xdr:row>
      <xdr:rowOff>144551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135678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0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39560</xdr:rowOff>
    </xdr:from>
    <xdr:to>
      <xdr:col>15</xdr:col>
      <xdr:colOff>101600</xdr:colOff>
      <xdr:row>78</xdr:row>
      <xdr:rowOff>141160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1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132287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0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50267</xdr:rowOff>
    </xdr:from>
    <xdr:to>
      <xdr:col>10</xdr:col>
      <xdr:colOff>165100</xdr:colOff>
      <xdr:row>78</xdr:row>
      <xdr:rowOff>151867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2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142994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1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50685</xdr:rowOff>
    </xdr:from>
    <xdr:to>
      <xdr:col>6</xdr:col>
      <xdr:colOff>38100</xdr:colOff>
      <xdr:row>78</xdr:row>
      <xdr:rowOff>152285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143412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1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103174</xdr:rowOff>
    </xdr:from>
    <xdr:to>
      <xdr:col>24</xdr:col>
      <xdr:colOff>63500</xdr:colOff>
      <xdr:row>95</xdr:row>
      <xdr:rowOff>156110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219474"/>
          <a:ext cx="838200" cy="22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103174</xdr:rowOff>
    </xdr:from>
    <xdr:to>
      <xdr:col>19</xdr:col>
      <xdr:colOff>177800</xdr:colOff>
      <xdr:row>96</xdr:row>
      <xdr:rowOff>141170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219474"/>
          <a:ext cx="889000" cy="38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162718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7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141170</xdr:rowOff>
    </xdr:from>
    <xdr:to>
      <xdr:col>15</xdr:col>
      <xdr:colOff>50800</xdr:colOff>
      <xdr:row>96</xdr:row>
      <xdr:rowOff>152093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00370"/>
          <a:ext cx="889000" cy="1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34050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66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152093</xdr:rowOff>
    </xdr:from>
    <xdr:to>
      <xdr:col>10</xdr:col>
      <xdr:colOff>114300</xdr:colOff>
      <xdr:row>97</xdr:row>
      <xdr:rowOff>17726</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11293"/>
          <a:ext cx="889000" cy="3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91477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2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155109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8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105310</xdr:rowOff>
    </xdr:from>
    <xdr:to>
      <xdr:col>24</xdr:col>
      <xdr:colOff>114300</xdr:colOff>
      <xdr:row>96</xdr:row>
      <xdr:rowOff>35460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9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83737</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37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52374</xdr:rowOff>
    </xdr:from>
    <xdr:to>
      <xdr:col>20</xdr:col>
      <xdr:colOff>38100</xdr:colOff>
      <xdr:row>94</xdr:row>
      <xdr:rowOff>153974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16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170501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94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90370</xdr:rowOff>
    </xdr:from>
    <xdr:to>
      <xdr:col>15</xdr:col>
      <xdr:colOff>101600</xdr:colOff>
      <xdr:row>97</xdr:row>
      <xdr:rowOff>20520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37047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32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101293</xdr:rowOff>
    </xdr:from>
    <xdr:to>
      <xdr:col>10</xdr:col>
      <xdr:colOff>165100</xdr:colOff>
      <xdr:row>97</xdr:row>
      <xdr:rowOff>31443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56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47970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33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138376</xdr:rowOff>
    </xdr:from>
    <xdr:to>
      <xdr:col>6</xdr:col>
      <xdr:colOff>38100</xdr:colOff>
      <xdr:row>97</xdr:row>
      <xdr:rowOff>68526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9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85053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37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58253</xdr:rowOff>
    </xdr:from>
    <xdr:to>
      <xdr:col>55</xdr:col>
      <xdr:colOff>0</xdr:colOff>
      <xdr:row>38</xdr:row>
      <xdr:rowOff>88712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573353"/>
          <a:ext cx="838200" cy="3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31821</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0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101970</xdr:rowOff>
    </xdr:from>
    <xdr:to>
      <xdr:col>50</xdr:col>
      <xdr:colOff>114300</xdr:colOff>
      <xdr:row>38</xdr:row>
      <xdr:rowOff>88712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588370"/>
          <a:ext cx="889000" cy="101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161612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1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101970</xdr:rowOff>
    </xdr:from>
    <xdr:to>
      <xdr:col>45</xdr:col>
      <xdr:colOff>177800</xdr:colOff>
      <xdr:row>39</xdr:row>
      <xdr:rowOff>75801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588370"/>
          <a:ext cx="889000" cy="117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96352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75801</xdr:rowOff>
    </xdr:from>
    <xdr:to>
      <xdr:col>41</xdr:col>
      <xdr:colOff>50800</xdr:colOff>
      <xdr:row>39</xdr:row>
      <xdr:rowOff>81091</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762351"/>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7453</xdr:rowOff>
    </xdr:from>
    <xdr:to>
      <xdr:col>55</xdr:col>
      <xdr:colOff>50800</xdr:colOff>
      <xdr:row>38</xdr:row>
      <xdr:rowOff>109053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52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157330</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50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37912</xdr:rowOff>
    </xdr:from>
    <xdr:to>
      <xdr:col>50</xdr:col>
      <xdr:colOff>165100</xdr:colOff>
      <xdr:row>38</xdr:row>
      <xdr:rowOff>139512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55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130639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64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51170</xdr:rowOff>
    </xdr:from>
    <xdr:to>
      <xdr:col>46</xdr:col>
      <xdr:colOff>38100</xdr:colOff>
      <xdr:row>32</xdr:row>
      <xdr:rowOff>152770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53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143897</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63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25001</xdr:rowOff>
    </xdr:from>
    <xdr:to>
      <xdr:col>41</xdr:col>
      <xdr:colOff>101600</xdr:colOff>
      <xdr:row>39</xdr:row>
      <xdr:rowOff>126601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71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117728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80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30291</xdr:rowOff>
    </xdr:from>
    <xdr:to>
      <xdr:col>36</xdr:col>
      <xdr:colOff>165100</xdr:colOff>
      <xdr:row>39</xdr:row>
      <xdr:rowOff>131891</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71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123018</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8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84510</xdr:rowOff>
    </xdr:from>
    <xdr:to>
      <xdr:col>55</xdr:col>
      <xdr:colOff>0</xdr:colOff>
      <xdr:row>56</xdr:row>
      <xdr:rowOff>98095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9639300" y="9685710"/>
          <a:ext cx="8382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168753</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42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38212</xdr:rowOff>
    </xdr:from>
    <xdr:to>
      <xdr:col>50</xdr:col>
      <xdr:colOff>114300</xdr:colOff>
      <xdr:row>56</xdr:row>
      <xdr:rowOff>98095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8750300" y="9639412"/>
          <a:ext cx="889000" cy="5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99858</xdr:rowOff>
    </xdr:from>
    <xdr:to>
      <xdr:col>45</xdr:col>
      <xdr:colOff>177800</xdr:colOff>
      <xdr:row>56</xdr:row>
      <xdr:rowOff>38212</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7861300" y="8843808"/>
          <a:ext cx="889000" cy="79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99858</xdr:rowOff>
    </xdr:from>
    <xdr:to>
      <xdr:col>41</xdr:col>
      <xdr:colOff>50800</xdr:colOff>
      <xdr:row>53</xdr:row>
      <xdr:rowOff>5022</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flipV="1">
          <a:off x="6972300" y="8843808"/>
          <a:ext cx="889000" cy="24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147522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5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59881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66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33710</xdr:rowOff>
    </xdr:from>
    <xdr:to>
      <xdr:col>55</xdr:col>
      <xdr:colOff>50800</xdr:colOff>
      <xdr:row>56</xdr:row>
      <xdr:rowOff>135310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63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12137</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61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47295</xdr:rowOff>
    </xdr:from>
    <xdr:to>
      <xdr:col>50</xdr:col>
      <xdr:colOff>165100</xdr:colOff>
      <xdr:row>56</xdr:row>
      <xdr:rowOff>148895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64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140022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974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158862</xdr:rowOff>
    </xdr:from>
    <xdr:to>
      <xdr:col>46</xdr:col>
      <xdr:colOff>38100</xdr:colOff>
      <xdr:row>56</xdr:row>
      <xdr:rowOff>89012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958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80139</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83111" y="968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49058</xdr:rowOff>
    </xdr:from>
    <xdr:to>
      <xdr:col>41</xdr:col>
      <xdr:colOff>101600</xdr:colOff>
      <xdr:row>51</xdr:row>
      <xdr:rowOff>150658</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879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167185</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61795" y="856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125672</xdr:rowOff>
    </xdr:from>
    <xdr:to>
      <xdr:col>36</xdr:col>
      <xdr:colOff>165100</xdr:colOff>
      <xdr:row>53</xdr:row>
      <xdr:rowOff>55822</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0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72349</xdr:rowOff>
    </xdr:from>
    <xdr:ext cx="599010"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672795" y="881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105502</xdr:rowOff>
    </xdr:from>
    <xdr:to>
      <xdr:col>55</xdr:col>
      <xdr:colOff>0</xdr:colOff>
      <xdr:row>78</xdr:row>
      <xdr:rowOff>42842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307152"/>
          <a:ext cx="838200" cy="10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42842</xdr:rowOff>
    </xdr:from>
    <xdr:to>
      <xdr:col>50</xdr:col>
      <xdr:colOff>114300</xdr:colOff>
      <xdr:row>78</xdr:row>
      <xdr:rowOff>125823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415942"/>
          <a:ext cx="889000" cy="8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12598</xdr:rowOff>
    </xdr:from>
    <xdr:to>
      <xdr:col>45</xdr:col>
      <xdr:colOff>177800</xdr:colOff>
      <xdr:row>78</xdr:row>
      <xdr:rowOff>125823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385698"/>
          <a:ext cx="889000" cy="11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167041</xdr:rowOff>
    </xdr:from>
    <xdr:to>
      <xdr:col>41</xdr:col>
      <xdr:colOff>50800</xdr:colOff>
      <xdr:row>78</xdr:row>
      <xdr:rowOff>12598</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368691"/>
          <a:ext cx="889000" cy="1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152140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54848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54702</xdr:rowOff>
    </xdr:from>
    <xdr:to>
      <xdr:col>55</xdr:col>
      <xdr:colOff>50800</xdr:colOff>
      <xdr:row>77</xdr:row>
      <xdr:rowOff>156302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25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33129</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23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163492</xdr:rowOff>
    </xdr:from>
    <xdr:to>
      <xdr:col>50</xdr:col>
      <xdr:colOff>165100</xdr:colOff>
      <xdr:row>78</xdr:row>
      <xdr:rowOff>93642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6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84769</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45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75023</xdr:rowOff>
    </xdr:from>
    <xdr:to>
      <xdr:col>46</xdr:col>
      <xdr:colOff>38100</xdr:colOff>
      <xdr:row>79</xdr:row>
      <xdr:rowOff>5173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4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167750</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61017" y="13540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133248</xdr:rowOff>
    </xdr:from>
    <xdr:to>
      <xdr:col>41</xdr:col>
      <xdr:colOff>101600</xdr:colOff>
      <xdr:row>78</xdr:row>
      <xdr:rowOff>63398</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3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54525</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42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116241</xdr:rowOff>
    </xdr:from>
    <xdr:to>
      <xdr:col>36</xdr:col>
      <xdr:colOff>165100</xdr:colOff>
      <xdr:row>78</xdr:row>
      <xdr:rowOff>46391</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31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37518</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41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8471</xdr:rowOff>
    </xdr:from>
    <xdr:to>
      <xdr:col>54</xdr:col>
      <xdr:colOff>189865</xdr:colOff>
      <xdr:row>98</xdr:row>
      <xdr:rowOff>133389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781871"/>
          <a:ext cx="1270" cy="1153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137216</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3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133389</xdr:rowOff>
    </xdr:from>
    <xdr:to>
      <xdr:col>55</xdr:col>
      <xdr:colOff>88900</xdr:colOff>
      <xdr:row>98</xdr:row>
      <xdr:rowOff>133389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3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126598</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55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8471</xdr:rowOff>
    </xdr:from>
    <xdr:to>
      <xdr:col>55</xdr:col>
      <xdr:colOff>88900</xdr:colOff>
      <xdr:row>92</xdr:row>
      <xdr:rowOff>8471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78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151346</xdr:rowOff>
    </xdr:from>
    <xdr:to>
      <xdr:col>55</xdr:col>
      <xdr:colOff>0</xdr:colOff>
      <xdr:row>96</xdr:row>
      <xdr:rowOff>155142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610546"/>
          <a:ext cx="838200" cy="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103624</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9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80747</xdr:rowOff>
    </xdr:from>
    <xdr:to>
      <xdr:col>55</xdr:col>
      <xdr:colOff>50800</xdr:colOff>
      <xdr:row>97</xdr:row>
      <xdr:rowOff>10897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5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64427</xdr:rowOff>
    </xdr:from>
    <xdr:to>
      <xdr:col>50</xdr:col>
      <xdr:colOff>114300</xdr:colOff>
      <xdr:row>96</xdr:row>
      <xdr:rowOff>151346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523627"/>
          <a:ext cx="889000" cy="8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97650</xdr:rowOff>
    </xdr:from>
    <xdr:to>
      <xdr:col>50</xdr:col>
      <xdr:colOff>165100</xdr:colOff>
      <xdr:row>97</xdr:row>
      <xdr:rowOff>27800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44327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33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33604</xdr:rowOff>
    </xdr:from>
    <xdr:to>
      <xdr:col>45</xdr:col>
      <xdr:colOff>177800</xdr:colOff>
      <xdr:row>96</xdr:row>
      <xdr:rowOff>64427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5635554"/>
          <a:ext cx="889000" cy="88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43002</xdr:rowOff>
    </xdr:from>
    <xdr:to>
      <xdr:col>46</xdr:col>
      <xdr:colOff>38100</xdr:colOff>
      <xdr:row>96</xdr:row>
      <xdr:rowOff>144602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135729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5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33604</xdr:rowOff>
    </xdr:from>
    <xdr:to>
      <xdr:col>41</xdr:col>
      <xdr:colOff>50800</xdr:colOff>
      <xdr:row>92</xdr:row>
      <xdr:rowOff>124713</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5635554"/>
          <a:ext cx="889000" cy="26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65532</xdr:rowOff>
    </xdr:from>
    <xdr:to>
      <xdr:col>41</xdr:col>
      <xdr:colOff>101600</xdr:colOff>
      <xdr:row>96</xdr:row>
      <xdr:rowOff>167132</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158259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123737</xdr:rowOff>
    </xdr:from>
    <xdr:to>
      <xdr:col>36</xdr:col>
      <xdr:colOff>165100</xdr:colOff>
      <xdr:row>97</xdr:row>
      <xdr:rowOff>53887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45014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104342</xdr:rowOff>
    </xdr:from>
    <xdr:to>
      <xdr:col>55</xdr:col>
      <xdr:colOff>50800</xdr:colOff>
      <xdr:row>97</xdr:row>
      <xdr:rowOff>34492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56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82769</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54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100546</xdr:rowOff>
    </xdr:from>
    <xdr:to>
      <xdr:col>50</xdr:col>
      <xdr:colOff>165100</xdr:colOff>
      <xdr:row>97</xdr:row>
      <xdr:rowOff>30696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55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21823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65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13627</xdr:rowOff>
    </xdr:from>
    <xdr:to>
      <xdr:col>46</xdr:col>
      <xdr:colOff>38100</xdr:colOff>
      <xdr:row>96</xdr:row>
      <xdr:rowOff>115227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47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131754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24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154254</xdr:rowOff>
    </xdr:from>
    <xdr:to>
      <xdr:col>41</xdr:col>
      <xdr:colOff>101600</xdr:colOff>
      <xdr:row>91</xdr:row>
      <xdr:rowOff>84404</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558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100931</xdr:rowOff>
    </xdr:from>
    <xdr:ext cx="599010"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61795" y="1535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73913</xdr:rowOff>
    </xdr:from>
    <xdr:to>
      <xdr:col>36</xdr:col>
      <xdr:colOff>165100</xdr:colOff>
      <xdr:row>93</xdr:row>
      <xdr:rowOff>4063</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584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20590</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562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48237</xdr:rowOff>
    </xdr:from>
    <xdr:to>
      <xdr:col>85</xdr:col>
      <xdr:colOff>127000</xdr:colOff>
      <xdr:row>38</xdr:row>
      <xdr:rowOff>78458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563337"/>
          <a:ext cx="838200" cy="3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10314</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25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48237</xdr:rowOff>
    </xdr:from>
    <xdr:to>
      <xdr:col>81</xdr:col>
      <xdr:colOff>50800</xdr:colOff>
      <xdr:row>38</xdr:row>
      <xdr:rowOff>53792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563337"/>
          <a:ext cx="889000" cy="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126854</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64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53792</xdr:rowOff>
    </xdr:from>
    <xdr:to>
      <xdr:col>76</xdr:col>
      <xdr:colOff>114300</xdr:colOff>
      <xdr:row>38</xdr:row>
      <xdr:rowOff>83602</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568892"/>
          <a:ext cx="889000" cy="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74983</xdr:rowOff>
    </xdr:from>
    <xdr:to>
      <xdr:col>71</xdr:col>
      <xdr:colOff>177800</xdr:colOff>
      <xdr:row>38</xdr:row>
      <xdr:rowOff>83602</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590083"/>
          <a:ext cx="889000" cy="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131884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64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27658</xdr:rowOff>
    </xdr:from>
    <xdr:to>
      <xdr:col>85</xdr:col>
      <xdr:colOff>177800</xdr:colOff>
      <xdr:row>38</xdr:row>
      <xdr:rowOff>129258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54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158485</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33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168887</xdr:rowOff>
    </xdr:from>
    <xdr:to>
      <xdr:col>81</xdr:col>
      <xdr:colOff>101600</xdr:colOff>
      <xdr:row>38</xdr:row>
      <xdr:rowOff>99037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51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115564</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28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2992</xdr:rowOff>
    </xdr:from>
    <xdr:to>
      <xdr:col>76</xdr:col>
      <xdr:colOff>165100</xdr:colOff>
      <xdr:row>38</xdr:row>
      <xdr:rowOff>104592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51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95719</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61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32802</xdr:rowOff>
    </xdr:from>
    <xdr:to>
      <xdr:col>72</xdr:col>
      <xdr:colOff>38100</xdr:colOff>
      <xdr:row>38</xdr:row>
      <xdr:rowOff>134402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4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125529</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64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24183</xdr:rowOff>
    </xdr:from>
    <xdr:to>
      <xdr:col>67</xdr:col>
      <xdr:colOff>101600</xdr:colOff>
      <xdr:row>38</xdr:row>
      <xdr:rowOff>125783</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3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142310</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3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137218</xdr:rowOff>
    </xdr:from>
    <xdr:to>
      <xdr:col>85</xdr:col>
      <xdr:colOff>127000</xdr:colOff>
      <xdr:row>73</xdr:row>
      <xdr:rowOff>153204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2653068"/>
          <a:ext cx="838200" cy="1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57682</xdr:rowOff>
    </xdr:from>
    <xdr:to>
      <xdr:col>81</xdr:col>
      <xdr:colOff>50800</xdr:colOff>
      <xdr:row>73</xdr:row>
      <xdr:rowOff>153204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2573532"/>
          <a:ext cx="889000" cy="9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57682</xdr:rowOff>
    </xdr:from>
    <xdr:to>
      <xdr:col>76</xdr:col>
      <xdr:colOff>114300</xdr:colOff>
      <xdr:row>74</xdr:row>
      <xdr:rowOff>40667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2573532"/>
          <a:ext cx="889000" cy="15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6830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160634</xdr:rowOff>
    </xdr:from>
    <xdr:to>
      <xdr:col>71</xdr:col>
      <xdr:colOff>177800</xdr:colOff>
      <xdr:row>74</xdr:row>
      <xdr:rowOff>40667</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2505034"/>
          <a:ext cx="889000" cy="22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167634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157999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86418</xdr:rowOff>
    </xdr:from>
    <xdr:to>
      <xdr:col>85</xdr:col>
      <xdr:colOff>177800</xdr:colOff>
      <xdr:row>74</xdr:row>
      <xdr:rowOff>16568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60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109295</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45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102404</xdr:rowOff>
    </xdr:from>
    <xdr:to>
      <xdr:col>81</xdr:col>
      <xdr:colOff>101600</xdr:colOff>
      <xdr:row>74</xdr:row>
      <xdr:rowOff>32554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61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49081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39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6882</xdr:rowOff>
    </xdr:from>
    <xdr:to>
      <xdr:col>76</xdr:col>
      <xdr:colOff>165100</xdr:colOff>
      <xdr:row>73</xdr:row>
      <xdr:rowOff>108482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52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125009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29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161317</xdr:rowOff>
    </xdr:from>
    <xdr:to>
      <xdr:col>72</xdr:col>
      <xdr:colOff>38100</xdr:colOff>
      <xdr:row>74</xdr:row>
      <xdr:rowOff>91467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67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107994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4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109834</xdr:rowOff>
    </xdr:from>
    <xdr:to>
      <xdr:col>67</xdr:col>
      <xdr:colOff>101600</xdr:colOff>
      <xdr:row>73</xdr:row>
      <xdr:rowOff>39984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45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56511</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22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165240</xdr:rowOff>
    </xdr:from>
    <xdr:to>
      <xdr:col>85</xdr:col>
      <xdr:colOff>127000</xdr:colOff>
      <xdr:row>96</xdr:row>
      <xdr:rowOff>170701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624440"/>
          <a:ext cx="8382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162679</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621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170701</xdr:rowOff>
    </xdr:from>
    <xdr:to>
      <xdr:col>81</xdr:col>
      <xdr:colOff>50800</xdr:colOff>
      <xdr:row>98</xdr:row>
      <xdr:rowOff>126136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629901"/>
          <a:ext cx="889000" cy="29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93933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7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126136</xdr:rowOff>
    </xdr:from>
    <xdr:to>
      <xdr:col>76</xdr:col>
      <xdr:colOff>114300</xdr:colOff>
      <xdr:row>99</xdr:row>
      <xdr:rowOff>29274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928236"/>
          <a:ext cx="889000" cy="7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29274</xdr:rowOff>
    </xdr:from>
    <xdr:to>
      <xdr:col>71</xdr:col>
      <xdr:colOff>177800</xdr:colOff>
      <xdr:row>99</xdr:row>
      <xdr:rowOff>38773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7002824"/>
          <a:ext cx="889000" cy="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114440</xdr:rowOff>
    </xdr:from>
    <xdr:to>
      <xdr:col>85</xdr:col>
      <xdr:colOff>177800</xdr:colOff>
      <xdr:row>97</xdr:row>
      <xdr:rowOff>44590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5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137317</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42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119901</xdr:rowOff>
    </xdr:from>
    <xdr:to>
      <xdr:col>81</xdr:col>
      <xdr:colOff>101600</xdr:colOff>
      <xdr:row>97</xdr:row>
      <xdr:rowOff>50051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57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66578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3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75336</xdr:rowOff>
    </xdr:from>
    <xdr:to>
      <xdr:col>76</xdr:col>
      <xdr:colOff>165100</xdr:colOff>
      <xdr:row>99</xdr:row>
      <xdr:rowOff>5486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87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168063</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697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149924</xdr:rowOff>
    </xdr:from>
    <xdr:to>
      <xdr:col>72</xdr:col>
      <xdr:colOff>38100</xdr:colOff>
      <xdr:row>99</xdr:row>
      <xdr:rowOff>80074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95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71201</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704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159423</xdr:rowOff>
    </xdr:from>
    <xdr:to>
      <xdr:col>67</xdr:col>
      <xdr:colOff>101600</xdr:colOff>
      <xdr:row>99</xdr:row>
      <xdr:rowOff>89573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96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80700</xdr:rowOff>
    </xdr:from>
    <xdr:ext cx="378565"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625017" y="17054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39235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2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81217</xdr:rowOff>
    </xdr:from>
    <xdr:to>
      <xdr:col>116</xdr:col>
      <xdr:colOff>63500</xdr:colOff>
      <xdr:row>58</xdr:row>
      <xdr:rowOff>81712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25317"/>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81712</xdr:rowOff>
    </xdr:from>
    <xdr:to>
      <xdr:col>111</xdr:col>
      <xdr:colOff>177800</xdr:colOff>
      <xdr:row>58</xdr:row>
      <xdr:rowOff>84189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025812"/>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84189</xdr:rowOff>
    </xdr:from>
    <xdr:to>
      <xdr:col>107</xdr:col>
      <xdr:colOff>50800</xdr:colOff>
      <xdr:row>58</xdr:row>
      <xdr:rowOff>105867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028289"/>
          <a:ext cx="889000" cy="2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105867</xdr:rowOff>
    </xdr:from>
    <xdr:to>
      <xdr:col>102</xdr:col>
      <xdr:colOff>114300</xdr:colOff>
      <xdr:row>58</xdr:row>
      <xdr:rowOff>107238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049967"/>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30417</xdr:rowOff>
    </xdr:from>
    <xdr:to>
      <xdr:col>116</xdr:col>
      <xdr:colOff>114300</xdr:colOff>
      <xdr:row>58</xdr:row>
      <xdr:rowOff>132017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7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8844</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5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30912</xdr:rowOff>
    </xdr:from>
    <xdr:to>
      <xdr:col>112</xdr:col>
      <xdr:colOff>38100</xdr:colOff>
      <xdr:row>58</xdr:row>
      <xdr:rowOff>132512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123639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06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33389</xdr:rowOff>
    </xdr:from>
    <xdr:to>
      <xdr:col>107</xdr:col>
      <xdr:colOff>101600</xdr:colOff>
      <xdr:row>58</xdr:row>
      <xdr:rowOff>134989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7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126116</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07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55067</xdr:rowOff>
    </xdr:from>
    <xdr:to>
      <xdr:col>102</xdr:col>
      <xdr:colOff>165100</xdr:colOff>
      <xdr:row>58</xdr:row>
      <xdr:rowOff>156667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9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147794</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09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56438</xdr:rowOff>
    </xdr:from>
    <xdr:to>
      <xdr:col>98</xdr:col>
      <xdr:colOff>38100</xdr:colOff>
      <xdr:row>58</xdr:row>
      <xdr:rowOff>158038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0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149165</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09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132682</xdr:rowOff>
    </xdr:from>
    <xdr:to>
      <xdr:col>116</xdr:col>
      <xdr:colOff>63500</xdr:colOff>
      <xdr:row>74</xdr:row>
      <xdr:rowOff>165874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2819982"/>
          <a:ext cx="838200" cy="3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29517</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165874</xdr:rowOff>
    </xdr:from>
    <xdr:to>
      <xdr:col>111</xdr:col>
      <xdr:colOff>177800</xdr:colOff>
      <xdr:row>75</xdr:row>
      <xdr:rowOff>17399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2853174"/>
          <a:ext cx="8890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155224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18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17399</xdr:rowOff>
    </xdr:from>
    <xdr:to>
      <xdr:col>107</xdr:col>
      <xdr:colOff>50800</xdr:colOff>
      <xdr:row>75</xdr:row>
      <xdr:rowOff>59713</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2876149"/>
          <a:ext cx="889000" cy="4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14772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21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59713</xdr:rowOff>
    </xdr:from>
    <xdr:to>
      <xdr:col>102</xdr:col>
      <xdr:colOff>114300</xdr:colOff>
      <xdr:row>75</xdr:row>
      <xdr:rowOff>75647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2918463"/>
          <a:ext cx="889000" cy="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54982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0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24875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0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81882</xdr:rowOff>
    </xdr:from>
    <xdr:to>
      <xdr:col>116</xdr:col>
      <xdr:colOff>114300</xdr:colOff>
      <xdr:row>75</xdr:row>
      <xdr:rowOff>12032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7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104759</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62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115074</xdr:rowOff>
    </xdr:from>
    <xdr:to>
      <xdr:col>112</xdr:col>
      <xdr:colOff>38100</xdr:colOff>
      <xdr:row>75</xdr:row>
      <xdr:rowOff>45224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80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61751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57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138049</xdr:rowOff>
    </xdr:from>
    <xdr:to>
      <xdr:col>107</xdr:col>
      <xdr:colOff>101600</xdr:colOff>
      <xdr:row>75</xdr:row>
      <xdr:rowOff>68199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82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84726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8913</xdr:rowOff>
    </xdr:from>
    <xdr:to>
      <xdr:col>102</xdr:col>
      <xdr:colOff>165100</xdr:colOff>
      <xdr:row>75</xdr:row>
      <xdr:rowOff>110513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86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127040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64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24847</xdr:rowOff>
    </xdr:from>
    <xdr:to>
      <xdr:col>98</xdr:col>
      <xdr:colOff>38100</xdr:colOff>
      <xdr:row>75</xdr:row>
      <xdr:rowOff>126447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88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142974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6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人当たり５００，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６６８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円となっており、前年度に比べ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５６１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となっている。主な構成項目である人件費は、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最低賃金の上昇により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１人当たりの給与額の上昇などにより、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１，０２４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円の増となっている。定員適正化計画を進めてきた結果、ピークであった平成１８年度に比べ減少してはいるものの、依然類似団体と比べて高い水準にある。物件費は住民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６４，８３０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円で、固定資産評価に係る委託料や社会体育施設の指定管理委託料、光熱水費などにより前年度より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７，２３５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円の増となったものの、類似団体と比べて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９，２５３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円低い状況である。維持補修費は住民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６５３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円で、類似団体と比較して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人当たりのコストは低い状況である。扶助費は住民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４９５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円で、前年度に比べ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７４２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となっている。要因として、子育て世帯等臨時特別支援給付金事業等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の事業終了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に加え、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児童手当費や生活保護費が減少したため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である。補助費等は住民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４８２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２，７９８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ふるさと納税が好調であり、その返礼品にかかる費用により微増したものである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。普通建設事業費のうち更新整備については、住民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７８４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２９９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円の減となり、類似団体平均とほぼ同水準となっている。これは、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クリーンセンター整備事業による増要因がありつつも、小中学校トイレ洋式化事業が令和３年度で終了したことによる減要因があるためである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。公債費は住民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６０，６５２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９７９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１７，４４７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円高い状況にある。これは、これまで合併特例債を積極的に活用してきたことによるもので、今後も高水準での推移が見込まれる。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83,426
82,529
421.24
45,352,869
41,768,726
3,328,792
24,696,224
55,405,663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125527</xdr:rowOff>
    </xdr:from>
    <xdr:to>
      <xdr:col>24</xdr:col>
      <xdr:colOff>63500</xdr:colOff>
      <xdr:row>36</xdr:row>
      <xdr:rowOff>129184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97727"/>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81602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1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116383</xdr:rowOff>
    </xdr:from>
    <xdr:to>
      <xdr:col>19</xdr:col>
      <xdr:colOff>177800</xdr:colOff>
      <xdr:row>36</xdr:row>
      <xdr:rowOff>125527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8858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14546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47803</xdr:rowOff>
    </xdr:from>
    <xdr:to>
      <xdr:col>15</xdr:col>
      <xdr:colOff>50800</xdr:colOff>
      <xdr:row>36</xdr:row>
      <xdr:rowOff>116383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2000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22318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47803</xdr:rowOff>
    </xdr:from>
    <xdr:to>
      <xdr:col>10</xdr:col>
      <xdr:colOff>114300</xdr:colOff>
      <xdr:row>36</xdr:row>
      <xdr:rowOff>62890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20003"/>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78384</xdr:rowOff>
    </xdr:from>
    <xdr:to>
      <xdr:col>24</xdr:col>
      <xdr:colOff>114300</xdr:colOff>
      <xdr:row>37</xdr:row>
      <xdr:rowOff>8534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5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56811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2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74727</xdr:rowOff>
    </xdr:from>
    <xdr:to>
      <xdr:col>20</xdr:col>
      <xdr:colOff>38100</xdr:colOff>
      <xdr:row>37</xdr:row>
      <xdr:rowOff>4877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4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167454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3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65583</xdr:rowOff>
    </xdr:from>
    <xdr:to>
      <xdr:col>15</xdr:col>
      <xdr:colOff>101600</xdr:colOff>
      <xdr:row>36</xdr:row>
      <xdr:rowOff>167183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158310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3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168453</xdr:rowOff>
    </xdr:from>
    <xdr:to>
      <xdr:col>10</xdr:col>
      <xdr:colOff>165100</xdr:colOff>
      <xdr:row>36</xdr:row>
      <xdr:rowOff>98603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89730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6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12090</xdr:rowOff>
    </xdr:from>
    <xdr:to>
      <xdr:col>6</xdr:col>
      <xdr:colOff>38100</xdr:colOff>
      <xdr:row>36</xdr:row>
      <xdr:rowOff>113690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104817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7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94176</xdr:rowOff>
    </xdr:from>
    <xdr:to>
      <xdr:col>24</xdr:col>
      <xdr:colOff>63500</xdr:colOff>
      <xdr:row>56</xdr:row>
      <xdr:rowOff>170245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695376"/>
          <a:ext cx="838200" cy="7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58531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59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94197</xdr:rowOff>
    </xdr:from>
    <xdr:to>
      <xdr:col>19</xdr:col>
      <xdr:colOff>177800</xdr:colOff>
      <xdr:row>56</xdr:row>
      <xdr:rowOff>170245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009597"/>
          <a:ext cx="889000" cy="76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94197</xdr:rowOff>
    </xdr:from>
    <xdr:to>
      <xdr:col>15</xdr:col>
      <xdr:colOff>50800</xdr:colOff>
      <xdr:row>55</xdr:row>
      <xdr:rowOff>108055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009597"/>
          <a:ext cx="889000" cy="52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108055</xdr:rowOff>
    </xdr:from>
    <xdr:to>
      <xdr:col>10</xdr:col>
      <xdr:colOff>114300</xdr:colOff>
      <xdr:row>57</xdr:row>
      <xdr:rowOff>15777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537805"/>
          <a:ext cx="889000" cy="25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142068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91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157287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92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43376</xdr:rowOff>
    </xdr:from>
    <xdr:to>
      <xdr:col>24</xdr:col>
      <xdr:colOff>114300</xdr:colOff>
      <xdr:row>56</xdr:row>
      <xdr:rowOff>144976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4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66253</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49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119445</xdr:rowOff>
    </xdr:from>
    <xdr:to>
      <xdr:col>20</xdr:col>
      <xdr:colOff>38100</xdr:colOff>
      <xdr:row>57</xdr:row>
      <xdr:rowOff>49595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2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40722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8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43397</xdr:rowOff>
    </xdr:from>
    <xdr:to>
      <xdr:col>15</xdr:col>
      <xdr:colOff>101600</xdr:colOff>
      <xdr:row>52</xdr:row>
      <xdr:rowOff>144997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95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136124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05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57255</xdr:rowOff>
    </xdr:from>
    <xdr:to>
      <xdr:col>10</xdr:col>
      <xdr:colOff>165100</xdr:colOff>
      <xdr:row>55</xdr:row>
      <xdr:rowOff>158855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48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3932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26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136427</xdr:rowOff>
    </xdr:from>
    <xdr:to>
      <xdr:col>6</xdr:col>
      <xdr:colOff>38100</xdr:colOff>
      <xdr:row>57</xdr:row>
      <xdr:rowOff>66577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3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83104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51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149174</xdr:rowOff>
    </xdr:from>
    <xdr:to>
      <xdr:col>24</xdr:col>
      <xdr:colOff>63500</xdr:colOff>
      <xdr:row>74</xdr:row>
      <xdr:rowOff>91249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665024"/>
          <a:ext cx="838200" cy="1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12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149174</xdr:rowOff>
    </xdr:from>
    <xdr:to>
      <xdr:col>19</xdr:col>
      <xdr:colOff>177800</xdr:colOff>
      <xdr:row>75</xdr:row>
      <xdr:rowOff>77076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665024"/>
          <a:ext cx="889000" cy="27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61586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92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77076</xdr:rowOff>
    </xdr:from>
    <xdr:to>
      <xdr:col>15</xdr:col>
      <xdr:colOff>50800</xdr:colOff>
      <xdr:row>75</xdr:row>
      <xdr:rowOff>158496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935826"/>
          <a:ext cx="889000" cy="8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43742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158496</xdr:rowOff>
    </xdr:from>
    <xdr:to>
      <xdr:col>10</xdr:col>
      <xdr:colOff>114300</xdr:colOff>
      <xdr:row>76</xdr:row>
      <xdr:rowOff>75222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17246"/>
          <a:ext cx="889000" cy="8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111980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11473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40449</xdr:rowOff>
    </xdr:from>
    <xdr:to>
      <xdr:col>24</xdr:col>
      <xdr:colOff>114300</xdr:colOff>
      <xdr:row>74</xdr:row>
      <xdr:rowOff>142049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72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63326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57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98374</xdr:rowOff>
    </xdr:from>
    <xdr:to>
      <xdr:col>20</xdr:col>
      <xdr:colOff>38100</xdr:colOff>
      <xdr:row>74</xdr:row>
      <xdr:rowOff>28524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61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45051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38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26276</xdr:rowOff>
    </xdr:from>
    <xdr:to>
      <xdr:col>15</xdr:col>
      <xdr:colOff>101600</xdr:colOff>
      <xdr:row>75</xdr:row>
      <xdr:rowOff>127876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8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144403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66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107696</xdr:rowOff>
    </xdr:from>
    <xdr:to>
      <xdr:col>10</xdr:col>
      <xdr:colOff>165100</xdr:colOff>
      <xdr:row>76</xdr:row>
      <xdr:rowOff>37846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6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54373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74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24422</xdr:rowOff>
    </xdr:from>
    <xdr:to>
      <xdr:col>6</xdr:col>
      <xdr:colOff>38100</xdr:colOff>
      <xdr:row>76</xdr:row>
      <xdr:rowOff>126022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142549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29990</xdr:rowOff>
    </xdr:from>
    <xdr:to>
      <xdr:col>24</xdr:col>
      <xdr:colOff>63500</xdr:colOff>
      <xdr:row>96</xdr:row>
      <xdr:rowOff>127279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89190"/>
          <a:ext cx="838200" cy="9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1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127279</xdr:rowOff>
    </xdr:from>
    <xdr:to>
      <xdr:col>19</xdr:col>
      <xdr:colOff>177800</xdr:colOff>
      <xdr:row>98</xdr:row>
      <xdr:rowOff>52775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86479"/>
          <a:ext cx="889000" cy="26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52775</xdr:rowOff>
    </xdr:from>
    <xdr:to>
      <xdr:col>15</xdr:col>
      <xdr:colOff>50800</xdr:colOff>
      <xdr:row>98</xdr:row>
      <xdr:rowOff>77139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54875"/>
          <a:ext cx="889000" cy="2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7211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62737</xdr:rowOff>
    </xdr:from>
    <xdr:to>
      <xdr:col>10</xdr:col>
      <xdr:colOff>114300</xdr:colOff>
      <xdr:row>98</xdr:row>
      <xdr:rowOff>77139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64837"/>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106405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113777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150640</xdr:rowOff>
    </xdr:from>
    <xdr:to>
      <xdr:col>24</xdr:col>
      <xdr:colOff>114300</xdr:colOff>
      <xdr:row>96</xdr:row>
      <xdr:rowOff>80790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3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2067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8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76479</xdr:rowOff>
    </xdr:from>
    <xdr:to>
      <xdr:col>20</xdr:col>
      <xdr:colOff>38100</xdr:colOff>
      <xdr:row>97</xdr:row>
      <xdr:rowOff>6629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3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169206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2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1975</xdr:rowOff>
    </xdr:from>
    <xdr:to>
      <xdr:col>15</xdr:col>
      <xdr:colOff>101600</xdr:colOff>
      <xdr:row>98</xdr:row>
      <xdr:rowOff>103575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94702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9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26339</xdr:rowOff>
    </xdr:from>
    <xdr:to>
      <xdr:col>10</xdr:col>
      <xdr:colOff>165100</xdr:colOff>
      <xdr:row>98</xdr:row>
      <xdr:rowOff>127939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2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119066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2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11937</xdr:rowOff>
    </xdr:from>
    <xdr:to>
      <xdr:col>6</xdr:col>
      <xdr:colOff>38100</xdr:colOff>
      <xdr:row>98</xdr:row>
      <xdr:rowOff>113537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1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104664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0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164161</xdr:rowOff>
    </xdr:from>
    <xdr:to>
      <xdr:col>55</xdr:col>
      <xdr:colOff>0</xdr:colOff>
      <xdr:row>38</xdr:row>
      <xdr:rowOff>165913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79261"/>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164161</xdr:rowOff>
    </xdr:from>
    <xdr:to>
      <xdr:col>50</xdr:col>
      <xdr:colOff>114300</xdr:colOff>
      <xdr:row>39</xdr:row>
      <xdr:rowOff>1550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79261"/>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1550</xdr:rowOff>
    </xdr:from>
    <xdr:to>
      <xdr:col>45</xdr:col>
      <xdr:colOff>177800</xdr:colOff>
      <xdr:row>39</xdr:row>
      <xdr:rowOff>3988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88100"/>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3988</xdr:rowOff>
    </xdr:from>
    <xdr:to>
      <xdr:col>41</xdr:col>
      <xdr:colOff>50800</xdr:colOff>
      <xdr:row>39</xdr:row>
      <xdr:rowOff>4521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90538"/>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115113</xdr:rowOff>
    </xdr:from>
    <xdr:to>
      <xdr:col>55</xdr:col>
      <xdr:colOff>50800</xdr:colOff>
      <xdr:row>39</xdr:row>
      <xdr:rowOff>45263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3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50106</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5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113361</xdr:rowOff>
    </xdr:from>
    <xdr:to>
      <xdr:col>50</xdr:col>
      <xdr:colOff>165100</xdr:colOff>
      <xdr:row>39</xdr:row>
      <xdr:rowOff>43511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34638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21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122200</xdr:rowOff>
    </xdr:from>
    <xdr:to>
      <xdr:col>46</xdr:col>
      <xdr:colOff>38100</xdr:colOff>
      <xdr:row>39</xdr:row>
      <xdr:rowOff>52350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43477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30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124638</xdr:rowOff>
    </xdr:from>
    <xdr:to>
      <xdr:col>41</xdr:col>
      <xdr:colOff>101600</xdr:colOff>
      <xdr:row>39</xdr:row>
      <xdr:rowOff>54788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45915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32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125171</xdr:rowOff>
    </xdr:from>
    <xdr:to>
      <xdr:col>36</xdr:col>
      <xdr:colOff>165100</xdr:colOff>
      <xdr:row>39</xdr:row>
      <xdr:rowOff>55321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46448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32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114342</xdr:rowOff>
    </xdr:from>
    <xdr:to>
      <xdr:col>55</xdr:col>
      <xdr:colOff>0</xdr:colOff>
      <xdr:row>58</xdr:row>
      <xdr:rowOff>128336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058442"/>
          <a:ext cx="838200" cy="1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119583</xdr:rowOff>
    </xdr:from>
    <xdr:to>
      <xdr:col>50</xdr:col>
      <xdr:colOff>114300</xdr:colOff>
      <xdr:row>58</xdr:row>
      <xdr:rowOff>128336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063683"/>
          <a:ext cx="8890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111256</xdr:rowOff>
    </xdr:from>
    <xdr:to>
      <xdr:col>45</xdr:col>
      <xdr:colOff>177800</xdr:colOff>
      <xdr:row>58</xdr:row>
      <xdr:rowOff>119583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055356"/>
          <a:ext cx="8890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93507</xdr:rowOff>
    </xdr:from>
    <xdr:to>
      <xdr:col>41</xdr:col>
      <xdr:colOff>50800</xdr:colOff>
      <xdr:row>58</xdr:row>
      <xdr:rowOff>111256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037607"/>
          <a:ext cx="889000" cy="1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63542</xdr:rowOff>
    </xdr:from>
    <xdr:to>
      <xdr:col>55</xdr:col>
      <xdr:colOff>50800</xdr:colOff>
      <xdr:row>58</xdr:row>
      <xdr:rowOff>165142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41969</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77536</xdr:rowOff>
    </xdr:from>
    <xdr:to>
      <xdr:col>50</xdr:col>
      <xdr:colOff>165100</xdr:colOff>
      <xdr:row>59</xdr:row>
      <xdr:rowOff>7686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170263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11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68783</xdr:rowOff>
    </xdr:from>
    <xdr:to>
      <xdr:col>46</xdr:col>
      <xdr:colOff>38100</xdr:colOff>
      <xdr:row>58</xdr:row>
      <xdr:rowOff>170383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1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161510</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0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60456</xdr:rowOff>
    </xdr:from>
    <xdr:to>
      <xdr:col>41</xdr:col>
      <xdr:colOff>101600</xdr:colOff>
      <xdr:row>58</xdr:row>
      <xdr:rowOff>162056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0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153183</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09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42707</xdr:rowOff>
    </xdr:from>
    <xdr:to>
      <xdr:col>36</xdr:col>
      <xdr:colOff>165100</xdr:colOff>
      <xdr:row>58</xdr:row>
      <xdr:rowOff>144307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8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135434</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07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162616</xdr:rowOff>
    </xdr:from>
    <xdr:to>
      <xdr:col>55</xdr:col>
      <xdr:colOff>0</xdr:colOff>
      <xdr:row>77</xdr:row>
      <xdr:rowOff>52394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192816"/>
          <a:ext cx="838200" cy="6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8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162616</xdr:rowOff>
    </xdr:from>
    <xdr:to>
      <xdr:col>50</xdr:col>
      <xdr:colOff>114300</xdr:colOff>
      <xdr:row>77</xdr:row>
      <xdr:rowOff>25133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192816"/>
          <a:ext cx="889000" cy="3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3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25133</xdr:rowOff>
    </xdr:from>
    <xdr:to>
      <xdr:col>45</xdr:col>
      <xdr:colOff>177800</xdr:colOff>
      <xdr:row>78</xdr:row>
      <xdr:rowOff>38221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226783"/>
          <a:ext cx="889000" cy="18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70356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2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38221</xdr:rowOff>
    </xdr:from>
    <xdr:to>
      <xdr:col>41</xdr:col>
      <xdr:colOff>50800</xdr:colOff>
      <xdr:row>78</xdr:row>
      <xdr:rowOff>48755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11321"/>
          <a:ext cx="889000" cy="1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50207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1594</xdr:rowOff>
    </xdr:from>
    <xdr:to>
      <xdr:col>55</xdr:col>
      <xdr:colOff>50800</xdr:colOff>
      <xdr:row>77</xdr:row>
      <xdr:rowOff>103194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0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24471</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05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111816</xdr:rowOff>
    </xdr:from>
    <xdr:to>
      <xdr:col>50</xdr:col>
      <xdr:colOff>165100</xdr:colOff>
      <xdr:row>77</xdr:row>
      <xdr:rowOff>41966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14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58494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91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145783</xdr:rowOff>
    </xdr:from>
    <xdr:to>
      <xdr:col>46</xdr:col>
      <xdr:colOff>38100</xdr:colOff>
      <xdr:row>77</xdr:row>
      <xdr:rowOff>75933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17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92460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95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158871</xdr:rowOff>
    </xdr:from>
    <xdr:to>
      <xdr:col>41</xdr:col>
      <xdr:colOff>101600</xdr:colOff>
      <xdr:row>78</xdr:row>
      <xdr:rowOff>89021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6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80148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45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169405</xdr:rowOff>
    </xdr:from>
    <xdr:to>
      <xdr:col>36</xdr:col>
      <xdr:colOff>165100</xdr:colOff>
      <xdr:row>78</xdr:row>
      <xdr:rowOff>99555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7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90682</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46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84531</xdr:rowOff>
    </xdr:from>
    <xdr:to>
      <xdr:col>55</xdr:col>
      <xdr:colOff>0</xdr:colOff>
      <xdr:row>97</xdr:row>
      <xdr:rowOff>92114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715181"/>
          <a:ext cx="8382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100209</xdr:rowOff>
    </xdr:from>
    <xdr:to>
      <xdr:col>50</xdr:col>
      <xdr:colOff>114300</xdr:colOff>
      <xdr:row>97</xdr:row>
      <xdr:rowOff>92114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559409"/>
          <a:ext cx="889000" cy="1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76854</xdr:rowOff>
    </xdr:from>
    <xdr:to>
      <xdr:col>45</xdr:col>
      <xdr:colOff>177800</xdr:colOff>
      <xdr:row>96</xdr:row>
      <xdr:rowOff>100209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364604"/>
          <a:ext cx="889000" cy="19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76854</xdr:rowOff>
    </xdr:from>
    <xdr:to>
      <xdr:col>41</xdr:col>
      <xdr:colOff>50800</xdr:colOff>
      <xdr:row>95</xdr:row>
      <xdr:rowOff>156654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364604"/>
          <a:ext cx="889000" cy="7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151928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33731</xdr:rowOff>
    </xdr:from>
    <xdr:to>
      <xdr:col>55</xdr:col>
      <xdr:colOff>50800</xdr:colOff>
      <xdr:row>97</xdr:row>
      <xdr:rowOff>135331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66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12158</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64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41314</xdr:rowOff>
    </xdr:from>
    <xdr:to>
      <xdr:col>50</xdr:col>
      <xdr:colOff>165100</xdr:colOff>
      <xdr:row>97</xdr:row>
      <xdr:rowOff>142914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67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134041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76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49409</xdr:rowOff>
    </xdr:from>
    <xdr:to>
      <xdr:col>46</xdr:col>
      <xdr:colOff>38100</xdr:colOff>
      <xdr:row>96</xdr:row>
      <xdr:rowOff>151009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50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142136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60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26054</xdr:rowOff>
    </xdr:from>
    <xdr:to>
      <xdr:col>41</xdr:col>
      <xdr:colOff>101600</xdr:colOff>
      <xdr:row>95</xdr:row>
      <xdr:rowOff>127654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31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144181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08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105854</xdr:rowOff>
    </xdr:from>
    <xdr:to>
      <xdr:col>36</xdr:col>
      <xdr:colOff>165100</xdr:colOff>
      <xdr:row>96</xdr:row>
      <xdr:rowOff>36004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39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52531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1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92551</xdr:rowOff>
    </xdr:from>
    <xdr:to>
      <xdr:col>85</xdr:col>
      <xdr:colOff>127000</xdr:colOff>
      <xdr:row>36</xdr:row>
      <xdr:rowOff>47517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093301"/>
          <a:ext cx="838200" cy="1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92551</xdr:rowOff>
    </xdr:from>
    <xdr:to>
      <xdr:col>81</xdr:col>
      <xdr:colOff>50800</xdr:colOff>
      <xdr:row>36</xdr:row>
      <xdr:rowOff>98038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093301"/>
          <a:ext cx="889000" cy="17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33380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2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77635</xdr:rowOff>
    </xdr:from>
    <xdr:to>
      <xdr:col>76</xdr:col>
      <xdr:colOff>114300</xdr:colOff>
      <xdr:row>36</xdr:row>
      <xdr:rowOff>98038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249835"/>
          <a:ext cx="889000" cy="2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38377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8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162960</xdr:rowOff>
    </xdr:from>
    <xdr:to>
      <xdr:col>71</xdr:col>
      <xdr:colOff>177800</xdr:colOff>
      <xdr:row>36</xdr:row>
      <xdr:rowOff>77635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163710"/>
          <a:ext cx="889000" cy="8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8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68413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24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168167</xdr:rowOff>
    </xdr:from>
    <xdr:to>
      <xdr:col>85</xdr:col>
      <xdr:colOff>177800</xdr:colOff>
      <xdr:row>36</xdr:row>
      <xdr:rowOff>98317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16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146594</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14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41751</xdr:rowOff>
    </xdr:from>
    <xdr:to>
      <xdr:col>81</xdr:col>
      <xdr:colOff>101600</xdr:colOff>
      <xdr:row>35</xdr:row>
      <xdr:rowOff>143351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04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159878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81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47238</xdr:rowOff>
    </xdr:from>
    <xdr:to>
      <xdr:col>76</xdr:col>
      <xdr:colOff>165100</xdr:colOff>
      <xdr:row>36</xdr:row>
      <xdr:rowOff>148838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21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139965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31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26835</xdr:rowOff>
    </xdr:from>
    <xdr:to>
      <xdr:col>72</xdr:col>
      <xdr:colOff>38100</xdr:colOff>
      <xdr:row>36</xdr:row>
      <xdr:rowOff>128435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19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119562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112160</xdr:rowOff>
    </xdr:from>
    <xdr:to>
      <xdr:col>67</xdr:col>
      <xdr:colOff>101600</xdr:colOff>
      <xdr:row>36</xdr:row>
      <xdr:rowOff>42310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11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58837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8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12586</xdr:rowOff>
    </xdr:from>
    <xdr:to>
      <xdr:col>85</xdr:col>
      <xdr:colOff>127000</xdr:colOff>
      <xdr:row>58</xdr:row>
      <xdr:rowOff>37364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956686"/>
          <a:ext cx="838200" cy="2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98222</xdr:rowOff>
    </xdr:from>
    <xdr:to>
      <xdr:col>81</xdr:col>
      <xdr:colOff>50800</xdr:colOff>
      <xdr:row>58</xdr:row>
      <xdr:rowOff>37364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870872"/>
          <a:ext cx="889000" cy="1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19190</xdr:rowOff>
    </xdr:from>
    <xdr:to>
      <xdr:col>76</xdr:col>
      <xdr:colOff>114300</xdr:colOff>
      <xdr:row>57</xdr:row>
      <xdr:rowOff>98222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791840"/>
          <a:ext cx="889000" cy="7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117276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19190</xdr:rowOff>
    </xdr:from>
    <xdr:to>
      <xdr:col>71</xdr:col>
      <xdr:colOff>177800</xdr:colOff>
      <xdr:row>57</xdr:row>
      <xdr:rowOff>47079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791840"/>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130446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9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133236</xdr:rowOff>
    </xdr:from>
    <xdr:to>
      <xdr:col>85</xdr:col>
      <xdr:colOff>177800</xdr:colOff>
      <xdr:row>58</xdr:row>
      <xdr:rowOff>63386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90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111663</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8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158014</xdr:rowOff>
    </xdr:from>
    <xdr:to>
      <xdr:col>81</xdr:col>
      <xdr:colOff>101600</xdr:colOff>
      <xdr:row>58</xdr:row>
      <xdr:rowOff>88164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3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79291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02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47422</xdr:rowOff>
    </xdr:from>
    <xdr:to>
      <xdr:col>76</xdr:col>
      <xdr:colOff>165100</xdr:colOff>
      <xdr:row>57</xdr:row>
      <xdr:rowOff>149022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2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140149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1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139840</xdr:rowOff>
    </xdr:from>
    <xdr:to>
      <xdr:col>72</xdr:col>
      <xdr:colOff>38100</xdr:colOff>
      <xdr:row>57</xdr:row>
      <xdr:rowOff>69990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4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86517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51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167729</xdr:rowOff>
    </xdr:from>
    <xdr:to>
      <xdr:col>67</xdr:col>
      <xdr:colOff>101600</xdr:colOff>
      <xdr:row>57</xdr:row>
      <xdr:rowOff>97879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6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114406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5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48237</xdr:rowOff>
    </xdr:from>
    <xdr:to>
      <xdr:col>85</xdr:col>
      <xdr:colOff>127000</xdr:colOff>
      <xdr:row>78</xdr:row>
      <xdr:rowOff>78459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21337"/>
          <a:ext cx="838200" cy="3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10313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8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48237</xdr:rowOff>
    </xdr:from>
    <xdr:to>
      <xdr:col>81</xdr:col>
      <xdr:colOff>50800</xdr:colOff>
      <xdr:row>78</xdr:row>
      <xdr:rowOff>53792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21337"/>
          <a:ext cx="889000" cy="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126855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49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53792</xdr:rowOff>
    </xdr:from>
    <xdr:to>
      <xdr:col>76</xdr:col>
      <xdr:colOff>114300</xdr:colOff>
      <xdr:row>78</xdr:row>
      <xdr:rowOff>83601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26892"/>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74983</xdr:rowOff>
    </xdr:from>
    <xdr:to>
      <xdr:col>71</xdr:col>
      <xdr:colOff>177800</xdr:colOff>
      <xdr:row>78</xdr:row>
      <xdr:rowOff>83601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44808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131861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5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27659</xdr:rowOff>
    </xdr:from>
    <xdr:to>
      <xdr:col>85</xdr:col>
      <xdr:colOff>177800</xdr:colOff>
      <xdr:row>78</xdr:row>
      <xdr:rowOff>129259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0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158486</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18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168887</xdr:rowOff>
    </xdr:from>
    <xdr:to>
      <xdr:col>81</xdr:col>
      <xdr:colOff>101600</xdr:colOff>
      <xdr:row>78</xdr:row>
      <xdr:rowOff>99037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7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115564</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14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2992</xdr:rowOff>
    </xdr:from>
    <xdr:to>
      <xdr:col>76</xdr:col>
      <xdr:colOff>165100</xdr:colOff>
      <xdr:row>78</xdr:row>
      <xdr:rowOff>104592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7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95719</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46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32801</xdr:rowOff>
    </xdr:from>
    <xdr:to>
      <xdr:col>72</xdr:col>
      <xdr:colOff>38100</xdr:colOff>
      <xdr:row>78</xdr:row>
      <xdr:rowOff>134401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0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125528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49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24183</xdr:rowOff>
    </xdr:from>
    <xdr:to>
      <xdr:col>67</xdr:col>
      <xdr:colOff>101600</xdr:colOff>
      <xdr:row>78</xdr:row>
      <xdr:rowOff>125783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9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142310</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17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137218</xdr:rowOff>
    </xdr:from>
    <xdr:to>
      <xdr:col>85</xdr:col>
      <xdr:colOff>127000</xdr:colOff>
      <xdr:row>93</xdr:row>
      <xdr:rowOff>153203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082068"/>
          <a:ext cx="838200" cy="1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57682</xdr:rowOff>
    </xdr:from>
    <xdr:to>
      <xdr:col>81</xdr:col>
      <xdr:colOff>50800</xdr:colOff>
      <xdr:row>93</xdr:row>
      <xdr:rowOff>153203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002532"/>
          <a:ext cx="889000" cy="9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57682</xdr:rowOff>
    </xdr:from>
    <xdr:to>
      <xdr:col>76</xdr:col>
      <xdr:colOff>114300</xdr:colOff>
      <xdr:row>94</xdr:row>
      <xdr:rowOff>40667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002532"/>
          <a:ext cx="889000" cy="15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160634</xdr:rowOff>
    </xdr:from>
    <xdr:to>
      <xdr:col>71</xdr:col>
      <xdr:colOff>177800</xdr:colOff>
      <xdr:row>94</xdr:row>
      <xdr:rowOff>40667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5934034"/>
          <a:ext cx="889000" cy="22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167617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157821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86418</xdr:rowOff>
    </xdr:from>
    <xdr:to>
      <xdr:col>85</xdr:col>
      <xdr:colOff>177800</xdr:colOff>
      <xdr:row>94</xdr:row>
      <xdr:rowOff>16568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03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109295</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88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102403</xdr:rowOff>
    </xdr:from>
    <xdr:to>
      <xdr:col>81</xdr:col>
      <xdr:colOff>101600</xdr:colOff>
      <xdr:row>94</xdr:row>
      <xdr:rowOff>32553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04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49080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82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6882</xdr:rowOff>
    </xdr:from>
    <xdr:to>
      <xdr:col>76</xdr:col>
      <xdr:colOff>165100</xdr:colOff>
      <xdr:row>93</xdr:row>
      <xdr:rowOff>108482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595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125009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572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161317</xdr:rowOff>
    </xdr:from>
    <xdr:to>
      <xdr:col>72</xdr:col>
      <xdr:colOff>38100</xdr:colOff>
      <xdr:row>94</xdr:row>
      <xdr:rowOff>91467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10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107994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588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109834</xdr:rowOff>
    </xdr:from>
    <xdr:to>
      <xdr:col>67</xdr:col>
      <xdr:colOff>101600</xdr:colOff>
      <xdr:row>93</xdr:row>
      <xdr:rowOff>39984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58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56511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65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総務費は住民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７７，６８２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６，９８８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高度無線環境整備推進事業の実施やふるさと納税推進事業の規模の拡大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が主な要因である。民生費は全体の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％を占め、住民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１８３，８１５円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で、類似団体平均と比較して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１人当たり１６，２１４円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状況となっている。これは、平成２７年度途中から開始したこども医療費無料化拡大分による影響、近年の障がい者福祉サービス事業費や児童発達支援事業費が増加していることなどが要因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一方で、子育て世帯臨時特別給付金事業の終了により、前年度と比較し８，９３９円の減となっている。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衛生費は住民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４７，７５９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５，１０７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地域医療再生基金への積立金やクリーンセンター整備事業の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実施が主な要因となっている。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商工費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は住民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１７，５８３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３，２１４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営業時間短縮等協力金事業や飲食店等経営維持応援金事業が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終了したこと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が要因となっている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。教育費は住民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４６，００９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１，９５１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、類似団体平均と比較して低くなっている。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川之江体育館の更新や寒川グラウンド整備事業の実施が増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である。今後、各施設の更新や維持管理に係る費用が嵩んでくることが見込まれるため、公共施設等総合管理計画や個別施設計画に基づく事業の取捨選択により、事業の精査を厳にすることで事業費の減少を目指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合併に伴う一部事務組合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職員</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の正規雇用等による人件費の大幅な増加や合併前の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土居総合体育館建設など</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大型事業による公債費の増加によって、平成１８年度の経常収支比率は９６．４％と硬直した財政状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況であった。定員適正化計画による職員削減や補助金の見直し、補償金免除繰上償還の積極的な活用等の行財政改革により平成２０年度以降は経常収支比率も改善されてきている。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実質収支は、平成２０年度以降は黒字決算が続いている。事務事業の見直し・施設の統廃合など歳出の合理化等行政改革を推進し、引き続き健全な財政運営に努める。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臨時財政対策債や地方特例交付金など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となったことにより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字となっている。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工業用水道事業会計については、企業債の繰上償還等に伴う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企業債残高の減少による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支払利息の減等により純利益が増加し安定した経営が行えている。今後増加する施設等の耐震や更新工事に備え、引き続き持続的な経営の健全化に努めることとしている。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その他一般会計等の会計は黒字を達成しているが、使用料等の適正な負担額への見直しや事務事業の再点検等、歳入歳出両面から質を高める取り組みを通じ健全な財政運営に努めることとしている。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45352869</v>
      </c>
      <c r="BO4" s="371"/>
      <c r="BP4" s="371"/>
      <c r="BQ4" s="371"/>
      <c r="BR4" s="371"/>
      <c r="BS4" s="371"/>
      <c r="BT4" s="371"/>
      <c r="BU4" s="372"/>
      <c r="BV4" s="370">
        <v>46740340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13.5</v>
      </c>
      <c r="CU4" s="377"/>
      <c r="CV4" s="377"/>
      <c r="CW4" s="377"/>
      <c r="CX4" s="377"/>
      <c r="CY4" s="377"/>
      <c r="CZ4" s="377"/>
      <c r="DA4" s="378"/>
      <c r="DB4" s="376">
        <v>16.100000000000001</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41768726</v>
      </c>
      <c r="BO5" s="408"/>
      <c r="BP5" s="408"/>
      <c r="BQ5" s="408"/>
      <c r="BR5" s="408"/>
      <c r="BS5" s="408"/>
      <c r="BT5" s="408"/>
      <c r="BU5" s="409"/>
      <c r="BV5" s="407">
        <v>42211058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87.4</v>
      </c>
      <c r="CU5" s="405"/>
      <c r="CV5" s="405"/>
      <c r="CW5" s="405"/>
      <c r="CX5" s="405"/>
      <c r="CY5" s="405"/>
      <c r="CZ5" s="405"/>
      <c r="DA5" s="406"/>
      <c r="DB5" s="404">
        <v>82.3</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3584143</v>
      </c>
      <c r="BO6" s="408"/>
      <c r="BP6" s="408"/>
      <c r="BQ6" s="408"/>
      <c r="BR6" s="408"/>
      <c r="BS6" s="408"/>
      <c r="BT6" s="408"/>
      <c r="BU6" s="409"/>
      <c r="BV6" s="407">
        <v>4529282</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89.1</v>
      </c>
      <c r="CU6" s="445"/>
      <c r="CV6" s="445"/>
      <c r="CW6" s="445"/>
      <c r="CX6" s="445"/>
      <c r="CY6" s="445"/>
      <c r="CZ6" s="445"/>
      <c r="DA6" s="446"/>
      <c r="DB6" s="444">
        <v>87</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255351</v>
      </c>
      <c r="BO7" s="408"/>
      <c r="BP7" s="408"/>
      <c r="BQ7" s="408"/>
      <c r="BR7" s="408"/>
      <c r="BS7" s="408"/>
      <c r="BT7" s="408"/>
      <c r="BU7" s="409"/>
      <c r="BV7" s="407">
        <v>351228</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24696224</v>
      </c>
      <c r="CU7" s="408"/>
      <c r="CV7" s="408"/>
      <c r="CW7" s="408"/>
      <c r="CX7" s="408"/>
      <c r="CY7" s="408"/>
      <c r="CZ7" s="408"/>
      <c r="DA7" s="409"/>
      <c r="DB7" s="407">
        <v>25912765</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3328792</v>
      </c>
      <c r="BO8" s="408"/>
      <c r="BP8" s="408"/>
      <c r="BQ8" s="408"/>
      <c r="BR8" s="408"/>
      <c r="BS8" s="408"/>
      <c r="BT8" s="408"/>
      <c r="BU8" s="409"/>
      <c r="BV8" s="407">
        <v>4178054</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0.72</v>
      </c>
      <c r="CU8" s="448"/>
      <c r="CV8" s="448"/>
      <c r="CW8" s="448"/>
      <c r="CX8" s="448"/>
      <c r="CY8" s="448"/>
      <c r="CZ8" s="448"/>
      <c r="DA8" s="449"/>
      <c r="DB8" s="447">
        <v>0.72</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82754</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112</v>
      </c>
      <c r="AV9" s="440"/>
      <c r="AW9" s="440"/>
      <c r="AX9" s="440"/>
      <c r="AY9" s="441" t="s">
        <v>119</v>
      </c>
      <c r="AZ9" s="442"/>
      <c r="BA9" s="442"/>
      <c r="BB9" s="442"/>
      <c r="BC9" s="442"/>
      <c r="BD9" s="442"/>
      <c r="BE9" s="442"/>
      <c r="BF9" s="442"/>
      <c r="BG9" s="442"/>
      <c r="BH9" s="442"/>
      <c r="BI9" s="442"/>
      <c r="BJ9" s="442"/>
      <c r="BK9" s="442"/>
      <c r="BL9" s="442"/>
      <c r="BM9" s="443"/>
      <c r="BN9" s="407">
        <v>-849262</v>
      </c>
      <c r="BO9" s="408"/>
      <c r="BP9" s="408"/>
      <c r="BQ9" s="408"/>
      <c r="BR9" s="408"/>
      <c r="BS9" s="408"/>
      <c r="BT9" s="408"/>
      <c r="BU9" s="409"/>
      <c r="BV9" s="407">
        <v>954890</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15.6</v>
      </c>
      <c r="CU9" s="405"/>
      <c r="CV9" s="405"/>
      <c r="CW9" s="405"/>
      <c r="CX9" s="405"/>
      <c r="CY9" s="405"/>
      <c r="CZ9" s="405"/>
      <c r="DA9" s="406"/>
      <c r="DB9" s="404">
        <v>15.1</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87413</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112</v>
      </c>
      <c r="AV10" s="440"/>
      <c r="AW10" s="440"/>
      <c r="AX10" s="440"/>
      <c r="AY10" s="441" t="s">
        <v>123</v>
      </c>
      <c r="AZ10" s="442"/>
      <c r="BA10" s="442"/>
      <c r="BB10" s="442"/>
      <c r="BC10" s="442"/>
      <c r="BD10" s="442"/>
      <c r="BE10" s="442"/>
      <c r="BF10" s="442"/>
      <c r="BG10" s="442"/>
      <c r="BH10" s="442"/>
      <c r="BI10" s="442"/>
      <c r="BJ10" s="442"/>
      <c r="BK10" s="442"/>
      <c r="BL10" s="442"/>
      <c r="BM10" s="443"/>
      <c r="BN10" s="407">
        <v>277</v>
      </c>
      <c r="BO10" s="408"/>
      <c r="BP10" s="408"/>
      <c r="BQ10" s="408"/>
      <c r="BR10" s="408"/>
      <c r="BS10" s="408"/>
      <c r="BT10" s="408"/>
      <c r="BU10" s="409"/>
      <c r="BV10" s="407">
        <v>313</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83426</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104</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82529</v>
      </c>
      <c r="S13" s="492"/>
      <c r="T13" s="492"/>
      <c r="U13" s="492"/>
      <c r="V13" s="493"/>
      <c r="W13" s="423" t="s">
        <v>141</v>
      </c>
      <c r="X13" s="424"/>
      <c r="Y13" s="424"/>
      <c r="Z13" s="424"/>
      <c r="AA13" s="424"/>
      <c r="AB13" s="414"/>
      <c r="AC13" s="458">
        <v>1371</v>
      </c>
      <c r="AD13" s="459"/>
      <c r="AE13" s="459"/>
      <c r="AF13" s="459"/>
      <c r="AG13" s="501"/>
      <c r="AH13" s="458">
        <v>1646</v>
      </c>
      <c r="AI13" s="459"/>
      <c r="AJ13" s="459"/>
      <c r="AK13" s="459"/>
      <c r="AL13" s="460"/>
      <c r="AM13" s="436" t="s">
        <v>142</v>
      </c>
      <c r="AN13" s="437"/>
      <c r="AO13" s="437"/>
      <c r="AP13" s="437"/>
      <c r="AQ13" s="437"/>
      <c r="AR13" s="437"/>
      <c r="AS13" s="437"/>
      <c r="AT13" s="438"/>
      <c r="AU13" s="439" t="s">
        <v>128</v>
      </c>
      <c r="AV13" s="440"/>
      <c r="AW13" s="440"/>
      <c r="AX13" s="440"/>
      <c r="AY13" s="441" t="s">
        <v>143</v>
      </c>
      <c r="AZ13" s="442"/>
      <c r="BA13" s="442"/>
      <c r="BB13" s="442"/>
      <c r="BC13" s="442"/>
      <c r="BD13" s="442"/>
      <c r="BE13" s="442"/>
      <c r="BF13" s="442"/>
      <c r="BG13" s="442"/>
      <c r="BH13" s="442"/>
      <c r="BI13" s="442"/>
      <c r="BJ13" s="442"/>
      <c r="BK13" s="442"/>
      <c r="BL13" s="442"/>
      <c r="BM13" s="443"/>
      <c r="BN13" s="407">
        <v>-848985</v>
      </c>
      <c r="BO13" s="408"/>
      <c r="BP13" s="408"/>
      <c r="BQ13" s="408"/>
      <c r="BR13" s="408"/>
      <c r="BS13" s="408"/>
      <c r="BT13" s="408"/>
      <c r="BU13" s="409"/>
      <c r="BV13" s="407">
        <v>955203</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8.1</v>
      </c>
      <c r="CU13" s="405"/>
      <c r="CV13" s="405"/>
      <c r="CW13" s="405"/>
      <c r="CX13" s="405"/>
      <c r="CY13" s="405"/>
      <c r="CZ13" s="405"/>
      <c r="DA13" s="406"/>
      <c r="DB13" s="404">
        <v>8.1999999999999993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84404</v>
      </c>
      <c r="S14" s="492"/>
      <c r="T14" s="492"/>
      <c r="U14" s="492"/>
      <c r="V14" s="493"/>
      <c r="W14" s="397"/>
      <c r="X14" s="398"/>
      <c r="Y14" s="398"/>
      <c r="Z14" s="398"/>
      <c r="AA14" s="398"/>
      <c r="AB14" s="387"/>
      <c r="AC14" s="494">
        <v>3.6</v>
      </c>
      <c r="AD14" s="495"/>
      <c r="AE14" s="495"/>
      <c r="AF14" s="495"/>
      <c r="AG14" s="496"/>
      <c r="AH14" s="494">
        <v>4.0999999999999996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59.1</v>
      </c>
      <c r="CU14" s="506"/>
      <c r="CV14" s="506"/>
      <c r="CW14" s="506"/>
      <c r="CX14" s="506"/>
      <c r="CY14" s="506"/>
      <c r="CZ14" s="506"/>
      <c r="DA14" s="507"/>
      <c r="DB14" s="505">
        <v>79.2</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147</v>
      </c>
      <c r="N15" s="499"/>
      <c r="O15" s="499"/>
      <c r="P15" s="499"/>
      <c r="Q15" s="500"/>
      <c r="R15" s="491">
        <v>83621</v>
      </c>
      <c r="S15" s="492"/>
      <c r="T15" s="492"/>
      <c r="U15" s="492"/>
      <c r="V15" s="493"/>
      <c r="W15" s="423" t="s">
        <v>148</v>
      </c>
      <c r="X15" s="424"/>
      <c r="Y15" s="424"/>
      <c r="Z15" s="424"/>
      <c r="AA15" s="424"/>
      <c r="AB15" s="414"/>
      <c r="AC15" s="458">
        <v>14854</v>
      </c>
      <c r="AD15" s="459"/>
      <c r="AE15" s="459"/>
      <c r="AF15" s="459"/>
      <c r="AG15" s="501"/>
      <c r="AH15" s="458">
        <v>15739</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14579879</v>
      </c>
      <c r="BO15" s="371"/>
      <c r="BP15" s="371"/>
      <c r="BQ15" s="371"/>
      <c r="BR15" s="371"/>
      <c r="BS15" s="371"/>
      <c r="BT15" s="371"/>
      <c r="BU15" s="372"/>
      <c r="BV15" s="370">
        <v>14013477</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39.299999999999997</v>
      </c>
      <c r="AD16" s="495"/>
      <c r="AE16" s="495"/>
      <c r="AF16" s="495"/>
      <c r="AG16" s="496"/>
      <c r="AH16" s="494">
        <v>39.5</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20090769</v>
      </c>
      <c r="BO16" s="408"/>
      <c r="BP16" s="408"/>
      <c r="BQ16" s="408"/>
      <c r="BR16" s="408"/>
      <c r="BS16" s="408"/>
      <c r="BT16" s="408"/>
      <c r="BU16" s="409"/>
      <c r="BV16" s="407">
        <v>20030198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21579</v>
      </c>
      <c r="AD17" s="459"/>
      <c r="AE17" s="459"/>
      <c r="AF17" s="459"/>
      <c r="AG17" s="501"/>
      <c r="AH17" s="458">
        <v>22438</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18684735</v>
      </c>
      <c r="BO17" s="408"/>
      <c r="BP17" s="408"/>
      <c r="BQ17" s="408"/>
      <c r="BR17" s="408"/>
      <c r="BS17" s="408"/>
      <c r="BT17" s="408"/>
      <c r="BU17" s="409"/>
      <c r="BV17" s="407">
        <v>17939513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158</v>
      </c>
      <c r="C18" s="450"/>
      <c r="D18" s="450"/>
      <c r="E18" s="530"/>
      <c r="F18" s="530"/>
      <c r="G18" s="530"/>
      <c r="H18" s="530"/>
      <c r="I18" s="530"/>
      <c r="J18" s="530"/>
      <c r="K18" s="530"/>
      <c r="L18" s="531">
        <v>421.24</v>
      </c>
      <c r="M18" s="531"/>
      <c r="N18" s="531"/>
      <c r="O18" s="531"/>
      <c r="P18" s="531"/>
      <c r="Q18" s="531"/>
      <c r="R18" s="532"/>
      <c r="S18" s="532"/>
      <c r="T18" s="532"/>
      <c r="U18" s="532"/>
      <c r="V18" s="533"/>
      <c r="W18" s="425"/>
      <c r="X18" s="426"/>
      <c r="Y18" s="426"/>
      <c r="Z18" s="426"/>
      <c r="AA18" s="426"/>
      <c r="AB18" s="417"/>
      <c r="AC18" s="534">
        <v>57.1</v>
      </c>
      <c r="AD18" s="535"/>
      <c r="AE18" s="535"/>
      <c r="AF18" s="535"/>
      <c r="AG18" s="536"/>
      <c r="AH18" s="534">
        <v>56.3</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21778197</v>
      </c>
      <c r="BO18" s="408"/>
      <c r="BP18" s="408"/>
      <c r="BQ18" s="408"/>
      <c r="BR18" s="408"/>
      <c r="BS18" s="408"/>
      <c r="BT18" s="408"/>
      <c r="BU18" s="409"/>
      <c r="BV18" s="407">
        <v>21724355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160</v>
      </c>
      <c r="C19" s="450"/>
      <c r="D19" s="450"/>
      <c r="E19" s="530"/>
      <c r="F19" s="530"/>
      <c r="G19" s="530"/>
      <c r="H19" s="530"/>
      <c r="I19" s="530"/>
      <c r="J19" s="530"/>
      <c r="K19" s="530"/>
      <c r="L19" s="538">
        <v>196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32156686</v>
      </c>
      <c r="BO19" s="408"/>
      <c r="BP19" s="408"/>
      <c r="BQ19" s="408"/>
      <c r="BR19" s="408"/>
      <c r="BS19" s="408"/>
      <c r="BT19" s="408"/>
      <c r="BU19" s="409"/>
      <c r="BV19" s="407">
        <v>32928016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162</v>
      </c>
      <c r="C20" s="450"/>
      <c r="D20" s="450"/>
      <c r="E20" s="530"/>
      <c r="F20" s="530"/>
      <c r="G20" s="530"/>
      <c r="H20" s="530"/>
      <c r="I20" s="530"/>
      <c r="J20" s="530"/>
      <c r="K20" s="530"/>
      <c r="L20" s="538">
        <v>35738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55405663</v>
      </c>
      <c r="BO22" s="371"/>
      <c r="BP22" s="371"/>
      <c r="BQ22" s="371"/>
      <c r="BR22" s="371"/>
      <c r="BS22" s="371"/>
      <c r="BT22" s="371"/>
      <c r="BU22" s="372"/>
      <c r="BV22" s="370">
        <v>58556559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40809057</v>
      </c>
      <c r="BO23" s="408"/>
      <c r="BP23" s="408"/>
      <c r="BQ23" s="408"/>
      <c r="BR23" s="408"/>
      <c r="BS23" s="408"/>
      <c r="BT23" s="408"/>
      <c r="BU23" s="409"/>
      <c r="BV23" s="407">
        <v>42268235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9500</v>
      </c>
      <c r="R24" s="459"/>
      <c r="S24" s="459"/>
      <c r="T24" s="459"/>
      <c r="U24" s="459"/>
      <c r="V24" s="501"/>
      <c r="W24" s="553"/>
      <c r="X24" s="554"/>
      <c r="Y24" s="555"/>
      <c r="Z24" s="457" t="s">
        <v>173</v>
      </c>
      <c r="AA24" s="437"/>
      <c r="AB24" s="437"/>
      <c r="AC24" s="437"/>
      <c r="AD24" s="437"/>
      <c r="AE24" s="437"/>
      <c r="AF24" s="437"/>
      <c r="AG24" s="438"/>
      <c r="AH24" s="458">
        <v>743</v>
      </c>
      <c r="AI24" s="459"/>
      <c r="AJ24" s="459"/>
      <c r="AK24" s="459"/>
      <c r="AL24" s="501"/>
      <c r="AM24" s="458">
        <v>2380572</v>
      </c>
      <c r="AN24" s="459"/>
      <c r="AO24" s="459"/>
      <c r="AP24" s="459"/>
      <c r="AQ24" s="459"/>
      <c r="AR24" s="501"/>
      <c r="AS24" s="458">
        <v>3204</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37538444</v>
      </c>
      <c r="BO24" s="408"/>
      <c r="BP24" s="408"/>
      <c r="BQ24" s="408"/>
      <c r="BR24" s="408"/>
      <c r="BS24" s="408"/>
      <c r="BT24" s="408"/>
      <c r="BU24" s="409"/>
      <c r="BV24" s="407">
        <v>39654251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2</v>
      </c>
      <c r="M25" s="459"/>
      <c r="N25" s="459"/>
      <c r="O25" s="459"/>
      <c r="P25" s="501"/>
      <c r="Q25" s="458">
        <v>7000</v>
      </c>
      <c r="R25" s="459"/>
      <c r="S25" s="459"/>
      <c r="T25" s="459"/>
      <c r="U25" s="459"/>
      <c r="V25" s="501"/>
      <c r="W25" s="553"/>
      <c r="X25" s="554"/>
      <c r="Y25" s="555"/>
      <c r="Z25" s="457" t="s">
        <v>176</v>
      </c>
      <c r="AA25" s="437"/>
      <c r="AB25" s="437"/>
      <c r="AC25" s="437"/>
      <c r="AD25" s="437"/>
      <c r="AE25" s="437"/>
      <c r="AF25" s="437"/>
      <c r="AG25" s="438"/>
      <c r="AH25" s="458">
        <v>128</v>
      </c>
      <c r="AI25" s="459"/>
      <c r="AJ25" s="459"/>
      <c r="AK25" s="459"/>
      <c r="AL25" s="501"/>
      <c r="AM25" s="458">
        <v>382848</v>
      </c>
      <c r="AN25" s="459"/>
      <c r="AO25" s="459"/>
      <c r="AP25" s="459"/>
      <c r="AQ25" s="459"/>
      <c r="AR25" s="501"/>
      <c r="AS25" s="458">
        <v>2991</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2248152</v>
      </c>
      <c r="BO25" s="371"/>
      <c r="BP25" s="371"/>
      <c r="BQ25" s="371"/>
      <c r="BR25" s="371"/>
      <c r="BS25" s="371"/>
      <c r="BT25" s="371"/>
      <c r="BU25" s="372"/>
      <c r="BV25" s="370">
        <v>2628732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6170</v>
      </c>
      <c r="R26" s="459"/>
      <c r="S26" s="459"/>
      <c r="T26" s="459"/>
      <c r="U26" s="459"/>
      <c r="V26" s="501"/>
      <c r="W26" s="553"/>
      <c r="X26" s="554"/>
      <c r="Y26" s="555"/>
      <c r="Z26" s="457" t="s">
        <v>179</v>
      </c>
      <c r="AA26" s="559"/>
      <c r="AB26" s="559"/>
      <c r="AC26" s="559"/>
      <c r="AD26" s="559"/>
      <c r="AE26" s="559"/>
      <c r="AF26" s="559"/>
      <c r="AG26" s="560"/>
      <c r="AH26" s="458">
        <v>4</v>
      </c>
      <c r="AI26" s="459"/>
      <c r="AJ26" s="459"/>
      <c r="AK26" s="459"/>
      <c r="AL26" s="501"/>
      <c r="AM26" s="458">
        <v>13312</v>
      </c>
      <c r="AN26" s="459"/>
      <c r="AO26" s="459"/>
      <c r="AP26" s="459"/>
      <c r="AQ26" s="459"/>
      <c r="AR26" s="501"/>
      <c r="AS26" s="458">
        <v>3328</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131</v>
      </c>
      <c r="BO26" s="408"/>
      <c r="BP26" s="408"/>
      <c r="BQ26" s="408"/>
      <c r="BR26" s="408"/>
      <c r="BS26" s="408"/>
      <c r="BT26" s="408"/>
      <c r="BU26" s="409"/>
      <c r="BV26" s="407" t="s">
        <v>131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4810</v>
      </c>
      <c r="R27" s="459"/>
      <c r="S27" s="459"/>
      <c r="T27" s="459"/>
      <c r="U27" s="459"/>
      <c r="V27" s="501"/>
      <c r="W27" s="553"/>
      <c r="X27" s="554"/>
      <c r="Y27" s="555"/>
      <c r="Z27" s="457" t="s">
        <v>182</v>
      </c>
      <c r="AA27" s="437"/>
      <c r="AB27" s="437"/>
      <c r="AC27" s="437"/>
      <c r="AD27" s="437"/>
      <c r="AE27" s="437"/>
      <c r="AF27" s="437"/>
      <c r="AG27" s="438"/>
      <c r="AH27" s="458">
        <v>25</v>
      </c>
      <c r="AI27" s="459"/>
      <c r="AJ27" s="459"/>
      <c r="AK27" s="459"/>
      <c r="AL27" s="501"/>
      <c r="AM27" s="458">
        <v>81700</v>
      </c>
      <c r="AN27" s="459"/>
      <c r="AO27" s="459"/>
      <c r="AP27" s="459"/>
      <c r="AQ27" s="459"/>
      <c r="AR27" s="501"/>
      <c r="AS27" s="458">
        <v>3268</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v>200000</v>
      </c>
      <c r="BO27" s="527"/>
      <c r="BP27" s="527"/>
      <c r="BQ27" s="527"/>
      <c r="BR27" s="527"/>
      <c r="BS27" s="527"/>
      <c r="BT27" s="527"/>
      <c r="BU27" s="528"/>
      <c r="BV27" s="526">
        <v>200000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184</v>
      </c>
      <c r="F28" s="437"/>
      <c r="G28" s="437"/>
      <c r="H28" s="437"/>
      <c r="I28" s="437"/>
      <c r="J28" s="437"/>
      <c r="K28" s="438"/>
      <c r="L28" s="458">
        <v>1</v>
      </c>
      <c r="M28" s="459"/>
      <c r="N28" s="459"/>
      <c r="O28" s="459"/>
      <c r="P28" s="501"/>
      <c r="Q28" s="458">
        <v>4240</v>
      </c>
      <c r="R28" s="459"/>
      <c r="S28" s="459"/>
      <c r="T28" s="459"/>
      <c r="U28" s="459"/>
      <c r="V28" s="501"/>
      <c r="W28" s="553"/>
      <c r="X28" s="554"/>
      <c r="Y28" s="555"/>
      <c r="Z28" s="457" t="s">
        <v>185</v>
      </c>
      <c r="AA28" s="437"/>
      <c r="AB28" s="437"/>
      <c r="AC28" s="437"/>
      <c r="AD28" s="437"/>
      <c r="AE28" s="437"/>
      <c r="AF28" s="437"/>
      <c r="AG28" s="438"/>
      <c r="AH28" s="458" t="s">
        <v>186</v>
      </c>
      <c r="AI28" s="459"/>
      <c r="AJ28" s="459"/>
      <c r="AK28" s="459"/>
      <c r="AL28" s="501"/>
      <c r="AM28" s="458" t="s">
        <v>186</v>
      </c>
      <c r="AN28" s="459"/>
      <c r="AO28" s="459"/>
      <c r="AP28" s="459"/>
      <c r="AQ28" s="459"/>
      <c r="AR28" s="501"/>
      <c r="AS28" s="458" t="s">
        <v>186</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6324261</v>
      </c>
      <c r="BO28" s="371"/>
      <c r="BP28" s="371"/>
      <c r="BQ28" s="371"/>
      <c r="BR28" s="371"/>
      <c r="BS28" s="371"/>
      <c r="BT28" s="371"/>
      <c r="BU28" s="372"/>
      <c r="BV28" s="370">
        <v>6323984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188</v>
      </c>
      <c r="F29" s="437"/>
      <c r="G29" s="437"/>
      <c r="H29" s="437"/>
      <c r="I29" s="437"/>
      <c r="J29" s="437"/>
      <c r="K29" s="438"/>
      <c r="L29" s="458">
        <v>20</v>
      </c>
      <c r="M29" s="459"/>
      <c r="N29" s="459"/>
      <c r="O29" s="459"/>
      <c r="P29" s="501"/>
      <c r="Q29" s="458">
        <v>3910</v>
      </c>
      <c r="R29" s="459"/>
      <c r="S29" s="459"/>
      <c r="T29" s="459"/>
      <c r="U29" s="459"/>
      <c r="V29" s="501"/>
      <c r="W29" s="556"/>
      <c r="X29" s="557"/>
      <c r="Y29" s="558"/>
      <c r="Z29" s="457" t="s">
        <v>189</v>
      </c>
      <c r="AA29" s="437"/>
      <c r="AB29" s="437"/>
      <c r="AC29" s="437"/>
      <c r="AD29" s="437"/>
      <c r="AE29" s="437"/>
      <c r="AF29" s="437"/>
      <c r="AG29" s="438"/>
      <c r="AH29" s="458">
        <v>768</v>
      </c>
      <c r="AI29" s="459"/>
      <c r="AJ29" s="459"/>
      <c r="AK29" s="459"/>
      <c r="AL29" s="501"/>
      <c r="AM29" s="458">
        <v>2462272</v>
      </c>
      <c r="AN29" s="459"/>
      <c r="AO29" s="459"/>
      <c r="AP29" s="459"/>
      <c r="AQ29" s="459"/>
      <c r="AR29" s="501"/>
      <c r="AS29" s="458">
        <v>3206</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2027960</v>
      </c>
      <c r="BO29" s="408"/>
      <c r="BP29" s="408"/>
      <c r="BQ29" s="408"/>
      <c r="BR29" s="408"/>
      <c r="BS29" s="408"/>
      <c r="BT29" s="408"/>
      <c r="BU29" s="409"/>
      <c r="BV29" s="407">
        <v>1127826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98.2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7711102</v>
      </c>
      <c r="BO30" s="527"/>
      <c r="BP30" s="527"/>
      <c r="BQ30" s="527"/>
      <c r="BR30" s="527"/>
      <c r="BS30" s="527"/>
      <c r="BT30" s="527"/>
      <c r="BU30" s="528"/>
      <c r="BV30" s="526">
        <v>6295330</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200</v>
      </c>
      <c r="AN33" s="431"/>
      <c r="AO33" s="396" t="s">
        <v>199</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198</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9</v>
      </c>
      <c r="AN34" s="597"/>
      <c r="AO34" s="598" t="str">
        <f>IF('各会計、関係団体の財政状況及び健全化判断比率'!B34="","",'各会計、関係団体の財政状況及び健全化判断比率'!B34)</f>
        <v>水道事業会計</v>
      </c>
      <c r="AP34" s="598"/>
      <c r="AQ34" s="598"/>
      <c r="AR34" s="598"/>
      <c r="AS34" s="598"/>
      <c r="AT34" s="598"/>
      <c r="AU34" s="598"/>
      <c r="AV34" s="598"/>
      <c r="AW34" s="598"/>
      <c r="AX34" s="598"/>
      <c r="AY34" s="598"/>
      <c r="AZ34" s="598"/>
      <c r="BA34" s="598"/>
      <c r="BB34" s="598"/>
      <c r="BC34" s="598"/>
      <c r="BD34" s="181"/>
      <c r="BE34" s="597">
        <f>IF(BG34="","",MAX(C34:D43,U34:V43,AM34:AN43)+1)</f>
        <v>12</v>
      </c>
      <c r="BF34" s="597"/>
      <c r="BG34" s="598" t="str">
        <f>IF('各会計、関係団体の財政状況及び健全化判断比率'!B37="","",'各会計、関係団体の財政状況及び健全化判断比率'!B37)</f>
        <v>港湾上屋事業特別会計</v>
      </c>
      <c r="BH34" s="598"/>
      <c r="BI34" s="598"/>
      <c r="BJ34" s="598"/>
      <c r="BK34" s="598"/>
      <c r="BL34" s="598"/>
      <c r="BM34" s="598"/>
      <c r="BN34" s="598"/>
      <c r="BO34" s="598"/>
      <c r="BP34" s="598"/>
      <c r="BQ34" s="598"/>
      <c r="BR34" s="598"/>
      <c r="BS34" s="598"/>
      <c r="BT34" s="598"/>
      <c r="BU34" s="598"/>
      <c r="BV34" s="181"/>
      <c r="BW34" s="597">
        <f>IF(BY34="","",MAX(C34:D43,U34:V43,AM34:AN43,BE34:BF43)+1)</f>
        <v>16</v>
      </c>
      <c r="BX34" s="597"/>
      <c r="BY34" s="598" t="str">
        <f>IF('各会計、関係団体の財政状況及び健全化判断比率'!B68="","",'各会計、関係団体の財政状況及び健全化判断比率'!B68)</f>
        <v>愛媛県市町総合事務組合（退職手当事業分）</v>
      </c>
      <c r="BZ34" s="598"/>
      <c r="CA34" s="598"/>
      <c r="CB34" s="598"/>
      <c r="CC34" s="598"/>
      <c r="CD34" s="598"/>
      <c r="CE34" s="598"/>
      <c r="CF34" s="598"/>
      <c r="CG34" s="598"/>
      <c r="CH34" s="598"/>
      <c r="CI34" s="598"/>
      <c r="CJ34" s="598"/>
      <c r="CK34" s="598"/>
      <c r="CL34" s="598"/>
      <c r="CM34" s="598"/>
      <c r="CN34" s="181"/>
      <c r="CO34" s="597">
        <f>IF(CQ34="","",MAX(C34:D43,U34:V43,AM34:AN43,BE34:BF43,BW34:BX43)+1)</f>
        <v>25</v>
      </c>
      <c r="CP34" s="597"/>
      <c r="CQ34" s="598" t="str">
        <f>IF('各会計、関係団体の財政状況及び健全化判断比率'!BS7="","",'各会計、関係団体の財政状況及び健全化判断比率'!BS7)</f>
        <v>株式会社やまびこ</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福祉バス事業特別会計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国民健康保険診療所事業特別会計</v>
      </c>
      <c r="X35" s="598"/>
      <c r="Y35" s="598"/>
      <c r="Z35" s="598"/>
      <c r="AA35" s="598"/>
      <c r="AB35" s="598"/>
      <c r="AC35" s="598"/>
      <c r="AD35" s="598"/>
      <c r="AE35" s="598"/>
      <c r="AF35" s="598"/>
      <c r="AG35" s="598"/>
      <c r="AH35" s="598"/>
      <c r="AI35" s="598"/>
      <c r="AJ35" s="598"/>
      <c r="AK35" s="598"/>
      <c r="AL35" s="181"/>
      <c r="AM35" s="597">
        <f t="shared" ref="AM35:AM43" si="0">IF(AO35="","",AM34+1)</f>
        <v>10</v>
      </c>
      <c r="AN35" s="597"/>
      <c r="AO35" s="598" t="str">
        <f>IF('各会計、関係団体の財政状況及び健全化判断比率'!B35="","",'各会計、関係団体の財政状況及び健全化判断比率'!B35)</f>
        <v>工業用水道事業会計</v>
      </c>
      <c r="AP35" s="598"/>
      <c r="AQ35" s="598"/>
      <c r="AR35" s="598"/>
      <c r="AS35" s="598"/>
      <c r="AT35" s="598"/>
      <c r="AU35" s="598"/>
      <c r="AV35" s="598"/>
      <c r="AW35" s="598"/>
      <c r="AX35" s="598"/>
      <c r="AY35" s="598"/>
      <c r="AZ35" s="598"/>
      <c r="BA35" s="598"/>
      <c r="BB35" s="598"/>
      <c r="BC35" s="598"/>
      <c r="BD35" s="181"/>
      <c r="BE35" s="597">
        <f t="shared" ref="BE35:BE43" si="1">IF(BG35="","",BE34+1)</f>
        <v>13</v>
      </c>
      <c r="BF35" s="597"/>
      <c r="BG35" s="598" t="str">
        <f>IF('各会計、関係団体の財政状況及び健全化判断比率'!B38="","",'各会計、関係団体の財政状況及び健全化判断比率'!B38)</f>
        <v>西部臨海土地造成事業特別会計</v>
      </c>
      <c r="BH35" s="598"/>
      <c r="BI35" s="598"/>
      <c r="BJ35" s="598"/>
      <c r="BK35" s="598"/>
      <c r="BL35" s="598"/>
      <c r="BM35" s="598"/>
      <c r="BN35" s="598"/>
      <c r="BO35" s="598"/>
      <c r="BP35" s="598"/>
      <c r="BQ35" s="598"/>
      <c r="BR35" s="598"/>
      <c r="BS35" s="598"/>
      <c r="BT35" s="598"/>
      <c r="BU35" s="598"/>
      <c r="BV35" s="181"/>
      <c r="BW35" s="597">
        <f t="shared" ref="BW35:BW43" si="2">IF(BY35="","",BW34+1)</f>
        <v>17</v>
      </c>
      <c r="BX35" s="597"/>
      <c r="BY35" s="598" t="str">
        <f>IF('各会計、関係団体の財政状況及び健全化判断比率'!B69="","",'各会計、関係団体の財政状況及び健全化判断比率'!B69)</f>
        <v>愛媛県市町総合事務組合（消防補償事業分）</v>
      </c>
      <c r="BZ35" s="598"/>
      <c r="CA35" s="598"/>
      <c r="CB35" s="598"/>
      <c r="CC35" s="598"/>
      <c r="CD35" s="598"/>
      <c r="CE35" s="598"/>
      <c r="CF35" s="598"/>
      <c r="CG35" s="598"/>
      <c r="CH35" s="598"/>
      <c r="CI35" s="598"/>
      <c r="CJ35" s="598"/>
      <c r="CK35" s="598"/>
      <c r="CL35" s="598"/>
      <c r="CM35" s="598"/>
      <c r="CN35" s="181"/>
      <c r="CO35" s="597">
        <f t="shared" ref="CO35:CO43" si="3">IF(CQ35="","",CO34+1)</f>
        <v>26</v>
      </c>
      <c r="CP35" s="597"/>
      <c r="CQ35" s="598" t="str">
        <f>IF('各会計、関係団体の財政状況及び健全化判断比率'!BS8="","",'各会計、関係団体の財政状況及び健全化判断比率'!BS8)</f>
        <v>公益財団法人四国中央市スポーツ協会</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介護保険事業特別会計</v>
      </c>
      <c r="X36" s="598"/>
      <c r="Y36" s="598"/>
      <c r="Z36" s="598"/>
      <c r="AA36" s="598"/>
      <c r="AB36" s="598"/>
      <c r="AC36" s="598"/>
      <c r="AD36" s="598"/>
      <c r="AE36" s="598"/>
      <c r="AF36" s="598"/>
      <c r="AG36" s="598"/>
      <c r="AH36" s="598"/>
      <c r="AI36" s="598"/>
      <c r="AJ36" s="598"/>
      <c r="AK36" s="598"/>
      <c r="AL36" s="181"/>
      <c r="AM36" s="597">
        <f t="shared" si="0"/>
        <v>11</v>
      </c>
      <c r="AN36" s="597"/>
      <c r="AO36" s="598" t="str">
        <f>IF('各会計、関係団体の財政状況及び健全化判断比率'!B36="","",'各会計、関係団体の財政状況及び健全化判断比率'!B36)</f>
        <v>公共下水道事業会計</v>
      </c>
      <c r="AP36" s="598"/>
      <c r="AQ36" s="598"/>
      <c r="AR36" s="598"/>
      <c r="AS36" s="598"/>
      <c r="AT36" s="598"/>
      <c r="AU36" s="598"/>
      <c r="AV36" s="598"/>
      <c r="AW36" s="598"/>
      <c r="AX36" s="598"/>
      <c r="AY36" s="598"/>
      <c r="AZ36" s="598"/>
      <c r="BA36" s="598"/>
      <c r="BB36" s="598"/>
      <c r="BC36" s="598"/>
      <c r="BD36" s="181"/>
      <c r="BE36" s="597">
        <f t="shared" si="1"/>
        <v>14</v>
      </c>
      <c r="BF36" s="597"/>
      <c r="BG36" s="598" t="str">
        <f>IF('各会計、関係団体の財政状況及び健全化判断比率'!B39="","",'各会計、関係団体の財政状況及び健全化判断比率'!B39)</f>
        <v>寒川東部臨海土地造成事業特別会計</v>
      </c>
      <c r="BH36" s="598"/>
      <c r="BI36" s="598"/>
      <c r="BJ36" s="598"/>
      <c r="BK36" s="598"/>
      <c r="BL36" s="598"/>
      <c r="BM36" s="598"/>
      <c r="BN36" s="598"/>
      <c r="BO36" s="598"/>
      <c r="BP36" s="598"/>
      <c r="BQ36" s="598"/>
      <c r="BR36" s="598"/>
      <c r="BS36" s="598"/>
      <c r="BT36" s="598"/>
      <c r="BU36" s="598"/>
      <c r="BV36" s="181"/>
      <c r="BW36" s="597">
        <f t="shared" si="2"/>
        <v>18</v>
      </c>
      <c r="BX36" s="597"/>
      <c r="BY36" s="598" t="str">
        <f>IF('各会計、関係団体の財政状況及び健全化判断比率'!B70="","",'各会計、関係団体の財政状況及び健全化判断比率'!B70)</f>
        <v>愛媛県市町総合事務組合（交通災害事業分）</v>
      </c>
      <c r="BZ36" s="598"/>
      <c r="CA36" s="598"/>
      <c r="CB36" s="598"/>
      <c r="CC36" s="598"/>
      <c r="CD36" s="598"/>
      <c r="CE36" s="598"/>
      <c r="CF36" s="598"/>
      <c r="CG36" s="598"/>
      <c r="CH36" s="598"/>
      <c r="CI36" s="598"/>
      <c r="CJ36" s="598"/>
      <c r="CK36" s="598"/>
      <c r="CL36" s="598"/>
      <c r="CM36" s="598"/>
      <c r="CN36" s="181"/>
      <c r="CO36" s="597">
        <f t="shared" si="3"/>
        <v>27</v>
      </c>
      <c r="CP36" s="597"/>
      <c r="CQ36" s="598" t="str">
        <f>IF('各会計、関係団体の財政状況及び健全化判断比率'!BS9="","",'各会計、関係団体の財政状況及び健全化判断比率'!BS9)</f>
        <v>株式会社四国中央テレビ</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駐車場事業特別会計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f t="shared" si="1"/>
        <v>15</v>
      </c>
      <c r="BF37" s="597"/>
      <c r="BG37" s="598" t="str">
        <f>IF('各会計、関係団体の財政状況及び健全化判断比率'!B40="","",'各会計、関係団体の財政状況及び健全化判断比率'!B40)</f>
        <v>城山下臨海土地造成事業特別会計</v>
      </c>
      <c r="BH37" s="598"/>
      <c r="BI37" s="598"/>
      <c r="BJ37" s="598"/>
      <c r="BK37" s="598"/>
      <c r="BL37" s="598"/>
      <c r="BM37" s="598"/>
      <c r="BN37" s="598"/>
      <c r="BO37" s="598"/>
      <c r="BP37" s="598"/>
      <c r="BQ37" s="598"/>
      <c r="BR37" s="598"/>
      <c r="BS37" s="598"/>
      <c r="BT37" s="598"/>
      <c r="BU37" s="598"/>
      <c r="BV37" s="181"/>
      <c r="BW37" s="597">
        <f t="shared" si="2"/>
        <v>19</v>
      </c>
      <c r="BX37" s="597"/>
      <c r="BY37" s="598" t="str">
        <f>IF('各会計、関係団体の財政状況及び健全化判断比率'!B71="","",'各会計、関係団体の財政状況及び健全化判断比率'!B71)</f>
        <v>愛媛県市町総合事務組合（自治会館事業分）</v>
      </c>
      <c r="BZ37" s="598"/>
      <c r="CA37" s="598"/>
      <c r="CB37" s="598"/>
      <c r="CC37" s="598"/>
      <c r="CD37" s="598"/>
      <c r="CE37" s="598"/>
      <c r="CF37" s="598"/>
      <c r="CG37" s="598"/>
      <c r="CH37" s="598"/>
      <c r="CI37" s="598"/>
      <c r="CJ37" s="598"/>
      <c r="CK37" s="598"/>
      <c r="CL37" s="598"/>
      <c r="CM37" s="598"/>
      <c r="CN37" s="181"/>
      <c r="CO37" s="597">
        <f t="shared" si="3"/>
        <v>28</v>
      </c>
      <c r="CP37" s="597"/>
      <c r="CQ37" s="598" t="str">
        <f>IF('各会計、関係団体の財政状況及び健全化判断比率'!BS10="","",'各会計、関係団体の財政状況及び健全化判断比率'!BS10)</f>
        <v>株式会社四国中央市総合サービスセンター</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7</v>
      </c>
      <c r="V38" s="597"/>
      <c r="W38" s="598" t="str">
        <f>IF('各会計、関係団体の財政状況及び健全化判断比率'!B32="","",'各会計、関係団体の財政状況及び健全化判断比率'!B32)</f>
        <v>介護予防支援事業特別会計</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20</v>
      </c>
      <c r="BX38" s="597"/>
      <c r="BY38" s="598" t="str">
        <f>IF('各会計、関係団体の財政状況及び健全化判断比率'!B72="","",'各会計、関係団体の財政状況及び健全化判断比率'!B72)</f>
        <v>愛媛県市町総合事務組合（議員公務災害事業分）</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f t="shared" si="4"/>
        <v>8</v>
      </c>
      <c r="V39" s="597"/>
      <c r="W39" s="598" t="str">
        <f>IF('各会計、関係団体の財政状況及び健全化判断比率'!B33="","",'各会計、関係団体の財政状況及び健全化判断比率'!B33)</f>
        <v>後期高齢者医療保険事業特別会計</v>
      </c>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21</v>
      </c>
      <c r="BX39" s="597"/>
      <c r="BY39" s="598" t="str">
        <f>IF('各会計、関係団体の財政状況及び健全化判断比率'!B73="","",'各会計、関係団体の財政状況及び健全化判断比率'!B73)</f>
        <v>愛媛県市町総合事務組合（共通経費分）</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22</v>
      </c>
      <c r="BX40" s="597"/>
      <c r="BY40" s="598" t="str">
        <f>IF('各会計、関係団体の財政状況及び健全化判断比率'!B74="","",'各会計、関係団体の財政状況及び健全化判断比率'!B74)</f>
        <v>愛媛地方税滞納整理機構</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23</v>
      </c>
      <c r="BX41" s="597"/>
      <c r="BY41" s="598" t="str">
        <f>IF('各会計、関係団体の財政状況及び健全化判断比率'!B75="","",'各会計、関係団体の財政状況及び健全化判断比率'!B75)</f>
        <v>愛媛県後期高齢者医療広域連合（一般会計）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24</v>
      </c>
      <c r="BX42" s="597"/>
      <c r="BY42" s="598" t="str">
        <f>IF('各会計、関係団体の財政状況及び健全化判断比率'!B76="","",'各会計、関係団体の財政状況及び健全化判断比率'!B76)</f>
        <v>愛媛県後期高齢者医療広域連合（後期高齢者医療特別会計）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PXPUfDU7mVFIg6oNSE2DvO/3wcbgmWktCrhQEU5AJl8T1WOCf16kSiudly32Imy23IL/7bHTGXGKYAjg5Zlhug==" saltValue="LVpNyB04sAcxCpfWrcxbj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151" t="s">
        <v>578</v>
      </c>
      <c r="D34" s="1151"/>
      <c r="E34" s="1152"/>
      <c r="F34" s="32">
        <v>11.02</v>
      </c>
      <c r="G34" s="33">
        <v>13.45</v>
      </c>
      <c r="H34" s="33">
        <v>16.149999999999999</v>
      </c>
      <c r="I34" s="33">
        <v>19.05</v>
      </c>
      <c r="J34" s="34">
        <v>23.66</v>
      </c>
      <c r="K34" s="22"/>
      <c r="L34" s="22"/>
      <c r="M34" s="22"/>
      <c r="N34" s="22"/>
      <c r="O34" s="22"/>
      <c r="P34" s="22"/>
    </row>
    <row r="35" spans="1:16" ht="39" customHeight="1" x14ac:dyDescent="0.15">
      <c r="A35" s="22"/>
      <c r="B35" s="35"/>
      <c r="C35" s="1145" t="s">
        <v>579</v>
      </c>
      <c r="D35" s="1146"/>
      <c r="E35" s="1147"/>
      <c r="F35" s="36">
        <v>10.26</v>
      </c>
      <c r="G35" s="37">
        <v>8.27</v>
      </c>
      <c r="H35" s="37">
        <v>13.16</v>
      </c>
      <c r="I35" s="37">
        <v>16.12</v>
      </c>
      <c r="J35" s="38">
        <v>13.47</v>
      </c>
      <c r="K35" s="22"/>
      <c r="L35" s="22"/>
      <c r="M35" s="22"/>
      <c r="N35" s="22"/>
      <c r="O35" s="22"/>
      <c r="P35" s="22"/>
    </row>
    <row r="36" spans="1:16" ht="39" customHeight="1" x14ac:dyDescent="0.15">
      <c r="A36" s="22"/>
      <c r="B36" s="35"/>
      <c r="C36" s="1145" t="s">
        <v>580</v>
      </c>
      <c r="D36" s="1146"/>
      <c r="E36" s="1147"/>
      <c r="F36" s="36">
        <v>7</v>
      </c>
      <c r="G36" s="37">
        <v>7.95</v>
      </c>
      <c r="H36" s="37">
        <v>10.33</v>
      </c>
      <c r="I36" s="37">
        <v>11.06</v>
      </c>
      <c r="J36" s="38">
        <v>12.53</v>
      </c>
      <c r="K36" s="22"/>
      <c r="L36" s="22"/>
      <c r="M36" s="22"/>
      <c r="N36" s="22"/>
      <c r="O36" s="22"/>
      <c r="P36" s="22"/>
    </row>
    <row r="37" spans="1:16" ht="39" customHeight="1" x14ac:dyDescent="0.15">
      <c r="A37" s="22"/>
      <c r="B37" s="35"/>
      <c r="C37" s="1145" t="s">
        <v>581</v>
      </c>
      <c r="D37" s="1146"/>
      <c r="E37" s="1147"/>
      <c r="F37" s="36">
        <v>1.33</v>
      </c>
      <c r="G37" s="37">
        <v>1.08</v>
      </c>
      <c r="H37" s="37">
        <v>0.99</v>
      </c>
      <c r="I37" s="37">
        <v>1</v>
      </c>
      <c r="J37" s="38">
        <v>1.19</v>
      </c>
      <c r="K37" s="22"/>
      <c r="L37" s="22"/>
      <c r="M37" s="22"/>
      <c r="N37" s="22"/>
      <c r="O37" s="22"/>
      <c r="P37" s="22"/>
    </row>
    <row r="38" spans="1:16" ht="39" customHeight="1" x14ac:dyDescent="0.15">
      <c r="A38" s="22"/>
      <c r="B38" s="35"/>
      <c r="C38" s="1145" t="s">
        <v>582</v>
      </c>
      <c r="D38" s="1146"/>
      <c r="E38" s="1147"/>
      <c r="F38" s="36">
        <v>0.36</v>
      </c>
      <c r="G38" s="37">
        <v>0.64</v>
      </c>
      <c r="H38" s="37">
        <v>0.63</v>
      </c>
      <c r="I38" s="37">
        <v>0.8</v>
      </c>
      <c r="J38" s="38">
        <v>0.96</v>
      </c>
      <c r="K38" s="22"/>
      <c r="L38" s="22"/>
      <c r="M38" s="22"/>
      <c r="N38" s="22"/>
      <c r="O38" s="22"/>
      <c r="P38" s="22"/>
    </row>
    <row r="39" spans="1:16" ht="39" customHeight="1" x14ac:dyDescent="0.15">
      <c r="A39" s="22"/>
      <c r="B39" s="35"/>
      <c r="C39" s="1145" t="s">
        <v>583</v>
      </c>
      <c r="D39" s="1146"/>
      <c r="E39" s="1147"/>
      <c r="F39" s="36">
        <v>0.3</v>
      </c>
      <c r="G39" s="37">
        <v>0.4</v>
      </c>
      <c r="H39" s="37">
        <v>0.61</v>
      </c>
      <c r="I39" s="37">
        <v>0.65</v>
      </c>
      <c r="J39" s="38">
        <v>0.66</v>
      </c>
      <c r="K39" s="22"/>
      <c r="L39" s="22"/>
      <c r="M39" s="22"/>
      <c r="N39" s="22"/>
      <c r="O39" s="22"/>
      <c r="P39" s="22"/>
    </row>
    <row r="40" spans="1:16" ht="39" customHeight="1" x14ac:dyDescent="0.15">
      <c r="A40" s="22"/>
      <c r="B40" s="35"/>
      <c r="C40" s="1145" t="s">
        <v>584</v>
      </c>
      <c r="D40" s="1146"/>
      <c r="E40" s="1147"/>
      <c r="F40" s="36">
        <v>0.22</v>
      </c>
      <c r="G40" s="37">
        <v>0.21</v>
      </c>
      <c r="H40" s="37">
        <v>0.21</v>
      </c>
      <c r="I40" s="37">
        <v>0.19</v>
      </c>
      <c r="J40" s="38">
        <v>0.23</v>
      </c>
      <c r="K40" s="22"/>
      <c r="L40" s="22"/>
      <c r="M40" s="22"/>
      <c r="N40" s="22"/>
      <c r="O40" s="22"/>
      <c r="P40" s="22"/>
    </row>
    <row r="41" spans="1:16" ht="39" customHeight="1" x14ac:dyDescent="0.15">
      <c r="A41" s="22"/>
      <c r="B41" s="35"/>
      <c r="C41" s="1145" t="s">
        <v>585</v>
      </c>
      <c r="D41" s="1146"/>
      <c r="E41" s="1147"/>
      <c r="F41" s="36">
        <v>2.2400000000000002</v>
      </c>
      <c r="G41" s="37">
        <v>1.1000000000000001</v>
      </c>
      <c r="H41" s="37">
        <v>0.77</v>
      </c>
      <c r="I41" s="37">
        <v>0.28999999999999998</v>
      </c>
      <c r="J41" s="38">
        <v>0.18</v>
      </c>
      <c r="K41" s="22"/>
      <c r="L41" s="22"/>
      <c r="M41" s="22"/>
      <c r="N41" s="22"/>
      <c r="O41" s="22"/>
      <c r="P41" s="22"/>
    </row>
    <row r="42" spans="1:16" ht="39" customHeight="1" x14ac:dyDescent="0.15">
      <c r="A42" s="22"/>
      <c r="B42" s="39"/>
      <c r="C42" s="1145" t="s">
        <v>586</v>
      </c>
      <c r="D42" s="1146"/>
      <c r="E42" s="1147"/>
      <c r="F42" s="36" t="s">
        <v>587</v>
      </c>
      <c r="G42" s="37" t="s">
        <v>588</v>
      </c>
      <c r="H42" s="37" t="s">
        <v>589</v>
      </c>
      <c r="I42" s="37" t="s">
        <v>530</v>
      </c>
      <c r="J42" s="38" t="s">
        <v>530</v>
      </c>
      <c r="K42" s="22"/>
      <c r="L42" s="22"/>
      <c r="M42" s="22"/>
      <c r="N42" s="22"/>
      <c r="O42" s="22"/>
      <c r="P42" s="22"/>
    </row>
    <row r="43" spans="1:16" ht="39" customHeight="1" thickBot="1" x14ac:dyDescent="0.2">
      <c r="A43" s="22"/>
      <c r="B43" s="40"/>
      <c r="C43" s="1148" t="s">
        <v>590</v>
      </c>
      <c r="D43" s="1149"/>
      <c r="E43" s="1150"/>
      <c r="F43" s="41">
        <v>1.86</v>
      </c>
      <c r="G43" s="42">
        <v>1.9</v>
      </c>
      <c r="H43" s="42">
        <v>0.04</v>
      </c>
      <c r="I43" s="42">
        <v>0.03</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C0Sm7KPkJOEeUaygQP61tABql6VoHEk0SxIc3McMfGYcJtLaBvtVGWPQSXCnmP0pOCBk0voQb0M+rgbWDkTjA==" saltValue="1TyG9c8/1m58V/VHQ900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4844</v>
      </c>
      <c r="L45" s="60">
        <v>4844</v>
      </c>
      <c r="M45" s="60">
        <v>5076</v>
      </c>
      <c r="N45" s="60">
        <v>5035</v>
      </c>
      <c r="O45" s="61">
        <v>5060</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530</v>
      </c>
      <c r="L46" s="64" t="s">
        <v>530</v>
      </c>
      <c r="M46" s="64" t="s">
        <v>530</v>
      </c>
      <c r="N46" s="64" t="s">
        <v>530</v>
      </c>
      <c r="O46" s="65" t="s">
        <v>530</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530</v>
      </c>
      <c r="L47" s="64" t="s">
        <v>530</v>
      </c>
      <c r="M47" s="64" t="s">
        <v>530</v>
      </c>
      <c r="N47" s="64" t="s">
        <v>530</v>
      </c>
      <c r="O47" s="65" t="s">
        <v>530</v>
      </c>
      <c r="P47" s="48"/>
      <c r="Q47" s="48"/>
      <c r="R47" s="48"/>
      <c r="S47" s="48"/>
      <c r="T47" s="48"/>
      <c r="U47" s="48"/>
    </row>
    <row r="48" spans="1:21" ht="30.75" customHeight="1" x14ac:dyDescent="0.15">
      <c r="A48" s="48"/>
      <c r="B48" s="1155"/>
      <c r="C48" s="1156"/>
      <c r="D48" s="62"/>
      <c r="E48" s="1161" t="s">
        <v>15</v>
      </c>
      <c r="F48" s="1161"/>
      <c r="G48" s="1161"/>
      <c r="H48" s="1161"/>
      <c r="I48" s="1161"/>
      <c r="J48" s="1162"/>
      <c r="K48" s="63">
        <v>995</v>
      </c>
      <c r="L48" s="64">
        <v>1001</v>
      </c>
      <c r="M48" s="64">
        <v>896</v>
      </c>
      <c r="N48" s="64">
        <v>921</v>
      </c>
      <c r="O48" s="65">
        <v>733</v>
      </c>
      <c r="P48" s="48"/>
      <c r="Q48" s="48"/>
      <c r="R48" s="48"/>
      <c r="S48" s="48"/>
      <c r="T48" s="48"/>
      <c r="U48" s="48"/>
    </row>
    <row r="49" spans="1:21" ht="30.75" customHeight="1" x14ac:dyDescent="0.15">
      <c r="A49" s="48"/>
      <c r="B49" s="1155"/>
      <c r="C49" s="1156"/>
      <c r="D49" s="62"/>
      <c r="E49" s="1161" t="s">
        <v>16</v>
      </c>
      <c r="F49" s="1161"/>
      <c r="G49" s="1161"/>
      <c r="H49" s="1161"/>
      <c r="I49" s="1161"/>
      <c r="J49" s="1162"/>
      <c r="K49" s="63" t="s">
        <v>530</v>
      </c>
      <c r="L49" s="64" t="s">
        <v>530</v>
      </c>
      <c r="M49" s="64" t="s">
        <v>530</v>
      </c>
      <c r="N49" s="64" t="s">
        <v>530</v>
      </c>
      <c r="O49" s="65" t="s">
        <v>530</v>
      </c>
      <c r="P49" s="48"/>
      <c r="Q49" s="48"/>
      <c r="R49" s="48"/>
      <c r="S49" s="48"/>
      <c r="T49" s="48"/>
      <c r="U49" s="48"/>
    </row>
    <row r="50" spans="1:21" ht="30.75" customHeight="1" x14ac:dyDescent="0.15">
      <c r="A50" s="48"/>
      <c r="B50" s="1155"/>
      <c r="C50" s="1156"/>
      <c r="D50" s="62"/>
      <c r="E50" s="1161" t="s">
        <v>17</v>
      </c>
      <c r="F50" s="1161"/>
      <c r="G50" s="1161"/>
      <c r="H50" s="1161"/>
      <c r="I50" s="1161"/>
      <c r="J50" s="1162"/>
      <c r="K50" s="63">
        <v>66</v>
      </c>
      <c r="L50" s="64">
        <v>66</v>
      </c>
      <c r="M50" s="64">
        <v>64</v>
      </c>
      <c r="N50" s="64">
        <v>27</v>
      </c>
      <c r="O50" s="65">
        <v>24</v>
      </c>
      <c r="P50" s="48"/>
      <c r="Q50" s="48"/>
      <c r="R50" s="48"/>
      <c r="S50" s="48"/>
      <c r="T50" s="48"/>
      <c r="U50" s="48"/>
    </row>
    <row r="51" spans="1:21" ht="30.75" customHeight="1" x14ac:dyDescent="0.15">
      <c r="A51" s="48"/>
      <c r="B51" s="1157"/>
      <c r="C51" s="1158"/>
      <c r="D51" s="66"/>
      <c r="E51" s="1161" t="s">
        <v>18</v>
      </c>
      <c r="F51" s="1161"/>
      <c r="G51" s="1161"/>
      <c r="H51" s="1161"/>
      <c r="I51" s="1161"/>
      <c r="J51" s="1162"/>
      <c r="K51" s="63">
        <v>1</v>
      </c>
      <c r="L51" s="64">
        <v>0</v>
      </c>
      <c r="M51" s="64" t="s">
        <v>530</v>
      </c>
      <c r="N51" s="64" t="s">
        <v>530</v>
      </c>
      <c r="O51" s="65" t="s">
        <v>530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4140</v>
      </c>
      <c r="L52" s="64">
        <v>4193</v>
      </c>
      <c r="M52" s="64">
        <v>4247</v>
      </c>
      <c r="N52" s="64">
        <v>4465</v>
      </c>
      <c r="O52" s="65">
        <v>4038</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1766</v>
      </c>
      <c r="L53" s="69">
        <v>1718</v>
      </c>
      <c r="M53" s="69">
        <v>1789</v>
      </c>
      <c r="N53" s="69">
        <v>1518</v>
      </c>
      <c r="O53" s="70">
        <v>1779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591</v>
      </c>
      <c r="P56" s="48"/>
      <c r="Q56" s="48"/>
      <c r="R56" s="48"/>
      <c r="S56" s="48"/>
      <c r="T56" s="48"/>
      <c r="U56" s="48"/>
    </row>
    <row r="57" spans="1:21" ht="31.5" customHeight="1" thickBot="1" x14ac:dyDescent="0.2">
      <c r="A57" s="48"/>
      <c r="B57" s="76"/>
      <c r="C57" s="77"/>
      <c r="D57" s="77"/>
      <c r="E57" s="78"/>
      <c r="F57" s="78"/>
      <c r="G57" s="78"/>
      <c r="H57" s="78"/>
      <c r="I57" s="78"/>
      <c r="J57" s="79" t="s">
        <v>2</v>
      </c>
      <c r="K57" s="80" t="s">
        <v>592</v>
      </c>
      <c r="L57" s="81" t="s">
        <v>593</v>
      </c>
      <c r="M57" s="81" t="s">
        <v>594</v>
      </c>
      <c r="N57" s="81" t="s">
        <v>595</v>
      </c>
      <c r="O57" s="82" t="s">
        <v>596</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530</v>
      </c>
      <c r="L58" s="84" t="s">
        <v>530</v>
      </c>
      <c r="M58" s="84" t="s">
        <v>530</v>
      </c>
      <c r="N58" s="84" t="s">
        <v>530</v>
      </c>
      <c r="O58" s="85" t="s">
        <v>530</v>
      </c>
    </row>
    <row r="59" spans="1:21" ht="31.5" customHeight="1" x14ac:dyDescent="0.15">
      <c r="B59" s="1171"/>
      <c r="C59" s="1172"/>
      <c r="D59" s="1178" t="s">
        <v>28</v>
      </c>
      <c r="E59" s="1179"/>
      <c r="F59" s="1179"/>
      <c r="G59" s="1179"/>
      <c r="H59" s="1179"/>
      <c r="I59" s="1179"/>
      <c r="J59" s="1180"/>
      <c r="K59" s="86" t="s">
        <v>530</v>
      </c>
      <c r="L59" s="87" t="s">
        <v>530</v>
      </c>
      <c r="M59" s="87" t="s">
        <v>530</v>
      </c>
      <c r="N59" s="87" t="s">
        <v>530</v>
      </c>
      <c r="O59" s="88" t="s">
        <v>530</v>
      </c>
    </row>
    <row r="60" spans="1:21" ht="31.5" customHeight="1" thickBot="1" x14ac:dyDescent="0.2">
      <c r="B60" s="1173"/>
      <c r="C60" s="1174"/>
      <c r="D60" s="1181" t="s">
        <v>29</v>
      </c>
      <c r="E60" s="1182"/>
      <c r="F60" s="1182"/>
      <c r="G60" s="1182"/>
      <c r="H60" s="1182"/>
      <c r="I60" s="1182"/>
      <c r="J60" s="1183"/>
      <c r="K60" s="89" t="s">
        <v>530</v>
      </c>
      <c r="L60" s="90" t="s">
        <v>530</v>
      </c>
      <c r="M60" s="90" t="s">
        <v>530</v>
      </c>
      <c r="N60" s="90" t="s">
        <v>530</v>
      </c>
      <c r="O60" s="91" t="s">
        <v>530</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3o72mR7gFp20/Xp6rH3wYQk3nA4HPQxzin1eu66Z6QUlLWH5h3IWcY1WTR+ZGV6NyniccqgDf43QajQ00SUvIg==" saltValue="PhxKzSRj1PaFE6RpPTjvh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571</v>
      </c>
      <c r="J40" s="103" t="s">
        <v>572</v>
      </c>
      <c r="K40" s="103" t="s">
        <v>573</v>
      </c>
      <c r="L40" s="103" t="s">
        <v>574</v>
      </c>
      <c r="M40" s="104" t="s">
        <v>575</v>
      </c>
    </row>
    <row r="41" spans="2:13" ht="27.75" customHeight="1" x14ac:dyDescent="0.15">
      <c r="B41" s="1184" t="s">
        <v>32</v>
      </c>
      <c r="C41" s="1185"/>
      <c r="D41" s="105"/>
      <c r="E41" s="1190" t="s">
        <v>33</v>
      </c>
      <c r="F41" s="1190"/>
      <c r="G41" s="1190"/>
      <c r="H41" s="1191"/>
      <c r="I41" s="355">
        <v>59729</v>
      </c>
      <c r="J41" s="356">
        <v>63113</v>
      </c>
      <c r="K41" s="356">
        <v>60797</v>
      </c>
      <c r="L41" s="356">
        <v>58557</v>
      </c>
      <c r="M41" s="357">
        <v>55406</v>
      </c>
    </row>
    <row r="42" spans="2:13" ht="27.75" customHeight="1" x14ac:dyDescent="0.15">
      <c r="B42" s="1186"/>
      <c r="C42" s="1187"/>
      <c r="D42" s="106"/>
      <c r="E42" s="1192" t="s">
        <v>34</v>
      </c>
      <c r="F42" s="1192"/>
      <c r="G42" s="1192"/>
      <c r="H42" s="1193"/>
      <c r="I42" s="358">
        <v>203</v>
      </c>
      <c r="J42" s="359">
        <v>139</v>
      </c>
      <c r="K42" s="359">
        <v>76</v>
      </c>
      <c r="L42" s="359">
        <v>24</v>
      </c>
      <c r="M42" s="360" t="s">
        <v>530</v>
      </c>
    </row>
    <row r="43" spans="2:13" ht="27.75" customHeight="1" x14ac:dyDescent="0.15">
      <c r="B43" s="1186"/>
      <c r="C43" s="1187"/>
      <c r="D43" s="106"/>
      <c r="E43" s="1192" t="s">
        <v>35</v>
      </c>
      <c r="F43" s="1192"/>
      <c r="G43" s="1192"/>
      <c r="H43" s="1193"/>
      <c r="I43" s="358">
        <v>13573</v>
      </c>
      <c r="J43" s="359">
        <v>13043</v>
      </c>
      <c r="K43" s="359">
        <v>11983</v>
      </c>
      <c r="L43" s="359">
        <v>11644</v>
      </c>
      <c r="M43" s="360">
        <v>11013</v>
      </c>
    </row>
    <row r="44" spans="2:13" ht="27.75" customHeight="1" x14ac:dyDescent="0.15">
      <c r="B44" s="1186"/>
      <c r="C44" s="1187"/>
      <c r="D44" s="106"/>
      <c r="E44" s="1192" t="s">
        <v>36</v>
      </c>
      <c r="F44" s="1192"/>
      <c r="G44" s="1192"/>
      <c r="H44" s="1193"/>
      <c r="I44" s="358" t="s">
        <v>530</v>
      </c>
      <c r="J44" s="359" t="s">
        <v>530</v>
      </c>
      <c r="K44" s="359" t="s">
        <v>530</v>
      </c>
      <c r="L44" s="359" t="s">
        <v>530</v>
      </c>
      <c r="M44" s="360" t="s">
        <v>530</v>
      </c>
    </row>
    <row r="45" spans="2:13" ht="27.75" customHeight="1" x14ac:dyDescent="0.15">
      <c r="B45" s="1186"/>
      <c r="C45" s="1187"/>
      <c r="D45" s="106"/>
      <c r="E45" s="1192" t="s">
        <v>37</v>
      </c>
      <c r="F45" s="1192"/>
      <c r="G45" s="1192"/>
      <c r="H45" s="1193"/>
      <c r="I45" s="358">
        <v>5512</v>
      </c>
      <c r="J45" s="359">
        <v>5342</v>
      </c>
      <c r="K45" s="359">
        <v>5746</v>
      </c>
      <c r="L45" s="359">
        <v>5213</v>
      </c>
      <c r="M45" s="360">
        <v>5306</v>
      </c>
    </row>
    <row r="46" spans="2:13" ht="27.75" customHeight="1" x14ac:dyDescent="0.15">
      <c r="B46" s="1186"/>
      <c r="C46" s="1187"/>
      <c r="D46" s="107"/>
      <c r="E46" s="1192" t="s">
        <v>38</v>
      </c>
      <c r="F46" s="1192"/>
      <c r="G46" s="1192"/>
      <c r="H46" s="1193"/>
      <c r="I46" s="358" t="s">
        <v>530</v>
      </c>
      <c r="J46" s="359" t="s">
        <v>530</v>
      </c>
      <c r="K46" s="359" t="s">
        <v>530</v>
      </c>
      <c r="L46" s="359" t="s">
        <v>530</v>
      </c>
      <c r="M46" s="360" t="s">
        <v>530</v>
      </c>
    </row>
    <row r="47" spans="2:13" ht="27.75" customHeight="1" x14ac:dyDescent="0.15">
      <c r="B47" s="1186"/>
      <c r="C47" s="1187"/>
      <c r="D47" s="108"/>
      <c r="E47" s="1194" t="s">
        <v>39</v>
      </c>
      <c r="F47" s="1195"/>
      <c r="G47" s="1195"/>
      <c r="H47" s="1196"/>
      <c r="I47" s="358" t="s">
        <v>530</v>
      </c>
      <c r="J47" s="359" t="s">
        <v>530</v>
      </c>
      <c r="K47" s="359" t="s">
        <v>530</v>
      </c>
      <c r="L47" s="359" t="s">
        <v>530</v>
      </c>
      <c r="M47" s="360" t="s">
        <v>530</v>
      </c>
    </row>
    <row r="48" spans="2:13" ht="27.75" customHeight="1" x14ac:dyDescent="0.15">
      <c r="B48" s="1186"/>
      <c r="C48" s="1187"/>
      <c r="D48" s="106"/>
      <c r="E48" s="1192" t="s">
        <v>40</v>
      </c>
      <c r="F48" s="1192"/>
      <c r="G48" s="1192"/>
      <c r="H48" s="1193"/>
      <c r="I48" s="358" t="s">
        <v>530</v>
      </c>
      <c r="J48" s="359" t="s">
        <v>530</v>
      </c>
      <c r="K48" s="359" t="s">
        <v>530</v>
      </c>
      <c r="L48" s="359" t="s">
        <v>530</v>
      </c>
      <c r="M48" s="360" t="s">
        <v>530</v>
      </c>
    </row>
    <row r="49" spans="2:13" ht="27.75" customHeight="1" x14ac:dyDescent="0.15">
      <c r="B49" s="1188"/>
      <c r="C49" s="1189"/>
      <c r="D49" s="106"/>
      <c r="E49" s="1192" t="s">
        <v>41</v>
      </c>
      <c r="F49" s="1192"/>
      <c r="G49" s="1192"/>
      <c r="H49" s="1193"/>
      <c r="I49" s="358" t="s">
        <v>530</v>
      </c>
      <c r="J49" s="359" t="s">
        <v>530</v>
      </c>
      <c r="K49" s="359" t="s">
        <v>530</v>
      </c>
      <c r="L49" s="359" t="s">
        <v>530</v>
      </c>
      <c r="M49" s="360" t="s">
        <v>530</v>
      </c>
    </row>
    <row r="50" spans="2:13" ht="27.75" customHeight="1" x14ac:dyDescent="0.15">
      <c r="B50" s="1197" t="s">
        <v>42</v>
      </c>
      <c r="C50" s="1198"/>
      <c r="D50" s="109"/>
      <c r="E50" s="1192" t="s">
        <v>43</v>
      </c>
      <c r="F50" s="1192"/>
      <c r="G50" s="1192"/>
      <c r="H50" s="1193"/>
      <c r="I50" s="358">
        <v>8566</v>
      </c>
      <c r="J50" s="359">
        <v>8580</v>
      </c>
      <c r="K50" s="359">
        <v>9016</v>
      </c>
      <c r="L50" s="359">
        <v>11477</v>
      </c>
      <c r="M50" s="360">
        <v>13860</v>
      </c>
    </row>
    <row r="51" spans="2:13" ht="27.75" customHeight="1" x14ac:dyDescent="0.15">
      <c r="B51" s="1186"/>
      <c r="C51" s="1187"/>
      <c r="D51" s="106"/>
      <c r="E51" s="1192" t="s">
        <v>44</v>
      </c>
      <c r="F51" s="1192"/>
      <c r="G51" s="1192"/>
      <c r="H51" s="1193"/>
      <c r="I51" s="358">
        <v>420</v>
      </c>
      <c r="J51" s="359">
        <v>311</v>
      </c>
      <c r="K51" s="359">
        <v>260</v>
      </c>
      <c r="L51" s="359">
        <v>228</v>
      </c>
      <c r="M51" s="360">
        <v>196</v>
      </c>
    </row>
    <row r="52" spans="2:13" ht="27.75" customHeight="1" x14ac:dyDescent="0.15">
      <c r="B52" s="1188"/>
      <c r="C52" s="1189"/>
      <c r="D52" s="106"/>
      <c r="E52" s="1192" t="s">
        <v>45</v>
      </c>
      <c r="F52" s="1192"/>
      <c r="G52" s="1192"/>
      <c r="H52" s="1193"/>
      <c r="I52" s="358">
        <v>49595</v>
      </c>
      <c r="J52" s="359">
        <v>51586</v>
      </c>
      <c r="K52" s="359">
        <v>50001</v>
      </c>
      <c r="L52" s="359">
        <v>46678</v>
      </c>
      <c r="M52" s="360">
        <v>45428</v>
      </c>
    </row>
    <row r="53" spans="2:13" ht="27.75" customHeight="1" thickBot="1" x14ac:dyDescent="0.2">
      <c r="B53" s="1199" t="s">
        <v>46</v>
      </c>
      <c r="C53" s="1200"/>
      <c r="D53" s="110"/>
      <c r="E53" s="1201" t="s">
        <v>47</v>
      </c>
      <c r="F53" s="1201"/>
      <c r="G53" s="1201"/>
      <c r="H53" s="1202"/>
      <c r="I53" s="361">
        <v>20436</v>
      </c>
      <c r="J53" s="362">
        <v>21160</v>
      </c>
      <c r="K53" s="362">
        <v>19325</v>
      </c>
      <c r="L53" s="362">
        <v>17053</v>
      </c>
      <c r="M53" s="363">
        <v>12240</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x+mUF1WWpRMvRJRG29Txa3IuBp9dEVoiT57InaXIo4sX6rxSYbMjqN6sahD+mNBe30317EhdV5iJQzHacludIg==" saltValue="FquQQ11icJpBgZlekHgY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573</v>
      </c>
      <c r="G54" s="119" t="s">
        <v>574</v>
      </c>
      <c r="H54" s="120" t="s">
        <v>575</v>
      </c>
    </row>
    <row r="55" spans="2:8" ht="52.5" customHeight="1" x14ac:dyDescent="0.15">
      <c r="B55" s="121"/>
      <c r="C55" s="1211" t="s">
        <v>50</v>
      </c>
      <c r="D55" s="1211"/>
      <c r="E55" s="1212"/>
      <c r="F55" s="122">
        <v>6324</v>
      </c>
      <c r="G55" s="122">
        <v>6324</v>
      </c>
      <c r="H55" s="123">
        <v>6324</v>
      </c>
    </row>
    <row r="56" spans="2:8" ht="52.5" customHeight="1" x14ac:dyDescent="0.15">
      <c r="B56" s="124"/>
      <c r="C56" s="1213" t="s">
        <v>51</v>
      </c>
      <c r="D56" s="1213"/>
      <c r="E56" s="1214"/>
      <c r="F56" s="125">
        <v>628</v>
      </c>
      <c r="G56" s="125">
        <v>1128</v>
      </c>
      <c r="H56" s="126">
        <v>2028</v>
      </c>
    </row>
    <row r="57" spans="2:8" ht="53.25" customHeight="1" x14ac:dyDescent="0.15">
      <c r="B57" s="124"/>
      <c r="C57" s="1215" t="s">
        <v>52</v>
      </c>
      <c r="D57" s="1215"/>
      <c r="E57" s="1216"/>
      <c r="F57" s="127">
        <v>4457</v>
      </c>
      <c r="G57" s="127">
        <v>6295</v>
      </c>
      <c r="H57" s="128">
        <v>7711</v>
      </c>
    </row>
    <row r="58" spans="2:8" ht="45.75" customHeight="1" x14ac:dyDescent="0.15">
      <c r="B58" s="129"/>
      <c r="C58" s="1203" t="s">
        <v>603</v>
      </c>
      <c r="D58" s="1204"/>
      <c r="E58" s="1205"/>
      <c r="F58" s="130">
        <v>3387</v>
      </c>
      <c r="G58" s="130">
        <v>3389</v>
      </c>
      <c r="H58" s="131">
        <v>3390</v>
      </c>
    </row>
    <row r="59" spans="2:8" ht="45.75" customHeight="1" x14ac:dyDescent="0.15">
      <c r="B59" s="129"/>
      <c r="C59" s="1203" t="s">
        <v>604</v>
      </c>
      <c r="D59" s="1204"/>
      <c r="E59" s="1205"/>
      <c r="F59" s="130" t="s">
        <v>530</v>
      </c>
      <c r="G59" s="130">
        <v>1500</v>
      </c>
      <c r="H59" s="131">
        <v>1870</v>
      </c>
    </row>
    <row r="60" spans="2:8" ht="45.75" customHeight="1" x14ac:dyDescent="0.15">
      <c r="B60" s="129"/>
      <c r="C60" s="1203" t="s">
        <v>605</v>
      </c>
      <c r="D60" s="1204"/>
      <c r="E60" s="1205"/>
      <c r="F60" s="130" t="s">
        <v>530</v>
      </c>
      <c r="G60" s="130">
        <v>300</v>
      </c>
      <c r="H60" s="131">
        <v>900</v>
      </c>
    </row>
    <row r="61" spans="2:8" ht="45.75" customHeight="1" x14ac:dyDescent="0.15">
      <c r="B61" s="129"/>
      <c r="C61" s="1203" t="s">
        <v>606</v>
      </c>
      <c r="D61" s="1204"/>
      <c r="E61" s="1205"/>
      <c r="F61" s="130">
        <v>288</v>
      </c>
      <c r="G61" s="130">
        <v>431</v>
      </c>
      <c r="H61" s="131">
        <v>695</v>
      </c>
    </row>
    <row r="62" spans="2:8" ht="45.75" customHeight="1" thickBot="1" x14ac:dyDescent="0.2">
      <c r="B62" s="132"/>
      <c r="C62" s="1206" t="s">
        <v>607</v>
      </c>
      <c r="D62" s="1207"/>
      <c r="E62" s="1208"/>
      <c r="F62" s="133">
        <v>69</v>
      </c>
      <c r="G62" s="133">
        <v>107</v>
      </c>
      <c r="H62" s="134">
        <v>219</v>
      </c>
    </row>
    <row r="63" spans="2:8" ht="52.5" customHeight="1" thickBot="1" x14ac:dyDescent="0.2">
      <c r="B63" s="135"/>
      <c r="C63" s="1209" t="s">
        <v>53</v>
      </c>
      <c r="D63" s="1209"/>
      <c r="E63" s="1210"/>
      <c r="F63" s="136">
        <v>11408</v>
      </c>
      <c r="G63" s="136">
        <v>13747</v>
      </c>
      <c r="H63" s="137">
        <v>16063</v>
      </c>
    </row>
    <row r="64" spans="2:8" x14ac:dyDescent="0.15"/>
  </sheetData>
  <sheetProtection algorithmName="SHA-512" hashValue="vs3ayJsrbqD76PGPijyB1TfTjDhzUmFO3qg4WCKtSbzssUJEIXRzSL9J42Y8YSyUAZOmjZL2oCNbxKFV20c1pg==" saltValue="Mj5UX+SL9ngVT4jsPPsi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568</v>
      </c>
      <c r="G2" s="151"/>
      <c r="H2" s="152"/>
    </row>
    <row r="3" spans="1:8" x14ac:dyDescent="0.15">
      <c r="A3" s="148" t="s">
        <v>561</v>
      </c>
      <c r="B3" s="153"/>
      <c r="C3" s="154"/>
      <c r="D3" s="155">
        <v>103122</v>
      </c>
      <c r="E3" s="156"/>
      <c r="F3" s="157">
        <v>54684</v>
      </c>
      <c r="G3" s="158"/>
      <c r="H3" s="159"/>
    </row>
    <row r="4" spans="1:8" x14ac:dyDescent="0.15">
      <c r="A4" s="160"/>
      <c r="B4" s="161"/>
      <c r="C4" s="162"/>
      <c r="D4" s="163">
        <v>75021</v>
      </c>
      <c r="E4" s="164"/>
      <c r="F4" s="165">
        <v>32829</v>
      </c>
      <c r="G4" s="166"/>
      <c r="H4" s="167"/>
    </row>
    <row r="5" spans="1:8" x14ac:dyDescent="0.15">
      <c r="A5" s="148" t="s">
        <v>563</v>
      </c>
      <c r="B5" s="153"/>
      <c r="C5" s="154"/>
      <c r="D5" s="155">
        <v>125910</v>
      </c>
      <c r="E5" s="156"/>
      <c r="F5" s="157">
        <v>62383</v>
      </c>
      <c r="G5" s="158"/>
      <c r="H5" s="159"/>
    </row>
    <row r="6" spans="1:8" x14ac:dyDescent="0.15">
      <c r="A6" s="160"/>
      <c r="B6" s="161"/>
      <c r="C6" s="162"/>
      <c r="D6" s="163">
        <v>90639</v>
      </c>
      <c r="E6" s="164"/>
      <c r="F6" s="165">
        <v>35325</v>
      </c>
      <c r="G6" s="166"/>
      <c r="H6" s="167"/>
    </row>
    <row r="7" spans="1:8" x14ac:dyDescent="0.15">
      <c r="A7" s="148" t="s">
        <v>564</v>
      </c>
      <c r="B7" s="153"/>
      <c r="C7" s="154"/>
      <c r="D7" s="155">
        <v>52823</v>
      </c>
      <c r="E7" s="156"/>
      <c r="F7" s="157">
        <v>63812</v>
      </c>
      <c r="G7" s="158"/>
      <c r="H7" s="159"/>
    </row>
    <row r="8" spans="1:8" x14ac:dyDescent="0.15">
      <c r="A8" s="160"/>
      <c r="B8" s="161"/>
      <c r="C8" s="162"/>
      <c r="D8" s="163">
        <v>25243</v>
      </c>
      <c r="E8" s="164"/>
      <c r="F8" s="165">
        <v>33848</v>
      </c>
      <c r="G8" s="166"/>
      <c r="H8" s="167"/>
    </row>
    <row r="9" spans="1:8" x14ac:dyDescent="0.15">
      <c r="A9" s="148" t="s">
        <v>565</v>
      </c>
      <c r="B9" s="153"/>
      <c r="C9" s="154"/>
      <c r="D9" s="155">
        <v>47322</v>
      </c>
      <c r="E9" s="156"/>
      <c r="F9" s="157">
        <v>54225</v>
      </c>
      <c r="G9" s="158"/>
      <c r="H9" s="159"/>
    </row>
    <row r="10" spans="1:8" x14ac:dyDescent="0.15">
      <c r="A10" s="160"/>
      <c r="B10" s="161"/>
      <c r="C10" s="162"/>
      <c r="D10" s="163">
        <v>28936</v>
      </c>
      <c r="E10" s="164"/>
      <c r="F10" s="165">
        <v>27337</v>
      </c>
      <c r="G10" s="166"/>
      <c r="H10" s="167"/>
    </row>
    <row r="11" spans="1:8" x14ac:dyDescent="0.15">
      <c r="A11" s="148" t="s">
        <v>566</v>
      </c>
      <c r="B11" s="153"/>
      <c r="C11" s="154"/>
      <c r="D11" s="155">
        <v>48570</v>
      </c>
      <c r="E11" s="156"/>
      <c r="F11" s="157">
        <v>54016</v>
      </c>
      <c r="G11" s="158"/>
      <c r="H11" s="159"/>
    </row>
    <row r="12" spans="1:8" x14ac:dyDescent="0.15">
      <c r="A12" s="160"/>
      <c r="B12" s="161"/>
      <c r="C12" s="168"/>
      <c r="D12" s="163">
        <v>26050</v>
      </c>
      <c r="E12" s="164"/>
      <c r="F12" s="165">
        <v>28078</v>
      </c>
      <c r="G12" s="166"/>
      <c r="H12" s="167"/>
    </row>
    <row r="13" spans="1:8" x14ac:dyDescent="0.15">
      <c r="A13" s="148"/>
      <c r="B13" s="153"/>
      <c r="C13" s="169"/>
      <c r="D13" s="170">
        <v>75549</v>
      </c>
      <c r="E13" s="171"/>
      <c r="F13" s="172">
        <v>57824</v>
      </c>
      <c r="G13" s="173"/>
      <c r="H13" s="159"/>
    </row>
    <row r="14" spans="1:8" x14ac:dyDescent="0.15">
      <c r="A14" s="160"/>
      <c r="B14" s="161"/>
      <c r="C14" s="162"/>
      <c r="D14" s="163">
        <v>49178</v>
      </c>
      <c r="E14" s="164"/>
      <c r="F14" s="165">
        <v>31483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10.23</v>
      </c>
      <c r="C19" s="174">
        <f>ROUND(VALUE(SUBSTITUTE(実質収支比率等に係る経年分析!G$48,"▲","-")),2)</f>
        <v>8.25</v>
      </c>
      <c r="D19" s="174">
        <f>ROUND(VALUE(SUBSTITUTE(実質収支比率等に係る経年分析!H$48,"▲","-")),2)</f>
        <v>13.16</v>
      </c>
      <c r="E19" s="174">
        <f>ROUND(VALUE(SUBSTITUTE(実質収支比率等に係る経年分析!I$48,"▲","-")),2)</f>
        <v>16.12</v>
      </c>
      <c r="F19" s="174">
        <f>ROUND(VALUE(SUBSTITUTE(実質収支比率等に係る経年分析!J$48,"▲","-")),2)</f>
        <v>13.48</v>
      </c>
    </row>
    <row r="20" spans="1:11" x14ac:dyDescent="0.15">
      <c r="A20" s="174" t="s">
        <v>57</v>
      </c>
      <c r="B20" s="174">
        <f>ROUND(VALUE(SUBSTITUTE(実質収支比率等に係る経年分析!F$47,"▲","-")),2)</f>
        <v>26.72</v>
      </c>
      <c r="C20" s="174">
        <f>ROUND(VALUE(SUBSTITUTE(実質収支比率等に係る経年分析!G$47,"▲","-")),2)</f>
        <v>26.69</v>
      </c>
      <c r="D20" s="174">
        <f>ROUND(VALUE(SUBSTITUTE(実質収支比率等に係る経年分析!H$47,"▲","-")),2)</f>
        <v>25.83</v>
      </c>
      <c r="E20" s="174">
        <f>ROUND(VALUE(SUBSTITUTE(実質収支比率等に係る経年分析!I$47,"▲","-")),2)</f>
        <v>24.4</v>
      </c>
      <c r="F20" s="174">
        <f>ROUND(VALUE(SUBSTITUTE(実質収支比率等に係る経年分析!J$47,"▲","-")),2)</f>
        <v>25.61</v>
      </c>
    </row>
    <row r="21" spans="1:11" x14ac:dyDescent="0.15">
      <c r="A21" s="174" t="s">
        <v>58</v>
      </c>
      <c r="B21" s="174">
        <f>IF(ISNUMBER(VALUE(SUBSTITUTE(実質収支比率等に係る経年分析!F$49,"▲","-"))),ROUND(VALUE(SUBSTITUTE(実質収支比率等に係る経年分析!F$49,"▲","-")),2),NA())</f>
        <v>5.49</v>
      </c>
      <c r="C21" s="174">
        <f>IF(ISNUMBER(VALUE(SUBSTITUTE(実質収支比率等に係る経年分析!G$49,"▲","-"))),ROUND(VALUE(SUBSTITUTE(実質収支比率等に係る経年分析!G$49,"▲","-")),2),NA())</f>
        <v>-1.96</v>
      </c>
      <c r="D21" s="174">
        <f>IF(ISNUMBER(VALUE(SUBSTITUTE(実質収支比率等に係る経年分析!H$49,"▲","-"))),ROUND(VALUE(SUBSTITUTE(実質収支比率等に係る経年分析!H$49,"▲","-")),2),NA())</f>
        <v>7.32</v>
      </c>
      <c r="E21" s="174">
        <f>IF(ISNUMBER(VALUE(SUBSTITUTE(実質収支比率等に係る経年分析!I$49,"▲","-"))),ROUND(VALUE(SUBSTITUTE(実質収支比率等に係る経年分析!I$49,"▲","-")),2),NA())</f>
        <v>3.69</v>
      </c>
      <c r="F21" s="174">
        <f>IF(ISNUMBER(VALUE(SUBSTITUTE(実質収支比率等に係る経年分析!J$49,"▲","-"))),ROUND(VALUE(SUBSTITUTE(実質収支比率等に係る経年分析!J$49,"▲","-")),2),NA())</f>
        <v>-3.44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1.86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1.9</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0.04</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0.03</v>
      </c>
    </row>
    <row r="28" spans="1:11" x14ac:dyDescent="0.15">
      <c r="A28" s="175" t="str">
        <f>IF(連結実質赤字比率に係る赤字・黒字の構成分析!C$42="",NA(),連結実質赤字比率に係る赤字・黒字の構成分析!C$42)</f>
        <v>その他会計（赤字）</v>
      </c>
      <c r="B28" s="175">
        <f>IF(ROUND(VALUE(SUBSTITUTE(連結実質赤字比率に係る赤字・黒字の構成分析!F$42,"▲", "-")), 2) &lt; 0, ABS(ROUND(VALUE(SUBSTITUTE(連結実質赤字比率に係る赤字・黒字の構成分析!F$42,"▲", "-")), 2)), NA())</f>
        <v>0.03</v>
      </c>
      <c r="C28" s="175" t="e">
        <f>IF(ROUND(VALUE(SUBSTITUTE(連結実質赤字比率に係る赤字・黒字の構成分析!F$42,"▲", "-")), 2) &gt;= 0, ABS(ROUND(VALUE(SUBSTITUTE(連結実質赤字比率に係る赤字・黒字の構成分析!F$42,"▲", "-")), 2)), NA())</f>
        <v>#N/A</v>
      </c>
      <c r="D28" s="175">
        <f>IF(ROUND(VALUE(SUBSTITUTE(連結実質赤字比率に係る赤字・黒字の構成分析!G$42,"▲", "-")), 2) &lt; 0, ABS(ROUND(VALUE(SUBSTITUTE(連結実質赤字比率に係る赤字・黒字の構成分析!G$42,"▲", "-")), 2)), NA())</f>
        <v>0.01</v>
      </c>
      <c r="E28" s="175" t="e">
        <f>IF(ROUND(VALUE(SUBSTITUTE(連結実質赤字比率に係る赤字・黒字の構成分析!G$42,"▲", "-")), 2) &gt;= 0, ABS(ROUND(VALUE(SUBSTITUTE(連結実質赤字比率に係る赤字・黒字の構成分析!G$42,"▲", "-")), 2)), NA())</f>
        <v>#N/A</v>
      </c>
      <c r="F28" s="175" t="e">
        <f>IF(ROUND(VALUE(SUBSTITUTE(連結実質赤字比率に係る赤字・黒字の構成分析!H$42,"▲", "-")), 2) &lt; 0, ABS(ROUND(VALUE(SUBSTITUTE(連結実質赤字比率に係る赤字・黒字の構成分析!H$42,"▲", "-")), 2)), NA())</f>
        <v>#N/A</v>
      </c>
      <c r="G28" s="175">
        <f>IF(ROUND(VALUE(SUBSTITUTE(連結実質赤字比率に係る赤字・黒字の構成分析!H$42,"▲", "-")), 2) &gt;= 0, ABS(ROUND(VALUE(SUBSTITUTE(連結実質赤字比率に係る赤字・黒字の構成分析!H$42,"▲", "-")), 2)), NA())</f>
        <v>0</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国民健康保険事業特別会計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2.2400000000000002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1.1000000000000001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0.77</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0.28999999999999998</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0.18</v>
      </c>
    </row>
    <row r="30" spans="1:11" x14ac:dyDescent="0.15">
      <c r="A30" s="175" t="str">
        <f>IF(連結実質赤字比率に係る赤字・黒字の構成分析!C$40="",NA(),連結実質赤字比率に係る赤字・黒字の構成分析!C$40)</f>
        <v>後期高齢者医療保険事業特別会計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0.22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0.21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0.23</v>
      </c>
    </row>
    <row r="31" spans="1:11" x14ac:dyDescent="0.15">
      <c r="A31" s="175" t="str">
        <f>IF(連結実質赤字比率に係る赤字・黒字の構成分析!C$39="",NA(),連結実質赤字比率に係る赤字・黒字の構成分析!C$39)</f>
        <v>公共下水道事業会計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0.61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0.65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0.66</v>
      </c>
    </row>
    <row r="32" spans="1:11" x14ac:dyDescent="0.15">
      <c r="A32" s="175" t="str">
        <f>IF(連結実質赤字比率に係る赤字・黒字の構成分析!C$38="",NA(),連結実質赤字比率に係る赤字・黒字の構成分析!C$38)</f>
        <v>港湾上屋事業特別会計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0.96</v>
      </c>
    </row>
    <row r="33" spans="1:16" x14ac:dyDescent="0.15">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1.19</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7.95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10.33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11.06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12.53</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10.26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8.27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13.16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16.12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13.47</v>
      </c>
    </row>
    <row r="36" spans="1:16" x14ac:dyDescent="0.15">
      <c r="A36" s="175" t="str">
        <f>IF(連結実質赤字比率に係る赤字・黒字の構成分析!C$34="",NA(),連結実質赤字比率に係る赤字・黒字の構成分析!C$34)</f>
        <v>工業用水道事業会計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11.02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13.45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16.149999999999999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19.05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23.66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4140</v>
      </c>
      <c r="E42" s="176"/>
      <c r="F42" s="176"/>
      <c r="G42" s="176">
        <f>'実質公債費比率（分子）の構造'!L$52</f>
        <v>4193</v>
      </c>
      <c r="H42" s="176"/>
      <c r="I42" s="176"/>
      <c r="J42" s="176">
        <f>'実質公債費比率（分子）の構造'!M$52</f>
        <v>4247</v>
      </c>
      <c r="K42" s="176"/>
      <c r="L42" s="176"/>
      <c r="M42" s="176">
        <f>'実質公債費比率（分子）の構造'!N$52</f>
        <v>4465</v>
      </c>
      <c r="N42" s="176"/>
      <c r="O42" s="176"/>
      <c r="P42" s="176">
        <f>'実質公債費比率（分子）の構造'!O$52</f>
        <v>4038</v>
      </c>
    </row>
    <row r="43" spans="1:16" x14ac:dyDescent="0.15">
      <c r="A43" s="176" t="s">
        <v>66</v>
      </c>
      <c r="B43" s="176">
        <f>'実質公債費比率（分子）の構造'!K$51</f>
        <v>1</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66</v>
      </c>
      <c r="C44" s="176"/>
      <c r="D44" s="176"/>
      <c r="E44" s="176">
        <f>'実質公債費比率（分子）の構造'!L$50</f>
        <v>66</v>
      </c>
      <c r="F44" s="176"/>
      <c r="G44" s="176"/>
      <c r="H44" s="176">
        <f>'実質公債費比率（分子）の構造'!M$50</f>
        <v>64</v>
      </c>
      <c r="I44" s="176"/>
      <c r="J44" s="176"/>
      <c r="K44" s="176">
        <f>'実質公債費比率（分子）の構造'!N$50</f>
        <v>27</v>
      </c>
      <c r="L44" s="176"/>
      <c r="M44" s="176"/>
      <c r="N44" s="176">
        <f>'実質公債費比率（分子）の構造'!O$50</f>
        <v>24</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995</v>
      </c>
      <c r="C46" s="176"/>
      <c r="D46" s="176"/>
      <c r="E46" s="176">
        <f>'実質公債費比率（分子）の構造'!L$48</f>
        <v>1001</v>
      </c>
      <c r="F46" s="176"/>
      <c r="G46" s="176"/>
      <c r="H46" s="176">
        <f>'実質公債費比率（分子）の構造'!M$48</f>
        <v>896</v>
      </c>
      <c r="I46" s="176"/>
      <c r="J46" s="176"/>
      <c r="K46" s="176">
        <f>'実質公債費比率（分子）の構造'!N$48</f>
        <v>921</v>
      </c>
      <c r="L46" s="176"/>
      <c r="M46" s="176"/>
      <c r="N46" s="176">
        <f>'実質公債費比率（分子）の構造'!O$48</f>
        <v>733</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4844</v>
      </c>
      <c r="C49" s="176"/>
      <c r="D49" s="176"/>
      <c r="E49" s="176">
        <f>'実質公債費比率（分子）の構造'!L$45</f>
        <v>4844</v>
      </c>
      <c r="F49" s="176"/>
      <c r="G49" s="176"/>
      <c r="H49" s="176">
        <f>'実質公債費比率（分子）の構造'!M$45</f>
        <v>5076</v>
      </c>
      <c r="I49" s="176"/>
      <c r="J49" s="176"/>
      <c r="K49" s="176">
        <f>'実質公債費比率（分子）の構造'!N$45</f>
        <v>5035</v>
      </c>
      <c r="L49" s="176"/>
      <c r="M49" s="176"/>
      <c r="N49" s="176">
        <f>'実質公債費比率（分子）の構造'!O$45</f>
        <v>5060</v>
      </c>
      <c r="O49" s="176"/>
      <c r="P49" s="176"/>
    </row>
    <row r="50" spans="1:16" x14ac:dyDescent="0.15">
      <c r="A50" s="176" t="s">
        <v>73</v>
      </c>
      <c r="B50" s="176" t="e">
        <f>NA()</f>
        <v>#N/A</v>
      </c>
      <c r="C50" s="176">
        <f>IF(ISNUMBER('実質公債費比率（分子）の構造'!K$53),'実質公債費比率（分子）の構造'!K$53,NA())</f>
        <v>1766</v>
      </c>
      <c r="D50" s="176" t="e">
        <f>NA()</f>
        <v>#N/A</v>
      </c>
      <c r="E50" s="176" t="e">
        <f>NA()</f>
        <v>#N/A</v>
      </c>
      <c r="F50" s="176">
        <f>IF(ISNUMBER('実質公債費比率（分子）の構造'!L$53),'実質公債費比率（分子）の構造'!L$53,NA())</f>
        <v>1718</v>
      </c>
      <c r="G50" s="176" t="e">
        <f>NA()</f>
        <v>#N/A</v>
      </c>
      <c r="H50" s="176" t="e">
        <f>NA()</f>
        <v>#N/A</v>
      </c>
      <c r="I50" s="176">
        <f>IF(ISNUMBER('実質公債費比率（分子）の構造'!M$53),'実質公債費比率（分子）の構造'!M$53,NA())</f>
        <v>1789</v>
      </c>
      <c r="J50" s="176" t="e">
        <f>NA()</f>
        <v>#N/A</v>
      </c>
      <c r="K50" s="176" t="e">
        <f>NA()</f>
        <v>#N/A</v>
      </c>
      <c r="L50" s="176">
        <f>IF(ISNUMBER('実質公債費比率（分子）の構造'!N$53),'実質公債費比率（分子）の構造'!N$53,NA())</f>
        <v>1518</v>
      </c>
      <c r="M50" s="176" t="e">
        <f>NA()</f>
        <v>#N/A</v>
      </c>
      <c r="N50" s="176" t="e">
        <f>NA()</f>
        <v>#N/A</v>
      </c>
      <c r="O50" s="176">
        <f>IF(ISNUMBER('実質公債費比率（分子）の構造'!O$53),'実質公債費比率（分子）の構造'!O$53,NA())</f>
        <v>1779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49595</v>
      </c>
      <c r="E56" s="175"/>
      <c r="F56" s="175"/>
      <c r="G56" s="175">
        <f>'将来負担比率（分子）の構造'!J$52</f>
        <v>51586</v>
      </c>
      <c r="H56" s="175"/>
      <c r="I56" s="175"/>
      <c r="J56" s="175">
        <f>'将来負担比率（分子）の構造'!K$52</f>
        <v>50001</v>
      </c>
      <c r="K56" s="175"/>
      <c r="L56" s="175"/>
      <c r="M56" s="175">
        <f>'将来負担比率（分子）の構造'!L$52</f>
        <v>46678</v>
      </c>
      <c r="N56" s="175"/>
      <c r="O56" s="175"/>
      <c r="P56" s="175">
        <f>'将来負担比率（分子）の構造'!M$52</f>
        <v>45428</v>
      </c>
    </row>
    <row r="57" spans="1:16" x14ac:dyDescent="0.15">
      <c r="A57" s="175" t="s">
        <v>44</v>
      </c>
      <c r="B57" s="175"/>
      <c r="C57" s="175"/>
      <c r="D57" s="175">
        <f>'将来負担比率（分子）の構造'!I$51</f>
        <v>420</v>
      </c>
      <c r="E57" s="175"/>
      <c r="F57" s="175"/>
      <c r="G57" s="175">
        <f>'将来負担比率（分子）の構造'!J$51</f>
        <v>311</v>
      </c>
      <c r="H57" s="175"/>
      <c r="I57" s="175"/>
      <c r="J57" s="175">
        <f>'将来負担比率（分子）の構造'!K$51</f>
        <v>260</v>
      </c>
      <c r="K57" s="175"/>
      <c r="L57" s="175"/>
      <c r="M57" s="175">
        <f>'将来負担比率（分子）の構造'!L$51</f>
        <v>228</v>
      </c>
      <c r="N57" s="175"/>
      <c r="O57" s="175"/>
      <c r="P57" s="175">
        <f>'将来負担比率（分子）の構造'!M$51</f>
        <v>196</v>
      </c>
    </row>
    <row r="58" spans="1:16" x14ac:dyDescent="0.15">
      <c r="A58" s="175" t="s">
        <v>43</v>
      </c>
      <c r="B58" s="175"/>
      <c r="C58" s="175"/>
      <c r="D58" s="175">
        <f>'将来負担比率（分子）の構造'!I$50</f>
        <v>8566</v>
      </c>
      <c r="E58" s="175"/>
      <c r="F58" s="175"/>
      <c r="G58" s="175">
        <f>'将来負担比率（分子）の構造'!J$50</f>
        <v>8580</v>
      </c>
      <c r="H58" s="175"/>
      <c r="I58" s="175"/>
      <c r="J58" s="175">
        <f>'将来負担比率（分子）の構造'!K$50</f>
        <v>9016</v>
      </c>
      <c r="K58" s="175"/>
      <c r="L58" s="175"/>
      <c r="M58" s="175">
        <f>'将来負担比率（分子）の構造'!L$50</f>
        <v>11477</v>
      </c>
      <c r="N58" s="175"/>
      <c r="O58" s="175"/>
      <c r="P58" s="175">
        <f>'将来負担比率（分子）の構造'!M$50</f>
        <v>13860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5512</v>
      </c>
      <c r="C62" s="175"/>
      <c r="D62" s="175"/>
      <c r="E62" s="175">
        <f>'将来負担比率（分子）の構造'!J$45</f>
        <v>5342</v>
      </c>
      <c r="F62" s="175"/>
      <c r="G62" s="175"/>
      <c r="H62" s="175">
        <f>'将来負担比率（分子）の構造'!K$45</f>
        <v>5746</v>
      </c>
      <c r="I62" s="175"/>
      <c r="J62" s="175"/>
      <c r="K62" s="175">
        <f>'将来負担比率（分子）の構造'!L$45</f>
        <v>5213</v>
      </c>
      <c r="L62" s="175"/>
      <c r="M62" s="175"/>
      <c r="N62" s="175">
        <f>'将来負担比率（分子）の構造'!M$45</f>
        <v>5306</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13573</v>
      </c>
      <c r="C64" s="175"/>
      <c r="D64" s="175"/>
      <c r="E64" s="175">
        <f>'将来負担比率（分子）の構造'!J$43</f>
        <v>13043</v>
      </c>
      <c r="F64" s="175"/>
      <c r="G64" s="175"/>
      <c r="H64" s="175">
        <f>'将来負担比率（分子）の構造'!K$43</f>
        <v>11983</v>
      </c>
      <c r="I64" s="175"/>
      <c r="J64" s="175"/>
      <c r="K64" s="175">
        <f>'将来負担比率（分子）の構造'!L$43</f>
        <v>11644</v>
      </c>
      <c r="L64" s="175"/>
      <c r="M64" s="175"/>
      <c r="N64" s="175">
        <f>'将来負担比率（分子）の構造'!M$43</f>
        <v>11013</v>
      </c>
      <c r="O64" s="175"/>
      <c r="P64" s="175"/>
    </row>
    <row r="65" spans="1:16" x14ac:dyDescent="0.15">
      <c r="A65" s="175" t="s">
        <v>34</v>
      </c>
      <c r="B65" s="175">
        <f>'将来負担比率（分子）の構造'!I$42</f>
        <v>203</v>
      </c>
      <c r="C65" s="175"/>
      <c r="D65" s="175"/>
      <c r="E65" s="175">
        <f>'将来負担比率（分子）の構造'!J$42</f>
        <v>139</v>
      </c>
      <c r="F65" s="175"/>
      <c r="G65" s="175"/>
      <c r="H65" s="175">
        <f>'将来負担比率（分子）の構造'!K$42</f>
        <v>76</v>
      </c>
      <c r="I65" s="175"/>
      <c r="J65" s="175"/>
      <c r="K65" s="175">
        <f>'将来負担比率（分子）の構造'!L$42</f>
        <v>24</v>
      </c>
      <c r="L65" s="175"/>
      <c r="M65" s="175"/>
      <c r="N65" s="175" t="str">
        <f>'将来負担比率（分子）の構造'!M$42</f>
        <v>-</v>
      </c>
      <c r="O65" s="175"/>
      <c r="P65" s="175"/>
    </row>
    <row r="66" spans="1:16" x14ac:dyDescent="0.15">
      <c r="A66" s="175" t="s">
        <v>33</v>
      </c>
      <c r="B66" s="175">
        <f>'将来負担比率（分子）の構造'!I$41</f>
        <v>59729</v>
      </c>
      <c r="C66" s="175"/>
      <c r="D66" s="175"/>
      <c r="E66" s="175">
        <f>'将来負担比率（分子）の構造'!J$41</f>
        <v>63113</v>
      </c>
      <c r="F66" s="175"/>
      <c r="G66" s="175"/>
      <c r="H66" s="175">
        <f>'将来負担比率（分子）の構造'!K$41</f>
        <v>60797</v>
      </c>
      <c r="I66" s="175"/>
      <c r="J66" s="175"/>
      <c r="K66" s="175">
        <f>'将来負担比率（分子）の構造'!L$41</f>
        <v>58557</v>
      </c>
      <c r="L66" s="175"/>
      <c r="M66" s="175"/>
      <c r="N66" s="175">
        <f>'将来負担比率（分子）の構造'!M$41</f>
        <v>55406</v>
      </c>
      <c r="O66" s="175"/>
      <c r="P66" s="175"/>
    </row>
    <row r="67" spans="1:16" x14ac:dyDescent="0.15">
      <c r="A67" s="175" t="s">
        <v>77</v>
      </c>
      <c r="B67" s="175" t="e">
        <f>NA()</f>
        <v>#N/A</v>
      </c>
      <c r="C67" s="175">
        <f>IF(ISNUMBER('将来負担比率（分子）の構造'!I$53), IF('将来負担比率（分子）の構造'!I$53 &lt; 0, 0, '将来負担比率（分子）の構造'!I$53), NA())</f>
        <v>20436</v>
      </c>
      <c r="D67" s="175" t="e">
        <f>NA()</f>
        <v>#N/A</v>
      </c>
      <c r="E67" s="175" t="e">
        <f>NA()</f>
        <v>#N/A</v>
      </c>
      <c r="F67" s="175">
        <f>IF(ISNUMBER('将来負担比率（分子）の構造'!J$53), IF('将来負担比率（分子）の構造'!J$53 &lt; 0, 0, '将来負担比率（分子）の構造'!J$53), NA())</f>
        <v>21160</v>
      </c>
      <c r="G67" s="175" t="e">
        <f>NA()</f>
        <v>#N/A</v>
      </c>
      <c r="H67" s="175" t="e">
        <f>NA()</f>
        <v>#N/A</v>
      </c>
      <c r="I67" s="175">
        <f>IF(ISNUMBER('将来負担比率（分子）の構造'!K$53), IF('将来負担比率（分子）の構造'!K$53 &lt; 0, 0, '将来負担比率（分子）の構造'!K$53), NA())</f>
        <v>19325</v>
      </c>
      <c r="J67" s="175" t="e">
        <f>NA()</f>
        <v>#N/A</v>
      </c>
      <c r="K67" s="175" t="e">
        <f>NA()</f>
        <v>#N/A</v>
      </c>
      <c r="L67" s="175">
        <f>IF(ISNUMBER('将来負担比率（分子）の構造'!L$53), IF('将来負担比率（分子）の構造'!L$53 &lt; 0, 0, '将来負担比率（分子）の構造'!L$53), NA())</f>
        <v>17053</v>
      </c>
      <c r="M67" s="175" t="e">
        <f>NA()</f>
        <v>#N/A</v>
      </c>
      <c r="N67" s="175" t="e">
        <f>NA()</f>
        <v>#N/A</v>
      </c>
      <c r="O67" s="175">
        <f>IF(ISNUMBER('将来負担比率（分子）の構造'!M$53), IF('将来負担比率（分子）の構造'!M$53 &lt; 0, 0, '将来負担比率（分子）の構造'!M$53), NA())</f>
        <v>12240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6324</v>
      </c>
      <c r="C72" s="179">
        <f>基金残高に係る経年分析!G55</f>
        <v>6324</v>
      </c>
      <c r="D72" s="179">
        <f>基金残高に係る経年分析!H55</f>
        <v>6324</v>
      </c>
    </row>
    <row r="73" spans="1:16" x14ac:dyDescent="0.15">
      <c r="A73" s="178" t="s">
        <v>80</v>
      </c>
      <c r="B73" s="179">
        <f>基金残高に係る経年分析!F56</f>
        <v>628</v>
      </c>
      <c r="C73" s="179">
        <f>基金残高に係る経年分析!G56</f>
        <v>1128</v>
      </c>
      <c r="D73" s="179">
        <f>基金残高に係る経年分析!H56</f>
        <v>2028</v>
      </c>
    </row>
    <row r="74" spans="1:16" x14ac:dyDescent="0.15">
      <c r="A74" s="178" t="s">
        <v>81</v>
      </c>
      <c r="B74" s="179">
        <f>基金残高に係る経年分析!F57</f>
        <v>4457</v>
      </c>
      <c r="C74" s="179">
        <f>基金残高に係る経年分析!G57</f>
        <v>6295</v>
      </c>
      <c r="D74" s="179">
        <f>基金残高に係る経年分析!H57</f>
        <v>7711</v>
      </c>
    </row>
  </sheetData>
  <sheetProtection algorithmName="SHA-512" hashValue="SJuPmsj/7DofYxpJEUxg7PBwsKsRejyeB9KzDUXrTRWzVA1l+HNE/SXR7/WlMz7/FMPxOOlQspy2pz2elncauQ==" saltValue="sw1tMYYGJ7l3Ks7lYuUqK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15851820</v>
      </c>
      <c r="S5" s="613"/>
      <c r="T5" s="613"/>
      <c r="U5" s="613"/>
      <c r="V5" s="613"/>
      <c r="W5" s="613"/>
      <c r="X5" s="613"/>
      <c r="Y5" s="614"/>
      <c r="Z5" s="615">
        <v>35</v>
      </c>
      <c r="AA5" s="615"/>
      <c r="AB5" s="615"/>
      <c r="AC5" s="615"/>
      <c r="AD5" s="616">
        <v>15851820</v>
      </c>
      <c r="AE5" s="616"/>
      <c r="AF5" s="616"/>
      <c r="AG5" s="616"/>
      <c r="AH5" s="616"/>
      <c r="AI5" s="616"/>
      <c r="AJ5" s="616"/>
      <c r="AK5" s="616"/>
      <c r="AL5" s="617">
        <v>64.900000000000006</v>
      </c>
      <c r="AM5" s="618"/>
      <c r="AN5" s="618"/>
      <c r="AO5" s="619"/>
      <c r="AP5" s="609" t="s">
        <v>230</v>
      </c>
      <c r="AQ5" s="610"/>
      <c r="AR5" s="610"/>
      <c r="AS5" s="610"/>
      <c r="AT5" s="610"/>
      <c r="AU5" s="610"/>
      <c r="AV5" s="610"/>
      <c r="AW5" s="610"/>
      <c r="AX5" s="610"/>
      <c r="AY5" s="610"/>
      <c r="AZ5" s="610"/>
      <c r="BA5" s="610"/>
      <c r="BB5" s="610"/>
      <c r="BC5" s="610"/>
      <c r="BD5" s="610"/>
      <c r="BE5" s="610"/>
      <c r="BF5" s="611"/>
      <c r="BG5" s="623">
        <v>15847518</v>
      </c>
      <c r="BH5" s="624"/>
      <c r="BI5" s="624"/>
      <c r="BJ5" s="624"/>
      <c r="BK5" s="624"/>
      <c r="BL5" s="624"/>
      <c r="BM5" s="624"/>
      <c r="BN5" s="625"/>
      <c r="BO5" s="626">
        <v>100</v>
      </c>
      <c r="BP5" s="626"/>
      <c r="BQ5" s="626"/>
      <c r="BR5" s="626"/>
      <c r="BS5" s="627">
        <v>287836</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414142</v>
      </c>
      <c r="S6" s="624"/>
      <c r="T6" s="624"/>
      <c r="U6" s="624"/>
      <c r="V6" s="624"/>
      <c r="W6" s="624"/>
      <c r="X6" s="624"/>
      <c r="Y6" s="625"/>
      <c r="Z6" s="626">
        <v>0.9</v>
      </c>
      <c r="AA6" s="626"/>
      <c r="AB6" s="626"/>
      <c r="AC6" s="626"/>
      <c r="AD6" s="627">
        <v>414142</v>
      </c>
      <c r="AE6" s="627"/>
      <c r="AF6" s="627"/>
      <c r="AG6" s="627"/>
      <c r="AH6" s="627"/>
      <c r="AI6" s="627"/>
      <c r="AJ6" s="627"/>
      <c r="AK6" s="627"/>
      <c r="AL6" s="628">
        <v>1.7</v>
      </c>
      <c r="AM6" s="629"/>
      <c r="AN6" s="629"/>
      <c r="AO6" s="630"/>
      <c r="AP6" s="620" t="s">
        <v>235</v>
      </c>
      <c r="AQ6" s="621"/>
      <c r="AR6" s="621"/>
      <c r="AS6" s="621"/>
      <c r="AT6" s="621"/>
      <c r="AU6" s="621"/>
      <c r="AV6" s="621"/>
      <c r="AW6" s="621"/>
      <c r="AX6" s="621"/>
      <c r="AY6" s="621"/>
      <c r="AZ6" s="621"/>
      <c r="BA6" s="621"/>
      <c r="BB6" s="621"/>
      <c r="BC6" s="621"/>
      <c r="BD6" s="621"/>
      <c r="BE6" s="621"/>
      <c r="BF6" s="622"/>
      <c r="BG6" s="623">
        <v>15847518</v>
      </c>
      <c r="BH6" s="624"/>
      <c r="BI6" s="624"/>
      <c r="BJ6" s="624"/>
      <c r="BK6" s="624"/>
      <c r="BL6" s="624"/>
      <c r="BM6" s="624"/>
      <c r="BN6" s="625"/>
      <c r="BO6" s="626">
        <v>100</v>
      </c>
      <c r="BP6" s="626"/>
      <c r="BQ6" s="626"/>
      <c r="BR6" s="626"/>
      <c r="BS6" s="627">
        <v>287836</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231301</v>
      </c>
      <c r="CS6" s="624"/>
      <c r="CT6" s="624"/>
      <c r="CU6" s="624"/>
      <c r="CV6" s="624"/>
      <c r="CW6" s="624"/>
      <c r="CX6" s="624"/>
      <c r="CY6" s="625"/>
      <c r="CZ6" s="617">
        <v>0.6</v>
      </c>
      <c r="DA6" s="618"/>
      <c r="DB6" s="618"/>
      <c r="DC6" s="634"/>
      <c r="DD6" s="632" t="s">
        <v>237</v>
      </c>
      <c r="DE6" s="624"/>
      <c r="DF6" s="624"/>
      <c r="DG6" s="624"/>
      <c r="DH6" s="624"/>
      <c r="DI6" s="624"/>
      <c r="DJ6" s="624"/>
      <c r="DK6" s="624"/>
      <c r="DL6" s="624"/>
      <c r="DM6" s="624"/>
      <c r="DN6" s="624"/>
      <c r="DO6" s="624"/>
      <c r="DP6" s="625"/>
      <c r="DQ6" s="632">
        <v>231301</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10190</v>
      </c>
      <c r="S7" s="624"/>
      <c r="T7" s="624"/>
      <c r="U7" s="624"/>
      <c r="V7" s="624"/>
      <c r="W7" s="624"/>
      <c r="X7" s="624"/>
      <c r="Y7" s="625"/>
      <c r="Z7" s="626">
        <v>0</v>
      </c>
      <c r="AA7" s="626"/>
      <c r="AB7" s="626"/>
      <c r="AC7" s="626"/>
      <c r="AD7" s="627">
        <v>10190</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5574174</v>
      </c>
      <c r="BH7" s="624"/>
      <c r="BI7" s="624"/>
      <c r="BJ7" s="624"/>
      <c r="BK7" s="624"/>
      <c r="BL7" s="624"/>
      <c r="BM7" s="624"/>
      <c r="BN7" s="625"/>
      <c r="BO7" s="626">
        <v>35.200000000000003</v>
      </c>
      <c r="BP7" s="626"/>
      <c r="BQ7" s="626"/>
      <c r="BR7" s="626"/>
      <c r="BS7" s="627">
        <v>287836</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6480677</v>
      </c>
      <c r="CS7" s="624"/>
      <c r="CT7" s="624"/>
      <c r="CU7" s="624"/>
      <c r="CV7" s="624"/>
      <c r="CW7" s="624"/>
      <c r="CX7" s="624"/>
      <c r="CY7" s="625"/>
      <c r="CZ7" s="626">
        <v>15.5</v>
      </c>
      <c r="DA7" s="626"/>
      <c r="DB7" s="626"/>
      <c r="DC7" s="626"/>
      <c r="DD7" s="632">
        <v>1058046</v>
      </c>
      <c r="DE7" s="624"/>
      <c r="DF7" s="624"/>
      <c r="DG7" s="624"/>
      <c r="DH7" s="624"/>
      <c r="DI7" s="624"/>
      <c r="DJ7" s="624"/>
      <c r="DK7" s="624"/>
      <c r="DL7" s="624"/>
      <c r="DM7" s="624"/>
      <c r="DN7" s="624"/>
      <c r="DO7" s="624"/>
      <c r="DP7" s="625"/>
      <c r="DQ7" s="632">
        <v>4485401</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61073</v>
      </c>
      <c r="S8" s="624"/>
      <c r="T8" s="624"/>
      <c r="U8" s="624"/>
      <c r="V8" s="624"/>
      <c r="W8" s="624"/>
      <c r="X8" s="624"/>
      <c r="Y8" s="625"/>
      <c r="Z8" s="626">
        <v>0.1</v>
      </c>
      <c r="AA8" s="626"/>
      <c r="AB8" s="626"/>
      <c r="AC8" s="626"/>
      <c r="AD8" s="627">
        <v>61073</v>
      </c>
      <c r="AE8" s="627"/>
      <c r="AF8" s="627"/>
      <c r="AG8" s="627"/>
      <c r="AH8" s="627"/>
      <c r="AI8" s="627"/>
      <c r="AJ8" s="627"/>
      <c r="AK8" s="627"/>
      <c r="AL8" s="628">
        <v>0.2</v>
      </c>
      <c r="AM8" s="629"/>
      <c r="AN8" s="629"/>
      <c r="AO8" s="630"/>
      <c r="AP8" s="620" t="s">
        <v>242</v>
      </c>
      <c r="AQ8" s="621"/>
      <c r="AR8" s="621"/>
      <c r="AS8" s="621"/>
      <c r="AT8" s="621"/>
      <c r="AU8" s="621"/>
      <c r="AV8" s="621"/>
      <c r="AW8" s="621"/>
      <c r="AX8" s="621"/>
      <c r="AY8" s="621"/>
      <c r="AZ8" s="621"/>
      <c r="BA8" s="621"/>
      <c r="BB8" s="621"/>
      <c r="BC8" s="621"/>
      <c r="BD8" s="621"/>
      <c r="BE8" s="621"/>
      <c r="BF8" s="622"/>
      <c r="BG8" s="623">
        <v>153149</v>
      </c>
      <c r="BH8" s="624"/>
      <c r="BI8" s="624"/>
      <c r="BJ8" s="624"/>
      <c r="BK8" s="624"/>
      <c r="BL8" s="624"/>
      <c r="BM8" s="624"/>
      <c r="BN8" s="625"/>
      <c r="BO8" s="626">
        <v>1</v>
      </c>
      <c r="BP8" s="626"/>
      <c r="BQ8" s="626"/>
      <c r="BR8" s="626"/>
      <c r="BS8" s="627" t="s">
        <v>131</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15334961</v>
      </c>
      <c r="CS8" s="624"/>
      <c r="CT8" s="624"/>
      <c r="CU8" s="624"/>
      <c r="CV8" s="624"/>
      <c r="CW8" s="624"/>
      <c r="CX8" s="624"/>
      <c r="CY8" s="625"/>
      <c r="CZ8" s="626">
        <v>36.700000000000003</v>
      </c>
      <c r="DA8" s="626"/>
      <c r="DB8" s="626"/>
      <c r="DC8" s="626"/>
      <c r="DD8" s="632">
        <v>178302</v>
      </c>
      <c r="DE8" s="624"/>
      <c r="DF8" s="624"/>
      <c r="DG8" s="624"/>
      <c r="DH8" s="624"/>
      <c r="DI8" s="624"/>
      <c r="DJ8" s="624"/>
      <c r="DK8" s="624"/>
      <c r="DL8" s="624"/>
      <c r="DM8" s="624"/>
      <c r="DN8" s="624"/>
      <c r="DO8" s="624"/>
      <c r="DP8" s="625"/>
      <c r="DQ8" s="632">
        <v>8029896</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50206</v>
      </c>
      <c r="S9" s="624"/>
      <c r="T9" s="624"/>
      <c r="U9" s="624"/>
      <c r="V9" s="624"/>
      <c r="W9" s="624"/>
      <c r="X9" s="624"/>
      <c r="Y9" s="625"/>
      <c r="Z9" s="626">
        <v>0.1</v>
      </c>
      <c r="AA9" s="626"/>
      <c r="AB9" s="626"/>
      <c r="AC9" s="626"/>
      <c r="AD9" s="627">
        <v>50206</v>
      </c>
      <c r="AE9" s="627"/>
      <c r="AF9" s="627"/>
      <c r="AG9" s="627"/>
      <c r="AH9" s="627"/>
      <c r="AI9" s="627"/>
      <c r="AJ9" s="627"/>
      <c r="AK9" s="627"/>
      <c r="AL9" s="628">
        <v>0.2</v>
      </c>
      <c r="AM9" s="629"/>
      <c r="AN9" s="629"/>
      <c r="AO9" s="630"/>
      <c r="AP9" s="620" t="s">
        <v>245</v>
      </c>
      <c r="AQ9" s="621"/>
      <c r="AR9" s="621"/>
      <c r="AS9" s="621"/>
      <c r="AT9" s="621"/>
      <c r="AU9" s="621"/>
      <c r="AV9" s="621"/>
      <c r="AW9" s="621"/>
      <c r="AX9" s="621"/>
      <c r="AY9" s="621"/>
      <c r="AZ9" s="621"/>
      <c r="BA9" s="621"/>
      <c r="BB9" s="621"/>
      <c r="BC9" s="621"/>
      <c r="BD9" s="621"/>
      <c r="BE9" s="621"/>
      <c r="BF9" s="622"/>
      <c r="BG9" s="623">
        <v>4140761</v>
      </c>
      <c r="BH9" s="624"/>
      <c r="BI9" s="624"/>
      <c r="BJ9" s="624"/>
      <c r="BK9" s="624"/>
      <c r="BL9" s="624"/>
      <c r="BM9" s="624"/>
      <c r="BN9" s="625"/>
      <c r="BO9" s="626">
        <v>26.1</v>
      </c>
      <c r="BP9" s="626"/>
      <c r="BQ9" s="626"/>
      <c r="BR9" s="626"/>
      <c r="BS9" s="627" t="s">
        <v>186</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3984374</v>
      </c>
      <c r="CS9" s="624"/>
      <c r="CT9" s="624"/>
      <c r="CU9" s="624"/>
      <c r="CV9" s="624"/>
      <c r="CW9" s="624"/>
      <c r="CX9" s="624"/>
      <c r="CY9" s="625"/>
      <c r="CZ9" s="626">
        <v>9.5</v>
      </c>
      <c r="DA9" s="626"/>
      <c r="DB9" s="626"/>
      <c r="DC9" s="626"/>
      <c r="DD9" s="632">
        <v>392521</v>
      </c>
      <c r="DE9" s="624"/>
      <c r="DF9" s="624"/>
      <c r="DG9" s="624"/>
      <c r="DH9" s="624"/>
      <c r="DI9" s="624"/>
      <c r="DJ9" s="624"/>
      <c r="DK9" s="624"/>
      <c r="DL9" s="624"/>
      <c r="DM9" s="624"/>
      <c r="DN9" s="624"/>
      <c r="DO9" s="624"/>
      <c r="DP9" s="625"/>
      <c r="DQ9" s="632">
        <v>3015041</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186</v>
      </c>
      <c r="S10" s="624"/>
      <c r="T10" s="624"/>
      <c r="U10" s="624"/>
      <c r="V10" s="624"/>
      <c r="W10" s="624"/>
      <c r="X10" s="624"/>
      <c r="Y10" s="625"/>
      <c r="Z10" s="626" t="s">
        <v>237</v>
      </c>
      <c r="AA10" s="626"/>
      <c r="AB10" s="626"/>
      <c r="AC10" s="626"/>
      <c r="AD10" s="627" t="s">
        <v>186</v>
      </c>
      <c r="AE10" s="627"/>
      <c r="AF10" s="627"/>
      <c r="AG10" s="627"/>
      <c r="AH10" s="627"/>
      <c r="AI10" s="627"/>
      <c r="AJ10" s="627"/>
      <c r="AK10" s="627"/>
      <c r="AL10" s="628" t="s">
        <v>186</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251874</v>
      </c>
      <c r="BH10" s="624"/>
      <c r="BI10" s="624"/>
      <c r="BJ10" s="624"/>
      <c r="BK10" s="624"/>
      <c r="BL10" s="624"/>
      <c r="BM10" s="624"/>
      <c r="BN10" s="625"/>
      <c r="BO10" s="626">
        <v>1.6</v>
      </c>
      <c r="BP10" s="626"/>
      <c r="BQ10" s="626"/>
      <c r="BR10" s="626"/>
      <c r="BS10" s="627" t="s">
        <v>131</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54702</v>
      </c>
      <c r="CS10" s="624"/>
      <c r="CT10" s="624"/>
      <c r="CU10" s="624"/>
      <c r="CV10" s="624"/>
      <c r="CW10" s="624"/>
      <c r="CX10" s="624"/>
      <c r="CY10" s="625"/>
      <c r="CZ10" s="626">
        <v>0.1</v>
      </c>
      <c r="DA10" s="626"/>
      <c r="DB10" s="626"/>
      <c r="DC10" s="626"/>
      <c r="DD10" s="632" t="s">
        <v>186</v>
      </c>
      <c r="DE10" s="624"/>
      <c r="DF10" s="624"/>
      <c r="DG10" s="624"/>
      <c r="DH10" s="624"/>
      <c r="DI10" s="624"/>
      <c r="DJ10" s="624"/>
      <c r="DK10" s="624"/>
      <c r="DL10" s="624"/>
      <c r="DM10" s="624"/>
      <c r="DN10" s="624"/>
      <c r="DO10" s="624"/>
      <c r="DP10" s="625"/>
      <c r="DQ10" s="632">
        <v>9690</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2123941</v>
      </c>
      <c r="S11" s="624"/>
      <c r="T11" s="624"/>
      <c r="U11" s="624"/>
      <c r="V11" s="624"/>
      <c r="W11" s="624"/>
      <c r="X11" s="624"/>
      <c r="Y11" s="625"/>
      <c r="Z11" s="628">
        <v>4.7</v>
      </c>
      <c r="AA11" s="629"/>
      <c r="AB11" s="629"/>
      <c r="AC11" s="635"/>
      <c r="AD11" s="632">
        <v>2123941</v>
      </c>
      <c r="AE11" s="624"/>
      <c r="AF11" s="624"/>
      <c r="AG11" s="624"/>
      <c r="AH11" s="624"/>
      <c r="AI11" s="624"/>
      <c r="AJ11" s="624"/>
      <c r="AK11" s="625"/>
      <c r="AL11" s="628">
        <v>8.6999999999999993</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1028390</v>
      </c>
      <c r="BH11" s="624"/>
      <c r="BI11" s="624"/>
      <c r="BJ11" s="624"/>
      <c r="BK11" s="624"/>
      <c r="BL11" s="624"/>
      <c r="BM11" s="624"/>
      <c r="BN11" s="625"/>
      <c r="BO11" s="626">
        <v>6.5</v>
      </c>
      <c r="BP11" s="626"/>
      <c r="BQ11" s="626"/>
      <c r="BR11" s="626"/>
      <c r="BS11" s="627">
        <v>287836</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796941</v>
      </c>
      <c r="CS11" s="624"/>
      <c r="CT11" s="624"/>
      <c r="CU11" s="624"/>
      <c r="CV11" s="624"/>
      <c r="CW11" s="624"/>
      <c r="CX11" s="624"/>
      <c r="CY11" s="625"/>
      <c r="CZ11" s="626">
        <v>1.9</v>
      </c>
      <c r="DA11" s="626"/>
      <c r="DB11" s="626"/>
      <c r="DC11" s="626"/>
      <c r="DD11" s="632">
        <v>304479</v>
      </c>
      <c r="DE11" s="624"/>
      <c r="DF11" s="624"/>
      <c r="DG11" s="624"/>
      <c r="DH11" s="624"/>
      <c r="DI11" s="624"/>
      <c r="DJ11" s="624"/>
      <c r="DK11" s="624"/>
      <c r="DL11" s="624"/>
      <c r="DM11" s="624"/>
      <c r="DN11" s="624"/>
      <c r="DO11" s="624"/>
      <c r="DP11" s="625"/>
      <c r="DQ11" s="632">
        <v>610745</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v>13176</v>
      </c>
      <c r="S12" s="624"/>
      <c r="T12" s="624"/>
      <c r="U12" s="624"/>
      <c r="V12" s="624"/>
      <c r="W12" s="624"/>
      <c r="X12" s="624"/>
      <c r="Y12" s="625"/>
      <c r="Z12" s="626">
        <v>0</v>
      </c>
      <c r="AA12" s="626"/>
      <c r="AB12" s="626"/>
      <c r="AC12" s="626"/>
      <c r="AD12" s="627">
        <v>13176</v>
      </c>
      <c r="AE12" s="627"/>
      <c r="AF12" s="627"/>
      <c r="AG12" s="627"/>
      <c r="AH12" s="627"/>
      <c r="AI12" s="627"/>
      <c r="AJ12" s="627"/>
      <c r="AK12" s="627"/>
      <c r="AL12" s="628">
        <v>0.1</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9287789</v>
      </c>
      <c r="BH12" s="624"/>
      <c r="BI12" s="624"/>
      <c r="BJ12" s="624"/>
      <c r="BK12" s="624"/>
      <c r="BL12" s="624"/>
      <c r="BM12" s="624"/>
      <c r="BN12" s="625"/>
      <c r="BO12" s="626">
        <v>58.6</v>
      </c>
      <c r="BP12" s="626"/>
      <c r="BQ12" s="626"/>
      <c r="BR12" s="626"/>
      <c r="BS12" s="627" t="s">
        <v>237</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1466849</v>
      </c>
      <c r="CS12" s="624"/>
      <c r="CT12" s="624"/>
      <c r="CU12" s="624"/>
      <c r="CV12" s="624"/>
      <c r="CW12" s="624"/>
      <c r="CX12" s="624"/>
      <c r="CY12" s="625"/>
      <c r="CZ12" s="626">
        <v>3.5</v>
      </c>
      <c r="DA12" s="626"/>
      <c r="DB12" s="626"/>
      <c r="DC12" s="626"/>
      <c r="DD12" s="632">
        <v>49536</v>
      </c>
      <c r="DE12" s="624"/>
      <c r="DF12" s="624"/>
      <c r="DG12" s="624"/>
      <c r="DH12" s="624"/>
      <c r="DI12" s="624"/>
      <c r="DJ12" s="624"/>
      <c r="DK12" s="624"/>
      <c r="DL12" s="624"/>
      <c r="DM12" s="624"/>
      <c r="DN12" s="624"/>
      <c r="DO12" s="624"/>
      <c r="DP12" s="625"/>
      <c r="DQ12" s="632">
        <v>586732</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186</v>
      </c>
      <c r="S13" s="624"/>
      <c r="T13" s="624"/>
      <c r="U13" s="624"/>
      <c r="V13" s="624"/>
      <c r="W13" s="624"/>
      <c r="X13" s="624"/>
      <c r="Y13" s="625"/>
      <c r="Z13" s="626" t="s">
        <v>186</v>
      </c>
      <c r="AA13" s="626"/>
      <c r="AB13" s="626"/>
      <c r="AC13" s="626"/>
      <c r="AD13" s="627" t="s">
        <v>186</v>
      </c>
      <c r="AE13" s="627"/>
      <c r="AF13" s="627"/>
      <c r="AG13" s="627"/>
      <c r="AH13" s="627"/>
      <c r="AI13" s="627"/>
      <c r="AJ13" s="627"/>
      <c r="AK13" s="627"/>
      <c r="AL13" s="628" t="s">
        <v>237</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9211358</v>
      </c>
      <c r="BH13" s="624"/>
      <c r="BI13" s="624"/>
      <c r="BJ13" s="624"/>
      <c r="BK13" s="624"/>
      <c r="BL13" s="624"/>
      <c r="BM13" s="624"/>
      <c r="BN13" s="625"/>
      <c r="BO13" s="626">
        <v>58.1</v>
      </c>
      <c r="BP13" s="626"/>
      <c r="BQ13" s="626"/>
      <c r="BR13" s="626"/>
      <c r="BS13" s="627" t="s">
        <v>186</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2994649</v>
      </c>
      <c r="CS13" s="624"/>
      <c r="CT13" s="624"/>
      <c r="CU13" s="624"/>
      <c r="CV13" s="624"/>
      <c r="CW13" s="624"/>
      <c r="CX13" s="624"/>
      <c r="CY13" s="625"/>
      <c r="CZ13" s="626">
        <v>7.2</v>
      </c>
      <c r="DA13" s="626"/>
      <c r="DB13" s="626"/>
      <c r="DC13" s="626"/>
      <c r="DD13" s="632">
        <v>1445973</v>
      </c>
      <c r="DE13" s="624"/>
      <c r="DF13" s="624"/>
      <c r="DG13" s="624"/>
      <c r="DH13" s="624"/>
      <c r="DI13" s="624"/>
      <c r="DJ13" s="624"/>
      <c r="DK13" s="624"/>
      <c r="DL13" s="624"/>
      <c r="DM13" s="624"/>
      <c r="DN13" s="624"/>
      <c r="DO13" s="624"/>
      <c r="DP13" s="625"/>
      <c r="DQ13" s="632">
        <v>2040997</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t="s">
        <v>237</v>
      </c>
      <c r="S14" s="624"/>
      <c r="T14" s="624"/>
      <c r="U14" s="624"/>
      <c r="V14" s="624"/>
      <c r="W14" s="624"/>
      <c r="X14" s="624"/>
      <c r="Y14" s="625"/>
      <c r="Z14" s="626" t="s">
        <v>237</v>
      </c>
      <c r="AA14" s="626"/>
      <c r="AB14" s="626"/>
      <c r="AC14" s="626"/>
      <c r="AD14" s="627" t="s">
        <v>237</v>
      </c>
      <c r="AE14" s="627"/>
      <c r="AF14" s="627"/>
      <c r="AG14" s="627"/>
      <c r="AH14" s="627"/>
      <c r="AI14" s="627"/>
      <c r="AJ14" s="627"/>
      <c r="AK14" s="627"/>
      <c r="AL14" s="628" t="s">
        <v>131</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360719</v>
      </c>
      <c r="BH14" s="624"/>
      <c r="BI14" s="624"/>
      <c r="BJ14" s="624"/>
      <c r="BK14" s="624"/>
      <c r="BL14" s="624"/>
      <c r="BM14" s="624"/>
      <c r="BN14" s="625"/>
      <c r="BO14" s="626">
        <v>2.2999999999999998</v>
      </c>
      <c r="BP14" s="626"/>
      <c r="BQ14" s="626"/>
      <c r="BR14" s="626"/>
      <c r="BS14" s="627" t="s">
        <v>237</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1302507</v>
      </c>
      <c r="CS14" s="624"/>
      <c r="CT14" s="624"/>
      <c r="CU14" s="624"/>
      <c r="CV14" s="624"/>
      <c r="CW14" s="624"/>
      <c r="CX14" s="624"/>
      <c r="CY14" s="625"/>
      <c r="CZ14" s="626">
        <v>3.1</v>
      </c>
      <c r="DA14" s="626"/>
      <c r="DB14" s="626"/>
      <c r="DC14" s="626"/>
      <c r="DD14" s="632">
        <v>90873</v>
      </c>
      <c r="DE14" s="624"/>
      <c r="DF14" s="624"/>
      <c r="DG14" s="624"/>
      <c r="DH14" s="624"/>
      <c r="DI14" s="624"/>
      <c r="DJ14" s="624"/>
      <c r="DK14" s="624"/>
      <c r="DL14" s="624"/>
      <c r="DM14" s="624"/>
      <c r="DN14" s="624"/>
      <c r="DO14" s="624"/>
      <c r="DP14" s="625"/>
      <c r="DQ14" s="632">
        <v>1239738</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237</v>
      </c>
      <c r="S15" s="624"/>
      <c r="T15" s="624"/>
      <c r="U15" s="624"/>
      <c r="V15" s="624"/>
      <c r="W15" s="624"/>
      <c r="X15" s="624"/>
      <c r="Y15" s="625"/>
      <c r="Z15" s="626" t="s">
        <v>186</v>
      </c>
      <c r="AA15" s="626"/>
      <c r="AB15" s="626"/>
      <c r="AC15" s="626"/>
      <c r="AD15" s="627" t="s">
        <v>237</v>
      </c>
      <c r="AE15" s="627"/>
      <c r="AF15" s="627"/>
      <c r="AG15" s="627"/>
      <c r="AH15" s="627"/>
      <c r="AI15" s="627"/>
      <c r="AJ15" s="627"/>
      <c r="AK15" s="627"/>
      <c r="AL15" s="628" t="s">
        <v>186</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624836</v>
      </c>
      <c r="BH15" s="624"/>
      <c r="BI15" s="624"/>
      <c r="BJ15" s="624"/>
      <c r="BK15" s="624"/>
      <c r="BL15" s="624"/>
      <c r="BM15" s="624"/>
      <c r="BN15" s="625"/>
      <c r="BO15" s="626">
        <v>3.9</v>
      </c>
      <c r="BP15" s="626"/>
      <c r="BQ15" s="626"/>
      <c r="BR15" s="626"/>
      <c r="BS15" s="627" t="s">
        <v>186</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3838309</v>
      </c>
      <c r="CS15" s="624"/>
      <c r="CT15" s="624"/>
      <c r="CU15" s="624"/>
      <c r="CV15" s="624"/>
      <c r="CW15" s="624"/>
      <c r="CX15" s="624"/>
      <c r="CY15" s="625"/>
      <c r="CZ15" s="626">
        <v>9.1999999999999993</v>
      </c>
      <c r="DA15" s="626"/>
      <c r="DB15" s="626"/>
      <c r="DC15" s="626"/>
      <c r="DD15" s="632">
        <v>532251</v>
      </c>
      <c r="DE15" s="624"/>
      <c r="DF15" s="624"/>
      <c r="DG15" s="624"/>
      <c r="DH15" s="624"/>
      <c r="DI15" s="624"/>
      <c r="DJ15" s="624"/>
      <c r="DK15" s="624"/>
      <c r="DL15" s="624"/>
      <c r="DM15" s="624"/>
      <c r="DN15" s="624"/>
      <c r="DO15" s="624"/>
      <c r="DP15" s="625"/>
      <c r="DQ15" s="632">
        <v>3286524</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26971</v>
      </c>
      <c r="S16" s="624"/>
      <c r="T16" s="624"/>
      <c r="U16" s="624"/>
      <c r="V16" s="624"/>
      <c r="W16" s="624"/>
      <c r="X16" s="624"/>
      <c r="Y16" s="625"/>
      <c r="Z16" s="626">
        <v>0.1</v>
      </c>
      <c r="AA16" s="626"/>
      <c r="AB16" s="626"/>
      <c r="AC16" s="626"/>
      <c r="AD16" s="627">
        <v>26971</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186</v>
      </c>
      <c r="BH16" s="624"/>
      <c r="BI16" s="624"/>
      <c r="BJ16" s="624"/>
      <c r="BK16" s="624"/>
      <c r="BL16" s="624"/>
      <c r="BM16" s="624"/>
      <c r="BN16" s="625"/>
      <c r="BO16" s="626" t="s">
        <v>186</v>
      </c>
      <c r="BP16" s="626"/>
      <c r="BQ16" s="626"/>
      <c r="BR16" s="626"/>
      <c r="BS16" s="627" t="s">
        <v>186</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223521</v>
      </c>
      <c r="CS16" s="624"/>
      <c r="CT16" s="624"/>
      <c r="CU16" s="624"/>
      <c r="CV16" s="624"/>
      <c r="CW16" s="624"/>
      <c r="CX16" s="624"/>
      <c r="CY16" s="625"/>
      <c r="CZ16" s="626">
        <v>0.5</v>
      </c>
      <c r="DA16" s="626"/>
      <c r="DB16" s="626"/>
      <c r="DC16" s="626"/>
      <c r="DD16" s="632" t="s">
        <v>186</v>
      </c>
      <c r="DE16" s="624"/>
      <c r="DF16" s="624"/>
      <c r="DG16" s="624"/>
      <c r="DH16" s="624"/>
      <c r="DI16" s="624"/>
      <c r="DJ16" s="624"/>
      <c r="DK16" s="624"/>
      <c r="DL16" s="624"/>
      <c r="DM16" s="624"/>
      <c r="DN16" s="624"/>
      <c r="DO16" s="624"/>
      <c r="DP16" s="625"/>
      <c r="DQ16" s="632">
        <v>23243</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259715</v>
      </c>
      <c r="S17" s="624"/>
      <c r="T17" s="624"/>
      <c r="U17" s="624"/>
      <c r="V17" s="624"/>
      <c r="W17" s="624"/>
      <c r="X17" s="624"/>
      <c r="Y17" s="625"/>
      <c r="Z17" s="626">
        <v>0.6</v>
      </c>
      <c r="AA17" s="626"/>
      <c r="AB17" s="626"/>
      <c r="AC17" s="626"/>
      <c r="AD17" s="627">
        <v>259715</v>
      </c>
      <c r="AE17" s="627"/>
      <c r="AF17" s="627"/>
      <c r="AG17" s="627"/>
      <c r="AH17" s="627"/>
      <c r="AI17" s="627"/>
      <c r="AJ17" s="627"/>
      <c r="AK17" s="627"/>
      <c r="AL17" s="628">
        <v>1.1000000000000001</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131</v>
      </c>
      <c r="BP17" s="626"/>
      <c r="BQ17" s="626"/>
      <c r="BR17" s="626"/>
      <c r="BS17" s="627" t="s">
        <v>237</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5059935</v>
      </c>
      <c r="CS17" s="624"/>
      <c r="CT17" s="624"/>
      <c r="CU17" s="624"/>
      <c r="CV17" s="624"/>
      <c r="CW17" s="624"/>
      <c r="CX17" s="624"/>
      <c r="CY17" s="625"/>
      <c r="CZ17" s="626">
        <v>12.1</v>
      </c>
      <c r="DA17" s="626"/>
      <c r="DB17" s="626"/>
      <c r="DC17" s="626"/>
      <c r="DD17" s="632" t="s">
        <v>186</v>
      </c>
      <c r="DE17" s="624"/>
      <c r="DF17" s="624"/>
      <c r="DG17" s="624"/>
      <c r="DH17" s="624"/>
      <c r="DI17" s="624"/>
      <c r="DJ17" s="624"/>
      <c r="DK17" s="624"/>
      <c r="DL17" s="624"/>
      <c r="DM17" s="624"/>
      <c r="DN17" s="624"/>
      <c r="DO17" s="624"/>
      <c r="DP17" s="625"/>
      <c r="DQ17" s="632">
        <v>5013235</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100302</v>
      </c>
      <c r="S18" s="624"/>
      <c r="T18" s="624"/>
      <c r="U18" s="624"/>
      <c r="V18" s="624"/>
      <c r="W18" s="624"/>
      <c r="X18" s="624"/>
      <c r="Y18" s="625"/>
      <c r="Z18" s="626">
        <v>0.2</v>
      </c>
      <c r="AA18" s="626"/>
      <c r="AB18" s="626"/>
      <c r="AC18" s="626"/>
      <c r="AD18" s="627">
        <v>100302</v>
      </c>
      <c r="AE18" s="627"/>
      <c r="AF18" s="627"/>
      <c r="AG18" s="627"/>
      <c r="AH18" s="627"/>
      <c r="AI18" s="627"/>
      <c r="AJ18" s="627"/>
      <c r="AK18" s="627"/>
      <c r="AL18" s="628">
        <v>0.4</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131</v>
      </c>
      <c r="BP18" s="626"/>
      <c r="BQ18" s="626"/>
      <c r="BR18" s="626"/>
      <c r="BS18" s="627" t="s">
        <v>237</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237</v>
      </c>
      <c r="CS18" s="624"/>
      <c r="CT18" s="624"/>
      <c r="CU18" s="624"/>
      <c r="CV18" s="624"/>
      <c r="CW18" s="624"/>
      <c r="CX18" s="624"/>
      <c r="CY18" s="625"/>
      <c r="CZ18" s="626" t="s">
        <v>186</v>
      </c>
      <c r="DA18" s="626"/>
      <c r="DB18" s="626"/>
      <c r="DC18" s="626"/>
      <c r="DD18" s="632" t="s">
        <v>186</v>
      </c>
      <c r="DE18" s="624"/>
      <c r="DF18" s="624"/>
      <c r="DG18" s="624"/>
      <c r="DH18" s="624"/>
      <c r="DI18" s="624"/>
      <c r="DJ18" s="624"/>
      <c r="DK18" s="624"/>
      <c r="DL18" s="624"/>
      <c r="DM18" s="624"/>
      <c r="DN18" s="624"/>
      <c r="DO18" s="624"/>
      <c r="DP18" s="625"/>
      <c r="DQ18" s="632" t="s">
        <v>237</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90574</v>
      </c>
      <c r="S19" s="624"/>
      <c r="T19" s="624"/>
      <c r="U19" s="624"/>
      <c r="V19" s="624"/>
      <c r="W19" s="624"/>
      <c r="X19" s="624"/>
      <c r="Y19" s="625"/>
      <c r="Z19" s="626">
        <v>0.2</v>
      </c>
      <c r="AA19" s="626"/>
      <c r="AB19" s="626"/>
      <c r="AC19" s="626"/>
      <c r="AD19" s="627">
        <v>90574</v>
      </c>
      <c r="AE19" s="627"/>
      <c r="AF19" s="627"/>
      <c r="AG19" s="627"/>
      <c r="AH19" s="627"/>
      <c r="AI19" s="627"/>
      <c r="AJ19" s="627"/>
      <c r="AK19" s="627"/>
      <c r="AL19" s="628">
        <v>0.4</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4302</v>
      </c>
      <c r="BH19" s="624"/>
      <c r="BI19" s="624"/>
      <c r="BJ19" s="624"/>
      <c r="BK19" s="624"/>
      <c r="BL19" s="624"/>
      <c r="BM19" s="624"/>
      <c r="BN19" s="625"/>
      <c r="BO19" s="626">
        <v>0</v>
      </c>
      <c r="BP19" s="626"/>
      <c r="BQ19" s="626"/>
      <c r="BR19" s="626"/>
      <c r="BS19" s="627" t="s">
        <v>237</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237</v>
      </c>
      <c r="CS19" s="624"/>
      <c r="CT19" s="624"/>
      <c r="CU19" s="624"/>
      <c r="CV19" s="624"/>
      <c r="CW19" s="624"/>
      <c r="CX19" s="624"/>
      <c r="CY19" s="625"/>
      <c r="CZ19" s="626" t="s">
        <v>237</v>
      </c>
      <c r="DA19" s="626"/>
      <c r="DB19" s="626"/>
      <c r="DC19" s="626"/>
      <c r="DD19" s="632" t="s">
        <v>131</v>
      </c>
      <c r="DE19" s="624"/>
      <c r="DF19" s="624"/>
      <c r="DG19" s="624"/>
      <c r="DH19" s="624"/>
      <c r="DI19" s="624"/>
      <c r="DJ19" s="624"/>
      <c r="DK19" s="624"/>
      <c r="DL19" s="624"/>
      <c r="DM19" s="624"/>
      <c r="DN19" s="624"/>
      <c r="DO19" s="624"/>
      <c r="DP19" s="625"/>
      <c r="DQ19" s="632" t="s">
        <v>237</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v>9728</v>
      </c>
      <c r="S20" s="624"/>
      <c r="T20" s="624"/>
      <c r="U20" s="624"/>
      <c r="V20" s="624"/>
      <c r="W20" s="624"/>
      <c r="X20" s="624"/>
      <c r="Y20" s="625"/>
      <c r="Z20" s="626">
        <v>0</v>
      </c>
      <c r="AA20" s="626"/>
      <c r="AB20" s="626"/>
      <c r="AC20" s="626"/>
      <c r="AD20" s="627">
        <v>9728</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4302</v>
      </c>
      <c r="BH20" s="624"/>
      <c r="BI20" s="624"/>
      <c r="BJ20" s="624"/>
      <c r="BK20" s="624"/>
      <c r="BL20" s="624"/>
      <c r="BM20" s="624"/>
      <c r="BN20" s="625"/>
      <c r="BO20" s="626">
        <v>0</v>
      </c>
      <c r="BP20" s="626"/>
      <c r="BQ20" s="626"/>
      <c r="BR20" s="626"/>
      <c r="BS20" s="627" t="s">
        <v>186</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41768726</v>
      </c>
      <c r="CS20" s="624"/>
      <c r="CT20" s="624"/>
      <c r="CU20" s="624"/>
      <c r="CV20" s="624"/>
      <c r="CW20" s="624"/>
      <c r="CX20" s="624"/>
      <c r="CY20" s="625"/>
      <c r="CZ20" s="626">
        <v>100</v>
      </c>
      <c r="DA20" s="626"/>
      <c r="DB20" s="626"/>
      <c r="DC20" s="626"/>
      <c r="DD20" s="632">
        <v>4051981</v>
      </c>
      <c r="DE20" s="624"/>
      <c r="DF20" s="624"/>
      <c r="DG20" s="624"/>
      <c r="DH20" s="624"/>
      <c r="DI20" s="624"/>
      <c r="DJ20" s="624"/>
      <c r="DK20" s="624"/>
      <c r="DL20" s="624"/>
      <c r="DM20" s="624"/>
      <c r="DN20" s="624"/>
      <c r="DO20" s="624"/>
      <c r="DP20" s="625"/>
      <c r="DQ20" s="632">
        <v>28572543</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6737314</v>
      </c>
      <c r="S21" s="624"/>
      <c r="T21" s="624"/>
      <c r="U21" s="624"/>
      <c r="V21" s="624"/>
      <c r="W21" s="624"/>
      <c r="X21" s="624"/>
      <c r="Y21" s="625"/>
      <c r="Z21" s="626">
        <v>14.9</v>
      </c>
      <c r="AA21" s="626"/>
      <c r="AB21" s="626"/>
      <c r="AC21" s="626"/>
      <c r="AD21" s="627">
        <v>5510890</v>
      </c>
      <c r="AE21" s="627"/>
      <c r="AF21" s="627"/>
      <c r="AG21" s="627"/>
      <c r="AH21" s="627"/>
      <c r="AI21" s="627"/>
      <c r="AJ21" s="627"/>
      <c r="AK21" s="627"/>
      <c r="AL21" s="628">
        <v>22.6</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4302</v>
      </c>
      <c r="BH21" s="624"/>
      <c r="BI21" s="624"/>
      <c r="BJ21" s="624"/>
      <c r="BK21" s="624"/>
      <c r="BL21" s="624"/>
      <c r="BM21" s="624"/>
      <c r="BN21" s="625"/>
      <c r="BO21" s="626">
        <v>0</v>
      </c>
      <c r="BP21" s="626"/>
      <c r="BQ21" s="626"/>
      <c r="BR21" s="626"/>
      <c r="BS21" s="627" t="s">
        <v>186</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5510890</v>
      </c>
      <c r="S22" s="624"/>
      <c r="T22" s="624"/>
      <c r="U22" s="624"/>
      <c r="V22" s="624"/>
      <c r="W22" s="624"/>
      <c r="X22" s="624"/>
      <c r="Y22" s="625"/>
      <c r="Z22" s="626">
        <v>12.2</v>
      </c>
      <c r="AA22" s="626"/>
      <c r="AB22" s="626"/>
      <c r="AC22" s="626"/>
      <c r="AD22" s="627">
        <v>5510890</v>
      </c>
      <c r="AE22" s="627"/>
      <c r="AF22" s="627"/>
      <c r="AG22" s="627"/>
      <c r="AH22" s="627"/>
      <c r="AI22" s="627"/>
      <c r="AJ22" s="627"/>
      <c r="AK22" s="627"/>
      <c r="AL22" s="628">
        <v>22.6</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186</v>
      </c>
      <c r="BP22" s="626"/>
      <c r="BQ22" s="626"/>
      <c r="BR22" s="626"/>
      <c r="BS22" s="627" t="s">
        <v>237</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1226424</v>
      </c>
      <c r="S23" s="624"/>
      <c r="T23" s="624"/>
      <c r="U23" s="624"/>
      <c r="V23" s="624"/>
      <c r="W23" s="624"/>
      <c r="X23" s="624"/>
      <c r="Y23" s="625"/>
      <c r="Z23" s="626">
        <v>2.7</v>
      </c>
      <c r="AA23" s="626"/>
      <c r="AB23" s="626"/>
      <c r="AC23" s="626"/>
      <c r="AD23" s="627" t="s">
        <v>186</v>
      </c>
      <c r="AE23" s="627"/>
      <c r="AF23" s="627"/>
      <c r="AG23" s="627"/>
      <c r="AH23" s="627"/>
      <c r="AI23" s="627"/>
      <c r="AJ23" s="627"/>
      <c r="AK23" s="627"/>
      <c r="AL23" s="628" t="s">
        <v>237</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131</v>
      </c>
      <c r="BH23" s="624"/>
      <c r="BI23" s="624"/>
      <c r="BJ23" s="624"/>
      <c r="BK23" s="624"/>
      <c r="BL23" s="624"/>
      <c r="BM23" s="624"/>
      <c r="BN23" s="625"/>
      <c r="BO23" s="626" t="s">
        <v>186</v>
      </c>
      <c r="BP23" s="626"/>
      <c r="BQ23" s="626"/>
      <c r="BR23" s="626"/>
      <c r="BS23" s="627" t="s">
        <v>237</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237</v>
      </c>
      <c r="AA24" s="626"/>
      <c r="AB24" s="626"/>
      <c r="AC24" s="626"/>
      <c r="AD24" s="627" t="s">
        <v>186</v>
      </c>
      <c r="AE24" s="627"/>
      <c r="AF24" s="627"/>
      <c r="AG24" s="627"/>
      <c r="AH24" s="627"/>
      <c r="AI24" s="627"/>
      <c r="AJ24" s="627"/>
      <c r="AK24" s="627"/>
      <c r="AL24" s="628" t="s">
        <v>186</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131</v>
      </c>
      <c r="BP24" s="626"/>
      <c r="BQ24" s="626"/>
      <c r="BR24" s="626"/>
      <c r="BS24" s="627" t="s">
        <v>237</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20574837</v>
      </c>
      <c r="CS24" s="613"/>
      <c r="CT24" s="613"/>
      <c r="CU24" s="613"/>
      <c r="CV24" s="613"/>
      <c r="CW24" s="613"/>
      <c r="CX24" s="613"/>
      <c r="CY24" s="614"/>
      <c r="CZ24" s="617">
        <v>49.3</v>
      </c>
      <c r="DA24" s="618"/>
      <c r="DB24" s="618"/>
      <c r="DC24" s="634"/>
      <c r="DD24" s="658">
        <v>13826695</v>
      </c>
      <c r="DE24" s="613"/>
      <c r="DF24" s="613"/>
      <c r="DG24" s="613"/>
      <c r="DH24" s="613"/>
      <c r="DI24" s="613"/>
      <c r="DJ24" s="613"/>
      <c r="DK24" s="614"/>
      <c r="DL24" s="658">
        <v>13760245</v>
      </c>
      <c r="DM24" s="613"/>
      <c r="DN24" s="613"/>
      <c r="DO24" s="613"/>
      <c r="DP24" s="613"/>
      <c r="DQ24" s="613"/>
      <c r="DR24" s="613"/>
      <c r="DS24" s="613"/>
      <c r="DT24" s="613"/>
      <c r="DU24" s="613"/>
      <c r="DV24" s="614"/>
      <c r="DW24" s="617">
        <v>55.2</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25648850</v>
      </c>
      <c r="S25" s="624"/>
      <c r="T25" s="624"/>
      <c r="U25" s="624"/>
      <c r="V25" s="624"/>
      <c r="W25" s="624"/>
      <c r="X25" s="624"/>
      <c r="Y25" s="625"/>
      <c r="Z25" s="626">
        <v>56.6</v>
      </c>
      <c r="AA25" s="626"/>
      <c r="AB25" s="626"/>
      <c r="AC25" s="626"/>
      <c r="AD25" s="627">
        <v>24422426</v>
      </c>
      <c r="AE25" s="627"/>
      <c r="AF25" s="627"/>
      <c r="AG25" s="627"/>
      <c r="AH25" s="627"/>
      <c r="AI25" s="627"/>
      <c r="AJ25" s="627"/>
      <c r="AK25" s="627"/>
      <c r="AL25" s="628">
        <v>100</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186</v>
      </c>
      <c r="BH25" s="624"/>
      <c r="BI25" s="624"/>
      <c r="BJ25" s="624"/>
      <c r="BK25" s="624"/>
      <c r="BL25" s="624"/>
      <c r="BM25" s="624"/>
      <c r="BN25" s="625"/>
      <c r="BO25" s="626" t="s">
        <v>237</v>
      </c>
      <c r="BP25" s="626"/>
      <c r="BQ25" s="626"/>
      <c r="BR25" s="626"/>
      <c r="BS25" s="627" t="s">
        <v>237</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7297829</v>
      </c>
      <c r="CS25" s="655"/>
      <c r="CT25" s="655"/>
      <c r="CU25" s="655"/>
      <c r="CV25" s="655"/>
      <c r="CW25" s="655"/>
      <c r="CX25" s="655"/>
      <c r="CY25" s="656"/>
      <c r="CZ25" s="628">
        <v>17.5</v>
      </c>
      <c r="DA25" s="653"/>
      <c r="DB25" s="653"/>
      <c r="DC25" s="657"/>
      <c r="DD25" s="632">
        <v>6528812</v>
      </c>
      <c r="DE25" s="655"/>
      <c r="DF25" s="655"/>
      <c r="DG25" s="655"/>
      <c r="DH25" s="655"/>
      <c r="DI25" s="655"/>
      <c r="DJ25" s="655"/>
      <c r="DK25" s="656"/>
      <c r="DL25" s="632">
        <v>6496314</v>
      </c>
      <c r="DM25" s="655"/>
      <c r="DN25" s="655"/>
      <c r="DO25" s="655"/>
      <c r="DP25" s="655"/>
      <c r="DQ25" s="655"/>
      <c r="DR25" s="655"/>
      <c r="DS25" s="655"/>
      <c r="DT25" s="655"/>
      <c r="DU25" s="655"/>
      <c r="DV25" s="656"/>
      <c r="DW25" s="628">
        <v>26.1</v>
      </c>
      <c r="DX25" s="653"/>
      <c r="DY25" s="653"/>
      <c r="DZ25" s="653"/>
      <c r="EA25" s="653"/>
      <c r="EB25" s="653"/>
      <c r="EC25" s="654"/>
    </row>
    <row r="26" spans="2:133" ht="11.25" customHeight="1" x14ac:dyDescent="0.15">
      <c r="B26" s="620" t="s">
        <v>298</v>
      </c>
      <c r="C26" s="621"/>
      <c r="D26" s="621"/>
      <c r="E26" s="621"/>
      <c r="F26" s="621"/>
      <c r="G26" s="621"/>
      <c r="H26" s="621"/>
      <c r="I26" s="621"/>
      <c r="J26" s="621"/>
      <c r="K26" s="621"/>
      <c r="L26" s="621"/>
      <c r="M26" s="621"/>
      <c r="N26" s="621"/>
      <c r="O26" s="621"/>
      <c r="P26" s="621"/>
      <c r="Q26" s="622"/>
      <c r="R26" s="623">
        <v>7909</v>
      </c>
      <c r="S26" s="624"/>
      <c r="T26" s="624"/>
      <c r="U26" s="624"/>
      <c r="V26" s="624"/>
      <c r="W26" s="624"/>
      <c r="X26" s="624"/>
      <c r="Y26" s="625"/>
      <c r="Z26" s="626">
        <v>0</v>
      </c>
      <c r="AA26" s="626"/>
      <c r="AB26" s="626"/>
      <c r="AC26" s="626"/>
      <c r="AD26" s="627">
        <v>7909</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186</v>
      </c>
      <c r="BP26" s="626"/>
      <c r="BQ26" s="626"/>
      <c r="BR26" s="626"/>
      <c r="BS26" s="627" t="s">
        <v>237</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4644960</v>
      </c>
      <c r="CS26" s="624"/>
      <c r="CT26" s="624"/>
      <c r="CU26" s="624"/>
      <c r="CV26" s="624"/>
      <c r="CW26" s="624"/>
      <c r="CX26" s="624"/>
      <c r="CY26" s="625"/>
      <c r="CZ26" s="628">
        <v>11.1</v>
      </c>
      <c r="DA26" s="653"/>
      <c r="DB26" s="653"/>
      <c r="DC26" s="657"/>
      <c r="DD26" s="632">
        <v>4094778</v>
      </c>
      <c r="DE26" s="624"/>
      <c r="DF26" s="624"/>
      <c r="DG26" s="624"/>
      <c r="DH26" s="624"/>
      <c r="DI26" s="624"/>
      <c r="DJ26" s="624"/>
      <c r="DK26" s="625"/>
      <c r="DL26" s="632" t="s">
        <v>131</v>
      </c>
      <c r="DM26" s="624"/>
      <c r="DN26" s="624"/>
      <c r="DO26" s="624"/>
      <c r="DP26" s="624"/>
      <c r="DQ26" s="624"/>
      <c r="DR26" s="624"/>
      <c r="DS26" s="624"/>
      <c r="DT26" s="624"/>
      <c r="DU26" s="624"/>
      <c r="DV26" s="625"/>
      <c r="DW26" s="628" t="s">
        <v>131</v>
      </c>
      <c r="DX26" s="653"/>
      <c r="DY26" s="653"/>
      <c r="DZ26" s="653"/>
      <c r="EA26" s="653"/>
      <c r="EB26" s="653"/>
      <c r="EC26" s="654"/>
    </row>
    <row r="27" spans="2:133" ht="11.25" customHeight="1" x14ac:dyDescent="0.15">
      <c r="B27" s="620" t="s">
        <v>301</v>
      </c>
      <c r="C27" s="621"/>
      <c r="D27" s="621"/>
      <c r="E27" s="621"/>
      <c r="F27" s="621"/>
      <c r="G27" s="621"/>
      <c r="H27" s="621"/>
      <c r="I27" s="621"/>
      <c r="J27" s="621"/>
      <c r="K27" s="621"/>
      <c r="L27" s="621"/>
      <c r="M27" s="621"/>
      <c r="N27" s="621"/>
      <c r="O27" s="621"/>
      <c r="P27" s="621"/>
      <c r="Q27" s="622"/>
      <c r="R27" s="623">
        <v>509801</v>
      </c>
      <c r="S27" s="624"/>
      <c r="T27" s="624"/>
      <c r="U27" s="624"/>
      <c r="V27" s="624"/>
      <c r="W27" s="624"/>
      <c r="X27" s="624"/>
      <c r="Y27" s="625"/>
      <c r="Z27" s="626">
        <v>1.1000000000000001</v>
      </c>
      <c r="AA27" s="626"/>
      <c r="AB27" s="626"/>
      <c r="AC27" s="626"/>
      <c r="AD27" s="627" t="s">
        <v>186</v>
      </c>
      <c r="AE27" s="627"/>
      <c r="AF27" s="627"/>
      <c r="AG27" s="627"/>
      <c r="AH27" s="627"/>
      <c r="AI27" s="627"/>
      <c r="AJ27" s="627"/>
      <c r="AK27" s="627"/>
      <c r="AL27" s="628" t="s">
        <v>131</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15851820</v>
      </c>
      <c r="BH27" s="624"/>
      <c r="BI27" s="624"/>
      <c r="BJ27" s="624"/>
      <c r="BK27" s="624"/>
      <c r="BL27" s="624"/>
      <c r="BM27" s="624"/>
      <c r="BN27" s="625"/>
      <c r="BO27" s="626">
        <v>100</v>
      </c>
      <c r="BP27" s="626"/>
      <c r="BQ27" s="626"/>
      <c r="BR27" s="626"/>
      <c r="BS27" s="627">
        <v>287836</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8217073</v>
      </c>
      <c r="CS27" s="655"/>
      <c r="CT27" s="655"/>
      <c r="CU27" s="655"/>
      <c r="CV27" s="655"/>
      <c r="CW27" s="655"/>
      <c r="CX27" s="655"/>
      <c r="CY27" s="656"/>
      <c r="CZ27" s="628">
        <v>19.7</v>
      </c>
      <c r="DA27" s="653"/>
      <c r="DB27" s="653"/>
      <c r="DC27" s="657"/>
      <c r="DD27" s="632">
        <v>2284648</v>
      </c>
      <c r="DE27" s="655"/>
      <c r="DF27" s="655"/>
      <c r="DG27" s="655"/>
      <c r="DH27" s="655"/>
      <c r="DI27" s="655"/>
      <c r="DJ27" s="655"/>
      <c r="DK27" s="656"/>
      <c r="DL27" s="632">
        <v>2250696</v>
      </c>
      <c r="DM27" s="655"/>
      <c r="DN27" s="655"/>
      <c r="DO27" s="655"/>
      <c r="DP27" s="655"/>
      <c r="DQ27" s="655"/>
      <c r="DR27" s="655"/>
      <c r="DS27" s="655"/>
      <c r="DT27" s="655"/>
      <c r="DU27" s="655"/>
      <c r="DV27" s="656"/>
      <c r="DW27" s="628">
        <v>9</v>
      </c>
      <c r="DX27" s="653"/>
      <c r="DY27" s="653"/>
      <c r="DZ27" s="653"/>
      <c r="EA27" s="653"/>
      <c r="EB27" s="653"/>
      <c r="EC27" s="654"/>
    </row>
    <row r="28" spans="2:133" ht="11.25" customHeight="1" x14ac:dyDescent="0.15">
      <c r="B28" s="620" t="s">
        <v>304</v>
      </c>
      <c r="C28" s="621"/>
      <c r="D28" s="621"/>
      <c r="E28" s="621"/>
      <c r="F28" s="621"/>
      <c r="G28" s="621"/>
      <c r="H28" s="621"/>
      <c r="I28" s="621"/>
      <c r="J28" s="621"/>
      <c r="K28" s="621"/>
      <c r="L28" s="621"/>
      <c r="M28" s="621"/>
      <c r="N28" s="621"/>
      <c r="O28" s="621"/>
      <c r="P28" s="621"/>
      <c r="Q28" s="622"/>
      <c r="R28" s="623">
        <v>429369</v>
      </c>
      <c r="S28" s="624"/>
      <c r="T28" s="624"/>
      <c r="U28" s="624"/>
      <c r="V28" s="624"/>
      <c r="W28" s="624"/>
      <c r="X28" s="624"/>
      <c r="Y28" s="625"/>
      <c r="Z28" s="626">
        <v>0.9</v>
      </c>
      <c r="AA28" s="626"/>
      <c r="AB28" s="626"/>
      <c r="AC28" s="626"/>
      <c r="AD28" s="627" t="s">
        <v>237</v>
      </c>
      <c r="AE28" s="627"/>
      <c r="AF28" s="627"/>
      <c r="AG28" s="627"/>
      <c r="AH28" s="627"/>
      <c r="AI28" s="627"/>
      <c r="AJ28" s="627"/>
      <c r="AK28" s="627"/>
      <c r="AL28" s="628" t="s">
        <v>237</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5059935</v>
      </c>
      <c r="CS28" s="624"/>
      <c r="CT28" s="624"/>
      <c r="CU28" s="624"/>
      <c r="CV28" s="624"/>
      <c r="CW28" s="624"/>
      <c r="CX28" s="624"/>
      <c r="CY28" s="625"/>
      <c r="CZ28" s="628">
        <v>12.1</v>
      </c>
      <c r="DA28" s="653"/>
      <c r="DB28" s="653"/>
      <c r="DC28" s="657"/>
      <c r="DD28" s="632">
        <v>5013235</v>
      </c>
      <c r="DE28" s="624"/>
      <c r="DF28" s="624"/>
      <c r="DG28" s="624"/>
      <c r="DH28" s="624"/>
      <c r="DI28" s="624"/>
      <c r="DJ28" s="624"/>
      <c r="DK28" s="625"/>
      <c r="DL28" s="632">
        <v>5013235</v>
      </c>
      <c r="DM28" s="624"/>
      <c r="DN28" s="624"/>
      <c r="DO28" s="624"/>
      <c r="DP28" s="624"/>
      <c r="DQ28" s="624"/>
      <c r="DR28" s="624"/>
      <c r="DS28" s="624"/>
      <c r="DT28" s="624"/>
      <c r="DU28" s="624"/>
      <c r="DV28" s="625"/>
      <c r="DW28" s="628">
        <v>20.100000000000001</v>
      </c>
      <c r="DX28" s="653"/>
      <c r="DY28" s="653"/>
      <c r="DZ28" s="653"/>
      <c r="EA28" s="653"/>
      <c r="EB28" s="653"/>
      <c r="EC28" s="654"/>
    </row>
    <row r="29" spans="2:133" ht="11.25" customHeight="1" x14ac:dyDescent="0.15">
      <c r="B29" s="620" t="s">
        <v>306</v>
      </c>
      <c r="C29" s="621"/>
      <c r="D29" s="621"/>
      <c r="E29" s="621"/>
      <c r="F29" s="621"/>
      <c r="G29" s="621"/>
      <c r="H29" s="621"/>
      <c r="I29" s="621"/>
      <c r="J29" s="621"/>
      <c r="K29" s="621"/>
      <c r="L29" s="621"/>
      <c r="M29" s="621"/>
      <c r="N29" s="621"/>
      <c r="O29" s="621"/>
      <c r="P29" s="621"/>
      <c r="Q29" s="622"/>
      <c r="R29" s="623">
        <v>136327</v>
      </c>
      <c r="S29" s="624"/>
      <c r="T29" s="624"/>
      <c r="U29" s="624"/>
      <c r="V29" s="624"/>
      <c r="W29" s="624"/>
      <c r="X29" s="624"/>
      <c r="Y29" s="625"/>
      <c r="Z29" s="626">
        <v>0.3</v>
      </c>
      <c r="AA29" s="626"/>
      <c r="AB29" s="626"/>
      <c r="AC29" s="626"/>
      <c r="AD29" s="627" t="s">
        <v>237</v>
      </c>
      <c r="AE29" s="627"/>
      <c r="AF29" s="627"/>
      <c r="AG29" s="627"/>
      <c r="AH29" s="627"/>
      <c r="AI29" s="627"/>
      <c r="AJ29" s="627"/>
      <c r="AK29" s="627"/>
      <c r="AL29" s="628" t="s">
        <v>237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307</v>
      </c>
      <c r="CE29" s="660"/>
      <c r="CF29" s="620" t="s">
        <v>308</v>
      </c>
      <c r="CG29" s="621"/>
      <c r="CH29" s="621"/>
      <c r="CI29" s="621"/>
      <c r="CJ29" s="621"/>
      <c r="CK29" s="621"/>
      <c r="CL29" s="621"/>
      <c r="CM29" s="621"/>
      <c r="CN29" s="621"/>
      <c r="CO29" s="621"/>
      <c r="CP29" s="621"/>
      <c r="CQ29" s="622"/>
      <c r="CR29" s="623">
        <v>5059935</v>
      </c>
      <c r="CS29" s="655"/>
      <c r="CT29" s="655"/>
      <c r="CU29" s="655"/>
      <c r="CV29" s="655"/>
      <c r="CW29" s="655"/>
      <c r="CX29" s="655"/>
      <c r="CY29" s="656"/>
      <c r="CZ29" s="628">
        <v>12.1</v>
      </c>
      <c r="DA29" s="653"/>
      <c r="DB29" s="653"/>
      <c r="DC29" s="657"/>
      <c r="DD29" s="632">
        <v>5013235</v>
      </c>
      <c r="DE29" s="655"/>
      <c r="DF29" s="655"/>
      <c r="DG29" s="655"/>
      <c r="DH29" s="655"/>
      <c r="DI29" s="655"/>
      <c r="DJ29" s="655"/>
      <c r="DK29" s="656"/>
      <c r="DL29" s="632">
        <v>5013235</v>
      </c>
      <c r="DM29" s="655"/>
      <c r="DN29" s="655"/>
      <c r="DO29" s="655"/>
      <c r="DP29" s="655"/>
      <c r="DQ29" s="655"/>
      <c r="DR29" s="655"/>
      <c r="DS29" s="655"/>
      <c r="DT29" s="655"/>
      <c r="DU29" s="655"/>
      <c r="DV29" s="656"/>
      <c r="DW29" s="628">
        <v>20.100000000000001</v>
      </c>
      <c r="DX29" s="653"/>
      <c r="DY29" s="653"/>
      <c r="DZ29" s="653"/>
      <c r="EA29" s="653"/>
      <c r="EB29" s="653"/>
      <c r="EC29" s="654"/>
    </row>
    <row r="30" spans="2:133" ht="11.25" customHeight="1" x14ac:dyDescent="0.15">
      <c r="B30" s="620" t="s">
        <v>309</v>
      </c>
      <c r="C30" s="621"/>
      <c r="D30" s="621"/>
      <c r="E30" s="621"/>
      <c r="F30" s="621"/>
      <c r="G30" s="621"/>
      <c r="H30" s="621"/>
      <c r="I30" s="621"/>
      <c r="J30" s="621"/>
      <c r="K30" s="621"/>
      <c r="L30" s="621"/>
      <c r="M30" s="621"/>
      <c r="N30" s="621"/>
      <c r="O30" s="621"/>
      <c r="P30" s="621"/>
      <c r="Q30" s="622"/>
      <c r="R30" s="623">
        <v>6879817</v>
      </c>
      <c r="S30" s="624"/>
      <c r="T30" s="624"/>
      <c r="U30" s="624"/>
      <c r="V30" s="624"/>
      <c r="W30" s="624"/>
      <c r="X30" s="624"/>
      <c r="Y30" s="625"/>
      <c r="Z30" s="626">
        <v>15.2</v>
      </c>
      <c r="AA30" s="626"/>
      <c r="AB30" s="626"/>
      <c r="AC30" s="626"/>
      <c r="AD30" s="627" t="s">
        <v>237</v>
      </c>
      <c r="AE30" s="627"/>
      <c r="AF30" s="627"/>
      <c r="AG30" s="627"/>
      <c r="AH30" s="627"/>
      <c r="AI30" s="627"/>
      <c r="AJ30" s="627"/>
      <c r="AK30" s="627"/>
      <c r="AL30" s="628" t="s">
        <v>186</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65"/>
      <c r="BI30" s="665"/>
      <c r="BJ30" s="665"/>
      <c r="BK30" s="665"/>
      <c r="BL30" s="665"/>
      <c r="BM30" s="665"/>
      <c r="BN30" s="665"/>
      <c r="BO30" s="665"/>
      <c r="BP30" s="665"/>
      <c r="BQ30" s="666"/>
      <c r="BR30" s="605" t="s">
        <v>311</v>
      </c>
      <c r="BS30" s="665"/>
      <c r="BT30" s="665"/>
      <c r="BU30" s="665"/>
      <c r="BV30" s="665"/>
      <c r="BW30" s="665"/>
      <c r="BX30" s="665"/>
      <c r="BY30" s="665"/>
      <c r="BZ30" s="665"/>
      <c r="CA30" s="665"/>
      <c r="CB30" s="666"/>
      <c r="CD30" s="661"/>
      <c r="CE30" s="662"/>
      <c r="CF30" s="620" t="s">
        <v>312</v>
      </c>
      <c r="CG30" s="621"/>
      <c r="CH30" s="621"/>
      <c r="CI30" s="621"/>
      <c r="CJ30" s="621"/>
      <c r="CK30" s="621"/>
      <c r="CL30" s="621"/>
      <c r="CM30" s="621"/>
      <c r="CN30" s="621"/>
      <c r="CO30" s="621"/>
      <c r="CP30" s="621"/>
      <c r="CQ30" s="622"/>
      <c r="CR30" s="623">
        <v>4800196</v>
      </c>
      <c r="CS30" s="624"/>
      <c r="CT30" s="624"/>
      <c r="CU30" s="624"/>
      <c r="CV30" s="624"/>
      <c r="CW30" s="624"/>
      <c r="CX30" s="624"/>
      <c r="CY30" s="625"/>
      <c r="CZ30" s="628">
        <v>11.5</v>
      </c>
      <c r="DA30" s="653"/>
      <c r="DB30" s="653"/>
      <c r="DC30" s="657"/>
      <c r="DD30" s="632">
        <v>4756472</v>
      </c>
      <c r="DE30" s="624"/>
      <c r="DF30" s="624"/>
      <c r="DG30" s="624"/>
      <c r="DH30" s="624"/>
      <c r="DI30" s="624"/>
      <c r="DJ30" s="624"/>
      <c r="DK30" s="625"/>
      <c r="DL30" s="632">
        <v>4756472</v>
      </c>
      <c r="DM30" s="624"/>
      <c r="DN30" s="624"/>
      <c r="DO30" s="624"/>
      <c r="DP30" s="624"/>
      <c r="DQ30" s="624"/>
      <c r="DR30" s="624"/>
      <c r="DS30" s="624"/>
      <c r="DT30" s="624"/>
      <c r="DU30" s="624"/>
      <c r="DV30" s="625"/>
      <c r="DW30" s="628">
        <v>19.100000000000001</v>
      </c>
      <c r="DX30" s="653"/>
      <c r="DY30" s="653"/>
      <c r="DZ30" s="653"/>
      <c r="EA30" s="653"/>
      <c r="EB30" s="653"/>
      <c r="EC30" s="654"/>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186</v>
      </c>
      <c r="S31" s="624"/>
      <c r="T31" s="624"/>
      <c r="U31" s="624"/>
      <c r="V31" s="624"/>
      <c r="W31" s="624"/>
      <c r="X31" s="624"/>
      <c r="Y31" s="625"/>
      <c r="Z31" s="626" t="s">
        <v>237</v>
      </c>
      <c r="AA31" s="626"/>
      <c r="AB31" s="626"/>
      <c r="AC31" s="626"/>
      <c r="AD31" s="627" t="s">
        <v>131</v>
      </c>
      <c r="AE31" s="627"/>
      <c r="AF31" s="627"/>
      <c r="AG31" s="627"/>
      <c r="AH31" s="627"/>
      <c r="AI31" s="627"/>
      <c r="AJ31" s="627"/>
      <c r="AK31" s="627"/>
      <c r="AL31" s="628" t="s">
        <v>186</v>
      </c>
      <c r="AM31" s="629"/>
      <c r="AN31" s="629"/>
      <c r="AO31" s="630"/>
      <c r="AP31" s="669" t="s">
        <v>314</v>
      </c>
      <c r="AQ31" s="670"/>
      <c r="AR31" s="670"/>
      <c r="AS31" s="670"/>
      <c r="AT31" s="675" t="s">
        <v>315</v>
      </c>
      <c r="AU31" s="218"/>
      <c r="AV31" s="218"/>
      <c r="AW31" s="218"/>
      <c r="AX31" s="609" t="s">
        <v>189</v>
      </c>
      <c r="AY31" s="610"/>
      <c r="AZ31" s="610"/>
      <c r="BA31" s="610"/>
      <c r="BB31" s="610"/>
      <c r="BC31" s="610"/>
      <c r="BD31" s="610"/>
      <c r="BE31" s="610"/>
      <c r="BF31" s="611"/>
      <c r="BG31" s="679">
        <v>97.9</v>
      </c>
      <c r="BH31" s="667"/>
      <c r="BI31" s="667"/>
      <c r="BJ31" s="667"/>
      <c r="BK31" s="667"/>
      <c r="BL31" s="667"/>
      <c r="BM31" s="618">
        <v>96.7</v>
      </c>
      <c r="BN31" s="667"/>
      <c r="BO31" s="667"/>
      <c r="BP31" s="667"/>
      <c r="BQ31" s="668"/>
      <c r="BR31" s="679">
        <v>99.3</v>
      </c>
      <c r="BS31" s="667"/>
      <c r="BT31" s="667"/>
      <c r="BU31" s="667"/>
      <c r="BV31" s="667"/>
      <c r="BW31" s="667"/>
      <c r="BX31" s="618">
        <v>97.9</v>
      </c>
      <c r="BY31" s="667"/>
      <c r="BZ31" s="667"/>
      <c r="CA31" s="667"/>
      <c r="CB31" s="668"/>
      <c r="CD31" s="661"/>
      <c r="CE31" s="662"/>
      <c r="CF31" s="620" t="s">
        <v>316</v>
      </c>
      <c r="CG31" s="621"/>
      <c r="CH31" s="621"/>
      <c r="CI31" s="621"/>
      <c r="CJ31" s="621"/>
      <c r="CK31" s="621"/>
      <c r="CL31" s="621"/>
      <c r="CM31" s="621"/>
      <c r="CN31" s="621"/>
      <c r="CO31" s="621"/>
      <c r="CP31" s="621"/>
      <c r="CQ31" s="622"/>
      <c r="CR31" s="623">
        <v>259739</v>
      </c>
      <c r="CS31" s="655"/>
      <c r="CT31" s="655"/>
      <c r="CU31" s="655"/>
      <c r="CV31" s="655"/>
      <c r="CW31" s="655"/>
      <c r="CX31" s="655"/>
      <c r="CY31" s="656"/>
      <c r="CZ31" s="628">
        <v>0.6</v>
      </c>
      <c r="DA31" s="653"/>
      <c r="DB31" s="653"/>
      <c r="DC31" s="657"/>
      <c r="DD31" s="632">
        <v>256763</v>
      </c>
      <c r="DE31" s="655"/>
      <c r="DF31" s="655"/>
      <c r="DG31" s="655"/>
      <c r="DH31" s="655"/>
      <c r="DI31" s="655"/>
      <c r="DJ31" s="655"/>
      <c r="DK31" s="656"/>
      <c r="DL31" s="632">
        <v>256763</v>
      </c>
      <c r="DM31" s="655"/>
      <c r="DN31" s="655"/>
      <c r="DO31" s="655"/>
      <c r="DP31" s="655"/>
      <c r="DQ31" s="655"/>
      <c r="DR31" s="655"/>
      <c r="DS31" s="655"/>
      <c r="DT31" s="655"/>
      <c r="DU31" s="655"/>
      <c r="DV31" s="656"/>
      <c r="DW31" s="628">
        <v>1</v>
      </c>
      <c r="DX31" s="653"/>
      <c r="DY31" s="653"/>
      <c r="DZ31" s="653"/>
      <c r="EA31" s="653"/>
      <c r="EB31" s="653"/>
      <c r="EC31" s="654"/>
    </row>
    <row r="32" spans="2:133" ht="11.25" customHeight="1" x14ac:dyDescent="0.15">
      <c r="B32" s="620" t="s">
        <v>317</v>
      </c>
      <c r="C32" s="621"/>
      <c r="D32" s="621"/>
      <c r="E32" s="621"/>
      <c r="F32" s="621"/>
      <c r="G32" s="621"/>
      <c r="H32" s="621"/>
      <c r="I32" s="621"/>
      <c r="J32" s="621"/>
      <c r="K32" s="621"/>
      <c r="L32" s="621"/>
      <c r="M32" s="621"/>
      <c r="N32" s="621"/>
      <c r="O32" s="621"/>
      <c r="P32" s="621"/>
      <c r="Q32" s="622"/>
      <c r="R32" s="623">
        <v>2824903</v>
      </c>
      <c r="S32" s="624"/>
      <c r="T32" s="624"/>
      <c r="U32" s="624"/>
      <c r="V32" s="624"/>
      <c r="W32" s="624"/>
      <c r="X32" s="624"/>
      <c r="Y32" s="625"/>
      <c r="Z32" s="626">
        <v>6.2</v>
      </c>
      <c r="AA32" s="626"/>
      <c r="AB32" s="626"/>
      <c r="AC32" s="626"/>
      <c r="AD32" s="627" t="s">
        <v>131</v>
      </c>
      <c r="AE32" s="627"/>
      <c r="AF32" s="627"/>
      <c r="AG32" s="627"/>
      <c r="AH32" s="627"/>
      <c r="AI32" s="627"/>
      <c r="AJ32" s="627"/>
      <c r="AK32" s="627"/>
      <c r="AL32" s="628" t="s">
        <v>237</v>
      </c>
      <c r="AM32" s="629"/>
      <c r="AN32" s="629"/>
      <c r="AO32" s="630"/>
      <c r="AP32" s="671"/>
      <c r="AQ32" s="672"/>
      <c r="AR32" s="672"/>
      <c r="AS32" s="672"/>
      <c r="AT32" s="676"/>
      <c r="AU32" s="214" t="s">
        <v>318</v>
      </c>
      <c r="AX32" s="620" t="s">
        <v>319</v>
      </c>
      <c r="AY32" s="621"/>
      <c r="AZ32" s="621"/>
      <c r="BA32" s="621"/>
      <c r="BB32" s="621"/>
      <c r="BC32" s="621"/>
      <c r="BD32" s="621"/>
      <c r="BE32" s="621"/>
      <c r="BF32" s="622"/>
      <c r="BG32" s="680">
        <v>99.4</v>
      </c>
      <c r="BH32" s="655"/>
      <c r="BI32" s="655"/>
      <c r="BJ32" s="655"/>
      <c r="BK32" s="655"/>
      <c r="BL32" s="655"/>
      <c r="BM32" s="629">
        <v>98.6</v>
      </c>
      <c r="BN32" s="655"/>
      <c r="BO32" s="655"/>
      <c r="BP32" s="655"/>
      <c r="BQ32" s="678"/>
      <c r="BR32" s="680">
        <v>99.4</v>
      </c>
      <c r="BS32" s="655"/>
      <c r="BT32" s="655"/>
      <c r="BU32" s="655"/>
      <c r="BV32" s="655"/>
      <c r="BW32" s="655"/>
      <c r="BX32" s="629">
        <v>98.4</v>
      </c>
      <c r="BY32" s="655"/>
      <c r="BZ32" s="655"/>
      <c r="CA32" s="655"/>
      <c r="CB32" s="678"/>
      <c r="CD32" s="663"/>
      <c r="CE32" s="664"/>
      <c r="CF32" s="620" t="s">
        <v>320</v>
      </c>
      <c r="CG32" s="621"/>
      <c r="CH32" s="621"/>
      <c r="CI32" s="621"/>
      <c r="CJ32" s="621"/>
      <c r="CK32" s="621"/>
      <c r="CL32" s="621"/>
      <c r="CM32" s="621"/>
      <c r="CN32" s="621"/>
      <c r="CO32" s="621"/>
      <c r="CP32" s="621"/>
      <c r="CQ32" s="622"/>
      <c r="CR32" s="623" t="s">
        <v>186</v>
      </c>
      <c r="CS32" s="624"/>
      <c r="CT32" s="624"/>
      <c r="CU32" s="624"/>
      <c r="CV32" s="624"/>
      <c r="CW32" s="624"/>
      <c r="CX32" s="624"/>
      <c r="CY32" s="625"/>
      <c r="CZ32" s="628" t="s">
        <v>237</v>
      </c>
      <c r="DA32" s="653"/>
      <c r="DB32" s="653"/>
      <c r="DC32" s="657"/>
      <c r="DD32" s="632" t="s">
        <v>186</v>
      </c>
      <c r="DE32" s="624"/>
      <c r="DF32" s="624"/>
      <c r="DG32" s="624"/>
      <c r="DH32" s="624"/>
      <c r="DI32" s="624"/>
      <c r="DJ32" s="624"/>
      <c r="DK32" s="625"/>
      <c r="DL32" s="632" t="s">
        <v>131</v>
      </c>
      <c r="DM32" s="624"/>
      <c r="DN32" s="624"/>
      <c r="DO32" s="624"/>
      <c r="DP32" s="624"/>
      <c r="DQ32" s="624"/>
      <c r="DR32" s="624"/>
      <c r="DS32" s="624"/>
      <c r="DT32" s="624"/>
      <c r="DU32" s="624"/>
      <c r="DV32" s="625"/>
      <c r="DW32" s="628" t="s">
        <v>186</v>
      </c>
      <c r="DX32" s="653"/>
      <c r="DY32" s="653"/>
      <c r="DZ32" s="653"/>
      <c r="EA32" s="653"/>
      <c r="EB32" s="653"/>
      <c r="EC32" s="654"/>
    </row>
    <row r="33" spans="2:133" ht="11.25" customHeight="1" x14ac:dyDescent="0.15">
      <c r="B33" s="620" t="s">
        <v>321</v>
      </c>
      <c r="C33" s="621"/>
      <c r="D33" s="621"/>
      <c r="E33" s="621"/>
      <c r="F33" s="621"/>
      <c r="G33" s="621"/>
      <c r="H33" s="621"/>
      <c r="I33" s="621"/>
      <c r="J33" s="621"/>
      <c r="K33" s="621"/>
      <c r="L33" s="621"/>
      <c r="M33" s="621"/>
      <c r="N33" s="621"/>
      <c r="O33" s="621"/>
      <c r="P33" s="621"/>
      <c r="Q33" s="622"/>
      <c r="R33" s="623">
        <v>65498</v>
      </c>
      <c r="S33" s="624"/>
      <c r="T33" s="624"/>
      <c r="U33" s="624"/>
      <c r="V33" s="624"/>
      <c r="W33" s="624"/>
      <c r="X33" s="624"/>
      <c r="Y33" s="625"/>
      <c r="Z33" s="626">
        <v>0.1</v>
      </c>
      <c r="AA33" s="626"/>
      <c r="AB33" s="626"/>
      <c r="AC33" s="626"/>
      <c r="AD33" s="627" t="s">
        <v>237</v>
      </c>
      <c r="AE33" s="627"/>
      <c r="AF33" s="627"/>
      <c r="AG33" s="627"/>
      <c r="AH33" s="627"/>
      <c r="AI33" s="627"/>
      <c r="AJ33" s="627"/>
      <c r="AK33" s="627"/>
      <c r="AL33" s="628" t="s">
        <v>237</v>
      </c>
      <c r="AM33" s="629"/>
      <c r="AN33" s="629"/>
      <c r="AO33" s="630"/>
      <c r="AP33" s="673"/>
      <c r="AQ33" s="674"/>
      <c r="AR33" s="674"/>
      <c r="AS33" s="674"/>
      <c r="AT33" s="677"/>
      <c r="AU33" s="219"/>
      <c r="AV33" s="219"/>
      <c r="AW33" s="219"/>
      <c r="AX33" s="644" t="s">
        <v>322</v>
      </c>
      <c r="AY33" s="645"/>
      <c r="AZ33" s="645"/>
      <c r="BA33" s="645"/>
      <c r="BB33" s="645"/>
      <c r="BC33" s="645"/>
      <c r="BD33" s="645"/>
      <c r="BE33" s="645"/>
      <c r="BF33" s="646"/>
      <c r="BG33" s="681">
        <v>96.8</v>
      </c>
      <c r="BH33" s="682"/>
      <c r="BI33" s="682"/>
      <c r="BJ33" s="682"/>
      <c r="BK33" s="682"/>
      <c r="BL33" s="682"/>
      <c r="BM33" s="683">
        <v>95.5</v>
      </c>
      <c r="BN33" s="682"/>
      <c r="BO33" s="682"/>
      <c r="BP33" s="682"/>
      <c r="BQ33" s="684"/>
      <c r="BR33" s="681">
        <v>99.3</v>
      </c>
      <c r="BS33" s="682"/>
      <c r="BT33" s="682"/>
      <c r="BU33" s="682"/>
      <c r="BV33" s="682"/>
      <c r="BW33" s="682"/>
      <c r="BX33" s="683">
        <v>97.6</v>
      </c>
      <c r="BY33" s="682"/>
      <c r="BZ33" s="682"/>
      <c r="CA33" s="682"/>
      <c r="CB33" s="684"/>
      <c r="CD33" s="620" t="s">
        <v>323</v>
      </c>
      <c r="CE33" s="621"/>
      <c r="CF33" s="621"/>
      <c r="CG33" s="621"/>
      <c r="CH33" s="621"/>
      <c r="CI33" s="621"/>
      <c r="CJ33" s="621"/>
      <c r="CK33" s="621"/>
      <c r="CL33" s="621"/>
      <c r="CM33" s="621"/>
      <c r="CN33" s="621"/>
      <c r="CO33" s="621"/>
      <c r="CP33" s="621"/>
      <c r="CQ33" s="622"/>
      <c r="CR33" s="623">
        <v>16918387</v>
      </c>
      <c r="CS33" s="655"/>
      <c r="CT33" s="655"/>
      <c r="CU33" s="655"/>
      <c r="CV33" s="655"/>
      <c r="CW33" s="655"/>
      <c r="CX33" s="655"/>
      <c r="CY33" s="656"/>
      <c r="CZ33" s="628">
        <v>40.5</v>
      </c>
      <c r="DA33" s="653"/>
      <c r="DB33" s="653"/>
      <c r="DC33" s="657"/>
      <c r="DD33" s="632">
        <v>12800509</v>
      </c>
      <c r="DE33" s="655"/>
      <c r="DF33" s="655"/>
      <c r="DG33" s="655"/>
      <c r="DH33" s="655"/>
      <c r="DI33" s="655"/>
      <c r="DJ33" s="655"/>
      <c r="DK33" s="656"/>
      <c r="DL33" s="632">
        <v>8017952</v>
      </c>
      <c r="DM33" s="655"/>
      <c r="DN33" s="655"/>
      <c r="DO33" s="655"/>
      <c r="DP33" s="655"/>
      <c r="DQ33" s="655"/>
      <c r="DR33" s="655"/>
      <c r="DS33" s="655"/>
      <c r="DT33" s="655"/>
      <c r="DU33" s="655"/>
      <c r="DV33" s="656"/>
      <c r="DW33" s="628">
        <v>32.200000000000003</v>
      </c>
      <c r="DX33" s="653"/>
      <c r="DY33" s="653"/>
      <c r="DZ33" s="653"/>
      <c r="EA33" s="653"/>
      <c r="EB33" s="653"/>
      <c r="EC33" s="654"/>
    </row>
    <row r="34" spans="2:133" ht="11.25" customHeight="1" x14ac:dyDescent="0.15">
      <c r="B34" s="620" t="s">
        <v>324</v>
      </c>
      <c r="C34" s="621"/>
      <c r="D34" s="621"/>
      <c r="E34" s="621"/>
      <c r="F34" s="621"/>
      <c r="G34" s="621"/>
      <c r="H34" s="621"/>
      <c r="I34" s="621"/>
      <c r="J34" s="621"/>
      <c r="K34" s="621"/>
      <c r="L34" s="621"/>
      <c r="M34" s="621"/>
      <c r="N34" s="621"/>
      <c r="O34" s="621"/>
      <c r="P34" s="621"/>
      <c r="Q34" s="622"/>
      <c r="R34" s="623">
        <v>1010894</v>
      </c>
      <c r="S34" s="624"/>
      <c r="T34" s="624"/>
      <c r="U34" s="624"/>
      <c r="V34" s="624"/>
      <c r="W34" s="624"/>
      <c r="X34" s="624"/>
      <c r="Y34" s="625"/>
      <c r="Z34" s="626">
        <v>2.2000000000000002</v>
      </c>
      <c r="AA34" s="626"/>
      <c r="AB34" s="626"/>
      <c r="AC34" s="626"/>
      <c r="AD34" s="627" t="s">
        <v>186</v>
      </c>
      <c r="AE34" s="627"/>
      <c r="AF34" s="627"/>
      <c r="AG34" s="627"/>
      <c r="AH34" s="627"/>
      <c r="AI34" s="627"/>
      <c r="AJ34" s="627"/>
      <c r="AK34" s="627"/>
      <c r="AL34" s="628" t="s">
        <v>186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5408481</v>
      </c>
      <c r="CS34" s="624"/>
      <c r="CT34" s="624"/>
      <c r="CU34" s="624"/>
      <c r="CV34" s="624"/>
      <c r="CW34" s="624"/>
      <c r="CX34" s="624"/>
      <c r="CY34" s="625"/>
      <c r="CZ34" s="628">
        <v>12.9</v>
      </c>
      <c r="DA34" s="653"/>
      <c r="DB34" s="653"/>
      <c r="DC34" s="657"/>
      <c r="DD34" s="632">
        <v>4045327</v>
      </c>
      <c r="DE34" s="624"/>
      <c r="DF34" s="624"/>
      <c r="DG34" s="624"/>
      <c r="DH34" s="624"/>
      <c r="DI34" s="624"/>
      <c r="DJ34" s="624"/>
      <c r="DK34" s="625"/>
      <c r="DL34" s="632">
        <v>3560536</v>
      </c>
      <c r="DM34" s="624"/>
      <c r="DN34" s="624"/>
      <c r="DO34" s="624"/>
      <c r="DP34" s="624"/>
      <c r="DQ34" s="624"/>
      <c r="DR34" s="624"/>
      <c r="DS34" s="624"/>
      <c r="DT34" s="624"/>
      <c r="DU34" s="624"/>
      <c r="DV34" s="625"/>
      <c r="DW34" s="628">
        <v>14.3</v>
      </c>
      <c r="DX34" s="653"/>
      <c r="DY34" s="653"/>
      <c r="DZ34" s="653"/>
      <c r="EA34" s="653"/>
      <c r="EB34" s="653"/>
      <c r="EC34" s="654"/>
    </row>
    <row r="35" spans="2:133" ht="11.25" customHeight="1" x14ac:dyDescent="0.15">
      <c r="B35" s="620" t="s">
        <v>326</v>
      </c>
      <c r="C35" s="621"/>
      <c r="D35" s="621"/>
      <c r="E35" s="621"/>
      <c r="F35" s="621"/>
      <c r="G35" s="621"/>
      <c r="H35" s="621"/>
      <c r="I35" s="621"/>
      <c r="J35" s="621"/>
      <c r="K35" s="621"/>
      <c r="L35" s="621"/>
      <c r="M35" s="621"/>
      <c r="N35" s="621"/>
      <c r="O35" s="621"/>
      <c r="P35" s="621"/>
      <c r="Q35" s="622"/>
      <c r="R35" s="623">
        <v>559607</v>
      </c>
      <c r="S35" s="624"/>
      <c r="T35" s="624"/>
      <c r="U35" s="624"/>
      <c r="V35" s="624"/>
      <c r="W35" s="624"/>
      <c r="X35" s="624"/>
      <c r="Y35" s="625"/>
      <c r="Z35" s="626">
        <v>1.2</v>
      </c>
      <c r="AA35" s="626"/>
      <c r="AB35" s="626"/>
      <c r="AC35" s="626"/>
      <c r="AD35" s="627" t="s">
        <v>131</v>
      </c>
      <c r="AE35" s="627"/>
      <c r="AF35" s="627"/>
      <c r="AG35" s="627"/>
      <c r="AH35" s="627"/>
      <c r="AI35" s="627"/>
      <c r="AJ35" s="627"/>
      <c r="AK35" s="627"/>
      <c r="AL35" s="628" t="s">
        <v>237</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304749</v>
      </c>
      <c r="CS35" s="655"/>
      <c r="CT35" s="655"/>
      <c r="CU35" s="655"/>
      <c r="CV35" s="655"/>
      <c r="CW35" s="655"/>
      <c r="CX35" s="655"/>
      <c r="CY35" s="656"/>
      <c r="CZ35" s="628">
        <v>0.7</v>
      </c>
      <c r="DA35" s="653"/>
      <c r="DB35" s="653"/>
      <c r="DC35" s="657"/>
      <c r="DD35" s="632">
        <v>175765</v>
      </c>
      <c r="DE35" s="655"/>
      <c r="DF35" s="655"/>
      <c r="DG35" s="655"/>
      <c r="DH35" s="655"/>
      <c r="DI35" s="655"/>
      <c r="DJ35" s="655"/>
      <c r="DK35" s="656"/>
      <c r="DL35" s="632">
        <v>174208</v>
      </c>
      <c r="DM35" s="655"/>
      <c r="DN35" s="655"/>
      <c r="DO35" s="655"/>
      <c r="DP35" s="655"/>
      <c r="DQ35" s="655"/>
      <c r="DR35" s="655"/>
      <c r="DS35" s="655"/>
      <c r="DT35" s="655"/>
      <c r="DU35" s="655"/>
      <c r="DV35" s="656"/>
      <c r="DW35" s="628">
        <v>0.7</v>
      </c>
      <c r="DX35" s="653"/>
      <c r="DY35" s="653"/>
      <c r="DZ35" s="653"/>
      <c r="EA35" s="653"/>
      <c r="EB35" s="653"/>
      <c r="EC35" s="654"/>
    </row>
    <row r="36" spans="2:133" ht="11.25" customHeight="1" x14ac:dyDescent="0.15">
      <c r="B36" s="620" t="s">
        <v>330</v>
      </c>
      <c r="C36" s="621"/>
      <c r="D36" s="621"/>
      <c r="E36" s="621"/>
      <c r="F36" s="621"/>
      <c r="G36" s="621"/>
      <c r="H36" s="621"/>
      <c r="I36" s="621"/>
      <c r="J36" s="621"/>
      <c r="K36" s="621"/>
      <c r="L36" s="621"/>
      <c r="M36" s="621"/>
      <c r="N36" s="621"/>
      <c r="O36" s="621"/>
      <c r="P36" s="621"/>
      <c r="Q36" s="622"/>
      <c r="R36" s="623">
        <v>4529282</v>
      </c>
      <c r="S36" s="624"/>
      <c r="T36" s="624"/>
      <c r="U36" s="624"/>
      <c r="V36" s="624"/>
      <c r="W36" s="624"/>
      <c r="X36" s="624"/>
      <c r="Y36" s="625"/>
      <c r="Z36" s="626">
        <v>10</v>
      </c>
      <c r="AA36" s="626"/>
      <c r="AB36" s="626"/>
      <c r="AC36" s="626"/>
      <c r="AD36" s="627" t="s">
        <v>237</v>
      </c>
      <c r="AE36" s="627"/>
      <c r="AF36" s="627"/>
      <c r="AG36" s="627"/>
      <c r="AH36" s="627"/>
      <c r="AI36" s="627"/>
      <c r="AJ36" s="627"/>
      <c r="AK36" s="627"/>
      <c r="AL36" s="628" t="s">
        <v>131</v>
      </c>
      <c r="AM36" s="629"/>
      <c r="AN36" s="629"/>
      <c r="AO36" s="630"/>
      <c r="AP36" s="222"/>
      <c r="AQ36" s="689" t="s">
        <v>331</v>
      </c>
      <c r="AR36" s="690"/>
      <c r="AS36" s="690"/>
      <c r="AT36" s="690"/>
      <c r="AU36" s="690"/>
      <c r="AV36" s="690"/>
      <c r="AW36" s="690"/>
      <c r="AX36" s="690"/>
      <c r="AY36" s="691"/>
      <c r="AZ36" s="612">
        <v>5332879</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45829</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4128045</v>
      </c>
      <c r="CS36" s="624"/>
      <c r="CT36" s="624"/>
      <c r="CU36" s="624"/>
      <c r="CV36" s="624"/>
      <c r="CW36" s="624"/>
      <c r="CX36" s="624"/>
      <c r="CY36" s="625"/>
      <c r="CZ36" s="628">
        <v>9.9</v>
      </c>
      <c r="DA36" s="653"/>
      <c r="DB36" s="653"/>
      <c r="DC36" s="657"/>
      <c r="DD36" s="632">
        <v>2915695</v>
      </c>
      <c r="DE36" s="624"/>
      <c r="DF36" s="624"/>
      <c r="DG36" s="624"/>
      <c r="DH36" s="624"/>
      <c r="DI36" s="624"/>
      <c r="DJ36" s="624"/>
      <c r="DK36" s="625"/>
      <c r="DL36" s="632">
        <v>1162429</v>
      </c>
      <c r="DM36" s="624"/>
      <c r="DN36" s="624"/>
      <c r="DO36" s="624"/>
      <c r="DP36" s="624"/>
      <c r="DQ36" s="624"/>
      <c r="DR36" s="624"/>
      <c r="DS36" s="624"/>
      <c r="DT36" s="624"/>
      <c r="DU36" s="624"/>
      <c r="DV36" s="625"/>
      <c r="DW36" s="628">
        <v>4.7</v>
      </c>
      <c r="DX36" s="653"/>
      <c r="DY36" s="653"/>
      <c r="DZ36" s="653"/>
      <c r="EA36" s="653"/>
      <c r="EB36" s="653"/>
      <c r="EC36" s="654"/>
    </row>
    <row r="37" spans="2:133" ht="11.25" customHeight="1" x14ac:dyDescent="0.15">
      <c r="B37" s="620" t="s">
        <v>334</v>
      </c>
      <c r="C37" s="621"/>
      <c r="D37" s="621"/>
      <c r="E37" s="621"/>
      <c r="F37" s="621"/>
      <c r="G37" s="621"/>
      <c r="H37" s="621"/>
      <c r="I37" s="621"/>
      <c r="J37" s="621"/>
      <c r="K37" s="621"/>
      <c r="L37" s="621"/>
      <c r="M37" s="621"/>
      <c r="N37" s="621"/>
      <c r="O37" s="621"/>
      <c r="P37" s="621"/>
      <c r="Q37" s="622"/>
      <c r="R37" s="623">
        <v>1101312</v>
      </c>
      <c r="S37" s="624"/>
      <c r="T37" s="624"/>
      <c r="U37" s="624"/>
      <c r="V37" s="624"/>
      <c r="W37" s="624"/>
      <c r="X37" s="624"/>
      <c r="Y37" s="625"/>
      <c r="Z37" s="626">
        <v>2.4</v>
      </c>
      <c r="AA37" s="626"/>
      <c r="AB37" s="626"/>
      <c r="AC37" s="626"/>
      <c r="AD37" s="627">
        <v>227</v>
      </c>
      <c r="AE37" s="627"/>
      <c r="AF37" s="627"/>
      <c r="AG37" s="627"/>
      <c r="AH37" s="627"/>
      <c r="AI37" s="627"/>
      <c r="AJ37" s="627"/>
      <c r="AK37" s="627"/>
      <c r="AL37" s="628">
        <v>0</v>
      </c>
      <c r="AM37" s="629"/>
      <c r="AN37" s="629"/>
      <c r="AO37" s="630"/>
      <c r="AQ37" s="686" t="s">
        <v>335</v>
      </c>
      <c r="AR37" s="687"/>
      <c r="AS37" s="687"/>
      <c r="AT37" s="687"/>
      <c r="AU37" s="687"/>
      <c r="AV37" s="687"/>
      <c r="AW37" s="687"/>
      <c r="AX37" s="687"/>
      <c r="AY37" s="688"/>
      <c r="AZ37" s="623">
        <v>767482</v>
      </c>
      <c r="BA37" s="624"/>
      <c r="BB37" s="624"/>
      <c r="BC37" s="624"/>
      <c r="BD37" s="655"/>
      <c r="BE37" s="655"/>
      <c r="BF37" s="678"/>
      <c r="BG37" s="620" t="s">
        <v>336</v>
      </c>
      <c r="BH37" s="621"/>
      <c r="BI37" s="621"/>
      <c r="BJ37" s="621"/>
      <c r="BK37" s="621"/>
      <c r="BL37" s="621"/>
      <c r="BM37" s="621"/>
      <c r="BN37" s="621"/>
      <c r="BO37" s="621"/>
      <c r="BP37" s="621"/>
      <c r="BQ37" s="621"/>
      <c r="BR37" s="621"/>
      <c r="BS37" s="621"/>
      <c r="BT37" s="621"/>
      <c r="BU37" s="622"/>
      <c r="BV37" s="623">
        <v>-93963</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40575</v>
      </c>
      <c r="CS37" s="655"/>
      <c r="CT37" s="655"/>
      <c r="CU37" s="655"/>
      <c r="CV37" s="655"/>
      <c r="CW37" s="655"/>
      <c r="CX37" s="655"/>
      <c r="CY37" s="656"/>
      <c r="CZ37" s="628">
        <v>0.1</v>
      </c>
      <c r="DA37" s="653"/>
      <c r="DB37" s="653"/>
      <c r="DC37" s="657"/>
      <c r="DD37" s="632">
        <v>40575</v>
      </c>
      <c r="DE37" s="655"/>
      <c r="DF37" s="655"/>
      <c r="DG37" s="655"/>
      <c r="DH37" s="655"/>
      <c r="DI37" s="655"/>
      <c r="DJ37" s="655"/>
      <c r="DK37" s="656"/>
      <c r="DL37" s="632">
        <v>35575</v>
      </c>
      <c r="DM37" s="655"/>
      <c r="DN37" s="655"/>
      <c r="DO37" s="655"/>
      <c r="DP37" s="655"/>
      <c r="DQ37" s="655"/>
      <c r="DR37" s="655"/>
      <c r="DS37" s="655"/>
      <c r="DT37" s="655"/>
      <c r="DU37" s="655"/>
      <c r="DV37" s="656"/>
      <c r="DW37" s="628">
        <v>0.1</v>
      </c>
      <c r="DX37" s="653"/>
      <c r="DY37" s="653"/>
      <c r="DZ37" s="653"/>
      <c r="EA37" s="653"/>
      <c r="EB37" s="653"/>
      <c r="EC37" s="654"/>
    </row>
    <row r="38" spans="2:133" ht="11.25" customHeight="1" x14ac:dyDescent="0.15">
      <c r="B38" s="620" t="s">
        <v>338</v>
      </c>
      <c r="C38" s="621"/>
      <c r="D38" s="621"/>
      <c r="E38" s="621"/>
      <c r="F38" s="621"/>
      <c r="G38" s="621"/>
      <c r="H38" s="621"/>
      <c r="I38" s="621"/>
      <c r="J38" s="621"/>
      <c r="K38" s="621"/>
      <c r="L38" s="621"/>
      <c r="M38" s="621"/>
      <c r="N38" s="621"/>
      <c r="O38" s="621"/>
      <c r="P38" s="621"/>
      <c r="Q38" s="622"/>
      <c r="R38" s="623">
        <v>1649300</v>
      </c>
      <c r="S38" s="624"/>
      <c r="T38" s="624"/>
      <c r="U38" s="624"/>
      <c r="V38" s="624"/>
      <c r="W38" s="624"/>
      <c r="X38" s="624"/>
      <c r="Y38" s="625"/>
      <c r="Z38" s="626">
        <v>3.6</v>
      </c>
      <c r="AA38" s="626"/>
      <c r="AB38" s="626"/>
      <c r="AC38" s="626"/>
      <c r="AD38" s="627" t="s">
        <v>131</v>
      </c>
      <c r="AE38" s="627"/>
      <c r="AF38" s="627"/>
      <c r="AG38" s="627"/>
      <c r="AH38" s="627"/>
      <c r="AI38" s="627"/>
      <c r="AJ38" s="627"/>
      <c r="AK38" s="627"/>
      <c r="AL38" s="628" t="s">
        <v>186</v>
      </c>
      <c r="AM38" s="629"/>
      <c r="AN38" s="629"/>
      <c r="AO38" s="630"/>
      <c r="AQ38" s="686" t="s">
        <v>339</v>
      </c>
      <c r="AR38" s="687"/>
      <c r="AS38" s="687"/>
      <c r="AT38" s="687"/>
      <c r="AU38" s="687"/>
      <c r="AV38" s="687"/>
      <c r="AW38" s="687"/>
      <c r="AX38" s="687"/>
      <c r="AY38" s="688"/>
      <c r="AZ38" s="623">
        <v>368502</v>
      </c>
      <c r="BA38" s="624"/>
      <c r="BB38" s="624"/>
      <c r="BC38" s="624"/>
      <c r="BD38" s="655"/>
      <c r="BE38" s="655"/>
      <c r="BF38" s="678"/>
      <c r="BG38" s="620" t="s">
        <v>340</v>
      </c>
      <c r="BH38" s="621"/>
      <c r="BI38" s="621"/>
      <c r="BJ38" s="621"/>
      <c r="BK38" s="621"/>
      <c r="BL38" s="621"/>
      <c r="BM38" s="621"/>
      <c r="BN38" s="621"/>
      <c r="BO38" s="621"/>
      <c r="BP38" s="621"/>
      <c r="BQ38" s="621"/>
      <c r="BR38" s="621"/>
      <c r="BS38" s="621"/>
      <c r="BT38" s="621"/>
      <c r="BU38" s="622"/>
      <c r="BV38" s="623">
        <v>10134</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4196895</v>
      </c>
      <c r="CS38" s="624"/>
      <c r="CT38" s="624"/>
      <c r="CU38" s="624"/>
      <c r="CV38" s="624"/>
      <c r="CW38" s="624"/>
      <c r="CX38" s="624"/>
      <c r="CY38" s="625"/>
      <c r="CZ38" s="628">
        <v>10</v>
      </c>
      <c r="DA38" s="653"/>
      <c r="DB38" s="653"/>
      <c r="DC38" s="657"/>
      <c r="DD38" s="632">
        <v>3482762</v>
      </c>
      <c r="DE38" s="624"/>
      <c r="DF38" s="624"/>
      <c r="DG38" s="624"/>
      <c r="DH38" s="624"/>
      <c r="DI38" s="624"/>
      <c r="DJ38" s="624"/>
      <c r="DK38" s="625"/>
      <c r="DL38" s="632">
        <v>3120779</v>
      </c>
      <c r="DM38" s="624"/>
      <c r="DN38" s="624"/>
      <c r="DO38" s="624"/>
      <c r="DP38" s="624"/>
      <c r="DQ38" s="624"/>
      <c r="DR38" s="624"/>
      <c r="DS38" s="624"/>
      <c r="DT38" s="624"/>
      <c r="DU38" s="624"/>
      <c r="DV38" s="625"/>
      <c r="DW38" s="628">
        <v>12.5</v>
      </c>
      <c r="DX38" s="653"/>
      <c r="DY38" s="653"/>
      <c r="DZ38" s="653"/>
      <c r="EA38" s="653"/>
      <c r="EB38" s="653"/>
      <c r="EC38" s="654"/>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186</v>
      </c>
      <c r="S39" s="624"/>
      <c r="T39" s="624"/>
      <c r="U39" s="624"/>
      <c r="V39" s="624"/>
      <c r="W39" s="624"/>
      <c r="X39" s="624"/>
      <c r="Y39" s="625"/>
      <c r="Z39" s="626" t="s">
        <v>186</v>
      </c>
      <c r="AA39" s="626"/>
      <c r="AB39" s="626"/>
      <c r="AC39" s="626"/>
      <c r="AD39" s="627" t="s">
        <v>186</v>
      </c>
      <c r="AE39" s="627"/>
      <c r="AF39" s="627"/>
      <c r="AG39" s="627"/>
      <c r="AH39" s="627"/>
      <c r="AI39" s="627"/>
      <c r="AJ39" s="627"/>
      <c r="AK39" s="627"/>
      <c r="AL39" s="628" t="s">
        <v>237</v>
      </c>
      <c r="AM39" s="629"/>
      <c r="AN39" s="629"/>
      <c r="AO39" s="630"/>
      <c r="AQ39" s="686" t="s">
        <v>343</v>
      </c>
      <c r="AR39" s="687"/>
      <c r="AS39" s="687"/>
      <c r="AT39" s="687"/>
      <c r="AU39" s="687"/>
      <c r="AV39" s="687"/>
      <c r="AW39" s="687"/>
      <c r="AX39" s="687"/>
      <c r="AY39" s="688"/>
      <c r="AZ39" s="623">
        <v>52100</v>
      </c>
      <c r="BA39" s="624"/>
      <c r="BB39" s="624"/>
      <c r="BC39" s="624"/>
      <c r="BD39" s="655"/>
      <c r="BE39" s="655"/>
      <c r="BF39" s="678"/>
      <c r="BG39" s="620" t="s">
        <v>344</v>
      </c>
      <c r="BH39" s="621"/>
      <c r="BI39" s="621"/>
      <c r="BJ39" s="621"/>
      <c r="BK39" s="621"/>
      <c r="BL39" s="621"/>
      <c r="BM39" s="621"/>
      <c r="BN39" s="621"/>
      <c r="BO39" s="621"/>
      <c r="BP39" s="621"/>
      <c r="BQ39" s="621"/>
      <c r="BR39" s="621"/>
      <c r="BS39" s="621"/>
      <c r="BT39" s="621"/>
      <c r="BU39" s="622"/>
      <c r="BV39" s="623">
        <v>14839</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2585317</v>
      </c>
      <c r="CS39" s="655"/>
      <c r="CT39" s="655"/>
      <c r="CU39" s="655"/>
      <c r="CV39" s="655"/>
      <c r="CW39" s="655"/>
      <c r="CX39" s="655"/>
      <c r="CY39" s="656"/>
      <c r="CZ39" s="628">
        <v>6.2</v>
      </c>
      <c r="DA39" s="653"/>
      <c r="DB39" s="653"/>
      <c r="DC39" s="657"/>
      <c r="DD39" s="632">
        <v>2178560</v>
      </c>
      <c r="DE39" s="655"/>
      <c r="DF39" s="655"/>
      <c r="DG39" s="655"/>
      <c r="DH39" s="655"/>
      <c r="DI39" s="655"/>
      <c r="DJ39" s="655"/>
      <c r="DK39" s="656"/>
      <c r="DL39" s="632" t="s">
        <v>131</v>
      </c>
      <c r="DM39" s="655"/>
      <c r="DN39" s="655"/>
      <c r="DO39" s="655"/>
      <c r="DP39" s="655"/>
      <c r="DQ39" s="655"/>
      <c r="DR39" s="655"/>
      <c r="DS39" s="655"/>
      <c r="DT39" s="655"/>
      <c r="DU39" s="655"/>
      <c r="DV39" s="656"/>
      <c r="DW39" s="628" t="s">
        <v>131</v>
      </c>
      <c r="DX39" s="653"/>
      <c r="DY39" s="653"/>
      <c r="DZ39" s="653"/>
      <c r="EA39" s="653"/>
      <c r="EB39" s="653"/>
      <c r="EC39" s="654"/>
    </row>
    <row r="40" spans="2:133" ht="11.25" customHeight="1" x14ac:dyDescent="0.15">
      <c r="B40" s="620" t="s">
        <v>346</v>
      </c>
      <c r="C40" s="621"/>
      <c r="D40" s="621"/>
      <c r="E40" s="621"/>
      <c r="F40" s="621"/>
      <c r="G40" s="621"/>
      <c r="H40" s="621"/>
      <c r="I40" s="621"/>
      <c r="J40" s="621"/>
      <c r="K40" s="621"/>
      <c r="L40" s="621"/>
      <c r="M40" s="621"/>
      <c r="N40" s="621"/>
      <c r="O40" s="621"/>
      <c r="P40" s="621"/>
      <c r="Q40" s="622"/>
      <c r="R40" s="623">
        <v>500500</v>
      </c>
      <c r="S40" s="624"/>
      <c r="T40" s="624"/>
      <c r="U40" s="624"/>
      <c r="V40" s="624"/>
      <c r="W40" s="624"/>
      <c r="X40" s="624"/>
      <c r="Y40" s="625"/>
      <c r="Z40" s="626">
        <v>1.1000000000000001</v>
      </c>
      <c r="AA40" s="626"/>
      <c r="AB40" s="626"/>
      <c r="AC40" s="626"/>
      <c r="AD40" s="627" t="s">
        <v>186</v>
      </c>
      <c r="AE40" s="627"/>
      <c r="AF40" s="627"/>
      <c r="AG40" s="627"/>
      <c r="AH40" s="627"/>
      <c r="AI40" s="627"/>
      <c r="AJ40" s="627"/>
      <c r="AK40" s="627"/>
      <c r="AL40" s="628" t="s">
        <v>131</v>
      </c>
      <c r="AM40" s="629"/>
      <c r="AN40" s="629"/>
      <c r="AO40" s="630"/>
      <c r="AQ40" s="686" t="s">
        <v>347</v>
      </c>
      <c r="AR40" s="687"/>
      <c r="AS40" s="687"/>
      <c r="AT40" s="687"/>
      <c r="AU40" s="687"/>
      <c r="AV40" s="687"/>
      <c r="AW40" s="687"/>
      <c r="AX40" s="687"/>
      <c r="AY40" s="688"/>
      <c r="AZ40" s="623" t="s">
        <v>186</v>
      </c>
      <c r="BA40" s="624"/>
      <c r="BB40" s="624"/>
      <c r="BC40" s="624"/>
      <c r="BD40" s="655"/>
      <c r="BE40" s="655"/>
      <c r="BF40" s="678"/>
      <c r="BG40" s="671" t="s">
        <v>348</v>
      </c>
      <c r="BH40" s="672"/>
      <c r="BI40" s="672"/>
      <c r="BJ40" s="672"/>
      <c r="BK40" s="672"/>
      <c r="BL40" s="223"/>
      <c r="BM40" s="621" t="s">
        <v>349</v>
      </c>
      <c r="BN40" s="621"/>
      <c r="BO40" s="621"/>
      <c r="BP40" s="621"/>
      <c r="BQ40" s="621"/>
      <c r="BR40" s="621"/>
      <c r="BS40" s="621"/>
      <c r="BT40" s="621"/>
      <c r="BU40" s="622"/>
      <c r="BV40" s="623">
        <v>93</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294900</v>
      </c>
      <c r="CS40" s="624"/>
      <c r="CT40" s="624"/>
      <c r="CU40" s="624"/>
      <c r="CV40" s="624"/>
      <c r="CW40" s="624"/>
      <c r="CX40" s="624"/>
      <c r="CY40" s="625"/>
      <c r="CZ40" s="628">
        <v>0.7</v>
      </c>
      <c r="DA40" s="653"/>
      <c r="DB40" s="653"/>
      <c r="DC40" s="657"/>
      <c r="DD40" s="632">
        <v>2400</v>
      </c>
      <c r="DE40" s="624"/>
      <c r="DF40" s="624"/>
      <c r="DG40" s="624"/>
      <c r="DH40" s="624"/>
      <c r="DI40" s="624"/>
      <c r="DJ40" s="624"/>
      <c r="DK40" s="625"/>
      <c r="DL40" s="632" t="s">
        <v>186</v>
      </c>
      <c r="DM40" s="624"/>
      <c r="DN40" s="624"/>
      <c r="DO40" s="624"/>
      <c r="DP40" s="624"/>
      <c r="DQ40" s="624"/>
      <c r="DR40" s="624"/>
      <c r="DS40" s="624"/>
      <c r="DT40" s="624"/>
      <c r="DU40" s="624"/>
      <c r="DV40" s="625"/>
      <c r="DW40" s="628" t="s">
        <v>186</v>
      </c>
      <c r="DX40" s="653"/>
      <c r="DY40" s="653"/>
      <c r="DZ40" s="653"/>
      <c r="EA40" s="653"/>
      <c r="EB40" s="653"/>
      <c r="EC40" s="654"/>
    </row>
    <row r="41" spans="2:133" ht="11.25" customHeight="1" x14ac:dyDescent="0.15">
      <c r="B41" s="644" t="s">
        <v>351</v>
      </c>
      <c r="C41" s="645"/>
      <c r="D41" s="645"/>
      <c r="E41" s="645"/>
      <c r="F41" s="645"/>
      <c r="G41" s="645"/>
      <c r="H41" s="645"/>
      <c r="I41" s="645"/>
      <c r="J41" s="645"/>
      <c r="K41" s="645"/>
      <c r="L41" s="645"/>
      <c r="M41" s="645"/>
      <c r="N41" s="645"/>
      <c r="O41" s="645"/>
      <c r="P41" s="645"/>
      <c r="Q41" s="646"/>
      <c r="R41" s="695">
        <v>45352869</v>
      </c>
      <c r="S41" s="696"/>
      <c r="T41" s="696"/>
      <c r="U41" s="696"/>
      <c r="V41" s="696"/>
      <c r="W41" s="696"/>
      <c r="X41" s="696"/>
      <c r="Y41" s="700"/>
      <c r="Z41" s="701">
        <v>100</v>
      </c>
      <c r="AA41" s="701"/>
      <c r="AB41" s="701"/>
      <c r="AC41" s="701"/>
      <c r="AD41" s="702">
        <v>24430562</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913748</v>
      </c>
      <c r="BA41" s="624"/>
      <c r="BB41" s="624"/>
      <c r="BC41" s="624"/>
      <c r="BD41" s="655"/>
      <c r="BE41" s="655"/>
      <c r="BF41" s="678"/>
      <c r="BG41" s="671"/>
      <c r="BH41" s="672"/>
      <c r="BI41" s="672"/>
      <c r="BJ41" s="672"/>
      <c r="BK41" s="672"/>
      <c r="BL41" s="223"/>
      <c r="BM41" s="621" t="s">
        <v>353</v>
      </c>
      <c r="BN41" s="621"/>
      <c r="BO41" s="621"/>
      <c r="BP41" s="621"/>
      <c r="BQ41" s="621"/>
      <c r="BR41" s="621"/>
      <c r="BS41" s="621"/>
      <c r="BT41" s="621"/>
      <c r="BU41" s="622"/>
      <c r="BV41" s="623" t="s">
        <v>131</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355</v>
      </c>
      <c r="CS41" s="655"/>
      <c r="CT41" s="655"/>
      <c r="CU41" s="655"/>
      <c r="CV41" s="655"/>
      <c r="CW41" s="655"/>
      <c r="CX41" s="655"/>
      <c r="CY41" s="656"/>
      <c r="CZ41" s="628" t="s">
        <v>131</v>
      </c>
      <c r="DA41" s="653"/>
      <c r="DB41" s="653"/>
      <c r="DC41" s="657"/>
      <c r="DD41" s="632" t="s">
        <v>131</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356</v>
      </c>
      <c r="AR42" s="693"/>
      <c r="AS42" s="693"/>
      <c r="AT42" s="693"/>
      <c r="AU42" s="693"/>
      <c r="AV42" s="693"/>
      <c r="AW42" s="693"/>
      <c r="AX42" s="693"/>
      <c r="AY42" s="694"/>
      <c r="AZ42" s="695">
        <v>3231047</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438</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4275502</v>
      </c>
      <c r="CS42" s="655"/>
      <c r="CT42" s="655"/>
      <c r="CU42" s="655"/>
      <c r="CV42" s="655"/>
      <c r="CW42" s="655"/>
      <c r="CX42" s="655"/>
      <c r="CY42" s="656"/>
      <c r="CZ42" s="628">
        <v>10.199999999999999</v>
      </c>
      <c r="DA42" s="653"/>
      <c r="DB42" s="653"/>
      <c r="DC42" s="657"/>
      <c r="DD42" s="632">
        <v>1945339</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359</v>
      </c>
      <c r="CD43" s="620" t="s">
        <v>360</v>
      </c>
      <c r="CE43" s="621"/>
      <c r="CF43" s="621"/>
      <c r="CG43" s="621"/>
      <c r="CH43" s="621"/>
      <c r="CI43" s="621"/>
      <c r="CJ43" s="621"/>
      <c r="CK43" s="621"/>
      <c r="CL43" s="621"/>
      <c r="CM43" s="621"/>
      <c r="CN43" s="621"/>
      <c r="CO43" s="621"/>
      <c r="CP43" s="621"/>
      <c r="CQ43" s="622"/>
      <c r="CR43" s="623">
        <v>255960</v>
      </c>
      <c r="CS43" s="655"/>
      <c r="CT43" s="655"/>
      <c r="CU43" s="655"/>
      <c r="CV43" s="655"/>
      <c r="CW43" s="655"/>
      <c r="CX43" s="655"/>
      <c r="CY43" s="656"/>
      <c r="CZ43" s="628">
        <v>0.6</v>
      </c>
      <c r="DA43" s="653"/>
      <c r="DB43" s="653"/>
      <c r="DC43" s="657"/>
      <c r="DD43" s="632">
        <v>255960</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307</v>
      </c>
      <c r="CE44" s="660"/>
      <c r="CF44" s="620" t="s">
        <v>362</v>
      </c>
      <c r="CG44" s="621"/>
      <c r="CH44" s="621"/>
      <c r="CI44" s="621"/>
      <c r="CJ44" s="621"/>
      <c r="CK44" s="621"/>
      <c r="CL44" s="621"/>
      <c r="CM44" s="621"/>
      <c r="CN44" s="621"/>
      <c r="CO44" s="621"/>
      <c r="CP44" s="621"/>
      <c r="CQ44" s="622"/>
      <c r="CR44" s="623">
        <v>4051981</v>
      </c>
      <c r="CS44" s="624"/>
      <c r="CT44" s="624"/>
      <c r="CU44" s="624"/>
      <c r="CV44" s="624"/>
      <c r="CW44" s="624"/>
      <c r="CX44" s="624"/>
      <c r="CY44" s="625"/>
      <c r="CZ44" s="628">
        <v>9.6999999999999993</v>
      </c>
      <c r="DA44" s="629"/>
      <c r="DB44" s="629"/>
      <c r="DC44" s="635"/>
      <c r="DD44" s="632">
        <v>1922096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1692258</v>
      </c>
      <c r="CS45" s="655"/>
      <c r="CT45" s="655"/>
      <c r="CU45" s="655"/>
      <c r="CV45" s="655"/>
      <c r="CW45" s="655"/>
      <c r="CX45" s="655"/>
      <c r="CY45" s="656"/>
      <c r="CZ45" s="628">
        <v>4.0999999999999996</v>
      </c>
      <c r="DA45" s="653"/>
      <c r="DB45" s="653"/>
      <c r="DC45" s="657"/>
      <c r="DD45" s="632">
        <v>433985</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365</v>
      </c>
      <c r="CG46" s="621"/>
      <c r="CH46" s="621"/>
      <c r="CI46" s="621"/>
      <c r="CJ46" s="621"/>
      <c r="CK46" s="621"/>
      <c r="CL46" s="621"/>
      <c r="CM46" s="621"/>
      <c r="CN46" s="621"/>
      <c r="CO46" s="621"/>
      <c r="CP46" s="621"/>
      <c r="CQ46" s="622"/>
      <c r="CR46" s="623">
        <v>2173288</v>
      </c>
      <c r="CS46" s="624"/>
      <c r="CT46" s="624"/>
      <c r="CU46" s="624"/>
      <c r="CV46" s="624"/>
      <c r="CW46" s="624"/>
      <c r="CX46" s="624"/>
      <c r="CY46" s="625"/>
      <c r="CZ46" s="628">
        <v>5.2</v>
      </c>
      <c r="DA46" s="629"/>
      <c r="DB46" s="629"/>
      <c r="DC46" s="635"/>
      <c r="DD46" s="632">
        <v>1323067</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366</v>
      </c>
      <c r="CG47" s="621"/>
      <c r="CH47" s="621"/>
      <c r="CI47" s="621"/>
      <c r="CJ47" s="621"/>
      <c r="CK47" s="621"/>
      <c r="CL47" s="621"/>
      <c r="CM47" s="621"/>
      <c r="CN47" s="621"/>
      <c r="CO47" s="621"/>
      <c r="CP47" s="621"/>
      <c r="CQ47" s="622"/>
      <c r="CR47" s="623">
        <v>223521</v>
      </c>
      <c r="CS47" s="655"/>
      <c r="CT47" s="655"/>
      <c r="CU47" s="655"/>
      <c r="CV47" s="655"/>
      <c r="CW47" s="655"/>
      <c r="CX47" s="655"/>
      <c r="CY47" s="656"/>
      <c r="CZ47" s="628">
        <v>0.5</v>
      </c>
      <c r="DA47" s="653"/>
      <c r="DB47" s="653"/>
      <c r="DC47" s="657"/>
      <c r="DD47" s="632">
        <v>23243</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367</v>
      </c>
      <c r="CG48" s="621"/>
      <c r="CH48" s="621"/>
      <c r="CI48" s="621"/>
      <c r="CJ48" s="621"/>
      <c r="CK48" s="621"/>
      <c r="CL48" s="621"/>
      <c r="CM48" s="621"/>
      <c r="CN48" s="621"/>
      <c r="CO48" s="621"/>
      <c r="CP48" s="621"/>
      <c r="CQ48" s="622"/>
      <c r="CR48" s="623" t="s">
        <v>131</v>
      </c>
      <c r="CS48" s="624"/>
      <c r="CT48" s="624"/>
      <c r="CU48" s="624"/>
      <c r="CV48" s="624"/>
      <c r="CW48" s="624"/>
      <c r="CX48" s="624"/>
      <c r="CY48" s="625"/>
      <c r="CZ48" s="628" t="s">
        <v>131</v>
      </c>
      <c r="DA48" s="629"/>
      <c r="DB48" s="629"/>
      <c r="DC48" s="635"/>
      <c r="DD48" s="632" t="s">
        <v>131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368</v>
      </c>
      <c r="CE49" s="645"/>
      <c r="CF49" s="645"/>
      <c r="CG49" s="645"/>
      <c r="CH49" s="645"/>
      <c r="CI49" s="645"/>
      <c r="CJ49" s="645"/>
      <c r="CK49" s="645"/>
      <c r="CL49" s="645"/>
      <c r="CM49" s="645"/>
      <c r="CN49" s="645"/>
      <c r="CO49" s="645"/>
      <c r="CP49" s="645"/>
      <c r="CQ49" s="646"/>
      <c r="CR49" s="695">
        <v>41768726</v>
      </c>
      <c r="CS49" s="682"/>
      <c r="CT49" s="682"/>
      <c r="CU49" s="682"/>
      <c r="CV49" s="682"/>
      <c r="CW49" s="682"/>
      <c r="CX49" s="682"/>
      <c r="CY49" s="711"/>
      <c r="CZ49" s="703">
        <v>100</v>
      </c>
      <c r="DA49" s="712"/>
      <c r="DB49" s="712"/>
      <c r="DC49" s="713"/>
      <c r="DD49" s="714">
        <v>28572543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Qg5lBFw4MbkdKZ25cOmz2xAAaIP69Nwi52HbX+7iXx6JHiDoJtqEQjobJtsY+HQ42ESjV7nfkgcswOjVJ768zw==" saltValue="mEv9Rdj0/fitNU2PIY+vq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0" zoomScaleNormal="5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391</v>
      </c>
      <c r="C7" s="750"/>
      <c r="D7" s="750"/>
      <c r="E7" s="750"/>
      <c r="F7" s="750"/>
      <c r="G7" s="750"/>
      <c r="H7" s="750"/>
      <c r="I7" s="750"/>
      <c r="J7" s="750"/>
      <c r="K7" s="750"/>
      <c r="L7" s="750"/>
      <c r="M7" s="750"/>
      <c r="N7" s="750"/>
      <c r="O7" s="750"/>
      <c r="P7" s="751"/>
      <c r="Q7" s="752">
        <v>45364</v>
      </c>
      <c r="R7" s="753"/>
      <c r="S7" s="753"/>
      <c r="T7" s="753"/>
      <c r="U7" s="753"/>
      <c r="V7" s="753">
        <v>41780</v>
      </c>
      <c r="W7" s="753"/>
      <c r="X7" s="753"/>
      <c r="Y7" s="753"/>
      <c r="Z7" s="753"/>
      <c r="AA7" s="753">
        <v>3584</v>
      </c>
      <c r="AB7" s="753"/>
      <c r="AC7" s="753"/>
      <c r="AD7" s="753"/>
      <c r="AE7" s="754"/>
      <c r="AF7" s="755">
        <v>3329</v>
      </c>
      <c r="AG7" s="756"/>
      <c r="AH7" s="756"/>
      <c r="AI7" s="756"/>
      <c r="AJ7" s="757"/>
      <c r="AK7" s="758">
        <v>455</v>
      </c>
      <c r="AL7" s="759"/>
      <c r="AM7" s="759"/>
      <c r="AN7" s="759"/>
      <c r="AO7" s="759"/>
      <c r="AP7" s="759">
        <v>55406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599</v>
      </c>
      <c r="BT7" s="747"/>
      <c r="BU7" s="747"/>
      <c r="BV7" s="747"/>
      <c r="BW7" s="747"/>
      <c r="BX7" s="747"/>
      <c r="BY7" s="747"/>
      <c r="BZ7" s="747"/>
      <c r="CA7" s="747"/>
      <c r="CB7" s="747"/>
      <c r="CC7" s="747"/>
      <c r="CD7" s="747"/>
      <c r="CE7" s="747"/>
      <c r="CF7" s="747"/>
      <c r="CG7" s="762"/>
      <c r="CH7" s="743">
        <v>74</v>
      </c>
      <c r="CI7" s="744"/>
      <c r="CJ7" s="744"/>
      <c r="CK7" s="744"/>
      <c r="CL7" s="745"/>
      <c r="CM7" s="743">
        <v>479</v>
      </c>
      <c r="CN7" s="744"/>
      <c r="CO7" s="744"/>
      <c r="CP7" s="744"/>
      <c r="CQ7" s="745"/>
      <c r="CR7" s="743">
        <v>100</v>
      </c>
      <c r="CS7" s="744"/>
      <c r="CT7" s="744"/>
      <c r="CU7" s="744"/>
      <c r="CV7" s="745"/>
      <c r="CW7" s="743" t="s">
        <v>530</v>
      </c>
      <c r="CX7" s="744"/>
      <c r="CY7" s="744"/>
      <c r="CZ7" s="744"/>
      <c r="DA7" s="745"/>
      <c r="DB7" s="743" t="s">
        <v>530</v>
      </c>
      <c r="DC7" s="744"/>
      <c r="DD7" s="744"/>
      <c r="DE7" s="744"/>
      <c r="DF7" s="745"/>
      <c r="DG7" s="743" t="s">
        <v>530</v>
      </c>
      <c r="DH7" s="744"/>
      <c r="DI7" s="744"/>
      <c r="DJ7" s="744"/>
      <c r="DK7" s="745"/>
      <c r="DL7" s="743" t="s">
        <v>530</v>
      </c>
      <c r="DM7" s="744"/>
      <c r="DN7" s="744"/>
      <c r="DO7" s="744"/>
      <c r="DP7" s="745"/>
      <c r="DQ7" s="743" t="s">
        <v>530</v>
      </c>
      <c r="DR7" s="744"/>
      <c r="DS7" s="744"/>
      <c r="DT7" s="744"/>
      <c r="DU7" s="745"/>
      <c r="DV7" s="746"/>
      <c r="DW7" s="747"/>
      <c r="DX7" s="747"/>
      <c r="DY7" s="747"/>
      <c r="DZ7" s="748"/>
      <c r="EA7" s="234"/>
    </row>
    <row r="8" spans="1:131" s="235" customFormat="1" ht="26.25" customHeight="1" x14ac:dyDescent="0.15">
      <c r="A8" s="238">
        <v>2</v>
      </c>
      <c r="B8" s="780" t="s">
        <v>392</v>
      </c>
      <c r="C8" s="781"/>
      <c r="D8" s="781"/>
      <c r="E8" s="781"/>
      <c r="F8" s="781"/>
      <c r="G8" s="781"/>
      <c r="H8" s="781"/>
      <c r="I8" s="781"/>
      <c r="J8" s="781"/>
      <c r="K8" s="781"/>
      <c r="L8" s="781"/>
      <c r="M8" s="781"/>
      <c r="N8" s="781"/>
      <c r="O8" s="781"/>
      <c r="P8" s="782"/>
      <c r="Q8" s="783">
        <v>18</v>
      </c>
      <c r="R8" s="784"/>
      <c r="S8" s="784"/>
      <c r="T8" s="784"/>
      <c r="U8" s="784"/>
      <c r="V8" s="784">
        <v>18</v>
      </c>
      <c r="W8" s="784"/>
      <c r="X8" s="784"/>
      <c r="Y8" s="784"/>
      <c r="Z8" s="784"/>
      <c r="AA8" s="784">
        <v>0</v>
      </c>
      <c r="AB8" s="784"/>
      <c r="AC8" s="784"/>
      <c r="AD8" s="784"/>
      <c r="AE8" s="785"/>
      <c r="AF8" s="786">
        <v>0</v>
      </c>
      <c r="AG8" s="787"/>
      <c r="AH8" s="787"/>
      <c r="AI8" s="787"/>
      <c r="AJ8" s="788"/>
      <c r="AK8" s="769">
        <v>17</v>
      </c>
      <c r="AL8" s="770"/>
      <c r="AM8" s="770"/>
      <c r="AN8" s="770"/>
      <c r="AO8" s="770"/>
      <c r="AP8" s="770" t="s">
        <v>597</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600</v>
      </c>
      <c r="BT8" s="774"/>
      <c r="BU8" s="774"/>
      <c r="BV8" s="774"/>
      <c r="BW8" s="774"/>
      <c r="BX8" s="774"/>
      <c r="BY8" s="774"/>
      <c r="BZ8" s="774"/>
      <c r="CA8" s="774"/>
      <c r="CB8" s="774"/>
      <c r="CC8" s="774"/>
      <c r="CD8" s="774"/>
      <c r="CE8" s="774"/>
      <c r="CF8" s="774"/>
      <c r="CG8" s="775"/>
      <c r="CH8" s="776">
        <v>0</v>
      </c>
      <c r="CI8" s="777"/>
      <c r="CJ8" s="777"/>
      <c r="CK8" s="777"/>
      <c r="CL8" s="778"/>
      <c r="CM8" s="776">
        <v>121</v>
      </c>
      <c r="CN8" s="777"/>
      <c r="CO8" s="777"/>
      <c r="CP8" s="777"/>
      <c r="CQ8" s="778"/>
      <c r="CR8" s="776">
        <v>54</v>
      </c>
      <c r="CS8" s="777"/>
      <c r="CT8" s="777"/>
      <c r="CU8" s="777"/>
      <c r="CV8" s="778"/>
      <c r="CW8" s="776">
        <v>19</v>
      </c>
      <c r="CX8" s="777"/>
      <c r="CY8" s="777"/>
      <c r="CZ8" s="777"/>
      <c r="DA8" s="778"/>
      <c r="DB8" s="776" t="s">
        <v>530</v>
      </c>
      <c r="DC8" s="777"/>
      <c r="DD8" s="777"/>
      <c r="DE8" s="777"/>
      <c r="DF8" s="778"/>
      <c r="DG8" s="776" t="s">
        <v>530</v>
      </c>
      <c r="DH8" s="777"/>
      <c r="DI8" s="777"/>
      <c r="DJ8" s="777"/>
      <c r="DK8" s="778"/>
      <c r="DL8" s="776" t="s">
        <v>530</v>
      </c>
      <c r="DM8" s="777"/>
      <c r="DN8" s="777"/>
      <c r="DO8" s="777"/>
      <c r="DP8" s="778"/>
      <c r="DQ8" s="776" t="s">
        <v>530</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601</v>
      </c>
      <c r="BT9" s="774"/>
      <c r="BU9" s="774"/>
      <c r="BV9" s="774"/>
      <c r="BW9" s="774"/>
      <c r="BX9" s="774"/>
      <c r="BY9" s="774"/>
      <c r="BZ9" s="774"/>
      <c r="CA9" s="774"/>
      <c r="CB9" s="774"/>
      <c r="CC9" s="774"/>
      <c r="CD9" s="774"/>
      <c r="CE9" s="774"/>
      <c r="CF9" s="774"/>
      <c r="CG9" s="775"/>
      <c r="CH9" s="776">
        <v>25</v>
      </c>
      <c r="CI9" s="777"/>
      <c r="CJ9" s="777"/>
      <c r="CK9" s="777"/>
      <c r="CL9" s="778"/>
      <c r="CM9" s="776">
        <v>374</v>
      </c>
      <c r="CN9" s="777"/>
      <c r="CO9" s="777"/>
      <c r="CP9" s="777"/>
      <c r="CQ9" s="778"/>
      <c r="CR9" s="776">
        <v>75</v>
      </c>
      <c r="CS9" s="777"/>
      <c r="CT9" s="777"/>
      <c r="CU9" s="777"/>
      <c r="CV9" s="778"/>
      <c r="CW9" s="776" t="s">
        <v>530</v>
      </c>
      <c r="CX9" s="777"/>
      <c r="CY9" s="777"/>
      <c r="CZ9" s="777"/>
      <c r="DA9" s="778"/>
      <c r="DB9" s="776" t="s">
        <v>530</v>
      </c>
      <c r="DC9" s="777"/>
      <c r="DD9" s="777"/>
      <c r="DE9" s="777"/>
      <c r="DF9" s="778"/>
      <c r="DG9" s="776" t="s">
        <v>530</v>
      </c>
      <c r="DH9" s="777"/>
      <c r="DI9" s="777"/>
      <c r="DJ9" s="777"/>
      <c r="DK9" s="778"/>
      <c r="DL9" s="776" t="s">
        <v>530</v>
      </c>
      <c r="DM9" s="777"/>
      <c r="DN9" s="777"/>
      <c r="DO9" s="777"/>
      <c r="DP9" s="778"/>
      <c r="DQ9" s="776" t="s">
        <v>530</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602</v>
      </c>
      <c r="BT10" s="774"/>
      <c r="BU10" s="774"/>
      <c r="BV10" s="774"/>
      <c r="BW10" s="774"/>
      <c r="BX10" s="774"/>
      <c r="BY10" s="774"/>
      <c r="BZ10" s="774"/>
      <c r="CA10" s="774"/>
      <c r="CB10" s="774"/>
      <c r="CC10" s="774"/>
      <c r="CD10" s="774"/>
      <c r="CE10" s="774"/>
      <c r="CF10" s="774"/>
      <c r="CG10" s="775"/>
      <c r="CH10" s="776">
        <v>1</v>
      </c>
      <c r="CI10" s="777"/>
      <c r="CJ10" s="777"/>
      <c r="CK10" s="777"/>
      <c r="CL10" s="778"/>
      <c r="CM10" s="776">
        <v>38</v>
      </c>
      <c r="CN10" s="777"/>
      <c r="CO10" s="777"/>
      <c r="CP10" s="777"/>
      <c r="CQ10" s="778"/>
      <c r="CR10" s="776">
        <v>7</v>
      </c>
      <c r="CS10" s="777"/>
      <c r="CT10" s="777"/>
      <c r="CU10" s="777"/>
      <c r="CV10" s="778"/>
      <c r="CW10" s="776" t="s">
        <v>530</v>
      </c>
      <c r="CX10" s="777"/>
      <c r="CY10" s="777"/>
      <c r="CZ10" s="777"/>
      <c r="DA10" s="778"/>
      <c r="DB10" s="776" t="s">
        <v>530</v>
      </c>
      <c r="DC10" s="777"/>
      <c r="DD10" s="777"/>
      <c r="DE10" s="777"/>
      <c r="DF10" s="778"/>
      <c r="DG10" s="776" t="s">
        <v>530</v>
      </c>
      <c r="DH10" s="777"/>
      <c r="DI10" s="777"/>
      <c r="DJ10" s="777"/>
      <c r="DK10" s="778"/>
      <c r="DL10" s="776" t="s">
        <v>530</v>
      </c>
      <c r="DM10" s="777"/>
      <c r="DN10" s="777"/>
      <c r="DO10" s="777"/>
      <c r="DP10" s="778"/>
      <c r="DQ10" s="776" t="s">
        <v>530</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f>SUM(Q7:U8)</f>
        <v>45382</v>
      </c>
      <c r="R23" s="793"/>
      <c r="S23" s="793"/>
      <c r="T23" s="793"/>
      <c r="U23" s="793"/>
      <c r="V23" s="793">
        <f t="shared" ref="V23" si="0">SUM(V7:Z8)</f>
        <v>41798</v>
      </c>
      <c r="W23" s="793"/>
      <c r="X23" s="793"/>
      <c r="Y23" s="793"/>
      <c r="Z23" s="793"/>
      <c r="AA23" s="793">
        <f t="shared" ref="AA23" si="1">SUM(AA7:AE8)</f>
        <v>3584</v>
      </c>
      <c r="AB23" s="793"/>
      <c r="AC23" s="793"/>
      <c r="AD23" s="793"/>
      <c r="AE23" s="794"/>
      <c r="AF23" s="795">
        <v>3329</v>
      </c>
      <c r="AG23" s="793"/>
      <c r="AH23" s="793"/>
      <c r="AI23" s="793"/>
      <c r="AJ23" s="796"/>
      <c r="AK23" s="797"/>
      <c r="AL23" s="798"/>
      <c r="AM23" s="798"/>
      <c r="AN23" s="798"/>
      <c r="AO23" s="798"/>
      <c r="AP23" s="793">
        <f>SUM(AP7:AT8)</f>
        <v>55406</v>
      </c>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374</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407</v>
      </c>
      <c r="C28" s="750"/>
      <c r="D28" s="750"/>
      <c r="E28" s="750"/>
      <c r="F28" s="750"/>
      <c r="G28" s="750"/>
      <c r="H28" s="750"/>
      <c r="I28" s="750"/>
      <c r="J28" s="750"/>
      <c r="K28" s="750"/>
      <c r="L28" s="750"/>
      <c r="M28" s="750"/>
      <c r="N28" s="750"/>
      <c r="O28" s="750"/>
      <c r="P28" s="751"/>
      <c r="Q28" s="822">
        <v>9038</v>
      </c>
      <c r="R28" s="823"/>
      <c r="S28" s="823"/>
      <c r="T28" s="823"/>
      <c r="U28" s="823"/>
      <c r="V28" s="823">
        <v>8992</v>
      </c>
      <c r="W28" s="823"/>
      <c r="X28" s="823"/>
      <c r="Y28" s="823"/>
      <c r="Z28" s="823"/>
      <c r="AA28" s="823">
        <f>Q28-V28</f>
        <v>46</v>
      </c>
      <c r="AB28" s="823"/>
      <c r="AC28" s="823"/>
      <c r="AD28" s="823"/>
      <c r="AE28" s="824"/>
      <c r="AF28" s="825">
        <v>46</v>
      </c>
      <c r="AG28" s="823"/>
      <c r="AH28" s="823"/>
      <c r="AI28" s="823"/>
      <c r="AJ28" s="826"/>
      <c r="AK28" s="827">
        <v>908</v>
      </c>
      <c r="AL28" s="828"/>
      <c r="AM28" s="828"/>
      <c r="AN28" s="828"/>
      <c r="AO28" s="828"/>
      <c r="AP28" s="828" t="s">
        <v>530</v>
      </c>
      <c r="AQ28" s="828"/>
      <c r="AR28" s="828"/>
      <c r="AS28" s="828"/>
      <c r="AT28" s="828"/>
      <c r="AU28" s="828" t="s">
        <v>530</v>
      </c>
      <c r="AV28" s="828"/>
      <c r="AW28" s="828"/>
      <c r="AX28" s="828"/>
      <c r="AY28" s="828"/>
      <c r="AZ28" s="829" t="s">
        <v>530</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408</v>
      </c>
      <c r="C29" s="781"/>
      <c r="D29" s="781"/>
      <c r="E29" s="781"/>
      <c r="F29" s="781"/>
      <c r="G29" s="781"/>
      <c r="H29" s="781"/>
      <c r="I29" s="781"/>
      <c r="J29" s="781"/>
      <c r="K29" s="781"/>
      <c r="L29" s="781"/>
      <c r="M29" s="781"/>
      <c r="N29" s="781"/>
      <c r="O29" s="781"/>
      <c r="P29" s="782"/>
      <c r="Q29" s="783">
        <v>87</v>
      </c>
      <c r="R29" s="784"/>
      <c r="S29" s="784"/>
      <c r="T29" s="784"/>
      <c r="U29" s="784"/>
      <c r="V29" s="784">
        <v>84</v>
      </c>
      <c r="W29" s="784"/>
      <c r="X29" s="784"/>
      <c r="Y29" s="784"/>
      <c r="Z29" s="784"/>
      <c r="AA29" s="784">
        <v>2</v>
      </c>
      <c r="AB29" s="784"/>
      <c r="AC29" s="784"/>
      <c r="AD29" s="784"/>
      <c r="AE29" s="785"/>
      <c r="AF29" s="786">
        <v>2</v>
      </c>
      <c r="AG29" s="787"/>
      <c r="AH29" s="787"/>
      <c r="AI29" s="787"/>
      <c r="AJ29" s="788"/>
      <c r="AK29" s="834">
        <v>46</v>
      </c>
      <c r="AL29" s="830"/>
      <c r="AM29" s="830"/>
      <c r="AN29" s="830"/>
      <c r="AO29" s="830"/>
      <c r="AP29" s="830">
        <v>16</v>
      </c>
      <c r="AQ29" s="830"/>
      <c r="AR29" s="830"/>
      <c r="AS29" s="830"/>
      <c r="AT29" s="830"/>
      <c r="AU29" s="830">
        <v>7</v>
      </c>
      <c r="AV29" s="830"/>
      <c r="AW29" s="830"/>
      <c r="AX29" s="830"/>
      <c r="AY29" s="830"/>
      <c r="AZ29" s="831" t="s">
        <v>598</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409</v>
      </c>
      <c r="C30" s="781"/>
      <c r="D30" s="781"/>
      <c r="E30" s="781"/>
      <c r="F30" s="781"/>
      <c r="G30" s="781"/>
      <c r="H30" s="781"/>
      <c r="I30" s="781"/>
      <c r="J30" s="781"/>
      <c r="K30" s="781"/>
      <c r="L30" s="781"/>
      <c r="M30" s="781"/>
      <c r="N30" s="781"/>
      <c r="O30" s="781"/>
      <c r="P30" s="782"/>
      <c r="Q30" s="783">
        <v>11034</v>
      </c>
      <c r="R30" s="784"/>
      <c r="S30" s="784"/>
      <c r="T30" s="784"/>
      <c r="U30" s="784"/>
      <c r="V30" s="784">
        <v>10739</v>
      </c>
      <c r="W30" s="784"/>
      <c r="X30" s="784"/>
      <c r="Y30" s="784"/>
      <c r="Z30" s="784"/>
      <c r="AA30" s="784">
        <f t="shared" ref="AA30:AA40" si="2">Q30-V30</f>
        <v>295</v>
      </c>
      <c r="AB30" s="784"/>
      <c r="AC30" s="784"/>
      <c r="AD30" s="784"/>
      <c r="AE30" s="785"/>
      <c r="AF30" s="786">
        <v>295</v>
      </c>
      <c r="AG30" s="787"/>
      <c r="AH30" s="787"/>
      <c r="AI30" s="787"/>
      <c r="AJ30" s="788"/>
      <c r="AK30" s="834">
        <v>1664</v>
      </c>
      <c r="AL30" s="830"/>
      <c r="AM30" s="830"/>
      <c r="AN30" s="830"/>
      <c r="AO30" s="830"/>
      <c r="AP30" s="830" t="s">
        <v>598</v>
      </c>
      <c r="AQ30" s="830"/>
      <c r="AR30" s="830"/>
      <c r="AS30" s="830"/>
      <c r="AT30" s="830"/>
      <c r="AU30" s="830" t="s">
        <v>598</v>
      </c>
      <c r="AV30" s="830"/>
      <c r="AW30" s="830"/>
      <c r="AX30" s="830"/>
      <c r="AY30" s="830"/>
      <c r="AZ30" s="831" t="s">
        <v>598</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410</v>
      </c>
      <c r="C31" s="781"/>
      <c r="D31" s="781"/>
      <c r="E31" s="781"/>
      <c r="F31" s="781"/>
      <c r="G31" s="781"/>
      <c r="H31" s="781"/>
      <c r="I31" s="781"/>
      <c r="J31" s="781"/>
      <c r="K31" s="781"/>
      <c r="L31" s="781"/>
      <c r="M31" s="781"/>
      <c r="N31" s="781"/>
      <c r="O31" s="781"/>
      <c r="P31" s="782"/>
      <c r="Q31" s="783">
        <v>25</v>
      </c>
      <c r="R31" s="784"/>
      <c r="S31" s="784"/>
      <c r="T31" s="784"/>
      <c r="U31" s="784"/>
      <c r="V31" s="784">
        <v>19</v>
      </c>
      <c r="W31" s="784"/>
      <c r="X31" s="784"/>
      <c r="Y31" s="784"/>
      <c r="Z31" s="784"/>
      <c r="AA31" s="784">
        <f t="shared" si="2"/>
        <v>6</v>
      </c>
      <c r="AB31" s="784"/>
      <c r="AC31" s="784"/>
      <c r="AD31" s="784"/>
      <c r="AE31" s="785"/>
      <c r="AF31" s="786">
        <v>6</v>
      </c>
      <c r="AG31" s="787"/>
      <c r="AH31" s="787"/>
      <c r="AI31" s="787"/>
      <c r="AJ31" s="788"/>
      <c r="AK31" s="834" t="s">
        <v>598</v>
      </c>
      <c r="AL31" s="830"/>
      <c r="AM31" s="830"/>
      <c r="AN31" s="830"/>
      <c r="AO31" s="830"/>
      <c r="AP31" s="830" t="s">
        <v>598</v>
      </c>
      <c r="AQ31" s="830"/>
      <c r="AR31" s="830"/>
      <c r="AS31" s="830"/>
      <c r="AT31" s="830"/>
      <c r="AU31" s="830" t="s">
        <v>598</v>
      </c>
      <c r="AV31" s="830"/>
      <c r="AW31" s="830"/>
      <c r="AX31" s="830"/>
      <c r="AY31" s="830"/>
      <c r="AZ31" s="831" t="s">
        <v>598</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411</v>
      </c>
      <c r="C32" s="781"/>
      <c r="D32" s="781"/>
      <c r="E32" s="781"/>
      <c r="F32" s="781"/>
      <c r="G32" s="781"/>
      <c r="H32" s="781"/>
      <c r="I32" s="781"/>
      <c r="J32" s="781"/>
      <c r="K32" s="781"/>
      <c r="L32" s="781"/>
      <c r="M32" s="781"/>
      <c r="N32" s="781"/>
      <c r="O32" s="781"/>
      <c r="P32" s="782"/>
      <c r="Q32" s="783">
        <v>101</v>
      </c>
      <c r="R32" s="784"/>
      <c r="S32" s="784"/>
      <c r="T32" s="784"/>
      <c r="U32" s="784"/>
      <c r="V32" s="784">
        <v>101</v>
      </c>
      <c r="W32" s="784"/>
      <c r="X32" s="784"/>
      <c r="Y32" s="784"/>
      <c r="Z32" s="784"/>
      <c r="AA32" s="784">
        <f t="shared" si="2"/>
        <v>0</v>
      </c>
      <c r="AB32" s="784"/>
      <c r="AC32" s="784"/>
      <c r="AD32" s="784"/>
      <c r="AE32" s="785"/>
      <c r="AF32" s="786">
        <v>0</v>
      </c>
      <c r="AG32" s="787"/>
      <c r="AH32" s="787"/>
      <c r="AI32" s="787"/>
      <c r="AJ32" s="788"/>
      <c r="AK32" s="834">
        <v>52</v>
      </c>
      <c r="AL32" s="830"/>
      <c r="AM32" s="830"/>
      <c r="AN32" s="830"/>
      <c r="AO32" s="830"/>
      <c r="AP32" s="830" t="s">
        <v>598</v>
      </c>
      <c r="AQ32" s="830"/>
      <c r="AR32" s="830"/>
      <c r="AS32" s="830"/>
      <c r="AT32" s="830"/>
      <c r="AU32" s="830" t="s">
        <v>598</v>
      </c>
      <c r="AV32" s="830"/>
      <c r="AW32" s="830"/>
      <c r="AX32" s="830"/>
      <c r="AY32" s="830"/>
      <c r="AZ32" s="831" t="s">
        <v>598</v>
      </c>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412</v>
      </c>
      <c r="C33" s="781"/>
      <c r="D33" s="781"/>
      <c r="E33" s="781"/>
      <c r="F33" s="781"/>
      <c r="G33" s="781"/>
      <c r="H33" s="781"/>
      <c r="I33" s="781"/>
      <c r="J33" s="781"/>
      <c r="K33" s="781"/>
      <c r="L33" s="781"/>
      <c r="M33" s="781"/>
      <c r="N33" s="781"/>
      <c r="O33" s="781"/>
      <c r="P33" s="782"/>
      <c r="Q33" s="783">
        <v>1416</v>
      </c>
      <c r="R33" s="784"/>
      <c r="S33" s="784"/>
      <c r="T33" s="784"/>
      <c r="U33" s="784"/>
      <c r="V33" s="784">
        <v>1358</v>
      </c>
      <c r="W33" s="784"/>
      <c r="X33" s="784"/>
      <c r="Y33" s="784"/>
      <c r="Z33" s="784"/>
      <c r="AA33" s="784">
        <f t="shared" si="2"/>
        <v>58</v>
      </c>
      <c r="AB33" s="784"/>
      <c r="AC33" s="784"/>
      <c r="AD33" s="784"/>
      <c r="AE33" s="785"/>
      <c r="AF33" s="786">
        <v>58</v>
      </c>
      <c r="AG33" s="787"/>
      <c r="AH33" s="787"/>
      <c r="AI33" s="787"/>
      <c r="AJ33" s="788"/>
      <c r="AK33" s="834">
        <v>369</v>
      </c>
      <c r="AL33" s="830"/>
      <c r="AM33" s="830"/>
      <c r="AN33" s="830"/>
      <c r="AO33" s="830"/>
      <c r="AP33" s="830" t="s">
        <v>598</v>
      </c>
      <c r="AQ33" s="830"/>
      <c r="AR33" s="830"/>
      <c r="AS33" s="830"/>
      <c r="AT33" s="830"/>
      <c r="AU33" s="830" t="s">
        <v>598</v>
      </c>
      <c r="AV33" s="830"/>
      <c r="AW33" s="830"/>
      <c r="AX33" s="830"/>
      <c r="AY33" s="830"/>
      <c r="AZ33" s="831" t="s">
        <v>598</v>
      </c>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413</v>
      </c>
      <c r="C34" s="781"/>
      <c r="D34" s="781"/>
      <c r="E34" s="781"/>
      <c r="F34" s="781"/>
      <c r="G34" s="781"/>
      <c r="H34" s="781"/>
      <c r="I34" s="781"/>
      <c r="J34" s="781"/>
      <c r="K34" s="781"/>
      <c r="L34" s="781"/>
      <c r="M34" s="781"/>
      <c r="N34" s="781"/>
      <c r="O34" s="781"/>
      <c r="P34" s="782"/>
      <c r="Q34" s="783">
        <v>2104</v>
      </c>
      <c r="R34" s="784"/>
      <c r="S34" s="784"/>
      <c r="T34" s="784"/>
      <c r="U34" s="784"/>
      <c r="V34" s="784">
        <v>1990</v>
      </c>
      <c r="W34" s="784"/>
      <c r="X34" s="784"/>
      <c r="Y34" s="784"/>
      <c r="Z34" s="784"/>
      <c r="AA34" s="784">
        <f t="shared" si="2"/>
        <v>114</v>
      </c>
      <c r="AB34" s="784"/>
      <c r="AC34" s="784"/>
      <c r="AD34" s="784"/>
      <c r="AE34" s="785"/>
      <c r="AF34" s="786">
        <v>3097</v>
      </c>
      <c r="AG34" s="787"/>
      <c r="AH34" s="787"/>
      <c r="AI34" s="787"/>
      <c r="AJ34" s="788"/>
      <c r="AK34" s="834">
        <v>190</v>
      </c>
      <c r="AL34" s="830"/>
      <c r="AM34" s="830"/>
      <c r="AN34" s="830"/>
      <c r="AO34" s="830"/>
      <c r="AP34" s="830">
        <v>13006</v>
      </c>
      <c r="AQ34" s="830"/>
      <c r="AR34" s="830"/>
      <c r="AS34" s="830"/>
      <c r="AT34" s="830"/>
      <c r="AU34" s="830">
        <v>3889</v>
      </c>
      <c r="AV34" s="830"/>
      <c r="AW34" s="830"/>
      <c r="AX34" s="830"/>
      <c r="AY34" s="830"/>
      <c r="AZ34" s="831" t="s">
        <v>598</v>
      </c>
      <c r="BA34" s="831"/>
      <c r="BB34" s="831"/>
      <c r="BC34" s="831"/>
      <c r="BD34" s="831"/>
      <c r="BE34" s="832" t="s">
        <v>414</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415</v>
      </c>
      <c r="C35" s="781"/>
      <c r="D35" s="781"/>
      <c r="E35" s="781"/>
      <c r="F35" s="781"/>
      <c r="G35" s="781"/>
      <c r="H35" s="781"/>
      <c r="I35" s="781"/>
      <c r="J35" s="781"/>
      <c r="K35" s="781"/>
      <c r="L35" s="781"/>
      <c r="M35" s="781"/>
      <c r="N35" s="781"/>
      <c r="O35" s="781"/>
      <c r="P35" s="782"/>
      <c r="Q35" s="783">
        <v>3204</v>
      </c>
      <c r="R35" s="784"/>
      <c r="S35" s="784"/>
      <c r="T35" s="784"/>
      <c r="U35" s="784"/>
      <c r="V35" s="784">
        <v>2241</v>
      </c>
      <c r="W35" s="784"/>
      <c r="X35" s="784"/>
      <c r="Y35" s="784"/>
      <c r="Z35" s="784"/>
      <c r="AA35" s="784">
        <f t="shared" si="2"/>
        <v>963</v>
      </c>
      <c r="AB35" s="784"/>
      <c r="AC35" s="784"/>
      <c r="AD35" s="784"/>
      <c r="AE35" s="785"/>
      <c r="AF35" s="786">
        <v>5843</v>
      </c>
      <c r="AG35" s="787"/>
      <c r="AH35" s="787"/>
      <c r="AI35" s="787"/>
      <c r="AJ35" s="788"/>
      <c r="AK35" s="834" t="s">
        <v>598</v>
      </c>
      <c r="AL35" s="830"/>
      <c r="AM35" s="830"/>
      <c r="AN35" s="830"/>
      <c r="AO35" s="830"/>
      <c r="AP35" s="830">
        <v>15423</v>
      </c>
      <c r="AQ35" s="830"/>
      <c r="AR35" s="830"/>
      <c r="AS35" s="830"/>
      <c r="AT35" s="830"/>
      <c r="AU35" s="830" t="s">
        <v>598</v>
      </c>
      <c r="AV35" s="830"/>
      <c r="AW35" s="830"/>
      <c r="AX35" s="830"/>
      <c r="AY35" s="830"/>
      <c r="AZ35" s="831" t="s">
        <v>598</v>
      </c>
      <c r="BA35" s="831"/>
      <c r="BB35" s="831"/>
      <c r="BC35" s="831"/>
      <c r="BD35" s="831"/>
      <c r="BE35" s="832" t="s">
        <v>416</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t="s">
        <v>417</v>
      </c>
      <c r="C36" s="781"/>
      <c r="D36" s="781"/>
      <c r="E36" s="781"/>
      <c r="F36" s="781"/>
      <c r="G36" s="781"/>
      <c r="H36" s="781"/>
      <c r="I36" s="781"/>
      <c r="J36" s="781"/>
      <c r="K36" s="781"/>
      <c r="L36" s="781"/>
      <c r="M36" s="781"/>
      <c r="N36" s="781"/>
      <c r="O36" s="781"/>
      <c r="P36" s="782"/>
      <c r="Q36" s="783">
        <v>1798</v>
      </c>
      <c r="R36" s="784"/>
      <c r="S36" s="784"/>
      <c r="T36" s="784"/>
      <c r="U36" s="784"/>
      <c r="V36" s="784">
        <v>1762</v>
      </c>
      <c r="W36" s="784"/>
      <c r="X36" s="784"/>
      <c r="Y36" s="784"/>
      <c r="Z36" s="784"/>
      <c r="AA36" s="784">
        <f t="shared" si="2"/>
        <v>36</v>
      </c>
      <c r="AB36" s="784"/>
      <c r="AC36" s="784"/>
      <c r="AD36" s="784"/>
      <c r="AE36" s="785"/>
      <c r="AF36" s="786">
        <v>163</v>
      </c>
      <c r="AG36" s="787"/>
      <c r="AH36" s="787"/>
      <c r="AI36" s="787"/>
      <c r="AJ36" s="788"/>
      <c r="AK36" s="834">
        <v>767</v>
      </c>
      <c r="AL36" s="830"/>
      <c r="AM36" s="830"/>
      <c r="AN36" s="830"/>
      <c r="AO36" s="830"/>
      <c r="AP36" s="830">
        <v>7611</v>
      </c>
      <c r="AQ36" s="830"/>
      <c r="AR36" s="830"/>
      <c r="AS36" s="830"/>
      <c r="AT36" s="830"/>
      <c r="AU36" s="830">
        <v>4483</v>
      </c>
      <c r="AV36" s="830"/>
      <c r="AW36" s="830"/>
      <c r="AX36" s="830"/>
      <c r="AY36" s="830"/>
      <c r="AZ36" s="831" t="s">
        <v>598</v>
      </c>
      <c r="BA36" s="831"/>
      <c r="BB36" s="831"/>
      <c r="BC36" s="831"/>
      <c r="BD36" s="831"/>
      <c r="BE36" s="832" t="s">
        <v>418</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t="s">
        <v>419</v>
      </c>
      <c r="C37" s="781"/>
      <c r="D37" s="781"/>
      <c r="E37" s="781"/>
      <c r="F37" s="781"/>
      <c r="G37" s="781"/>
      <c r="H37" s="781"/>
      <c r="I37" s="781"/>
      <c r="J37" s="781"/>
      <c r="K37" s="781"/>
      <c r="L37" s="781"/>
      <c r="M37" s="781"/>
      <c r="N37" s="781"/>
      <c r="O37" s="781"/>
      <c r="P37" s="782"/>
      <c r="Q37" s="783">
        <v>653</v>
      </c>
      <c r="R37" s="784"/>
      <c r="S37" s="784"/>
      <c r="T37" s="784"/>
      <c r="U37" s="784"/>
      <c r="V37" s="784">
        <v>416</v>
      </c>
      <c r="W37" s="784"/>
      <c r="X37" s="784"/>
      <c r="Y37" s="784"/>
      <c r="Z37" s="784"/>
      <c r="AA37" s="784">
        <f t="shared" si="2"/>
        <v>237</v>
      </c>
      <c r="AB37" s="784"/>
      <c r="AC37" s="784"/>
      <c r="AD37" s="784"/>
      <c r="AE37" s="785"/>
      <c r="AF37" s="786">
        <v>237</v>
      </c>
      <c r="AG37" s="787"/>
      <c r="AH37" s="787"/>
      <c r="AI37" s="787"/>
      <c r="AJ37" s="788"/>
      <c r="AK37" s="834" t="s">
        <v>598</v>
      </c>
      <c r="AL37" s="830"/>
      <c r="AM37" s="830"/>
      <c r="AN37" s="830"/>
      <c r="AO37" s="830"/>
      <c r="AP37" s="830">
        <v>598</v>
      </c>
      <c r="AQ37" s="830"/>
      <c r="AR37" s="830"/>
      <c r="AS37" s="830"/>
      <c r="AT37" s="830"/>
      <c r="AU37" s="830" t="s">
        <v>598</v>
      </c>
      <c r="AV37" s="830"/>
      <c r="AW37" s="830"/>
      <c r="AX37" s="830"/>
      <c r="AY37" s="830"/>
      <c r="AZ37" s="831" t="s">
        <v>598</v>
      </c>
      <c r="BA37" s="831"/>
      <c r="BB37" s="831"/>
      <c r="BC37" s="831"/>
      <c r="BD37" s="831"/>
      <c r="BE37" s="832" t="s">
        <v>420</v>
      </c>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t="s">
        <v>421</v>
      </c>
      <c r="C38" s="781"/>
      <c r="D38" s="781"/>
      <c r="E38" s="781"/>
      <c r="F38" s="781"/>
      <c r="G38" s="781"/>
      <c r="H38" s="781"/>
      <c r="I38" s="781"/>
      <c r="J38" s="781"/>
      <c r="K38" s="781"/>
      <c r="L38" s="781"/>
      <c r="M38" s="781"/>
      <c r="N38" s="781"/>
      <c r="O38" s="781"/>
      <c r="P38" s="782"/>
      <c r="Q38" s="783">
        <v>2536</v>
      </c>
      <c r="R38" s="784"/>
      <c r="S38" s="784"/>
      <c r="T38" s="784"/>
      <c r="U38" s="784"/>
      <c r="V38" s="784">
        <v>2307</v>
      </c>
      <c r="W38" s="784"/>
      <c r="X38" s="784"/>
      <c r="Y38" s="784"/>
      <c r="Z38" s="784"/>
      <c r="AA38" s="784">
        <f t="shared" si="2"/>
        <v>229</v>
      </c>
      <c r="AB38" s="784"/>
      <c r="AC38" s="784"/>
      <c r="AD38" s="784"/>
      <c r="AE38" s="785"/>
      <c r="AF38" s="786" t="s">
        <v>131</v>
      </c>
      <c r="AG38" s="787"/>
      <c r="AH38" s="787"/>
      <c r="AI38" s="787"/>
      <c r="AJ38" s="788"/>
      <c r="AK38" s="834" t="s">
        <v>598</v>
      </c>
      <c r="AL38" s="830"/>
      <c r="AM38" s="830"/>
      <c r="AN38" s="830"/>
      <c r="AO38" s="830"/>
      <c r="AP38" s="830">
        <v>6699</v>
      </c>
      <c r="AQ38" s="830"/>
      <c r="AR38" s="830"/>
      <c r="AS38" s="830"/>
      <c r="AT38" s="830"/>
      <c r="AU38" s="830" t="s">
        <v>598</v>
      </c>
      <c r="AV38" s="830"/>
      <c r="AW38" s="830"/>
      <c r="AX38" s="830"/>
      <c r="AY38" s="830"/>
      <c r="AZ38" s="831" t="s">
        <v>598</v>
      </c>
      <c r="BA38" s="831"/>
      <c r="BB38" s="831"/>
      <c r="BC38" s="831"/>
      <c r="BD38" s="831"/>
      <c r="BE38" s="832" t="s">
        <v>420</v>
      </c>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t="s">
        <v>423</v>
      </c>
      <c r="C39" s="781"/>
      <c r="D39" s="781"/>
      <c r="E39" s="781"/>
      <c r="F39" s="781"/>
      <c r="G39" s="781"/>
      <c r="H39" s="781"/>
      <c r="I39" s="781"/>
      <c r="J39" s="781"/>
      <c r="K39" s="781"/>
      <c r="L39" s="781"/>
      <c r="M39" s="781"/>
      <c r="N39" s="781"/>
      <c r="O39" s="781"/>
      <c r="P39" s="782"/>
      <c r="Q39" s="783">
        <v>1252</v>
      </c>
      <c r="R39" s="784"/>
      <c r="S39" s="784"/>
      <c r="T39" s="784"/>
      <c r="U39" s="784"/>
      <c r="V39" s="784">
        <v>435</v>
      </c>
      <c r="W39" s="784"/>
      <c r="X39" s="784"/>
      <c r="Y39" s="784"/>
      <c r="Z39" s="784"/>
      <c r="AA39" s="784">
        <v>818</v>
      </c>
      <c r="AB39" s="784"/>
      <c r="AC39" s="784"/>
      <c r="AD39" s="784"/>
      <c r="AE39" s="785"/>
      <c r="AF39" s="786" t="s">
        <v>131</v>
      </c>
      <c r="AG39" s="787"/>
      <c r="AH39" s="787"/>
      <c r="AI39" s="787"/>
      <c r="AJ39" s="788"/>
      <c r="AK39" s="834" t="s">
        <v>598</v>
      </c>
      <c r="AL39" s="830"/>
      <c r="AM39" s="830"/>
      <c r="AN39" s="830"/>
      <c r="AO39" s="830"/>
      <c r="AP39" s="830">
        <v>3451</v>
      </c>
      <c r="AQ39" s="830"/>
      <c r="AR39" s="830"/>
      <c r="AS39" s="830"/>
      <c r="AT39" s="830"/>
      <c r="AU39" s="830">
        <v>2634</v>
      </c>
      <c r="AV39" s="830"/>
      <c r="AW39" s="830"/>
      <c r="AX39" s="830"/>
      <c r="AY39" s="830"/>
      <c r="AZ39" s="831" t="s">
        <v>598</v>
      </c>
      <c r="BA39" s="831"/>
      <c r="BB39" s="831"/>
      <c r="BC39" s="831"/>
      <c r="BD39" s="831"/>
      <c r="BE39" s="832" t="s">
        <v>424</v>
      </c>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t="s">
        <v>425</v>
      </c>
      <c r="C40" s="781"/>
      <c r="D40" s="781"/>
      <c r="E40" s="781"/>
      <c r="F40" s="781"/>
      <c r="G40" s="781"/>
      <c r="H40" s="781"/>
      <c r="I40" s="781"/>
      <c r="J40" s="781"/>
      <c r="K40" s="781"/>
      <c r="L40" s="781"/>
      <c r="M40" s="781"/>
      <c r="N40" s="781"/>
      <c r="O40" s="781"/>
      <c r="P40" s="782"/>
      <c r="Q40" s="783">
        <v>70</v>
      </c>
      <c r="R40" s="784"/>
      <c r="S40" s="784"/>
      <c r="T40" s="784"/>
      <c r="U40" s="784"/>
      <c r="V40" s="784">
        <v>63</v>
      </c>
      <c r="W40" s="784"/>
      <c r="X40" s="784"/>
      <c r="Y40" s="784"/>
      <c r="Z40" s="784"/>
      <c r="AA40" s="784">
        <f t="shared" si="2"/>
        <v>7</v>
      </c>
      <c r="AB40" s="784"/>
      <c r="AC40" s="784"/>
      <c r="AD40" s="784"/>
      <c r="AE40" s="785"/>
      <c r="AF40" s="786" t="s">
        <v>131</v>
      </c>
      <c r="AG40" s="787"/>
      <c r="AH40" s="787"/>
      <c r="AI40" s="787"/>
      <c r="AJ40" s="788"/>
      <c r="AK40" s="834">
        <v>52</v>
      </c>
      <c r="AL40" s="830"/>
      <c r="AM40" s="830"/>
      <c r="AN40" s="830"/>
      <c r="AO40" s="830"/>
      <c r="AP40" s="830" t="s">
        <v>598</v>
      </c>
      <c r="AQ40" s="830"/>
      <c r="AR40" s="830"/>
      <c r="AS40" s="830"/>
      <c r="AT40" s="830"/>
      <c r="AU40" s="830" t="s">
        <v>598</v>
      </c>
      <c r="AV40" s="830"/>
      <c r="AW40" s="830"/>
      <c r="AX40" s="830"/>
      <c r="AY40" s="830"/>
      <c r="AZ40" s="831" t="s">
        <v>598</v>
      </c>
      <c r="BA40" s="831"/>
      <c r="BB40" s="831"/>
      <c r="BC40" s="831"/>
      <c r="BD40" s="831"/>
      <c r="BE40" s="832" t="s">
        <v>420</v>
      </c>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394</v>
      </c>
      <c r="B63" s="789" t="s">
        <v>427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9748</v>
      </c>
      <c r="AG63" s="844"/>
      <c r="AH63" s="844"/>
      <c r="AI63" s="844"/>
      <c r="AJ63" s="845"/>
      <c r="AK63" s="846"/>
      <c r="AL63" s="841"/>
      <c r="AM63" s="841"/>
      <c r="AN63" s="841"/>
      <c r="AO63" s="841"/>
      <c r="AP63" s="844">
        <f>AP29+AP34+AP35+AP36+AP37+AP38+AP39</f>
        <v>46804</v>
      </c>
      <c r="AQ63" s="844"/>
      <c r="AR63" s="844"/>
      <c r="AS63" s="844"/>
      <c r="AT63" s="844"/>
      <c r="AU63" s="844">
        <v>11013</v>
      </c>
      <c r="AV63" s="844"/>
      <c r="AW63" s="844"/>
      <c r="AX63" s="844"/>
      <c r="AY63" s="844"/>
      <c r="AZ63" s="848"/>
      <c r="BA63" s="848"/>
      <c r="BB63" s="848"/>
      <c r="BC63" s="848"/>
      <c r="BD63" s="848"/>
      <c r="BE63" s="849"/>
      <c r="BF63" s="849"/>
      <c r="BG63" s="849"/>
      <c r="BH63" s="849"/>
      <c r="BI63" s="850"/>
      <c r="BJ63" s="851" t="s">
        <v>428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430</v>
      </c>
      <c r="B66" s="728"/>
      <c r="C66" s="728"/>
      <c r="D66" s="728"/>
      <c r="E66" s="728"/>
      <c r="F66" s="728"/>
      <c r="G66" s="728"/>
      <c r="H66" s="728"/>
      <c r="I66" s="728"/>
      <c r="J66" s="728"/>
      <c r="K66" s="728"/>
      <c r="L66" s="728"/>
      <c r="M66" s="728"/>
      <c r="N66" s="728"/>
      <c r="O66" s="728"/>
      <c r="P66" s="729"/>
      <c r="Q66" s="733" t="s">
        <v>399</v>
      </c>
      <c r="R66" s="734"/>
      <c r="S66" s="734"/>
      <c r="T66" s="734"/>
      <c r="U66" s="735"/>
      <c r="V66" s="733" t="s">
        <v>431</v>
      </c>
      <c r="W66" s="734"/>
      <c r="X66" s="734"/>
      <c r="Y66" s="734"/>
      <c r="Z66" s="735"/>
      <c r="AA66" s="733" t="s">
        <v>401</v>
      </c>
      <c r="AB66" s="734"/>
      <c r="AC66" s="734"/>
      <c r="AD66" s="734"/>
      <c r="AE66" s="735"/>
      <c r="AF66" s="854" t="s">
        <v>402</v>
      </c>
      <c r="AG66" s="815"/>
      <c r="AH66" s="815"/>
      <c r="AI66" s="815"/>
      <c r="AJ66" s="855"/>
      <c r="AK66" s="733" t="s">
        <v>432</v>
      </c>
      <c r="AL66" s="728"/>
      <c r="AM66" s="728"/>
      <c r="AN66" s="728"/>
      <c r="AO66" s="729"/>
      <c r="AP66" s="733" t="s">
        <v>433</v>
      </c>
      <c r="AQ66" s="734"/>
      <c r="AR66" s="734"/>
      <c r="AS66" s="734"/>
      <c r="AT66" s="735"/>
      <c r="AU66" s="733" t="s">
        <v>434</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608</v>
      </c>
      <c r="C68" s="870"/>
      <c r="D68" s="870"/>
      <c r="E68" s="870"/>
      <c r="F68" s="870"/>
      <c r="G68" s="870"/>
      <c r="H68" s="870"/>
      <c r="I68" s="870"/>
      <c r="J68" s="870"/>
      <c r="K68" s="870"/>
      <c r="L68" s="870"/>
      <c r="M68" s="870"/>
      <c r="N68" s="870"/>
      <c r="O68" s="870"/>
      <c r="P68" s="871"/>
      <c r="Q68" s="872">
        <v>8365</v>
      </c>
      <c r="R68" s="866"/>
      <c r="S68" s="866"/>
      <c r="T68" s="866"/>
      <c r="U68" s="866"/>
      <c r="V68" s="866">
        <v>7823</v>
      </c>
      <c r="W68" s="866"/>
      <c r="X68" s="866"/>
      <c r="Y68" s="866"/>
      <c r="Z68" s="866"/>
      <c r="AA68" s="866">
        <v>542</v>
      </c>
      <c r="AB68" s="866"/>
      <c r="AC68" s="866"/>
      <c r="AD68" s="866"/>
      <c r="AE68" s="866"/>
      <c r="AF68" s="866">
        <v>542</v>
      </c>
      <c r="AG68" s="866"/>
      <c r="AH68" s="866"/>
      <c r="AI68" s="866"/>
      <c r="AJ68" s="866"/>
      <c r="AK68" s="866">
        <v>3700</v>
      </c>
      <c r="AL68" s="866"/>
      <c r="AM68" s="866"/>
      <c r="AN68" s="866"/>
      <c r="AO68" s="866"/>
      <c r="AP68" s="866" t="s">
        <v>530</v>
      </c>
      <c r="AQ68" s="866"/>
      <c r="AR68" s="866"/>
      <c r="AS68" s="866"/>
      <c r="AT68" s="866"/>
      <c r="AU68" s="866" t="s">
        <v>530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609</v>
      </c>
      <c r="C69" s="874"/>
      <c r="D69" s="874"/>
      <c r="E69" s="874"/>
      <c r="F69" s="874"/>
      <c r="G69" s="874"/>
      <c r="H69" s="874"/>
      <c r="I69" s="874"/>
      <c r="J69" s="874"/>
      <c r="K69" s="874"/>
      <c r="L69" s="874"/>
      <c r="M69" s="874"/>
      <c r="N69" s="874"/>
      <c r="O69" s="874"/>
      <c r="P69" s="875"/>
      <c r="Q69" s="876">
        <v>544</v>
      </c>
      <c r="R69" s="830"/>
      <c r="S69" s="830"/>
      <c r="T69" s="830"/>
      <c r="U69" s="830"/>
      <c r="V69" s="830">
        <v>542</v>
      </c>
      <c r="W69" s="830"/>
      <c r="X69" s="830"/>
      <c r="Y69" s="830"/>
      <c r="Z69" s="830"/>
      <c r="AA69" s="830">
        <v>2</v>
      </c>
      <c r="AB69" s="830"/>
      <c r="AC69" s="830"/>
      <c r="AD69" s="830"/>
      <c r="AE69" s="830"/>
      <c r="AF69" s="830">
        <v>2</v>
      </c>
      <c r="AG69" s="830"/>
      <c r="AH69" s="830"/>
      <c r="AI69" s="830"/>
      <c r="AJ69" s="830"/>
      <c r="AK69" s="830" t="s">
        <v>530</v>
      </c>
      <c r="AL69" s="830"/>
      <c r="AM69" s="830"/>
      <c r="AN69" s="830"/>
      <c r="AO69" s="830"/>
      <c r="AP69" s="830" t="s">
        <v>530</v>
      </c>
      <c r="AQ69" s="830"/>
      <c r="AR69" s="830"/>
      <c r="AS69" s="830"/>
      <c r="AT69" s="830"/>
      <c r="AU69" s="830" t="s">
        <v>530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610</v>
      </c>
      <c r="C70" s="874"/>
      <c r="D70" s="874"/>
      <c r="E70" s="874"/>
      <c r="F70" s="874"/>
      <c r="G70" s="874"/>
      <c r="H70" s="874"/>
      <c r="I70" s="874"/>
      <c r="J70" s="874"/>
      <c r="K70" s="874"/>
      <c r="L70" s="874"/>
      <c r="M70" s="874"/>
      <c r="N70" s="874"/>
      <c r="O70" s="874"/>
      <c r="P70" s="875"/>
      <c r="Q70" s="876">
        <v>21</v>
      </c>
      <c r="R70" s="830"/>
      <c r="S70" s="830"/>
      <c r="T70" s="830"/>
      <c r="U70" s="830"/>
      <c r="V70" s="830">
        <v>18</v>
      </c>
      <c r="W70" s="830"/>
      <c r="X70" s="830"/>
      <c r="Y70" s="830"/>
      <c r="Z70" s="830"/>
      <c r="AA70" s="830">
        <v>2</v>
      </c>
      <c r="AB70" s="830"/>
      <c r="AC70" s="830"/>
      <c r="AD70" s="830"/>
      <c r="AE70" s="830"/>
      <c r="AF70" s="830">
        <v>2</v>
      </c>
      <c r="AG70" s="830"/>
      <c r="AH70" s="830"/>
      <c r="AI70" s="830"/>
      <c r="AJ70" s="830"/>
      <c r="AK70" s="830">
        <v>1</v>
      </c>
      <c r="AL70" s="830"/>
      <c r="AM70" s="830"/>
      <c r="AN70" s="830"/>
      <c r="AO70" s="830"/>
      <c r="AP70" s="830" t="s">
        <v>530</v>
      </c>
      <c r="AQ70" s="830"/>
      <c r="AR70" s="830"/>
      <c r="AS70" s="830"/>
      <c r="AT70" s="830"/>
      <c r="AU70" s="830" t="s">
        <v>530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611</v>
      </c>
      <c r="C71" s="874"/>
      <c r="D71" s="874"/>
      <c r="E71" s="874"/>
      <c r="F71" s="874"/>
      <c r="G71" s="874"/>
      <c r="H71" s="874"/>
      <c r="I71" s="874"/>
      <c r="J71" s="874"/>
      <c r="K71" s="874"/>
      <c r="L71" s="874"/>
      <c r="M71" s="874"/>
      <c r="N71" s="874"/>
      <c r="O71" s="874"/>
      <c r="P71" s="875"/>
      <c r="Q71" s="876">
        <v>32</v>
      </c>
      <c r="R71" s="830"/>
      <c r="S71" s="830"/>
      <c r="T71" s="830"/>
      <c r="U71" s="830"/>
      <c r="V71" s="830">
        <v>31</v>
      </c>
      <c r="W71" s="830"/>
      <c r="X71" s="830"/>
      <c r="Y71" s="830"/>
      <c r="Z71" s="830"/>
      <c r="AA71" s="830">
        <v>2</v>
      </c>
      <c r="AB71" s="830"/>
      <c r="AC71" s="830"/>
      <c r="AD71" s="830"/>
      <c r="AE71" s="830"/>
      <c r="AF71" s="830">
        <v>2</v>
      </c>
      <c r="AG71" s="830"/>
      <c r="AH71" s="830"/>
      <c r="AI71" s="830"/>
      <c r="AJ71" s="830"/>
      <c r="AK71" s="830">
        <v>5</v>
      </c>
      <c r="AL71" s="830"/>
      <c r="AM71" s="830"/>
      <c r="AN71" s="830"/>
      <c r="AO71" s="830"/>
      <c r="AP71" s="830" t="s">
        <v>530</v>
      </c>
      <c r="AQ71" s="830"/>
      <c r="AR71" s="830"/>
      <c r="AS71" s="830"/>
      <c r="AT71" s="830"/>
      <c r="AU71" s="830" t="s">
        <v>530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612</v>
      </c>
      <c r="C72" s="874"/>
      <c r="D72" s="874"/>
      <c r="E72" s="874"/>
      <c r="F72" s="874"/>
      <c r="G72" s="874"/>
      <c r="H72" s="874"/>
      <c r="I72" s="874"/>
      <c r="J72" s="874"/>
      <c r="K72" s="874"/>
      <c r="L72" s="874"/>
      <c r="M72" s="874"/>
      <c r="N72" s="874"/>
      <c r="O72" s="874"/>
      <c r="P72" s="875"/>
      <c r="Q72" s="876">
        <v>1</v>
      </c>
      <c r="R72" s="830"/>
      <c r="S72" s="830"/>
      <c r="T72" s="830"/>
      <c r="U72" s="830"/>
      <c r="V72" s="830">
        <v>0</v>
      </c>
      <c r="W72" s="830"/>
      <c r="X72" s="830"/>
      <c r="Y72" s="830"/>
      <c r="Z72" s="830"/>
      <c r="AA72" s="830">
        <v>0</v>
      </c>
      <c r="AB72" s="830"/>
      <c r="AC72" s="830"/>
      <c r="AD72" s="830"/>
      <c r="AE72" s="830"/>
      <c r="AF72" s="830">
        <v>0</v>
      </c>
      <c r="AG72" s="830"/>
      <c r="AH72" s="830"/>
      <c r="AI72" s="830"/>
      <c r="AJ72" s="830"/>
      <c r="AK72" s="830" t="s">
        <v>530</v>
      </c>
      <c r="AL72" s="830"/>
      <c r="AM72" s="830"/>
      <c r="AN72" s="830"/>
      <c r="AO72" s="830"/>
      <c r="AP72" s="830" t="s">
        <v>530</v>
      </c>
      <c r="AQ72" s="830"/>
      <c r="AR72" s="830"/>
      <c r="AS72" s="830"/>
      <c r="AT72" s="830"/>
      <c r="AU72" s="830" t="s">
        <v>530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613</v>
      </c>
      <c r="C73" s="874"/>
      <c r="D73" s="874"/>
      <c r="E73" s="874"/>
      <c r="F73" s="874"/>
      <c r="G73" s="874"/>
      <c r="H73" s="874"/>
      <c r="I73" s="874"/>
      <c r="J73" s="874"/>
      <c r="K73" s="874"/>
      <c r="L73" s="874"/>
      <c r="M73" s="874"/>
      <c r="N73" s="874"/>
      <c r="O73" s="874"/>
      <c r="P73" s="875"/>
      <c r="Q73" s="876">
        <v>88</v>
      </c>
      <c r="R73" s="830"/>
      <c r="S73" s="830"/>
      <c r="T73" s="830"/>
      <c r="U73" s="830"/>
      <c r="V73" s="830">
        <v>88</v>
      </c>
      <c r="W73" s="830"/>
      <c r="X73" s="830"/>
      <c r="Y73" s="830"/>
      <c r="Z73" s="830"/>
      <c r="AA73" s="830" t="s">
        <v>530</v>
      </c>
      <c r="AB73" s="830"/>
      <c r="AC73" s="830"/>
      <c r="AD73" s="830"/>
      <c r="AE73" s="830"/>
      <c r="AF73" s="830" t="s">
        <v>530</v>
      </c>
      <c r="AG73" s="830"/>
      <c r="AH73" s="830"/>
      <c r="AI73" s="830"/>
      <c r="AJ73" s="830"/>
      <c r="AK73" s="830">
        <v>50</v>
      </c>
      <c r="AL73" s="830"/>
      <c r="AM73" s="830"/>
      <c r="AN73" s="830"/>
      <c r="AO73" s="830"/>
      <c r="AP73" s="830" t="s">
        <v>530</v>
      </c>
      <c r="AQ73" s="830"/>
      <c r="AR73" s="830"/>
      <c r="AS73" s="830"/>
      <c r="AT73" s="830"/>
      <c r="AU73" s="830" t="s">
        <v>530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614</v>
      </c>
      <c r="C74" s="874"/>
      <c r="D74" s="874"/>
      <c r="E74" s="874"/>
      <c r="F74" s="874"/>
      <c r="G74" s="874"/>
      <c r="H74" s="874"/>
      <c r="I74" s="874"/>
      <c r="J74" s="874"/>
      <c r="K74" s="874"/>
      <c r="L74" s="874"/>
      <c r="M74" s="874"/>
      <c r="N74" s="874"/>
      <c r="O74" s="874"/>
      <c r="P74" s="875"/>
      <c r="Q74" s="876">
        <v>161</v>
      </c>
      <c r="R74" s="830"/>
      <c r="S74" s="830"/>
      <c r="T74" s="830"/>
      <c r="U74" s="830"/>
      <c r="V74" s="830">
        <v>99</v>
      </c>
      <c r="W74" s="830"/>
      <c r="X74" s="830"/>
      <c r="Y74" s="830"/>
      <c r="Z74" s="830"/>
      <c r="AA74" s="830">
        <v>62</v>
      </c>
      <c r="AB74" s="830"/>
      <c r="AC74" s="830"/>
      <c r="AD74" s="830"/>
      <c r="AE74" s="830"/>
      <c r="AF74" s="830">
        <v>62</v>
      </c>
      <c r="AG74" s="830"/>
      <c r="AH74" s="830"/>
      <c r="AI74" s="830"/>
      <c r="AJ74" s="830"/>
      <c r="AK74" s="830" t="s">
        <v>530</v>
      </c>
      <c r="AL74" s="830"/>
      <c r="AM74" s="830"/>
      <c r="AN74" s="830"/>
      <c r="AO74" s="830"/>
      <c r="AP74" s="830" t="s">
        <v>530</v>
      </c>
      <c r="AQ74" s="830"/>
      <c r="AR74" s="830"/>
      <c r="AS74" s="830"/>
      <c r="AT74" s="830"/>
      <c r="AU74" s="830" t="s">
        <v>530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615</v>
      </c>
      <c r="C75" s="874"/>
      <c r="D75" s="874"/>
      <c r="E75" s="874"/>
      <c r="F75" s="874"/>
      <c r="G75" s="874"/>
      <c r="H75" s="874"/>
      <c r="I75" s="874"/>
      <c r="J75" s="874"/>
      <c r="K75" s="874"/>
      <c r="L75" s="874"/>
      <c r="M75" s="874"/>
      <c r="N75" s="874"/>
      <c r="O75" s="874"/>
      <c r="P75" s="875"/>
      <c r="Q75" s="877">
        <v>86</v>
      </c>
      <c r="R75" s="878"/>
      <c r="S75" s="878"/>
      <c r="T75" s="878"/>
      <c r="U75" s="834"/>
      <c r="V75" s="879">
        <v>68</v>
      </c>
      <c r="W75" s="878"/>
      <c r="X75" s="878"/>
      <c r="Y75" s="878"/>
      <c r="Z75" s="834"/>
      <c r="AA75" s="879">
        <v>18</v>
      </c>
      <c r="AB75" s="878"/>
      <c r="AC75" s="878"/>
      <c r="AD75" s="878"/>
      <c r="AE75" s="834"/>
      <c r="AF75" s="879">
        <v>18</v>
      </c>
      <c r="AG75" s="878"/>
      <c r="AH75" s="878"/>
      <c r="AI75" s="878"/>
      <c r="AJ75" s="834"/>
      <c r="AK75" s="879" t="s">
        <v>530</v>
      </c>
      <c r="AL75" s="878"/>
      <c r="AM75" s="878"/>
      <c r="AN75" s="878"/>
      <c r="AO75" s="834"/>
      <c r="AP75" s="879" t="s">
        <v>530</v>
      </c>
      <c r="AQ75" s="878"/>
      <c r="AR75" s="878"/>
      <c r="AS75" s="878"/>
      <c r="AT75" s="834"/>
      <c r="AU75" s="879" t="s">
        <v>530</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616</v>
      </c>
      <c r="C76" s="874"/>
      <c r="D76" s="874"/>
      <c r="E76" s="874"/>
      <c r="F76" s="874"/>
      <c r="G76" s="874"/>
      <c r="H76" s="874"/>
      <c r="I76" s="874"/>
      <c r="J76" s="874"/>
      <c r="K76" s="874"/>
      <c r="L76" s="874"/>
      <c r="M76" s="874"/>
      <c r="N76" s="874"/>
      <c r="O76" s="874"/>
      <c r="P76" s="875"/>
      <c r="Q76" s="877">
        <v>225614</v>
      </c>
      <c r="R76" s="878"/>
      <c r="S76" s="878"/>
      <c r="T76" s="878"/>
      <c r="U76" s="834"/>
      <c r="V76" s="879">
        <v>216457</v>
      </c>
      <c r="W76" s="878"/>
      <c r="X76" s="878"/>
      <c r="Y76" s="878"/>
      <c r="Z76" s="834"/>
      <c r="AA76" s="879">
        <v>9156</v>
      </c>
      <c r="AB76" s="878"/>
      <c r="AC76" s="878"/>
      <c r="AD76" s="878"/>
      <c r="AE76" s="834"/>
      <c r="AF76" s="879">
        <v>9156</v>
      </c>
      <c r="AG76" s="878"/>
      <c r="AH76" s="878"/>
      <c r="AI76" s="878"/>
      <c r="AJ76" s="834"/>
      <c r="AK76" s="879" t="s">
        <v>530</v>
      </c>
      <c r="AL76" s="878"/>
      <c r="AM76" s="878"/>
      <c r="AN76" s="878"/>
      <c r="AO76" s="834"/>
      <c r="AP76" s="879" t="s">
        <v>530</v>
      </c>
      <c r="AQ76" s="878"/>
      <c r="AR76" s="878"/>
      <c r="AS76" s="878"/>
      <c r="AT76" s="834"/>
      <c r="AU76" s="879" t="s">
        <v>530</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435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9784</v>
      </c>
      <c r="AG88" s="844"/>
      <c r="AH88" s="844"/>
      <c r="AI88" s="844"/>
      <c r="AJ88" s="844"/>
      <c r="AK88" s="841"/>
      <c r="AL88" s="841"/>
      <c r="AM88" s="841"/>
      <c r="AN88" s="841"/>
      <c r="AO88" s="841"/>
      <c r="AP88" s="844" t="s">
        <v>617</v>
      </c>
      <c r="AQ88" s="844"/>
      <c r="AR88" s="844"/>
      <c r="AS88" s="844"/>
      <c r="AT88" s="844"/>
      <c r="AU88" s="844" t="s">
        <v>617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436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236</v>
      </c>
      <c r="CS102" s="852"/>
      <c r="CT102" s="852"/>
      <c r="CU102" s="852"/>
      <c r="CV102" s="891"/>
      <c r="CW102" s="890">
        <v>19</v>
      </c>
      <c r="CX102" s="852"/>
      <c r="CY102" s="852"/>
      <c r="CZ102" s="852"/>
      <c r="DA102" s="891"/>
      <c r="DB102" s="890" t="s">
        <v>617</v>
      </c>
      <c r="DC102" s="852"/>
      <c r="DD102" s="852"/>
      <c r="DE102" s="852"/>
      <c r="DF102" s="891"/>
      <c r="DG102" s="890" t="s">
        <v>617</v>
      </c>
      <c r="DH102" s="852"/>
      <c r="DI102" s="852"/>
      <c r="DJ102" s="852"/>
      <c r="DK102" s="891"/>
      <c r="DL102" s="890" t="s">
        <v>617</v>
      </c>
      <c r="DM102" s="852"/>
      <c r="DN102" s="852"/>
      <c r="DO102" s="852"/>
      <c r="DP102" s="891"/>
      <c r="DQ102" s="890" t="s">
        <v>617</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441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442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443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444</v>
      </c>
      <c r="AB109" s="893"/>
      <c r="AC109" s="893"/>
      <c r="AD109" s="893"/>
      <c r="AE109" s="894"/>
      <c r="AF109" s="892" t="s">
        <v>445</v>
      </c>
      <c r="AG109" s="893"/>
      <c r="AH109" s="893"/>
      <c r="AI109" s="893"/>
      <c r="AJ109" s="894"/>
      <c r="AK109" s="892" t="s">
        <v>310</v>
      </c>
      <c r="AL109" s="893"/>
      <c r="AM109" s="893"/>
      <c r="AN109" s="893"/>
      <c r="AO109" s="894"/>
      <c r="AP109" s="892" t="s">
        <v>446</v>
      </c>
      <c r="AQ109" s="893"/>
      <c r="AR109" s="893"/>
      <c r="AS109" s="893"/>
      <c r="AT109" s="895"/>
      <c r="AU109" s="912" t="s">
        <v>443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444</v>
      </c>
      <c r="BR109" s="893"/>
      <c r="BS109" s="893"/>
      <c r="BT109" s="893"/>
      <c r="BU109" s="894"/>
      <c r="BV109" s="892" t="s">
        <v>445</v>
      </c>
      <c r="BW109" s="893"/>
      <c r="BX109" s="893"/>
      <c r="BY109" s="893"/>
      <c r="BZ109" s="894"/>
      <c r="CA109" s="892" t="s">
        <v>310</v>
      </c>
      <c r="CB109" s="893"/>
      <c r="CC109" s="893"/>
      <c r="CD109" s="893"/>
      <c r="CE109" s="894"/>
      <c r="CF109" s="913" t="s">
        <v>446</v>
      </c>
      <c r="CG109" s="913"/>
      <c r="CH109" s="913"/>
      <c r="CI109" s="913"/>
      <c r="CJ109" s="913"/>
      <c r="CK109" s="892" t="s">
        <v>447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444</v>
      </c>
      <c r="DH109" s="893"/>
      <c r="DI109" s="893"/>
      <c r="DJ109" s="893"/>
      <c r="DK109" s="894"/>
      <c r="DL109" s="892" t="s">
        <v>445</v>
      </c>
      <c r="DM109" s="893"/>
      <c r="DN109" s="893"/>
      <c r="DO109" s="893"/>
      <c r="DP109" s="894"/>
      <c r="DQ109" s="892" t="s">
        <v>310</v>
      </c>
      <c r="DR109" s="893"/>
      <c r="DS109" s="893"/>
      <c r="DT109" s="893"/>
      <c r="DU109" s="894"/>
      <c r="DV109" s="892" t="s">
        <v>446</v>
      </c>
      <c r="DW109" s="893"/>
      <c r="DX109" s="893"/>
      <c r="DY109" s="893"/>
      <c r="DZ109" s="895"/>
    </row>
    <row r="110" spans="1:131" s="230" customFormat="1" ht="26.25" customHeight="1" x14ac:dyDescent="0.15">
      <c r="A110" s="896" t="s">
        <v>448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5076429</v>
      </c>
      <c r="AB110" s="900"/>
      <c r="AC110" s="900"/>
      <c r="AD110" s="900"/>
      <c r="AE110" s="901"/>
      <c r="AF110" s="902">
        <v>5034588</v>
      </c>
      <c r="AG110" s="900"/>
      <c r="AH110" s="900"/>
      <c r="AI110" s="900"/>
      <c r="AJ110" s="901"/>
      <c r="AK110" s="902">
        <v>5059935</v>
      </c>
      <c r="AL110" s="900"/>
      <c r="AM110" s="900"/>
      <c r="AN110" s="900"/>
      <c r="AO110" s="901"/>
      <c r="AP110" s="903">
        <v>24.4</v>
      </c>
      <c r="AQ110" s="904"/>
      <c r="AR110" s="904"/>
      <c r="AS110" s="904"/>
      <c r="AT110" s="905"/>
      <c r="AU110" s="906" t="s">
        <v>75</v>
      </c>
      <c r="AV110" s="907"/>
      <c r="AW110" s="907"/>
      <c r="AX110" s="907"/>
      <c r="AY110" s="907"/>
      <c r="AZ110" s="929" t="s">
        <v>449</v>
      </c>
      <c r="BA110" s="897"/>
      <c r="BB110" s="897"/>
      <c r="BC110" s="897"/>
      <c r="BD110" s="897"/>
      <c r="BE110" s="897"/>
      <c r="BF110" s="897"/>
      <c r="BG110" s="897"/>
      <c r="BH110" s="897"/>
      <c r="BI110" s="897"/>
      <c r="BJ110" s="897"/>
      <c r="BK110" s="897"/>
      <c r="BL110" s="897"/>
      <c r="BM110" s="897"/>
      <c r="BN110" s="897"/>
      <c r="BO110" s="897"/>
      <c r="BP110" s="898"/>
      <c r="BQ110" s="930">
        <v>60797086</v>
      </c>
      <c r="BR110" s="931"/>
      <c r="BS110" s="931"/>
      <c r="BT110" s="931"/>
      <c r="BU110" s="931"/>
      <c r="BV110" s="931">
        <v>58556559</v>
      </c>
      <c r="BW110" s="931"/>
      <c r="BX110" s="931"/>
      <c r="BY110" s="931"/>
      <c r="BZ110" s="931"/>
      <c r="CA110" s="931">
        <v>55405663</v>
      </c>
      <c r="CB110" s="931"/>
      <c r="CC110" s="931"/>
      <c r="CD110" s="931"/>
      <c r="CE110" s="931"/>
      <c r="CF110" s="944">
        <v>267.60000000000002</v>
      </c>
      <c r="CG110" s="945"/>
      <c r="CH110" s="945"/>
      <c r="CI110" s="945"/>
      <c r="CJ110" s="945"/>
      <c r="CK110" s="946" t="s">
        <v>450</v>
      </c>
      <c r="CL110" s="947"/>
      <c r="CM110" s="929" t="s">
        <v>451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452</v>
      </c>
      <c r="DH110" s="931"/>
      <c r="DI110" s="931"/>
      <c r="DJ110" s="931"/>
      <c r="DK110" s="931"/>
      <c r="DL110" s="931" t="s">
        <v>452</v>
      </c>
      <c r="DM110" s="931"/>
      <c r="DN110" s="931"/>
      <c r="DO110" s="931"/>
      <c r="DP110" s="931"/>
      <c r="DQ110" s="931" t="s">
        <v>453</v>
      </c>
      <c r="DR110" s="931"/>
      <c r="DS110" s="931"/>
      <c r="DT110" s="931"/>
      <c r="DU110" s="931"/>
      <c r="DV110" s="932" t="s">
        <v>454</v>
      </c>
      <c r="DW110" s="932"/>
      <c r="DX110" s="932"/>
      <c r="DY110" s="932"/>
      <c r="DZ110" s="933"/>
    </row>
    <row r="111" spans="1:131" s="230" customFormat="1" ht="26.25" customHeight="1" x14ac:dyDescent="0.15">
      <c r="A111" s="934" t="s">
        <v>455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454</v>
      </c>
      <c r="AB111" s="938"/>
      <c r="AC111" s="938"/>
      <c r="AD111" s="938"/>
      <c r="AE111" s="939"/>
      <c r="AF111" s="940" t="s">
        <v>131</v>
      </c>
      <c r="AG111" s="938"/>
      <c r="AH111" s="938"/>
      <c r="AI111" s="938"/>
      <c r="AJ111" s="939"/>
      <c r="AK111" s="940" t="s">
        <v>422</v>
      </c>
      <c r="AL111" s="938"/>
      <c r="AM111" s="938"/>
      <c r="AN111" s="938"/>
      <c r="AO111" s="939"/>
      <c r="AP111" s="941" t="s">
        <v>456</v>
      </c>
      <c r="AQ111" s="942"/>
      <c r="AR111" s="942"/>
      <c r="AS111" s="942"/>
      <c r="AT111" s="943"/>
      <c r="AU111" s="908"/>
      <c r="AV111" s="909"/>
      <c r="AW111" s="909"/>
      <c r="AX111" s="909"/>
      <c r="AY111" s="909"/>
      <c r="AZ111" s="922" t="s">
        <v>457</v>
      </c>
      <c r="BA111" s="923"/>
      <c r="BB111" s="923"/>
      <c r="BC111" s="923"/>
      <c r="BD111" s="923"/>
      <c r="BE111" s="923"/>
      <c r="BF111" s="923"/>
      <c r="BG111" s="923"/>
      <c r="BH111" s="923"/>
      <c r="BI111" s="923"/>
      <c r="BJ111" s="923"/>
      <c r="BK111" s="923"/>
      <c r="BL111" s="923"/>
      <c r="BM111" s="923"/>
      <c r="BN111" s="923"/>
      <c r="BO111" s="923"/>
      <c r="BP111" s="924"/>
      <c r="BQ111" s="925">
        <v>76000</v>
      </c>
      <c r="BR111" s="926"/>
      <c r="BS111" s="926"/>
      <c r="BT111" s="926"/>
      <c r="BU111" s="926"/>
      <c r="BV111" s="926">
        <v>23540</v>
      </c>
      <c r="BW111" s="926"/>
      <c r="BX111" s="926"/>
      <c r="BY111" s="926"/>
      <c r="BZ111" s="926"/>
      <c r="CA111" s="926" t="s">
        <v>456</v>
      </c>
      <c r="CB111" s="926"/>
      <c r="CC111" s="926"/>
      <c r="CD111" s="926"/>
      <c r="CE111" s="926"/>
      <c r="CF111" s="920" t="s">
        <v>131</v>
      </c>
      <c r="CG111" s="921"/>
      <c r="CH111" s="921"/>
      <c r="CI111" s="921"/>
      <c r="CJ111" s="921"/>
      <c r="CK111" s="948"/>
      <c r="CL111" s="949"/>
      <c r="CM111" s="922" t="s">
        <v>458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131</v>
      </c>
      <c r="DH111" s="926"/>
      <c r="DI111" s="926"/>
      <c r="DJ111" s="926"/>
      <c r="DK111" s="926"/>
      <c r="DL111" s="926" t="s">
        <v>453</v>
      </c>
      <c r="DM111" s="926"/>
      <c r="DN111" s="926"/>
      <c r="DO111" s="926"/>
      <c r="DP111" s="926"/>
      <c r="DQ111" s="926" t="s">
        <v>131</v>
      </c>
      <c r="DR111" s="926"/>
      <c r="DS111" s="926"/>
      <c r="DT111" s="926"/>
      <c r="DU111" s="926"/>
      <c r="DV111" s="927" t="s">
        <v>131</v>
      </c>
      <c r="DW111" s="927"/>
      <c r="DX111" s="927"/>
      <c r="DY111" s="927"/>
      <c r="DZ111" s="928"/>
    </row>
    <row r="112" spans="1:131" s="230" customFormat="1" ht="26.25" customHeight="1" x14ac:dyDescent="0.15">
      <c r="A112" s="952" t="s">
        <v>459</v>
      </c>
      <c r="B112" s="953"/>
      <c r="C112" s="923" t="s">
        <v>460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131</v>
      </c>
      <c r="AB112" s="959"/>
      <c r="AC112" s="959"/>
      <c r="AD112" s="959"/>
      <c r="AE112" s="960"/>
      <c r="AF112" s="961" t="s">
        <v>131</v>
      </c>
      <c r="AG112" s="959"/>
      <c r="AH112" s="959"/>
      <c r="AI112" s="959"/>
      <c r="AJ112" s="960"/>
      <c r="AK112" s="961" t="s">
        <v>452</v>
      </c>
      <c r="AL112" s="959"/>
      <c r="AM112" s="959"/>
      <c r="AN112" s="959"/>
      <c r="AO112" s="960"/>
      <c r="AP112" s="962" t="s">
        <v>131</v>
      </c>
      <c r="AQ112" s="963"/>
      <c r="AR112" s="963"/>
      <c r="AS112" s="963"/>
      <c r="AT112" s="964"/>
      <c r="AU112" s="908"/>
      <c r="AV112" s="909"/>
      <c r="AW112" s="909"/>
      <c r="AX112" s="909"/>
      <c r="AY112" s="909"/>
      <c r="AZ112" s="922" t="s">
        <v>461</v>
      </c>
      <c r="BA112" s="923"/>
      <c r="BB112" s="923"/>
      <c r="BC112" s="923"/>
      <c r="BD112" s="923"/>
      <c r="BE112" s="923"/>
      <c r="BF112" s="923"/>
      <c r="BG112" s="923"/>
      <c r="BH112" s="923"/>
      <c r="BI112" s="923"/>
      <c r="BJ112" s="923"/>
      <c r="BK112" s="923"/>
      <c r="BL112" s="923"/>
      <c r="BM112" s="923"/>
      <c r="BN112" s="923"/>
      <c r="BO112" s="923"/>
      <c r="BP112" s="924"/>
      <c r="BQ112" s="925">
        <v>11983473</v>
      </c>
      <c r="BR112" s="926"/>
      <c r="BS112" s="926"/>
      <c r="BT112" s="926"/>
      <c r="BU112" s="926"/>
      <c r="BV112" s="926">
        <v>11643550</v>
      </c>
      <c r="BW112" s="926"/>
      <c r="BX112" s="926"/>
      <c r="BY112" s="926"/>
      <c r="BZ112" s="926"/>
      <c r="CA112" s="926">
        <v>11012982</v>
      </c>
      <c r="CB112" s="926"/>
      <c r="CC112" s="926"/>
      <c r="CD112" s="926"/>
      <c r="CE112" s="926"/>
      <c r="CF112" s="920">
        <v>53.2</v>
      </c>
      <c r="CG112" s="921"/>
      <c r="CH112" s="921"/>
      <c r="CI112" s="921"/>
      <c r="CJ112" s="921"/>
      <c r="CK112" s="948"/>
      <c r="CL112" s="949"/>
      <c r="CM112" s="922" t="s">
        <v>462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131</v>
      </c>
      <c r="DH112" s="926"/>
      <c r="DI112" s="926"/>
      <c r="DJ112" s="926"/>
      <c r="DK112" s="926"/>
      <c r="DL112" s="926" t="s">
        <v>422</v>
      </c>
      <c r="DM112" s="926"/>
      <c r="DN112" s="926"/>
      <c r="DO112" s="926"/>
      <c r="DP112" s="926"/>
      <c r="DQ112" s="926" t="s">
        <v>131</v>
      </c>
      <c r="DR112" s="926"/>
      <c r="DS112" s="926"/>
      <c r="DT112" s="926"/>
      <c r="DU112" s="926"/>
      <c r="DV112" s="927" t="s">
        <v>452</v>
      </c>
      <c r="DW112" s="927"/>
      <c r="DX112" s="927"/>
      <c r="DY112" s="927"/>
      <c r="DZ112" s="928"/>
    </row>
    <row r="113" spans="1:130" s="230" customFormat="1" ht="26.25" customHeight="1" x14ac:dyDescent="0.15">
      <c r="A113" s="954"/>
      <c r="B113" s="955"/>
      <c r="C113" s="923" t="s">
        <v>463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895806</v>
      </c>
      <c r="AB113" s="938"/>
      <c r="AC113" s="938"/>
      <c r="AD113" s="938"/>
      <c r="AE113" s="939"/>
      <c r="AF113" s="940">
        <v>920998</v>
      </c>
      <c r="AG113" s="938"/>
      <c r="AH113" s="938"/>
      <c r="AI113" s="938"/>
      <c r="AJ113" s="939"/>
      <c r="AK113" s="940">
        <v>732725</v>
      </c>
      <c r="AL113" s="938"/>
      <c r="AM113" s="938"/>
      <c r="AN113" s="938"/>
      <c r="AO113" s="939"/>
      <c r="AP113" s="941">
        <v>3.5</v>
      </c>
      <c r="AQ113" s="942"/>
      <c r="AR113" s="942"/>
      <c r="AS113" s="942"/>
      <c r="AT113" s="943"/>
      <c r="AU113" s="908"/>
      <c r="AV113" s="909"/>
      <c r="AW113" s="909"/>
      <c r="AX113" s="909"/>
      <c r="AY113" s="909"/>
      <c r="AZ113" s="922" t="s">
        <v>464</v>
      </c>
      <c r="BA113" s="923"/>
      <c r="BB113" s="923"/>
      <c r="BC113" s="923"/>
      <c r="BD113" s="923"/>
      <c r="BE113" s="923"/>
      <c r="BF113" s="923"/>
      <c r="BG113" s="923"/>
      <c r="BH113" s="923"/>
      <c r="BI113" s="923"/>
      <c r="BJ113" s="923"/>
      <c r="BK113" s="923"/>
      <c r="BL113" s="923"/>
      <c r="BM113" s="923"/>
      <c r="BN113" s="923"/>
      <c r="BO113" s="923"/>
      <c r="BP113" s="924"/>
      <c r="BQ113" s="925" t="s">
        <v>131</v>
      </c>
      <c r="BR113" s="926"/>
      <c r="BS113" s="926"/>
      <c r="BT113" s="926"/>
      <c r="BU113" s="926"/>
      <c r="BV113" s="926" t="s">
        <v>422</v>
      </c>
      <c r="BW113" s="926"/>
      <c r="BX113" s="926"/>
      <c r="BY113" s="926"/>
      <c r="BZ113" s="926"/>
      <c r="CA113" s="926" t="s">
        <v>131</v>
      </c>
      <c r="CB113" s="926"/>
      <c r="CC113" s="926"/>
      <c r="CD113" s="926"/>
      <c r="CE113" s="926"/>
      <c r="CF113" s="920" t="s">
        <v>131</v>
      </c>
      <c r="CG113" s="921"/>
      <c r="CH113" s="921"/>
      <c r="CI113" s="921"/>
      <c r="CJ113" s="921"/>
      <c r="CK113" s="948"/>
      <c r="CL113" s="949"/>
      <c r="CM113" s="922" t="s">
        <v>465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454</v>
      </c>
      <c r="DH113" s="959"/>
      <c r="DI113" s="959"/>
      <c r="DJ113" s="959"/>
      <c r="DK113" s="960"/>
      <c r="DL113" s="961" t="s">
        <v>452</v>
      </c>
      <c r="DM113" s="959"/>
      <c r="DN113" s="959"/>
      <c r="DO113" s="959"/>
      <c r="DP113" s="960"/>
      <c r="DQ113" s="961" t="s">
        <v>131</v>
      </c>
      <c r="DR113" s="959"/>
      <c r="DS113" s="959"/>
      <c r="DT113" s="959"/>
      <c r="DU113" s="960"/>
      <c r="DV113" s="962" t="s">
        <v>131</v>
      </c>
      <c r="DW113" s="963"/>
      <c r="DX113" s="963"/>
      <c r="DY113" s="963"/>
      <c r="DZ113" s="964"/>
    </row>
    <row r="114" spans="1:130" s="230" customFormat="1" ht="26.25" customHeight="1" x14ac:dyDescent="0.15">
      <c r="A114" s="954"/>
      <c r="B114" s="955"/>
      <c r="C114" s="923" t="s">
        <v>466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453</v>
      </c>
      <c r="AB114" s="959"/>
      <c r="AC114" s="959"/>
      <c r="AD114" s="959"/>
      <c r="AE114" s="960"/>
      <c r="AF114" s="961" t="s">
        <v>131</v>
      </c>
      <c r="AG114" s="959"/>
      <c r="AH114" s="959"/>
      <c r="AI114" s="959"/>
      <c r="AJ114" s="960"/>
      <c r="AK114" s="961" t="s">
        <v>131</v>
      </c>
      <c r="AL114" s="959"/>
      <c r="AM114" s="959"/>
      <c r="AN114" s="959"/>
      <c r="AO114" s="960"/>
      <c r="AP114" s="962" t="s">
        <v>452</v>
      </c>
      <c r="AQ114" s="963"/>
      <c r="AR114" s="963"/>
      <c r="AS114" s="963"/>
      <c r="AT114" s="964"/>
      <c r="AU114" s="908"/>
      <c r="AV114" s="909"/>
      <c r="AW114" s="909"/>
      <c r="AX114" s="909"/>
      <c r="AY114" s="909"/>
      <c r="AZ114" s="922" t="s">
        <v>467</v>
      </c>
      <c r="BA114" s="923"/>
      <c r="BB114" s="923"/>
      <c r="BC114" s="923"/>
      <c r="BD114" s="923"/>
      <c r="BE114" s="923"/>
      <c r="BF114" s="923"/>
      <c r="BG114" s="923"/>
      <c r="BH114" s="923"/>
      <c r="BI114" s="923"/>
      <c r="BJ114" s="923"/>
      <c r="BK114" s="923"/>
      <c r="BL114" s="923"/>
      <c r="BM114" s="923"/>
      <c r="BN114" s="923"/>
      <c r="BO114" s="923"/>
      <c r="BP114" s="924"/>
      <c r="BQ114" s="925">
        <v>5745589</v>
      </c>
      <c r="BR114" s="926"/>
      <c r="BS114" s="926"/>
      <c r="BT114" s="926"/>
      <c r="BU114" s="926"/>
      <c r="BV114" s="926">
        <v>5212551</v>
      </c>
      <c r="BW114" s="926"/>
      <c r="BX114" s="926"/>
      <c r="BY114" s="926"/>
      <c r="BZ114" s="926"/>
      <c r="CA114" s="926">
        <v>5305684</v>
      </c>
      <c r="CB114" s="926"/>
      <c r="CC114" s="926"/>
      <c r="CD114" s="926"/>
      <c r="CE114" s="926"/>
      <c r="CF114" s="920">
        <v>25.6</v>
      </c>
      <c r="CG114" s="921"/>
      <c r="CH114" s="921"/>
      <c r="CI114" s="921"/>
      <c r="CJ114" s="921"/>
      <c r="CK114" s="948"/>
      <c r="CL114" s="949"/>
      <c r="CM114" s="922" t="s">
        <v>468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452</v>
      </c>
      <c r="DH114" s="959"/>
      <c r="DI114" s="959"/>
      <c r="DJ114" s="959"/>
      <c r="DK114" s="960"/>
      <c r="DL114" s="961" t="s">
        <v>131</v>
      </c>
      <c r="DM114" s="959"/>
      <c r="DN114" s="959"/>
      <c r="DO114" s="959"/>
      <c r="DP114" s="960"/>
      <c r="DQ114" s="961" t="s">
        <v>131</v>
      </c>
      <c r="DR114" s="959"/>
      <c r="DS114" s="959"/>
      <c r="DT114" s="959"/>
      <c r="DU114" s="960"/>
      <c r="DV114" s="962" t="s">
        <v>131</v>
      </c>
      <c r="DW114" s="963"/>
      <c r="DX114" s="963"/>
      <c r="DY114" s="963"/>
      <c r="DZ114" s="964"/>
    </row>
    <row r="115" spans="1:130" s="230" customFormat="1" ht="26.25" customHeight="1" x14ac:dyDescent="0.15">
      <c r="A115" s="954"/>
      <c r="B115" s="955"/>
      <c r="C115" s="923" t="s">
        <v>469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63753</v>
      </c>
      <c r="AB115" s="938"/>
      <c r="AC115" s="938"/>
      <c r="AD115" s="938"/>
      <c r="AE115" s="939"/>
      <c r="AF115" s="940">
        <v>27176</v>
      </c>
      <c r="AG115" s="938"/>
      <c r="AH115" s="938"/>
      <c r="AI115" s="938"/>
      <c r="AJ115" s="939"/>
      <c r="AK115" s="940">
        <v>23647</v>
      </c>
      <c r="AL115" s="938"/>
      <c r="AM115" s="938"/>
      <c r="AN115" s="938"/>
      <c r="AO115" s="939"/>
      <c r="AP115" s="941">
        <v>0.1</v>
      </c>
      <c r="AQ115" s="942"/>
      <c r="AR115" s="942"/>
      <c r="AS115" s="942"/>
      <c r="AT115" s="943"/>
      <c r="AU115" s="908"/>
      <c r="AV115" s="909"/>
      <c r="AW115" s="909"/>
      <c r="AX115" s="909"/>
      <c r="AY115" s="909"/>
      <c r="AZ115" s="922" t="s">
        <v>470</v>
      </c>
      <c r="BA115" s="923"/>
      <c r="BB115" s="923"/>
      <c r="BC115" s="923"/>
      <c r="BD115" s="923"/>
      <c r="BE115" s="923"/>
      <c r="BF115" s="923"/>
      <c r="BG115" s="923"/>
      <c r="BH115" s="923"/>
      <c r="BI115" s="923"/>
      <c r="BJ115" s="923"/>
      <c r="BK115" s="923"/>
      <c r="BL115" s="923"/>
      <c r="BM115" s="923"/>
      <c r="BN115" s="923"/>
      <c r="BO115" s="923"/>
      <c r="BP115" s="924"/>
      <c r="BQ115" s="925" t="s">
        <v>131</v>
      </c>
      <c r="BR115" s="926"/>
      <c r="BS115" s="926"/>
      <c r="BT115" s="926"/>
      <c r="BU115" s="926"/>
      <c r="BV115" s="926" t="s">
        <v>453</v>
      </c>
      <c r="BW115" s="926"/>
      <c r="BX115" s="926"/>
      <c r="BY115" s="926"/>
      <c r="BZ115" s="926"/>
      <c r="CA115" s="926" t="s">
        <v>131</v>
      </c>
      <c r="CB115" s="926"/>
      <c r="CC115" s="926"/>
      <c r="CD115" s="926"/>
      <c r="CE115" s="926"/>
      <c r="CF115" s="920" t="s">
        <v>422</v>
      </c>
      <c r="CG115" s="921"/>
      <c r="CH115" s="921"/>
      <c r="CI115" s="921"/>
      <c r="CJ115" s="921"/>
      <c r="CK115" s="948"/>
      <c r="CL115" s="949"/>
      <c r="CM115" s="922" t="s">
        <v>471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131</v>
      </c>
      <c r="DH115" s="959"/>
      <c r="DI115" s="959"/>
      <c r="DJ115" s="959"/>
      <c r="DK115" s="960"/>
      <c r="DL115" s="961" t="s">
        <v>452</v>
      </c>
      <c r="DM115" s="959"/>
      <c r="DN115" s="959"/>
      <c r="DO115" s="959"/>
      <c r="DP115" s="960"/>
      <c r="DQ115" s="961" t="s">
        <v>452</v>
      </c>
      <c r="DR115" s="959"/>
      <c r="DS115" s="959"/>
      <c r="DT115" s="959"/>
      <c r="DU115" s="960"/>
      <c r="DV115" s="962" t="s">
        <v>453</v>
      </c>
      <c r="DW115" s="963"/>
      <c r="DX115" s="963"/>
      <c r="DY115" s="963"/>
      <c r="DZ115" s="964"/>
    </row>
    <row r="116" spans="1:130" s="230" customFormat="1" ht="26.25" customHeight="1" x14ac:dyDescent="0.15">
      <c r="A116" s="956"/>
      <c r="B116" s="957"/>
      <c r="C116" s="965" t="s">
        <v>472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131</v>
      </c>
      <c r="AB116" s="959"/>
      <c r="AC116" s="959"/>
      <c r="AD116" s="959"/>
      <c r="AE116" s="960"/>
      <c r="AF116" s="961" t="s">
        <v>131</v>
      </c>
      <c r="AG116" s="959"/>
      <c r="AH116" s="959"/>
      <c r="AI116" s="959"/>
      <c r="AJ116" s="960"/>
      <c r="AK116" s="961" t="s">
        <v>456</v>
      </c>
      <c r="AL116" s="959"/>
      <c r="AM116" s="959"/>
      <c r="AN116" s="959"/>
      <c r="AO116" s="960"/>
      <c r="AP116" s="962" t="s">
        <v>452</v>
      </c>
      <c r="AQ116" s="963"/>
      <c r="AR116" s="963"/>
      <c r="AS116" s="963"/>
      <c r="AT116" s="964"/>
      <c r="AU116" s="908"/>
      <c r="AV116" s="909"/>
      <c r="AW116" s="909"/>
      <c r="AX116" s="909"/>
      <c r="AY116" s="909"/>
      <c r="AZ116" s="967" t="s">
        <v>473</v>
      </c>
      <c r="BA116" s="968"/>
      <c r="BB116" s="968"/>
      <c r="BC116" s="968"/>
      <c r="BD116" s="968"/>
      <c r="BE116" s="968"/>
      <c r="BF116" s="968"/>
      <c r="BG116" s="968"/>
      <c r="BH116" s="968"/>
      <c r="BI116" s="968"/>
      <c r="BJ116" s="968"/>
      <c r="BK116" s="968"/>
      <c r="BL116" s="968"/>
      <c r="BM116" s="968"/>
      <c r="BN116" s="968"/>
      <c r="BO116" s="968"/>
      <c r="BP116" s="969"/>
      <c r="BQ116" s="925" t="s">
        <v>452</v>
      </c>
      <c r="BR116" s="926"/>
      <c r="BS116" s="926"/>
      <c r="BT116" s="926"/>
      <c r="BU116" s="926"/>
      <c r="BV116" s="926" t="s">
        <v>452</v>
      </c>
      <c r="BW116" s="926"/>
      <c r="BX116" s="926"/>
      <c r="BY116" s="926"/>
      <c r="BZ116" s="926"/>
      <c r="CA116" s="926" t="s">
        <v>131</v>
      </c>
      <c r="CB116" s="926"/>
      <c r="CC116" s="926"/>
      <c r="CD116" s="926"/>
      <c r="CE116" s="926"/>
      <c r="CF116" s="920" t="s">
        <v>131</v>
      </c>
      <c r="CG116" s="921"/>
      <c r="CH116" s="921"/>
      <c r="CI116" s="921"/>
      <c r="CJ116" s="921"/>
      <c r="CK116" s="948"/>
      <c r="CL116" s="949"/>
      <c r="CM116" s="922" t="s">
        <v>474</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47880</v>
      </c>
      <c r="DH116" s="959"/>
      <c r="DI116" s="959"/>
      <c r="DJ116" s="959"/>
      <c r="DK116" s="960"/>
      <c r="DL116" s="961">
        <v>13200</v>
      </c>
      <c r="DM116" s="959"/>
      <c r="DN116" s="959"/>
      <c r="DO116" s="959"/>
      <c r="DP116" s="960"/>
      <c r="DQ116" s="961" t="s">
        <v>452</v>
      </c>
      <c r="DR116" s="959"/>
      <c r="DS116" s="959"/>
      <c r="DT116" s="959"/>
      <c r="DU116" s="960"/>
      <c r="DV116" s="962" t="s">
        <v>131</v>
      </c>
      <c r="DW116" s="963"/>
      <c r="DX116" s="963"/>
      <c r="DY116" s="963"/>
      <c r="DZ116" s="964"/>
    </row>
    <row r="117" spans="1:130" s="230" customFormat="1" ht="26.25" customHeight="1" x14ac:dyDescent="0.15">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475</v>
      </c>
      <c r="Z117" s="894"/>
      <c r="AA117" s="978">
        <v>6035988</v>
      </c>
      <c r="AB117" s="979"/>
      <c r="AC117" s="979"/>
      <c r="AD117" s="979"/>
      <c r="AE117" s="980"/>
      <c r="AF117" s="981">
        <v>5982762</v>
      </c>
      <c r="AG117" s="979"/>
      <c r="AH117" s="979"/>
      <c r="AI117" s="979"/>
      <c r="AJ117" s="980"/>
      <c r="AK117" s="981">
        <v>5816307</v>
      </c>
      <c r="AL117" s="979"/>
      <c r="AM117" s="979"/>
      <c r="AN117" s="979"/>
      <c r="AO117" s="980"/>
      <c r="AP117" s="982"/>
      <c r="AQ117" s="983"/>
      <c r="AR117" s="983"/>
      <c r="AS117" s="983"/>
      <c r="AT117" s="984"/>
      <c r="AU117" s="908"/>
      <c r="AV117" s="909"/>
      <c r="AW117" s="909"/>
      <c r="AX117" s="909"/>
      <c r="AY117" s="909"/>
      <c r="AZ117" s="974" t="s">
        <v>476</v>
      </c>
      <c r="BA117" s="975"/>
      <c r="BB117" s="975"/>
      <c r="BC117" s="975"/>
      <c r="BD117" s="975"/>
      <c r="BE117" s="975"/>
      <c r="BF117" s="975"/>
      <c r="BG117" s="975"/>
      <c r="BH117" s="975"/>
      <c r="BI117" s="975"/>
      <c r="BJ117" s="975"/>
      <c r="BK117" s="975"/>
      <c r="BL117" s="975"/>
      <c r="BM117" s="975"/>
      <c r="BN117" s="975"/>
      <c r="BO117" s="975"/>
      <c r="BP117" s="976"/>
      <c r="BQ117" s="925" t="s">
        <v>453</v>
      </c>
      <c r="BR117" s="926"/>
      <c r="BS117" s="926"/>
      <c r="BT117" s="926"/>
      <c r="BU117" s="926"/>
      <c r="BV117" s="926" t="s">
        <v>422</v>
      </c>
      <c r="BW117" s="926"/>
      <c r="BX117" s="926"/>
      <c r="BY117" s="926"/>
      <c r="BZ117" s="926"/>
      <c r="CA117" s="926" t="s">
        <v>131</v>
      </c>
      <c r="CB117" s="926"/>
      <c r="CC117" s="926"/>
      <c r="CD117" s="926"/>
      <c r="CE117" s="926"/>
      <c r="CF117" s="920" t="s">
        <v>452</v>
      </c>
      <c r="CG117" s="921"/>
      <c r="CH117" s="921"/>
      <c r="CI117" s="921"/>
      <c r="CJ117" s="921"/>
      <c r="CK117" s="948"/>
      <c r="CL117" s="949"/>
      <c r="CM117" s="922" t="s">
        <v>477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422</v>
      </c>
      <c r="DH117" s="959"/>
      <c r="DI117" s="959"/>
      <c r="DJ117" s="959"/>
      <c r="DK117" s="960"/>
      <c r="DL117" s="961" t="s">
        <v>454</v>
      </c>
      <c r="DM117" s="959"/>
      <c r="DN117" s="959"/>
      <c r="DO117" s="959"/>
      <c r="DP117" s="960"/>
      <c r="DQ117" s="961" t="s">
        <v>452</v>
      </c>
      <c r="DR117" s="959"/>
      <c r="DS117" s="959"/>
      <c r="DT117" s="959"/>
      <c r="DU117" s="960"/>
      <c r="DV117" s="962" t="s">
        <v>452</v>
      </c>
      <c r="DW117" s="963"/>
      <c r="DX117" s="963"/>
      <c r="DY117" s="963"/>
      <c r="DZ117" s="964"/>
    </row>
    <row r="118" spans="1:130" s="230" customFormat="1" ht="26.25" customHeight="1" x14ac:dyDescent="0.15">
      <c r="A118" s="912" t="s">
        <v>447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444</v>
      </c>
      <c r="AB118" s="893"/>
      <c r="AC118" s="893"/>
      <c r="AD118" s="893"/>
      <c r="AE118" s="894"/>
      <c r="AF118" s="892" t="s">
        <v>445</v>
      </c>
      <c r="AG118" s="893"/>
      <c r="AH118" s="893"/>
      <c r="AI118" s="893"/>
      <c r="AJ118" s="894"/>
      <c r="AK118" s="892" t="s">
        <v>310</v>
      </c>
      <c r="AL118" s="893"/>
      <c r="AM118" s="893"/>
      <c r="AN118" s="893"/>
      <c r="AO118" s="894"/>
      <c r="AP118" s="970" t="s">
        <v>446</v>
      </c>
      <c r="AQ118" s="971"/>
      <c r="AR118" s="971"/>
      <c r="AS118" s="971"/>
      <c r="AT118" s="972"/>
      <c r="AU118" s="908"/>
      <c r="AV118" s="909"/>
      <c r="AW118" s="909"/>
      <c r="AX118" s="909"/>
      <c r="AY118" s="909"/>
      <c r="AZ118" s="973" t="s">
        <v>478</v>
      </c>
      <c r="BA118" s="965"/>
      <c r="BB118" s="965"/>
      <c r="BC118" s="965"/>
      <c r="BD118" s="965"/>
      <c r="BE118" s="965"/>
      <c r="BF118" s="965"/>
      <c r="BG118" s="965"/>
      <c r="BH118" s="965"/>
      <c r="BI118" s="965"/>
      <c r="BJ118" s="965"/>
      <c r="BK118" s="965"/>
      <c r="BL118" s="965"/>
      <c r="BM118" s="965"/>
      <c r="BN118" s="965"/>
      <c r="BO118" s="965"/>
      <c r="BP118" s="966"/>
      <c r="BQ118" s="999" t="s">
        <v>452</v>
      </c>
      <c r="BR118" s="1000"/>
      <c r="BS118" s="1000"/>
      <c r="BT118" s="1000"/>
      <c r="BU118" s="1000"/>
      <c r="BV118" s="1000" t="s">
        <v>422</v>
      </c>
      <c r="BW118" s="1000"/>
      <c r="BX118" s="1000"/>
      <c r="BY118" s="1000"/>
      <c r="BZ118" s="1000"/>
      <c r="CA118" s="1000" t="s">
        <v>131</v>
      </c>
      <c r="CB118" s="1000"/>
      <c r="CC118" s="1000"/>
      <c r="CD118" s="1000"/>
      <c r="CE118" s="1000"/>
      <c r="CF118" s="920" t="s">
        <v>452</v>
      </c>
      <c r="CG118" s="921"/>
      <c r="CH118" s="921"/>
      <c r="CI118" s="921"/>
      <c r="CJ118" s="921"/>
      <c r="CK118" s="948"/>
      <c r="CL118" s="949"/>
      <c r="CM118" s="922" t="s">
        <v>479</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452</v>
      </c>
      <c r="DH118" s="959"/>
      <c r="DI118" s="959"/>
      <c r="DJ118" s="959"/>
      <c r="DK118" s="960"/>
      <c r="DL118" s="961" t="s">
        <v>456</v>
      </c>
      <c r="DM118" s="959"/>
      <c r="DN118" s="959"/>
      <c r="DO118" s="959"/>
      <c r="DP118" s="960"/>
      <c r="DQ118" s="961" t="s">
        <v>452</v>
      </c>
      <c r="DR118" s="959"/>
      <c r="DS118" s="959"/>
      <c r="DT118" s="959"/>
      <c r="DU118" s="960"/>
      <c r="DV118" s="962" t="s">
        <v>452</v>
      </c>
      <c r="DW118" s="963"/>
      <c r="DX118" s="963"/>
      <c r="DY118" s="963"/>
      <c r="DZ118" s="964"/>
    </row>
    <row r="119" spans="1:130" s="230" customFormat="1" ht="26.25" customHeight="1" x14ac:dyDescent="0.15">
      <c r="A119" s="1056" t="s">
        <v>450</v>
      </c>
      <c r="B119" s="947"/>
      <c r="C119" s="929" t="s">
        <v>451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131</v>
      </c>
      <c r="AB119" s="900"/>
      <c r="AC119" s="900"/>
      <c r="AD119" s="900"/>
      <c r="AE119" s="901"/>
      <c r="AF119" s="902" t="s">
        <v>422</v>
      </c>
      <c r="AG119" s="900"/>
      <c r="AH119" s="900"/>
      <c r="AI119" s="900"/>
      <c r="AJ119" s="901"/>
      <c r="AK119" s="902" t="s">
        <v>456</v>
      </c>
      <c r="AL119" s="900"/>
      <c r="AM119" s="900"/>
      <c r="AN119" s="900"/>
      <c r="AO119" s="901"/>
      <c r="AP119" s="903" t="s">
        <v>131</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480</v>
      </c>
      <c r="BP119" s="1005"/>
      <c r="BQ119" s="999">
        <v>78602148</v>
      </c>
      <c r="BR119" s="1000"/>
      <c r="BS119" s="1000"/>
      <c r="BT119" s="1000"/>
      <c r="BU119" s="1000"/>
      <c r="BV119" s="1000">
        <v>75436200</v>
      </c>
      <c r="BW119" s="1000"/>
      <c r="BX119" s="1000"/>
      <c r="BY119" s="1000"/>
      <c r="BZ119" s="1000"/>
      <c r="CA119" s="1000">
        <v>71724329</v>
      </c>
      <c r="CB119" s="1000"/>
      <c r="CC119" s="1000"/>
      <c r="CD119" s="1000"/>
      <c r="CE119" s="1000"/>
      <c r="CF119" s="1001"/>
      <c r="CG119" s="1002"/>
      <c r="CH119" s="1002"/>
      <c r="CI119" s="1002"/>
      <c r="CJ119" s="1003"/>
      <c r="CK119" s="950"/>
      <c r="CL119" s="951"/>
      <c r="CM119" s="973" t="s">
        <v>481</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28120</v>
      </c>
      <c r="DH119" s="986"/>
      <c r="DI119" s="986"/>
      <c r="DJ119" s="986"/>
      <c r="DK119" s="987"/>
      <c r="DL119" s="985">
        <v>10340</v>
      </c>
      <c r="DM119" s="986"/>
      <c r="DN119" s="986"/>
      <c r="DO119" s="986"/>
      <c r="DP119" s="987"/>
      <c r="DQ119" s="985" t="s">
        <v>452</v>
      </c>
      <c r="DR119" s="986"/>
      <c r="DS119" s="986"/>
      <c r="DT119" s="986"/>
      <c r="DU119" s="987"/>
      <c r="DV119" s="988" t="s">
        <v>422</v>
      </c>
      <c r="DW119" s="989"/>
      <c r="DX119" s="989"/>
      <c r="DY119" s="989"/>
      <c r="DZ119" s="990"/>
    </row>
    <row r="120" spans="1:130" s="230" customFormat="1" ht="26.25" customHeight="1" x14ac:dyDescent="0.15">
      <c r="A120" s="1057"/>
      <c r="B120" s="949"/>
      <c r="C120" s="922" t="s">
        <v>458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452</v>
      </c>
      <c r="AB120" s="959"/>
      <c r="AC120" s="959"/>
      <c r="AD120" s="959"/>
      <c r="AE120" s="960"/>
      <c r="AF120" s="961" t="s">
        <v>452</v>
      </c>
      <c r="AG120" s="959"/>
      <c r="AH120" s="959"/>
      <c r="AI120" s="959"/>
      <c r="AJ120" s="960"/>
      <c r="AK120" s="961" t="s">
        <v>131</v>
      </c>
      <c r="AL120" s="959"/>
      <c r="AM120" s="959"/>
      <c r="AN120" s="959"/>
      <c r="AO120" s="960"/>
      <c r="AP120" s="962" t="s">
        <v>452</v>
      </c>
      <c r="AQ120" s="963"/>
      <c r="AR120" s="963"/>
      <c r="AS120" s="963"/>
      <c r="AT120" s="964"/>
      <c r="AU120" s="991" t="s">
        <v>482</v>
      </c>
      <c r="AV120" s="992"/>
      <c r="AW120" s="992"/>
      <c r="AX120" s="992"/>
      <c r="AY120" s="993"/>
      <c r="AZ120" s="929" t="s">
        <v>483</v>
      </c>
      <c r="BA120" s="897"/>
      <c r="BB120" s="897"/>
      <c r="BC120" s="897"/>
      <c r="BD120" s="897"/>
      <c r="BE120" s="897"/>
      <c r="BF120" s="897"/>
      <c r="BG120" s="897"/>
      <c r="BH120" s="897"/>
      <c r="BI120" s="897"/>
      <c r="BJ120" s="897"/>
      <c r="BK120" s="897"/>
      <c r="BL120" s="897"/>
      <c r="BM120" s="897"/>
      <c r="BN120" s="897"/>
      <c r="BO120" s="897"/>
      <c r="BP120" s="898"/>
      <c r="BQ120" s="930">
        <v>9016373</v>
      </c>
      <c r="BR120" s="931"/>
      <c r="BS120" s="931"/>
      <c r="BT120" s="931"/>
      <c r="BU120" s="931"/>
      <c r="BV120" s="931">
        <v>11476949</v>
      </c>
      <c r="BW120" s="931"/>
      <c r="BX120" s="931"/>
      <c r="BY120" s="931"/>
      <c r="BZ120" s="931"/>
      <c r="CA120" s="931">
        <v>13860333</v>
      </c>
      <c r="CB120" s="931"/>
      <c r="CC120" s="931"/>
      <c r="CD120" s="931"/>
      <c r="CE120" s="931"/>
      <c r="CF120" s="944">
        <v>66.900000000000006</v>
      </c>
      <c r="CG120" s="945"/>
      <c r="CH120" s="945"/>
      <c r="CI120" s="945"/>
      <c r="CJ120" s="945"/>
      <c r="CK120" s="1006" t="s">
        <v>484</v>
      </c>
      <c r="CL120" s="1007"/>
      <c r="CM120" s="1007"/>
      <c r="CN120" s="1007"/>
      <c r="CO120" s="1008"/>
      <c r="CP120" s="1014" t="s">
        <v>485</v>
      </c>
      <c r="CQ120" s="1015"/>
      <c r="CR120" s="1015"/>
      <c r="CS120" s="1015"/>
      <c r="CT120" s="1015"/>
      <c r="CU120" s="1015"/>
      <c r="CV120" s="1015"/>
      <c r="CW120" s="1015"/>
      <c r="CX120" s="1015"/>
      <c r="CY120" s="1015"/>
      <c r="CZ120" s="1015"/>
      <c r="DA120" s="1015"/>
      <c r="DB120" s="1015"/>
      <c r="DC120" s="1015"/>
      <c r="DD120" s="1015"/>
      <c r="DE120" s="1015"/>
      <c r="DF120" s="1016"/>
      <c r="DG120" s="930">
        <v>5424886</v>
      </c>
      <c r="DH120" s="931"/>
      <c r="DI120" s="931"/>
      <c r="DJ120" s="931"/>
      <c r="DK120" s="931"/>
      <c r="DL120" s="931">
        <v>4965816</v>
      </c>
      <c r="DM120" s="931"/>
      <c r="DN120" s="931"/>
      <c r="DO120" s="931"/>
      <c r="DP120" s="931"/>
      <c r="DQ120" s="931">
        <v>4483156</v>
      </c>
      <c r="DR120" s="931"/>
      <c r="DS120" s="931"/>
      <c r="DT120" s="931"/>
      <c r="DU120" s="931"/>
      <c r="DV120" s="932">
        <v>21.7</v>
      </c>
      <c r="DW120" s="932"/>
      <c r="DX120" s="932"/>
      <c r="DY120" s="932"/>
      <c r="DZ120" s="933"/>
    </row>
    <row r="121" spans="1:130" s="230" customFormat="1" ht="26.25" customHeight="1" x14ac:dyDescent="0.15">
      <c r="A121" s="1057"/>
      <c r="B121" s="949"/>
      <c r="C121" s="974" t="s">
        <v>486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131</v>
      </c>
      <c r="AB121" s="959"/>
      <c r="AC121" s="959"/>
      <c r="AD121" s="959"/>
      <c r="AE121" s="960"/>
      <c r="AF121" s="961" t="s">
        <v>452</v>
      </c>
      <c r="AG121" s="959"/>
      <c r="AH121" s="959"/>
      <c r="AI121" s="959"/>
      <c r="AJ121" s="960"/>
      <c r="AK121" s="961" t="s">
        <v>452</v>
      </c>
      <c r="AL121" s="959"/>
      <c r="AM121" s="959"/>
      <c r="AN121" s="959"/>
      <c r="AO121" s="960"/>
      <c r="AP121" s="962" t="s">
        <v>452</v>
      </c>
      <c r="AQ121" s="963"/>
      <c r="AR121" s="963"/>
      <c r="AS121" s="963"/>
      <c r="AT121" s="964"/>
      <c r="AU121" s="994"/>
      <c r="AV121" s="995"/>
      <c r="AW121" s="995"/>
      <c r="AX121" s="995"/>
      <c r="AY121" s="996"/>
      <c r="AZ121" s="922" t="s">
        <v>487</v>
      </c>
      <c r="BA121" s="923"/>
      <c r="BB121" s="923"/>
      <c r="BC121" s="923"/>
      <c r="BD121" s="923"/>
      <c r="BE121" s="923"/>
      <c r="BF121" s="923"/>
      <c r="BG121" s="923"/>
      <c r="BH121" s="923"/>
      <c r="BI121" s="923"/>
      <c r="BJ121" s="923"/>
      <c r="BK121" s="923"/>
      <c r="BL121" s="923"/>
      <c r="BM121" s="923"/>
      <c r="BN121" s="923"/>
      <c r="BO121" s="923"/>
      <c r="BP121" s="924"/>
      <c r="BQ121" s="925">
        <v>259665</v>
      </c>
      <c r="BR121" s="926"/>
      <c r="BS121" s="926"/>
      <c r="BT121" s="926"/>
      <c r="BU121" s="926"/>
      <c r="BV121" s="926">
        <v>227856</v>
      </c>
      <c r="BW121" s="926"/>
      <c r="BX121" s="926"/>
      <c r="BY121" s="926"/>
      <c r="BZ121" s="926"/>
      <c r="CA121" s="926">
        <v>195621</v>
      </c>
      <c r="CB121" s="926"/>
      <c r="CC121" s="926"/>
      <c r="CD121" s="926"/>
      <c r="CE121" s="926"/>
      <c r="CF121" s="920">
        <v>0.9</v>
      </c>
      <c r="CG121" s="921"/>
      <c r="CH121" s="921"/>
      <c r="CI121" s="921"/>
      <c r="CJ121" s="921"/>
      <c r="CK121" s="1009"/>
      <c r="CL121" s="1010"/>
      <c r="CM121" s="1010"/>
      <c r="CN121" s="1010"/>
      <c r="CO121" s="1011"/>
      <c r="CP121" s="1019" t="s">
        <v>488</v>
      </c>
      <c r="CQ121" s="1020"/>
      <c r="CR121" s="1020"/>
      <c r="CS121" s="1020"/>
      <c r="CT121" s="1020"/>
      <c r="CU121" s="1020"/>
      <c r="CV121" s="1020"/>
      <c r="CW121" s="1020"/>
      <c r="CX121" s="1020"/>
      <c r="CY121" s="1020"/>
      <c r="CZ121" s="1020"/>
      <c r="DA121" s="1020"/>
      <c r="DB121" s="1020"/>
      <c r="DC121" s="1020"/>
      <c r="DD121" s="1020"/>
      <c r="DE121" s="1020"/>
      <c r="DF121" s="1021"/>
      <c r="DG121" s="925">
        <v>3148297</v>
      </c>
      <c r="DH121" s="926"/>
      <c r="DI121" s="926"/>
      <c r="DJ121" s="926"/>
      <c r="DK121" s="926"/>
      <c r="DL121" s="926">
        <v>3663301</v>
      </c>
      <c r="DM121" s="926"/>
      <c r="DN121" s="926"/>
      <c r="DO121" s="926"/>
      <c r="DP121" s="926"/>
      <c r="DQ121" s="926">
        <v>3888805</v>
      </c>
      <c r="DR121" s="926"/>
      <c r="DS121" s="926"/>
      <c r="DT121" s="926"/>
      <c r="DU121" s="926"/>
      <c r="DV121" s="927">
        <v>18.8</v>
      </c>
      <c r="DW121" s="927"/>
      <c r="DX121" s="927"/>
      <c r="DY121" s="927"/>
      <c r="DZ121" s="928"/>
    </row>
    <row r="122" spans="1:130" s="230" customFormat="1" ht="26.25" customHeight="1" x14ac:dyDescent="0.15">
      <c r="A122" s="1057"/>
      <c r="B122" s="949"/>
      <c r="C122" s="922" t="s">
        <v>468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452</v>
      </c>
      <c r="AB122" s="959"/>
      <c r="AC122" s="959"/>
      <c r="AD122" s="959"/>
      <c r="AE122" s="960"/>
      <c r="AF122" s="961" t="s">
        <v>131</v>
      </c>
      <c r="AG122" s="959"/>
      <c r="AH122" s="959"/>
      <c r="AI122" s="959"/>
      <c r="AJ122" s="960"/>
      <c r="AK122" s="961" t="s">
        <v>131</v>
      </c>
      <c r="AL122" s="959"/>
      <c r="AM122" s="959"/>
      <c r="AN122" s="959"/>
      <c r="AO122" s="960"/>
      <c r="AP122" s="962" t="s">
        <v>131</v>
      </c>
      <c r="AQ122" s="963"/>
      <c r="AR122" s="963"/>
      <c r="AS122" s="963"/>
      <c r="AT122" s="964"/>
      <c r="AU122" s="994"/>
      <c r="AV122" s="995"/>
      <c r="AW122" s="995"/>
      <c r="AX122" s="995"/>
      <c r="AY122" s="996"/>
      <c r="AZ122" s="973" t="s">
        <v>489</v>
      </c>
      <c r="BA122" s="965"/>
      <c r="BB122" s="965"/>
      <c r="BC122" s="965"/>
      <c r="BD122" s="965"/>
      <c r="BE122" s="965"/>
      <c r="BF122" s="965"/>
      <c r="BG122" s="965"/>
      <c r="BH122" s="965"/>
      <c r="BI122" s="965"/>
      <c r="BJ122" s="965"/>
      <c r="BK122" s="965"/>
      <c r="BL122" s="965"/>
      <c r="BM122" s="965"/>
      <c r="BN122" s="965"/>
      <c r="BO122" s="965"/>
      <c r="BP122" s="966"/>
      <c r="BQ122" s="999">
        <v>50001116</v>
      </c>
      <c r="BR122" s="1000"/>
      <c r="BS122" s="1000"/>
      <c r="BT122" s="1000"/>
      <c r="BU122" s="1000"/>
      <c r="BV122" s="1000">
        <v>46678498</v>
      </c>
      <c r="BW122" s="1000"/>
      <c r="BX122" s="1000"/>
      <c r="BY122" s="1000"/>
      <c r="BZ122" s="1000"/>
      <c r="CA122" s="1000">
        <v>45428017</v>
      </c>
      <c r="CB122" s="1000"/>
      <c r="CC122" s="1000"/>
      <c r="CD122" s="1000"/>
      <c r="CE122" s="1000"/>
      <c r="CF122" s="1017">
        <v>219.4</v>
      </c>
      <c r="CG122" s="1018"/>
      <c r="CH122" s="1018"/>
      <c r="CI122" s="1018"/>
      <c r="CJ122" s="1018"/>
      <c r="CK122" s="1009"/>
      <c r="CL122" s="1010"/>
      <c r="CM122" s="1010"/>
      <c r="CN122" s="1010"/>
      <c r="CO122" s="1011"/>
      <c r="CP122" s="1019" t="s">
        <v>490</v>
      </c>
      <c r="CQ122" s="1020"/>
      <c r="CR122" s="1020"/>
      <c r="CS122" s="1020"/>
      <c r="CT122" s="1020"/>
      <c r="CU122" s="1020"/>
      <c r="CV122" s="1020"/>
      <c r="CW122" s="1020"/>
      <c r="CX122" s="1020"/>
      <c r="CY122" s="1020"/>
      <c r="CZ122" s="1020"/>
      <c r="DA122" s="1020"/>
      <c r="DB122" s="1020"/>
      <c r="DC122" s="1020"/>
      <c r="DD122" s="1020"/>
      <c r="DE122" s="1020"/>
      <c r="DF122" s="1021"/>
      <c r="DG122" s="925">
        <v>3402421</v>
      </c>
      <c r="DH122" s="926"/>
      <c r="DI122" s="926"/>
      <c r="DJ122" s="926"/>
      <c r="DK122" s="926"/>
      <c r="DL122" s="926">
        <v>3007474</v>
      </c>
      <c r="DM122" s="926"/>
      <c r="DN122" s="926"/>
      <c r="DO122" s="926"/>
      <c r="DP122" s="926"/>
      <c r="DQ122" s="926">
        <v>2633604</v>
      </c>
      <c r="DR122" s="926"/>
      <c r="DS122" s="926"/>
      <c r="DT122" s="926"/>
      <c r="DU122" s="926"/>
      <c r="DV122" s="927">
        <v>12.7</v>
      </c>
      <c r="DW122" s="927"/>
      <c r="DX122" s="927"/>
      <c r="DY122" s="927"/>
      <c r="DZ122" s="928"/>
    </row>
    <row r="123" spans="1:130" s="230" customFormat="1" ht="26.25" customHeight="1" x14ac:dyDescent="0.15">
      <c r="A123" s="1057"/>
      <c r="B123" s="949"/>
      <c r="C123" s="922" t="s">
        <v>474</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35167</v>
      </c>
      <c r="AB123" s="959"/>
      <c r="AC123" s="959"/>
      <c r="AD123" s="959"/>
      <c r="AE123" s="960"/>
      <c r="AF123" s="961">
        <v>13379</v>
      </c>
      <c r="AG123" s="959"/>
      <c r="AH123" s="959"/>
      <c r="AI123" s="959"/>
      <c r="AJ123" s="960"/>
      <c r="AK123" s="961">
        <v>10370</v>
      </c>
      <c r="AL123" s="959"/>
      <c r="AM123" s="959"/>
      <c r="AN123" s="959"/>
      <c r="AO123" s="960"/>
      <c r="AP123" s="962">
        <v>0.1</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491</v>
      </c>
      <c r="BP123" s="1005"/>
      <c r="BQ123" s="1063">
        <v>59277154</v>
      </c>
      <c r="BR123" s="1064"/>
      <c r="BS123" s="1064"/>
      <c r="BT123" s="1064"/>
      <c r="BU123" s="1064"/>
      <c r="BV123" s="1064">
        <v>58383303</v>
      </c>
      <c r="BW123" s="1064"/>
      <c r="BX123" s="1064"/>
      <c r="BY123" s="1064"/>
      <c r="BZ123" s="1064"/>
      <c r="CA123" s="1064">
        <v>59483971</v>
      </c>
      <c r="CB123" s="1064"/>
      <c r="CC123" s="1064"/>
      <c r="CD123" s="1064"/>
      <c r="CE123" s="1064"/>
      <c r="CF123" s="1001"/>
      <c r="CG123" s="1002"/>
      <c r="CH123" s="1002"/>
      <c r="CI123" s="1002"/>
      <c r="CJ123" s="1003"/>
      <c r="CK123" s="1009"/>
      <c r="CL123" s="1010"/>
      <c r="CM123" s="1010"/>
      <c r="CN123" s="1010"/>
      <c r="CO123" s="1011"/>
      <c r="CP123" s="1019" t="s">
        <v>492</v>
      </c>
      <c r="CQ123" s="1020"/>
      <c r="CR123" s="1020"/>
      <c r="CS123" s="1020"/>
      <c r="CT123" s="1020"/>
      <c r="CU123" s="1020"/>
      <c r="CV123" s="1020"/>
      <c r="CW123" s="1020"/>
      <c r="CX123" s="1020"/>
      <c r="CY123" s="1020"/>
      <c r="CZ123" s="1020"/>
      <c r="DA123" s="1020"/>
      <c r="DB123" s="1020"/>
      <c r="DC123" s="1020"/>
      <c r="DD123" s="1020"/>
      <c r="DE123" s="1020"/>
      <c r="DF123" s="1021"/>
      <c r="DG123" s="958">
        <v>7869</v>
      </c>
      <c r="DH123" s="959"/>
      <c r="DI123" s="959"/>
      <c r="DJ123" s="959"/>
      <c r="DK123" s="960"/>
      <c r="DL123" s="961">
        <v>6959</v>
      </c>
      <c r="DM123" s="959"/>
      <c r="DN123" s="959"/>
      <c r="DO123" s="959"/>
      <c r="DP123" s="960"/>
      <c r="DQ123" s="961">
        <v>7417</v>
      </c>
      <c r="DR123" s="959"/>
      <c r="DS123" s="959"/>
      <c r="DT123" s="959"/>
      <c r="DU123" s="960"/>
      <c r="DV123" s="962">
        <v>0</v>
      </c>
      <c r="DW123" s="963"/>
      <c r="DX123" s="963"/>
      <c r="DY123" s="963"/>
      <c r="DZ123" s="964"/>
    </row>
    <row r="124" spans="1:130" s="230" customFormat="1" ht="26.25" customHeight="1" thickBot="1" x14ac:dyDescent="0.2">
      <c r="A124" s="1057"/>
      <c r="B124" s="949"/>
      <c r="C124" s="922" t="s">
        <v>477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452</v>
      </c>
      <c r="AG124" s="959"/>
      <c r="AH124" s="959"/>
      <c r="AI124" s="959"/>
      <c r="AJ124" s="960"/>
      <c r="AK124" s="961" t="s">
        <v>131</v>
      </c>
      <c r="AL124" s="959"/>
      <c r="AM124" s="959"/>
      <c r="AN124" s="959"/>
      <c r="AO124" s="960"/>
      <c r="AP124" s="962" t="s">
        <v>131</v>
      </c>
      <c r="AQ124" s="963"/>
      <c r="AR124" s="963"/>
      <c r="AS124" s="963"/>
      <c r="AT124" s="964"/>
      <c r="AU124" s="1059" t="s">
        <v>493</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95.2</v>
      </c>
      <c r="BR124" s="1027"/>
      <c r="BS124" s="1027"/>
      <c r="BT124" s="1027"/>
      <c r="BU124" s="1027"/>
      <c r="BV124" s="1027">
        <v>79.2</v>
      </c>
      <c r="BW124" s="1027"/>
      <c r="BX124" s="1027"/>
      <c r="BY124" s="1027"/>
      <c r="BZ124" s="1027"/>
      <c r="CA124" s="1027">
        <v>59.1</v>
      </c>
      <c r="CB124" s="1027"/>
      <c r="CC124" s="1027"/>
      <c r="CD124" s="1027"/>
      <c r="CE124" s="1027"/>
      <c r="CF124" s="1028"/>
      <c r="CG124" s="1029"/>
      <c r="CH124" s="1029"/>
      <c r="CI124" s="1029"/>
      <c r="CJ124" s="1030"/>
      <c r="CK124" s="1012"/>
      <c r="CL124" s="1012"/>
      <c r="CM124" s="1012"/>
      <c r="CN124" s="1012"/>
      <c r="CO124" s="1013"/>
      <c r="CP124" s="1019" t="s">
        <v>494</v>
      </c>
      <c r="CQ124" s="1020"/>
      <c r="CR124" s="1020"/>
      <c r="CS124" s="1020"/>
      <c r="CT124" s="1020"/>
      <c r="CU124" s="1020"/>
      <c r="CV124" s="1020"/>
      <c r="CW124" s="1020"/>
      <c r="CX124" s="1020"/>
      <c r="CY124" s="1020"/>
      <c r="CZ124" s="1020"/>
      <c r="DA124" s="1020"/>
      <c r="DB124" s="1020"/>
      <c r="DC124" s="1020"/>
      <c r="DD124" s="1020"/>
      <c r="DE124" s="1020"/>
      <c r="DF124" s="1021"/>
      <c r="DG124" s="1004" t="s">
        <v>131</v>
      </c>
      <c r="DH124" s="986"/>
      <c r="DI124" s="986"/>
      <c r="DJ124" s="986"/>
      <c r="DK124" s="987"/>
      <c r="DL124" s="985" t="s">
        <v>131</v>
      </c>
      <c r="DM124" s="986"/>
      <c r="DN124" s="986"/>
      <c r="DO124" s="986"/>
      <c r="DP124" s="987"/>
      <c r="DQ124" s="985" t="s">
        <v>131</v>
      </c>
      <c r="DR124" s="986"/>
      <c r="DS124" s="986"/>
      <c r="DT124" s="986"/>
      <c r="DU124" s="987"/>
      <c r="DV124" s="988" t="s">
        <v>131</v>
      </c>
      <c r="DW124" s="989"/>
      <c r="DX124" s="989"/>
      <c r="DY124" s="989"/>
      <c r="DZ124" s="990"/>
    </row>
    <row r="125" spans="1:130" s="230" customFormat="1" ht="26.25" customHeight="1" x14ac:dyDescent="0.15">
      <c r="A125" s="1057"/>
      <c r="B125" s="949"/>
      <c r="C125" s="922" t="s">
        <v>479</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131</v>
      </c>
      <c r="AB125" s="959"/>
      <c r="AC125" s="959"/>
      <c r="AD125" s="959"/>
      <c r="AE125" s="960"/>
      <c r="AF125" s="961" t="s">
        <v>131</v>
      </c>
      <c r="AG125" s="959"/>
      <c r="AH125" s="959"/>
      <c r="AI125" s="959"/>
      <c r="AJ125" s="960"/>
      <c r="AK125" s="961" t="s">
        <v>131</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495</v>
      </c>
      <c r="CL125" s="1007"/>
      <c r="CM125" s="1007"/>
      <c r="CN125" s="1007"/>
      <c r="CO125" s="1008"/>
      <c r="CP125" s="929" t="s">
        <v>496</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131</v>
      </c>
      <c r="DM125" s="931"/>
      <c r="DN125" s="931"/>
      <c r="DO125" s="931"/>
      <c r="DP125" s="931"/>
      <c r="DQ125" s="931" t="s">
        <v>131</v>
      </c>
      <c r="DR125" s="931"/>
      <c r="DS125" s="931"/>
      <c r="DT125" s="931"/>
      <c r="DU125" s="931"/>
      <c r="DV125" s="932" t="s">
        <v>131</v>
      </c>
      <c r="DW125" s="932"/>
      <c r="DX125" s="932"/>
      <c r="DY125" s="932"/>
      <c r="DZ125" s="933"/>
    </row>
    <row r="126" spans="1:130" s="230" customFormat="1" ht="26.25" customHeight="1" thickBot="1" x14ac:dyDescent="0.2">
      <c r="A126" s="1057"/>
      <c r="B126" s="949"/>
      <c r="C126" s="922" t="s">
        <v>481</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28586</v>
      </c>
      <c r="AB126" s="959"/>
      <c r="AC126" s="959"/>
      <c r="AD126" s="959"/>
      <c r="AE126" s="960"/>
      <c r="AF126" s="961">
        <v>13797</v>
      </c>
      <c r="AG126" s="959"/>
      <c r="AH126" s="959"/>
      <c r="AI126" s="959"/>
      <c r="AJ126" s="960"/>
      <c r="AK126" s="961">
        <v>13277</v>
      </c>
      <c r="AL126" s="959"/>
      <c r="AM126" s="959"/>
      <c r="AN126" s="959"/>
      <c r="AO126" s="960"/>
      <c r="AP126" s="962">
        <v>0.1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497</v>
      </c>
      <c r="CQ126" s="923"/>
      <c r="CR126" s="923"/>
      <c r="CS126" s="923"/>
      <c r="CT126" s="923"/>
      <c r="CU126" s="923"/>
      <c r="CV126" s="923"/>
      <c r="CW126" s="923"/>
      <c r="CX126" s="923"/>
      <c r="CY126" s="923"/>
      <c r="CZ126" s="923"/>
      <c r="DA126" s="923"/>
      <c r="DB126" s="923"/>
      <c r="DC126" s="923"/>
      <c r="DD126" s="923"/>
      <c r="DE126" s="923"/>
      <c r="DF126" s="924"/>
      <c r="DG126" s="925" t="s">
        <v>131</v>
      </c>
      <c r="DH126" s="926"/>
      <c r="DI126" s="926"/>
      <c r="DJ126" s="926"/>
      <c r="DK126" s="926"/>
      <c r="DL126" s="926" t="s">
        <v>131</v>
      </c>
      <c r="DM126" s="926"/>
      <c r="DN126" s="926"/>
      <c r="DO126" s="926"/>
      <c r="DP126" s="926"/>
      <c r="DQ126" s="926" t="s">
        <v>131</v>
      </c>
      <c r="DR126" s="926"/>
      <c r="DS126" s="926"/>
      <c r="DT126" s="926"/>
      <c r="DU126" s="926"/>
      <c r="DV126" s="927" t="s">
        <v>131</v>
      </c>
      <c r="DW126" s="927"/>
      <c r="DX126" s="927"/>
      <c r="DY126" s="927"/>
      <c r="DZ126" s="928"/>
    </row>
    <row r="127" spans="1:130" s="230" customFormat="1" ht="26.25" customHeight="1" x14ac:dyDescent="0.15">
      <c r="A127" s="1058"/>
      <c r="B127" s="951"/>
      <c r="C127" s="973" t="s">
        <v>498</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131</v>
      </c>
      <c r="AB127" s="959"/>
      <c r="AC127" s="959"/>
      <c r="AD127" s="959"/>
      <c r="AE127" s="960"/>
      <c r="AF127" s="961" t="s">
        <v>131</v>
      </c>
      <c r="AG127" s="959"/>
      <c r="AH127" s="959"/>
      <c r="AI127" s="959"/>
      <c r="AJ127" s="960"/>
      <c r="AK127" s="961" t="s">
        <v>131</v>
      </c>
      <c r="AL127" s="959"/>
      <c r="AM127" s="959"/>
      <c r="AN127" s="959"/>
      <c r="AO127" s="960"/>
      <c r="AP127" s="962" t="s">
        <v>131</v>
      </c>
      <c r="AQ127" s="963"/>
      <c r="AR127" s="963"/>
      <c r="AS127" s="963"/>
      <c r="AT127" s="964"/>
      <c r="AU127" s="232"/>
      <c r="AV127" s="232"/>
      <c r="AW127" s="232"/>
      <c r="AX127" s="1031" t="s">
        <v>499</v>
      </c>
      <c r="AY127" s="1032"/>
      <c r="AZ127" s="1032"/>
      <c r="BA127" s="1032"/>
      <c r="BB127" s="1032"/>
      <c r="BC127" s="1032"/>
      <c r="BD127" s="1032"/>
      <c r="BE127" s="1033"/>
      <c r="BF127" s="1034" t="s">
        <v>500</v>
      </c>
      <c r="BG127" s="1032"/>
      <c r="BH127" s="1032"/>
      <c r="BI127" s="1032"/>
      <c r="BJ127" s="1032"/>
      <c r="BK127" s="1032"/>
      <c r="BL127" s="1033"/>
      <c r="BM127" s="1034" t="s">
        <v>501</v>
      </c>
      <c r="BN127" s="1032"/>
      <c r="BO127" s="1032"/>
      <c r="BP127" s="1032"/>
      <c r="BQ127" s="1032"/>
      <c r="BR127" s="1032"/>
      <c r="BS127" s="1033"/>
      <c r="BT127" s="1034" t="s">
        <v>502</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503</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131</v>
      </c>
      <c r="DM127" s="926"/>
      <c r="DN127" s="926"/>
      <c r="DO127" s="926"/>
      <c r="DP127" s="926"/>
      <c r="DQ127" s="926" t="s">
        <v>131</v>
      </c>
      <c r="DR127" s="926"/>
      <c r="DS127" s="926"/>
      <c r="DT127" s="926"/>
      <c r="DU127" s="926"/>
      <c r="DV127" s="927" t="s">
        <v>131</v>
      </c>
      <c r="DW127" s="927"/>
      <c r="DX127" s="927"/>
      <c r="DY127" s="927"/>
      <c r="DZ127" s="928"/>
    </row>
    <row r="128" spans="1:130" s="230" customFormat="1" ht="26.25" customHeight="1" thickBot="1" x14ac:dyDescent="0.2">
      <c r="A128" s="1041" t="s">
        <v>504</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505</v>
      </c>
      <c r="X128" s="1043"/>
      <c r="Y128" s="1043"/>
      <c r="Z128" s="1044"/>
      <c r="AA128" s="1045">
        <v>62712</v>
      </c>
      <c r="AB128" s="1046"/>
      <c r="AC128" s="1046"/>
      <c r="AD128" s="1046"/>
      <c r="AE128" s="1047"/>
      <c r="AF128" s="1048">
        <v>56889</v>
      </c>
      <c r="AG128" s="1046"/>
      <c r="AH128" s="1046"/>
      <c r="AI128" s="1046"/>
      <c r="AJ128" s="1047"/>
      <c r="AK128" s="1048">
        <v>46700</v>
      </c>
      <c r="AL128" s="1046"/>
      <c r="AM128" s="1046"/>
      <c r="AN128" s="1046"/>
      <c r="AO128" s="1047"/>
      <c r="AP128" s="1049"/>
      <c r="AQ128" s="1050"/>
      <c r="AR128" s="1050"/>
      <c r="AS128" s="1050"/>
      <c r="AT128" s="1051"/>
      <c r="AU128" s="232"/>
      <c r="AV128" s="232"/>
      <c r="AW128" s="232"/>
      <c r="AX128" s="896" t="s">
        <v>506</v>
      </c>
      <c r="AY128" s="897"/>
      <c r="AZ128" s="897"/>
      <c r="BA128" s="897"/>
      <c r="BB128" s="897"/>
      <c r="BC128" s="897"/>
      <c r="BD128" s="897"/>
      <c r="BE128" s="898"/>
      <c r="BF128" s="1052" t="s">
        <v>131</v>
      </c>
      <c r="BG128" s="1053"/>
      <c r="BH128" s="1053"/>
      <c r="BI128" s="1053"/>
      <c r="BJ128" s="1053"/>
      <c r="BK128" s="1053"/>
      <c r="BL128" s="1054"/>
      <c r="BM128" s="1052">
        <v>12.1</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507</v>
      </c>
      <c r="CQ128" s="726"/>
      <c r="CR128" s="726"/>
      <c r="CS128" s="726"/>
      <c r="CT128" s="726"/>
      <c r="CU128" s="726"/>
      <c r="CV128" s="726"/>
      <c r="CW128" s="726"/>
      <c r="CX128" s="726"/>
      <c r="CY128" s="726"/>
      <c r="CZ128" s="726"/>
      <c r="DA128" s="726"/>
      <c r="DB128" s="726"/>
      <c r="DC128" s="726"/>
      <c r="DD128" s="726"/>
      <c r="DE128" s="726"/>
      <c r="DF128" s="1036"/>
      <c r="DG128" s="1037" t="s">
        <v>131</v>
      </c>
      <c r="DH128" s="1038"/>
      <c r="DI128" s="1038"/>
      <c r="DJ128" s="1038"/>
      <c r="DK128" s="1038"/>
      <c r="DL128" s="1038" t="s">
        <v>131</v>
      </c>
      <c r="DM128" s="1038"/>
      <c r="DN128" s="1038"/>
      <c r="DO128" s="1038"/>
      <c r="DP128" s="1038"/>
      <c r="DQ128" s="1038" t="s">
        <v>131</v>
      </c>
      <c r="DR128" s="1038"/>
      <c r="DS128" s="1038"/>
      <c r="DT128" s="1038"/>
      <c r="DU128" s="1038"/>
      <c r="DV128" s="1039" t="s">
        <v>131</v>
      </c>
      <c r="DW128" s="1039"/>
      <c r="DX128" s="1039"/>
      <c r="DY128" s="1039"/>
      <c r="DZ128" s="1040"/>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508</v>
      </c>
      <c r="X129" s="1071"/>
      <c r="Y129" s="1071"/>
      <c r="Z129" s="1072"/>
      <c r="AA129" s="958">
        <v>24483751</v>
      </c>
      <c r="AB129" s="959"/>
      <c r="AC129" s="959"/>
      <c r="AD129" s="959"/>
      <c r="AE129" s="960"/>
      <c r="AF129" s="961">
        <v>25912765</v>
      </c>
      <c r="AG129" s="959"/>
      <c r="AH129" s="959"/>
      <c r="AI129" s="959"/>
      <c r="AJ129" s="960"/>
      <c r="AK129" s="961">
        <v>24696224</v>
      </c>
      <c r="AL129" s="959"/>
      <c r="AM129" s="959"/>
      <c r="AN129" s="959"/>
      <c r="AO129" s="960"/>
      <c r="AP129" s="1073"/>
      <c r="AQ129" s="1074"/>
      <c r="AR129" s="1074"/>
      <c r="AS129" s="1074"/>
      <c r="AT129" s="1075"/>
      <c r="AU129" s="233"/>
      <c r="AV129" s="233"/>
      <c r="AW129" s="233"/>
      <c r="AX129" s="1065" t="s">
        <v>509</v>
      </c>
      <c r="AY129" s="923"/>
      <c r="AZ129" s="923"/>
      <c r="BA129" s="923"/>
      <c r="BB129" s="923"/>
      <c r="BC129" s="923"/>
      <c r="BD129" s="923"/>
      <c r="BE129" s="924"/>
      <c r="BF129" s="1066" t="s">
        <v>131</v>
      </c>
      <c r="BG129" s="1067"/>
      <c r="BH129" s="1067"/>
      <c r="BI129" s="1067"/>
      <c r="BJ129" s="1067"/>
      <c r="BK129" s="1067"/>
      <c r="BL129" s="1068"/>
      <c r="BM129" s="1066">
        <v>17.100000000000001</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510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511</v>
      </c>
      <c r="X130" s="1071"/>
      <c r="Y130" s="1071"/>
      <c r="Z130" s="1072"/>
      <c r="AA130" s="958">
        <v>4184451</v>
      </c>
      <c r="AB130" s="959"/>
      <c r="AC130" s="959"/>
      <c r="AD130" s="959"/>
      <c r="AE130" s="960"/>
      <c r="AF130" s="961">
        <v>4407871</v>
      </c>
      <c r="AG130" s="959"/>
      <c r="AH130" s="959"/>
      <c r="AI130" s="959"/>
      <c r="AJ130" s="960"/>
      <c r="AK130" s="961">
        <v>3991147</v>
      </c>
      <c r="AL130" s="959"/>
      <c r="AM130" s="959"/>
      <c r="AN130" s="959"/>
      <c r="AO130" s="960"/>
      <c r="AP130" s="1073"/>
      <c r="AQ130" s="1074"/>
      <c r="AR130" s="1074"/>
      <c r="AS130" s="1074"/>
      <c r="AT130" s="1075"/>
      <c r="AU130" s="233"/>
      <c r="AV130" s="233"/>
      <c r="AW130" s="233"/>
      <c r="AX130" s="1065" t="s">
        <v>512</v>
      </c>
      <c r="AY130" s="923"/>
      <c r="AZ130" s="923"/>
      <c r="BA130" s="923"/>
      <c r="BB130" s="923"/>
      <c r="BC130" s="923"/>
      <c r="BD130" s="923"/>
      <c r="BE130" s="924"/>
      <c r="BF130" s="1101">
        <v>8.1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513</v>
      </c>
      <c r="X131" s="1108"/>
      <c r="Y131" s="1108"/>
      <c r="Z131" s="1109"/>
      <c r="AA131" s="1004">
        <v>20299300</v>
      </c>
      <c r="AB131" s="986"/>
      <c r="AC131" s="986"/>
      <c r="AD131" s="986"/>
      <c r="AE131" s="987"/>
      <c r="AF131" s="985">
        <v>21504894</v>
      </c>
      <c r="AG131" s="986"/>
      <c r="AH131" s="986"/>
      <c r="AI131" s="986"/>
      <c r="AJ131" s="987"/>
      <c r="AK131" s="985">
        <v>20705077</v>
      </c>
      <c r="AL131" s="986"/>
      <c r="AM131" s="986"/>
      <c r="AN131" s="986"/>
      <c r="AO131" s="987"/>
      <c r="AP131" s="1110"/>
      <c r="AQ131" s="1111"/>
      <c r="AR131" s="1111"/>
      <c r="AS131" s="1111"/>
      <c r="AT131" s="1112"/>
      <c r="AU131" s="233"/>
      <c r="AV131" s="233"/>
      <c r="AW131" s="233"/>
      <c r="AX131" s="1083" t="s">
        <v>514</v>
      </c>
      <c r="AY131" s="726"/>
      <c r="AZ131" s="726"/>
      <c r="BA131" s="726"/>
      <c r="BB131" s="726"/>
      <c r="BC131" s="726"/>
      <c r="BD131" s="726"/>
      <c r="BE131" s="1036"/>
      <c r="BF131" s="1084">
        <v>59.1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515</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516</v>
      </c>
      <c r="W132" s="1094"/>
      <c r="X132" s="1094"/>
      <c r="Y132" s="1094"/>
      <c r="Z132" s="1095"/>
      <c r="AA132" s="1096">
        <v>8.8122496829999992</v>
      </c>
      <c r="AB132" s="1097"/>
      <c r="AC132" s="1097"/>
      <c r="AD132" s="1097"/>
      <c r="AE132" s="1098"/>
      <c r="AF132" s="1099">
        <v>7.0588676230000003</v>
      </c>
      <c r="AG132" s="1097"/>
      <c r="AH132" s="1097"/>
      <c r="AI132" s="1097"/>
      <c r="AJ132" s="1098"/>
      <c r="AK132" s="1099">
        <v>8.5894874960000003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517</v>
      </c>
      <c r="W133" s="1077"/>
      <c r="X133" s="1077"/>
      <c r="Y133" s="1077"/>
      <c r="Z133" s="1078"/>
      <c r="AA133" s="1079">
        <v>8.8000000000000007</v>
      </c>
      <c r="AB133" s="1080"/>
      <c r="AC133" s="1080"/>
      <c r="AD133" s="1080"/>
      <c r="AE133" s="1081"/>
      <c r="AF133" s="1079">
        <v>8.1999999999999993</v>
      </c>
      <c r="AG133" s="1080"/>
      <c r="AH133" s="1080"/>
      <c r="AI133" s="1080"/>
      <c r="AJ133" s="1081"/>
      <c r="AK133" s="1079">
        <v>8.1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1x26y4DRRSAskTRkSF6agzYgZXNejdeIAwI7QFIzCLRz4vlp0ZUu15S9IVKMEmEoWofy48JN/NbDbktCLB5VEQ==" saltValue="ECvGlmN35uwfSu/eUgri4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b/zvfVwpyXFdTrAfD/IDVQhKyp0WD0HjTdmBV5RRNrksjTjR0/opgwoUO/DLUNc4gs7SqK7YEgvHyTja4BIl7w==" saltValue="6nkNZ8m7cR0tYWU0rx9f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sk3U/5khRRp7RqvvwmQxLCVFdOSdEb08910GSFukQp5cqf453/pynhx53/hPxpVrRvyDc9A+FReiMb0DNRJEg==" saltValue="6upgIms32CgYZdwt/4XmbA=="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521</v>
      </c>
      <c r="AP7" s="272"/>
      <c r="AQ7" s="273" t="s">
        <v>522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523</v>
      </c>
      <c r="AQ8" s="279" t="s">
        <v>524</v>
      </c>
      <c r="AR8" s="280" t="s">
        <v>525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526</v>
      </c>
      <c r="AL9" s="1117"/>
      <c r="AM9" s="1117"/>
      <c r="AN9" s="1118"/>
      <c r="AO9" s="281">
        <v>7297829</v>
      </c>
      <c r="AP9" s="281">
        <v>87477</v>
      </c>
      <c r="AQ9" s="282">
        <v>73449</v>
      </c>
      <c r="AR9" s="283">
        <v>19.100000000000001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527</v>
      </c>
      <c r="AL10" s="1117"/>
      <c r="AM10" s="1117"/>
      <c r="AN10" s="1118"/>
      <c r="AO10" s="284">
        <v>4189</v>
      </c>
      <c r="AP10" s="284">
        <v>50</v>
      </c>
      <c r="AQ10" s="285">
        <v>5917</v>
      </c>
      <c r="AR10" s="286">
        <v>-99.2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528</v>
      </c>
      <c r="AL11" s="1117"/>
      <c r="AM11" s="1117"/>
      <c r="AN11" s="1118"/>
      <c r="AO11" s="284">
        <v>43425</v>
      </c>
      <c r="AP11" s="284">
        <v>521</v>
      </c>
      <c r="AQ11" s="285">
        <v>1123</v>
      </c>
      <c r="AR11" s="286">
        <v>-53.6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529</v>
      </c>
      <c r="AL12" s="1117"/>
      <c r="AM12" s="1117"/>
      <c r="AN12" s="1118"/>
      <c r="AO12" s="284" t="s">
        <v>530</v>
      </c>
      <c r="AP12" s="284" t="s">
        <v>530</v>
      </c>
      <c r="AQ12" s="285">
        <v>9</v>
      </c>
      <c r="AR12" s="286" t="s">
        <v>530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531</v>
      </c>
      <c r="AL13" s="1117"/>
      <c r="AM13" s="1117"/>
      <c r="AN13" s="1118"/>
      <c r="AO13" s="284">
        <v>456817</v>
      </c>
      <c r="AP13" s="284">
        <v>5476</v>
      </c>
      <c r="AQ13" s="285">
        <v>2374</v>
      </c>
      <c r="AR13" s="286">
        <v>130.69999999999999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532</v>
      </c>
      <c r="AL14" s="1117"/>
      <c r="AM14" s="1117"/>
      <c r="AN14" s="1118"/>
      <c r="AO14" s="284">
        <v>255960</v>
      </c>
      <c r="AP14" s="284">
        <v>3068</v>
      </c>
      <c r="AQ14" s="285">
        <v>1666</v>
      </c>
      <c r="AR14" s="286">
        <v>84.2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533</v>
      </c>
      <c r="AL15" s="1120"/>
      <c r="AM15" s="1120"/>
      <c r="AN15" s="1121"/>
      <c r="AO15" s="284">
        <v>-532020</v>
      </c>
      <c r="AP15" s="284">
        <v>-6377</v>
      </c>
      <c r="AQ15" s="285">
        <v>-4765</v>
      </c>
      <c r="AR15" s="286">
        <v>33.799999999999997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7526200</v>
      </c>
      <c r="AP16" s="284">
        <v>90214</v>
      </c>
      <c r="AQ16" s="285">
        <v>79774</v>
      </c>
      <c r="AR16" s="286">
        <v>13.1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535</v>
      </c>
      <c r="AP20" s="293" t="s">
        <v>536</v>
      </c>
      <c r="AQ20" s="294" t="s">
        <v>537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538</v>
      </c>
      <c r="AL21" s="1123"/>
      <c r="AM21" s="1123"/>
      <c r="AN21" s="1124"/>
      <c r="AO21" s="297">
        <v>9.2100000000000009</v>
      </c>
      <c r="AP21" s="298">
        <v>7.58</v>
      </c>
      <c r="AQ21" s="299">
        <v>1.63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539</v>
      </c>
      <c r="AL22" s="1123"/>
      <c r="AM22" s="1123"/>
      <c r="AN22" s="1124"/>
      <c r="AO22" s="302">
        <v>98.2</v>
      </c>
      <c r="AP22" s="303">
        <v>98.4</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540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541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521</v>
      </c>
      <c r="AP30" s="272"/>
      <c r="AQ30" s="273" t="s">
        <v>522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523</v>
      </c>
      <c r="AQ31" s="279" t="s">
        <v>524</v>
      </c>
      <c r="AR31" s="280" t="s">
        <v>525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543</v>
      </c>
      <c r="AL32" s="1131"/>
      <c r="AM32" s="1131"/>
      <c r="AN32" s="1132"/>
      <c r="AO32" s="312">
        <v>5059935</v>
      </c>
      <c r="AP32" s="312">
        <v>60652</v>
      </c>
      <c r="AQ32" s="313">
        <v>42324</v>
      </c>
      <c r="AR32" s="314">
        <v>43.3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544</v>
      </c>
      <c r="AL33" s="1131"/>
      <c r="AM33" s="1131"/>
      <c r="AN33" s="1132"/>
      <c r="AO33" s="312" t="s">
        <v>530</v>
      </c>
      <c r="AP33" s="312" t="s">
        <v>530</v>
      </c>
      <c r="AQ33" s="313" t="s">
        <v>530</v>
      </c>
      <c r="AR33" s="314" t="s">
        <v>530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545</v>
      </c>
      <c r="AL34" s="1131"/>
      <c r="AM34" s="1131"/>
      <c r="AN34" s="1132"/>
      <c r="AO34" s="312" t="s">
        <v>530</v>
      </c>
      <c r="AP34" s="312" t="s">
        <v>530</v>
      </c>
      <c r="AQ34" s="313">
        <v>47</v>
      </c>
      <c r="AR34" s="314" t="s">
        <v>530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546</v>
      </c>
      <c r="AL35" s="1131"/>
      <c r="AM35" s="1131"/>
      <c r="AN35" s="1132"/>
      <c r="AO35" s="312">
        <v>732725</v>
      </c>
      <c r="AP35" s="312">
        <v>8783</v>
      </c>
      <c r="AQ35" s="313">
        <v>12192</v>
      </c>
      <c r="AR35" s="314">
        <v>-28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547</v>
      </c>
      <c r="AL36" s="1131"/>
      <c r="AM36" s="1131"/>
      <c r="AN36" s="1132"/>
      <c r="AO36" s="312" t="s">
        <v>530</v>
      </c>
      <c r="AP36" s="312" t="s">
        <v>530</v>
      </c>
      <c r="AQ36" s="313">
        <v>2056</v>
      </c>
      <c r="AR36" s="314" t="s">
        <v>530</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548</v>
      </c>
      <c r="AL37" s="1131"/>
      <c r="AM37" s="1131"/>
      <c r="AN37" s="1132"/>
      <c r="AO37" s="312">
        <v>23647</v>
      </c>
      <c r="AP37" s="312">
        <v>283</v>
      </c>
      <c r="AQ37" s="313">
        <v>621</v>
      </c>
      <c r="AR37" s="314">
        <v>-54.4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549</v>
      </c>
      <c r="AL38" s="1134"/>
      <c r="AM38" s="1134"/>
      <c r="AN38" s="1135"/>
      <c r="AO38" s="315" t="s">
        <v>530</v>
      </c>
      <c r="AP38" s="315" t="s">
        <v>530</v>
      </c>
      <c r="AQ38" s="316">
        <v>1</v>
      </c>
      <c r="AR38" s="304" t="s">
        <v>530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550</v>
      </c>
      <c r="AL39" s="1134"/>
      <c r="AM39" s="1134"/>
      <c r="AN39" s="1135"/>
      <c r="AO39" s="312">
        <v>-46700</v>
      </c>
      <c r="AP39" s="312">
        <v>-560</v>
      </c>
      <c r="AQ39" s="313">
        <v>-5206</v>
      </c>
      <c r="AR39" s="314">
        <v>-89.2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551</v>
      </c>
      <c r="AL40" s="1131"/>
      <c r="AM40" s="1131"/>
      <c r="AN40" s="1132"/>
      <c r="AO40" s="312">
        <v>-3991147</v>
      </c>
      <c r="AP40" s="312">
        <v>-47841</v>
      </c>
      <c r="AQ40" s="313">
        <v>-36761</v>
      </c>
      <c r="AR40" s="314">
        <v>30.1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1778460</v>
      </c>
      <c r="AP41" s="312">
        <v>21318</v>
      </c>
      <c r="AQ41" s="313">
        <v>15273</v>
      </c>
      <c r="AR41" s="314">
        <v>39.6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521</v>
      </c>
      <c r="AN49" s="1127" t="s">
        <v>555</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556</v>
      </c>
      <c r="AO50" s="329" t="s">
        <v>557</v>
      </c>
      <c r="AP50" s="330" t="s">
        <v>558</v>
      </c>
      <c r="AQ50" s="331" t="s">
        <v>559</v>
      </c>
      <c r="AR50" s="332" t="s">
        <v>560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561</v>
      </c>
      <c r="AL51" s="325"/>
      <c r="AM51" s="333">
        <v>9021362</v>
      </c>
      <c r="AN51" s="334">
        <v>103122</v>
      </c>
      <c r="AO51" s="335">
        <v>49.6</v>
      </c>
      <c r="AP51" s="336">
        <v>54684</v>
      </c>
      <c r="AQ51" s="337">
        <v>1.1000000000000001</v>
      </c>
      <c r="AR51" s="338">
        <v>48.5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562</v>
      </c>
      <c r="AM52" s="341">
        <v>6563024</v>
      </c>
      <c r="AN52" s="342">
        <v>75021</v>
      </c>
      <c r="AO52" s="343">
        <v>120.9</v>
      </c>
      <c r="AP52" s="344">
        <v>32829</v>
      </c>
      <c r="AQ52" s="345">
        <v>7.2</v>
      </c>
      <c r="AR52" s="346">
        <v>113.7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563</v>
      </c>
      <c r="AL53" s="325"/>
      <c r="AM53" s="333">
        <v>10879362</v>
      </c>
      <c r="AN53" s="334">
        <v>125910</v>
      </c>
      <c r="AO53" s="335">
        <v>22.1</v>
      </c>
      <c r="AP53" s="336">
        <v>62383</v>
      </c>
      <c r="AQ53" s="337">
        <v>14.1</v>
      </c>
      <c r="AR53" s="338">
        <v>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562</v>
      </c>
      <c r="AM54" s="341">
        <v>7831777</v>
      </c>
      <c r="AN54" s="342">
        <v>90639</v>
      </c>
      <c r="AO54" s="343">
        <v>20.8</v>
      </c>
      <c r="AP54" s="344">
        <v>35325</v>
      </c>
      <c r="AQ54" s="345">
        <v>7.6</v>
      </c>
      <c r="AR54" s="346">
        <v>13.2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564</v>
      </c>
      <c r="AL55" s="325"/>
      <c r="AM55" s="333">
        <v>4513683</v>
      </c>
      <c r="AN55" s="334">
        <v>52823</v>
      </c>
      <c r="AO55" s="335">
        <v>-58</v>
      </c>
      <c r="AP55" s="336">
        <v>63812</v>
      </c>
      <c r="AQ55" s="337">
        <v>2.2999999999999998</v>
      </c>
      <c r="AR55" s="338">
        <v>-60.3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562</v>
      </c>
      <c r="AM56" s="341">
        <v>2156972</v>
      </c>
      <c r="AN56" s="342">
        <v>25243</v>
      </c>
      <c r="AO56" s="343">
        <v>-72.099999999999994</v>
      </c>
      <c r="AP56" s="344">
        <v>33848</v>
      </c>
      <c r="AQ56" s="345">
        <v>-4.2</v>
      </c>
      <c r="AR56" s="346">
        <v>-67.900000000000006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565</v>
      </c>
      <c r="AL57" s="325"/>
      <c r="AM57" s="333">
        <v>3994202</v>
      </c>
      <c r="AN57" s="334">
        <v>47322</v>
      </c>
      <c r="AO57" s="335">
        <v>-10.4</v>
      </c>
      <c r="AP57" s="336">
        <v>54225</v>
      </c>
      <c r="AQ57" s="337">
        <v>-15</v>
      </c>
      <c r="AR57" s="338">
        <v>4.5999999999999996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562</v>
      </c>
      <c r="AM58" s="341">
        <v>2442331</v>
      </c>
      <c r="AN58" s="342">
        <v>28936</v>
      </c>
      <c r="AO58" s="343">
        <v>14.6</v>
      </c>
      <c r="AP58" s="344">
        <v>27337</v>
      </c>
      <c r="AQ58" s="345">
        <v>-19.2</v>
      </c>
      <c r="AR58" s="346">
        <v>33.799999999999997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566</v>
      </c>
      <c r="AL59" s="325"/>
      <c r="AM59" s="333">
        <v>4051981</v>
      </c>
      <c r="AN59" s="334">
        <v>48570</v>
      </c>
      <c r="AO59" s="335">
        <v>2.6</v>
      </c>
      <c r="AP59" s="336">
        <v>54016</v>
      </c>
      <c r="AQ59" s="337">
        <v>-0.4</v>
      </c>
      <c r="AR59" s="338">
        <v>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562</v>
      </c>
      <c r="AM60" s="341">
        <v>2173288</v>
      </c>
      <c r="AN60" s="342">
        <v>26050</v>
      </c>
      <c r="AO60" s="343">
        <v>-10</v>
      </c>
      <c r="AP60" s="344">
        <v>28078</v>
      </c>
      <c r="AQ60" s="345">
        <v>2.7</v>
      </c>
      <c r="AR60" s="346">
        <v>-12.7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567</v>
      </c>
      <c r="AL61" s="347"/>
      <c r="AM61" s="348">
        <v>6492118</v>
      </c>
      <c r="AN61" s="349">
        <v>75549</v>
      </c>
      <c r="AO61" s="350">
        <v>1.2</v>
      </c>
      <c r="AP61" s="351">
        <v>57824</v>
      </c>
      <c r="AQ61" s="352">
        <v>0.4</v>
      </c>
      <c r="AR61" s="338">
        <v>0.8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562</v>
      </c>
      <c r="AM62" s="341">
        <v>4233478</v>
      </c>
      <c r="AN62" s="342">
        <v>49178</v>
      </c>
      <c r="AO62" s="343">
        <v>14.8</v>
      </c>
      <c r="AP62" s="344">
        <v>31483</v>
      </c>
      <c r="AQ62" s="345">
        <v>-1.2</v>
      </c>
      <c r="AR62" s="346">
        <v>16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flUwndWDhR7puGLhbt8z/g4qVkhiMdv/pVDXW1DpQBujHPLNhMaaTgBA5e6GbbKXjRIsUHFfNImEyFvcFtj7GA==" saltValue="2An4lrRDu0C+bguHVkgp4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569</v>
      </c>
    </row>
    <row r="120" spans="125:125" ht="13.5" hidden="1" customHeight="1" x14ac:dyDescent="0.15"/>
    <row r="121" spans="125:125" ht="13.5" hidden="1" customHeight="1" x14ac:dyDescent="0.15">
      <c r="DU121" s="259"/>
    </row>
  </sheetData>
  <sheetProtection algorithmName="SHA-512" hashValue="jes+QdLW2WyRlRtN7my9acheiiBWBdMQzbJMZpi1/dr+ls1QVoZuBkGPfrLSQb+61dnO8/92b2Dif0CFu3ILrg==" saltValue="kiB7TDpDSpYYEdHdZCaU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570</v>
      </c>
    </row>
  </sheetData>
  <sheetProtection algorithmName="SHA-512" hashValue="fn7T9ntMpJIwfMsxWkOFS7UV4hbDKJKl9k+mFXv45VGhVOYfL9flA4joCA4XvPZKqv/4N/M1sbZ66K6M0nyUqQ==" saltValue="6HN1hgCiHwH2rIlOgpFP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39" t="s">
        <v>3</v>
      </c>
      <c r="D47" s="1139"/>
      <c r="E47" s="1140"/>
      <c r="F47" s="11">
        <v>26.72</v>
      </c>
      <c r="G47" s="12">
        <v>26.69</v>
      </c>
      <c r="H47" s="12">
        <v>25.83</v>
      </c>
      <c r="I47" s="12">
        <v>24.4</v>
      </c>
      <c r="J47" s="13">
        <v>25.61</v>
      </c>
    </row>
    <row r="48" spans="2:10" ht="57.75" customHeight="1" x14ac:dyDescent="0.15">
      <c r="B48" s="14"/>
      <c r="C48" s="1141" t="s">
        <v>4</v>
      </c>
      <c r="D48" s="1141"/>
      <c r="E48" s="1142"/>
      <c r="F48" s="15">
        <v>10.23</v>
      </c>
      <c r="G48" s="16">
        <v>8.25</v>
      </c>
      <c r="H48" s="16">
        <v>13.16</v>
      </c>
      <c r="I48" s="16">
        <v>16.12</v>
      </c>
      <c r="J48" s="17">
        <v>13.48</v>
      </c>
    </row>
    <row r="49" spans="2:10" ht="57.75" customHeight="1" thickBot="1" x14ac:dyDescent="0.2">
      <c r="B49" s="18"/>
      <c r="C49" s="1143" t="s">
        <v>5</v>
      </c>
      <c r="D49" s="1143"/>
      <c r="E49" s="1144"/>
      <c r="F49" s="19">
        <v>5.49</v>
      </c>
      <c r="G49" s="20" t="s">
        <v>576</v>
      </c>
      <c r="H49" s="20">
        <v>7.32</v>
      </c>
      <c r="I49" s="20">
        <v>3.69</v>
      </c>
      <c r="J49" s="21" t="s">
        <v>577</v>
      </c>
    </row>
    <row r="50" spans="2:10" x14ac:dyDescent="0.15"/>
  </sheetData>
  <sheetProtection algorithmName="SHA-512" hashValue="1JmlW4wZirpOysidA8ov6nXOicI+o5MA/Q92e7xbZcbnb9yC7qDrkyGQ92Qkssm13bbcPH+bzWrzjKgFezfLig==" saltValue="IsVaqCbQ1kLu+NfAw28x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User</cp:lastModifiedBy>
  <cp:lastPrinted>2024-03-25T00:04:41Z</cp:lastPrinted>
  <dcterms:created xsi:type="dcterms:W3CDTF">2024-02-05T03:08:12Z</dcterms:created>
  <dcterms:modified xsi:type="dcterms:W3CDTF">2024-03-27T07:17:40Z</dcterms:modified>
  <cp:category/>
</cp:coreProperties>
</file>