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5年度\ホームページ\05_R6.3.1HP以降時再掲載\"/>
    </mc:Choice>
  </mc:AlternateContent>
  <xr:revisionPtr revIDLastSave="0" documentId="8_{747E3DA9-549C-4F59-9479-A5C0C129C03B}" xr6:coauthVersionLast="36" xr6:coauthVersionMax="36" xr10:uidLastSave="{00000000-0000-0000-0000-000000000000}"/>
  <bookViews>
    <workbookView xWindow="120" yWindow="60" windowWidth="20340" windowHeight="7880" firstSheet="2" activeTab="2" xr2:uid="{00000000-000D-0000-FFFF-FFFF00000000}"/>
  </bookViews>
  <sheets>
    <sheet name="説明会" sheetId="11" r:id="rId1"/>
    <sheet name="個別計算用1" sheetId="14" r:id="rId2"/>
    <sheet name="別紙（様式第3号関係）　1.0利子補給平成27年度から" sheetId="12" r:id="rId3"/>
    <sheet name="Sheet3" sheetId="4" r:id="rId4"/>
    <sheet name="Sheet4" sheetId="5" r:id="rId5"/>
    <sheet name="Sheet5" sheetId="6" r:id="rId6"/>
    <sheet name="Sheet7" sheetId="8" r:id="rId7"/>
  </sheets>
  <definedNames>
    <definedName name="_xlnm.Print_Area" localSheetId="1">個別計算用1!$A$6:$P$123</definedName>
    <definedName name="_xlnm.Print_Area" localSheetId="0">説明会!$A$1:$R$36</definedName>
    <definedName name="_xlnm.Print_Area" localSheetId="2">'別紙（様式第3号関係）　1.0利子補給平成27年度から'!$A$1:$P$58</definedName>
  </definedNames>
  <calcPr calcId="191029"/>
</workbook>
</file>

<file path=xl/calcChain.xml><?xml version="1.0" encoding="utf-8"?>
<calcChain xmlns="http://schemas.openxmlformats.org/spreadsheetml/2006/main">
  <c r="R113" i="14" l="1"/>
  <c r="T113" i="14" s="1"/>
  <c r="K113" i="14" s="1"/>
  <c r="T115" i="14"/>
  <c r="K115" i="14" s="1"/>
  <c r="T114" i="14"/>
  <c r="K114" i="14" s="1"/>
  <c r="O113" i="14"/>
  <c r="G113" i="14"/>
  <c r="R112" i="14"/>
  <c r="T112" i="14" s="1"/>
  <c r="K112" i="14" s="1"/>
  <c r="O112" i="14"/>
  <c r="G112" i="14"/>
  <c r="R111" i="14"/>
  <c r="T111" i="14" s="1"/>
  <c r="K111" i="14" s="1"/>
  <c r="O111" i="14"/>
  <c r="G111" i="14"/>
  <c r="R110" i="14"/>
  <c r="T110" i="14" s="1"/>
  <c r="K110" i="14" s="1"/>
  <c r="O110" i="14"/>
  <c r="G110" i="14"/>
  <c r="R109" i="14"/>
  <c r="T109" i="14" s="1"/>
  <c r="O109" i="14"/>
  <c r="T106" i="14"/>
  <c r="K106" i="14" s="1"/>
  <c r="R106" i="14"/>
  <c r="O106" i="14"/>
  <c r="G106" i="14"/>
  <c r="R105" i="14"/>
  <c r="T105" i="14" s="1"/>
  <c r="K105" i="14" s="1"/>
  <c r="O105" i="14"/>
  <c r="G105" i="14"/>
  <c r="R104" i="14"/>
  <c r="T104" i="14" s="1"/>
  <c r="K104" i="14" s="1"/>
  <c r="O104" i="14"/>
  <c r="G104" i="14"/>
  <c r="R103" i="14"/>
  <c r="T103" i="14" s="1"/>
  <c r="K103" i="14" s="1"/>
  <c r="O103" i="14"/>
  <c r="G103" i="14"/>
  <c r="R102" i="14"/>
  <c r="T102" i="14" s="1"/>
  <c r="K102" i="14" s="1"/>
  <c r="O102" i="14"/>
  <c r="G102" i="14"/>
  <c r="R101" i="14"/>
  <c r="T101" i="14" s="1"/>
  <c r="K101" i="14" s="1"/>
  <c r="O101" i="14"/>
  <c r="G101" i="14"/>
  <c r="R100" i="14"/>
  <c r="T100" i="14" s="1"/>
  <c r="O100" i="14"/>
  <c r="R97" i="14"/>
  <c r="T97" i="14" s="1"/>
  <c r="K97" i="14" s="1"/>
  <c r="O97" i="14"/>
  <c r="G97" i="14"/>
  <c r="R96" i="14"/>
  <c r="T96" i="14" s="1"/>
  <c r="K96" i="14" s="1"/>
  <c r="O96" i="14"/>
  <c r="G96" i="14"/>
  <c r="R95" i="14"/>
  <c r="T95" i="14" s="1"/>
  <c r="K95" i="14" s="1"/>
  <c r="O95" i="14"/>
  <c r="G95" i="14"/>
  <c r="R94" i="14"/>
  <c r="T94" i="14" s="1"/>
  <c r="K94" i="14" s="1"/>
  <c r="O94" i="14"/>
  <c r="G94" i="14"/>
  <c r="R93" i="14"/>
  <c r="T93" i="14" s="1"/>
  <c r="K93" i="14" s="1"/>
  <c r="O93" i="14"/>
  <c r="G93" i="14"/>
  <c r="T92" i="14"/>
  <c r="K92" i="14" s="1"/>
  <c r="R92" i="14"/>
  <c r="O92" i="14"/>
  <c r="G92" i="14"/>
  <c r="R91" i="14"/>
  <c r="T91" i="14" s="1"/>
  <c r="K91" i="14" s="1"/>
  <c r="O91" i="14"/>
  <c r="G88" i="14"/>
  <c r="G87" i="14"/>
  <c r="G86" i="14"/>
  <c r="G85" i="14"/>
  <c r="G84" i="14"/>
  <c r="G83" i="14"/>
  <c r="G79" i="14"/>
  <c r="G78" i="14"/>
  <c r="G77" i="14"/>
  <c r="G76" i="14"/>
  <c r="G75" i="14"/>
  <c r="G74" i="14"/>
  <c r="G70" i="14"/>
  <c r="G69" i="14"/>
  <c r="G68" i="14"/>
  <c r="G67" i="14"/>
  <c r="G66" i="14"/>
  <c r="G65" i="14"/>
  <c r="G61" i="14"/>
  <c r="G60" i="14"/>
  <c r="G59" i="14"/>
  <c r="G58" i="14"/>
  <c r="G57" i="14"/>
  <c r="G56" i="14"/>
  <c r="G52" i="14"/>
  <c r="G51" i="14"/>
  <c r="G50" i="14"/>
  <c r="G49" i="14"/>
  <c r="G48" i="14"/>
  <c r="G47" i="14"/>
  <c r="G43" i="14"/>
  <c r="G42" i="14"/>
  <c r="G41" i="14"/>
  <c r="G40" i="14"/>
  <c r="G39" i="14"/>
  <c r="G38" i="14"/>
  <c r="G34" i="14"/>
  <c r="G33" i="14"/>
  <c r="G32" i="14"/>
  <c r="G31" i="14"/>
  <c r="G30" i="14"/>
  <c r="G29" i="14"/>
  <c r="R88" i="14"/>
  <c r="T88" i="14" s="1"/>
  <c r="K88" i="14" s="1"/>
  <c r="O88" i="14"/>
  <c r="R87" i="14"/>
  <c r="T87" i="14" s="1"/>
  <c r="K87" i="14" s="1"/>
  <c r="O87" i="14"/>
  <c r="R86" i="14"/>
  <c r="T86" i="14" s="1"/>
  <c r="K86" i="14" s="1"/>
  <c r="O86" i="14"/>
  <c r="R85" i="14"/>
  <c r="T85" i="14" s="1"/>
  <c r="K85" i="14" s="1"/>
  <c r="O85" i="14"/>
  <c r="R84" i="14"/>
  <c r="T84" i="14" s="1"/>
  <c r="K84" i="14" s="1"/>
  <c r="O84" i="14"/>
  <c r="R83" i="14"/>
  <c r="T83" i="14" s="1"/>
  <c r="K83" i="14" s="1"/>
  <c r="O83" i="14"/>
  <c r="R82" i="14"/>
  <c r="T82" i="14" s="1"/>
  <c r="O82" i="14"/>
  <c r="R79" i="14"/>
  <c r="T79" i="14" s="1"/>
  <c r="K79" i="14" s="1"/>
  <c r="O79" i="14"/>
  <c r="R78" i="14"/>
  <c r="T78" i="14" s="1"/>
  <c r="K78" i="14" s="1"/>
  <c r="O78" i="14"/>
  <c r="R77" i="14"/>
  <c r="T77" i="14" s="1"/>
  <c r="K77" i="14" s="1"/>
  <c r="O77" i="14"/>
  <c r="R76" i="14"/>
  <c r="T76" i="14" s="1"/>
  <c r="K76" i="14" s="1"/>
  <c r="O76" i="14"/>
  <c r="R75" i="14"/>
  <c r="T75" i="14" s="1"/>
  <c r="K75" i="14" s="1"/>
  <c r="O75" i="14"/>
  <c r="R74" i="14"/>
  <c r="T74" i="14" s="1"/>
  <c r="K74" i="14" s="1"/>
  <c r="O74" i="14"/>
  <c r="R73" i="14"/>
  <c r="T73" i="14" s="1"/>
  <c r="O73" i="14"/>
  <c r="R64" i="14"/>
  <c r="T64" i="14" s="1"/>
  <c r="R55" i="14"/>
  <c r="T55" i="14" s="1"/>
  <c r="R46" i="14"/>
  <c r="R37" i="14"/>
  <c r="R28" i="14"/>
  <c r="R70" i="14"/>
  <c r="T70" i="14" s="1"/>
  <c r="K70" i="14" s="1"/>
  <c r="O70" i="14"/>
  <c r="R69" i="14"/>
  <c r="T69" i="14" s="1"/>
  <c r="K69" i="14" s="1"/>
  <c r="O69" i="14"/>
  <c r="R68" i="14"/>
  <c r="T68" i="14" s="1"/>
  <c r="K68" i="14" s="1"/>
  <c r="O68" i="14"/>
  <c r="R67" i="14"/>
  <c r="T67" i="14" s="1"/>
  <c r="K67" i="14" s="1"/>
  <c r="O67" i="14"/>
  <c r="R66" i="14"/>
  <c r="T66" i="14" s="1"/>
  <c r="K66" i="14" s="1"/>
  <c r="O66" i="14"/>
  <c r="R65" i="14"/>
  <c r="T65" i="14" s="1"/>
  <c r="K65" i="14" s="1"/>
  <c r="O65" i="14"/>
  <c r="O64" i="14"/>
  <c r="R61" i="14"/>
  <c r="T61" i="14" s="1"/>
  <c r="K61" i="14" s="1"/>
  <c r="O61" i="14"/>
  <c r="R60" i="14"/>
  <c r="T60" i="14" s="1"/>
  <c r="K60" i="14" s="1"/>
  <c r="O60" i="14"/>
  <c r="R59" i="14"/>
  <c r="T59" i="14" s="1"/>
  <c r="K59" i="14" s="1"/>
  <c r="O59" i="14"/>
  <c r="R58" i="14"/>
  <c r="T58" i="14" s="1"/>
  <c r="K58" i="14" s="1"/>
  <c r="O58" i="14"/>
  <c r="R57" i="14"/>
  <c r="T57" i="14" s="1"/>
  <c r="K57" i="14" s="1"/>
  <c r="O57" i="14"/>
  <c r="R56" i="14"/>
  <c r="T56" i="14" s="1"/>
  <c r="K56" i="14" s="1"/>
  <c r="O56" i="14"/>
  <c r="O55" i="14"/>
  <c r="F27" i="14"/>
  <c r="F36" i="14" s="1"/>
  <c r="F45" i="14" s="1"/>
  <c r="F54" i="14" s="1"/>
  <c r="F63" i="14" s="1"/>
  <c r="F72" i="14" s="1"/>
  <c r="F81" i="14" s="1"/>
  <c r="F90" i="14" s="1"/>
  <c r="F99" i="14" s="1"/>
  <c r="F108" i="14" s="1"/>
  <c r="E27" i="14"/>
  <c r="E36" i="14" s="1"/>
  <c r="E45" i="14" s="1"/>
  <c r="E54" i="14" s="1"/>
  <c r="E63" i="14" s="1"/>
  <c r="E72" i="14" s="1"/>
  <c r="E81" i="14" s="1"/>
  <c r="E90" i="14" s="1"/>
  <c r="E99" i="14" s="1"/>
  <c r="E108" i="14" s="1"/>
  <c r="D18" i="14"/>
  <c r="D27" i="14" s="1"/>
  <c r="D36" i="14" s="1"/>
  <c r="D45" i="14" s="1"/>
  <c r="D54" i="14" s="1"/>
  <c r="D63" i="14" s="1"/>
  <c r="D72" i="14" s="1"/>
  <c r="D81" i="14" s="1"/>
  <c r="D90" i="14" s="1"/>
  <c r="D99" i="14" s="1"/>
  <c r="D108" i="14" s="1"/>
  <c r="C27" i="14"/>
  <c r="C36" i="14" s="1"/>
  <c r="C45" i="14" s="1"/>
  <c r="C54" i="14" s="1"/>
  <c r="C63" i="14" s="1"/>
  <c r="C72" i="14" s="1"/>
  <c r="C81" i="14" s="1"/>
  <c r="C90" i="14" s="1"/>
  <c r="C99" i="14" s="1"/>
  <c r="C108" i="14" s="1"/>
  <c r="G24" i="14"/>
  <c r="G25" i="14"/>
  <c r="H18" i="14"/>
  <c r="B18" i="14"/>
  <c r="B27" i="14" s="1"/>
  <c r="B36" i="14" s="1"/>
  <c r="B45" i="14" s="1"/>
  <c r="B54" i="14" s="1"/>
  <c r="B63" i="14" s="1"/>
  <c r="B72" i="14" s="1"/>
  <c r="B81" i="14" s="1"/>
  <c r="B90" i="14" s="1"/>
  <c r="B99" i="14" s="1"/>
  <c r="B108" i="14" s="1"/>
  <c r="T116" i="14" l="1"/>
  <c r="K109" i="14"/>
  <c r="T107" i="14"/>
  <c r="K100" i="14"/>
  <c r="T98" i="14"/>
  <c r="T80" i="14"/>
  <c r="K73" i="14"/>
  <c r="T89" i="14"/>
  <c r="K82" i="14"/>
  <c r="T71" i="14"/>
  <c r="K64" i="14"/>
  <c r="T62" i="14"/>
  <c r="K55" i="14"/>
  <c r="R52" i="14"/>
  <c r="T52" i="14" s="1"/>
  <c r="K52" i="14" s="1"/>
  <c r="O52" i="14"/>
  <c r="R51" i="14"/>
  <c r="T51" i="14" s="1"/>
  <c r="K51" i="14" s="1"/>
  <c r="O51" i="14"/>
  <c r="R50" i="14"/>
  <c r="T50" i="14" s="1"/>
  <c r="K50" i="14" s="1"/>
  <c r="O50" i="14"/>
  <c r="R49" i="14"/>
  <c r="T49" i="14" s="1"/>
  <c r="K49" i="14" s="1"/>
  <c r="O49" i="14"/>
  <c r="R48" i="14"/>
  <c r="T48" i="14" s="1"/>
  <c r="K48" i="14" s="1"/>
  <c r="O48" i="14"/>
  <c r="R47" i="14"/>
  <c r="T47" i="14" s="1"/>
  <c r="K47" i="14" s="1"/>
  <c r="O47" i="14"/>
  <c r="T46" i="14"/>
  <c r="K46" i="14" s="1"/>
  <c r="O46" i="14"/>
  <c r="R43" i="14"/>
  <c r="T43" i="14" s="1"/>
  <c r="K43" i="14" s="1"/>
  <c r="O43" i="14"/>
  <c r="R42" i="14"/>
  <c r="T42" i="14" s="1"/>
  <c r="K42" i="14" s="1"/>
  <c r="O42" i="14"/>
  <c r="R41" i="14"/>
  <c r="T41" i="14" s="1"/>
  <c r="K41" i="14" s="1"/>
  <c r="O41" i="14"/>
  <c r="R40" i="14"/>
  <c r="T40" i="14" s="1"/>
  <c r="K40" i="14" s="1"/>
  <c r="O40" i="14"/>
  <c r="R39" i="14"/>
  <c r="T39" i="14" s="1"/>
  <c r="K39" i="14" s="1"/>
  <c r="O39" i="14"/>
  <c r="R38" i="14"/>
  <c r="T38" i="14" s="1"/>
  <c r="K38" i="14" s="1"/>
  <c r="O38" i="14"/>
  <c r="T37" i="14"/>
  <c r="O37" i="14"/>
  <c r="R34" i="14"/>
  <c r="T34" i="14" s="1"/>
  <c r="K34" i="14" s="1"/>
  <c r="O34" i="14"/>
  <c r="R33" i="14"/>
  <c r="T33" i="14" s="1"/>
  <c r="K33" i="14" s="1"/>
  <c r="O33" i="14"/>
  <c r="R32" i="14"/>
  <c r="T32" i="14" s="1"/>
  <c r="K32" i="14" s="1"/>
  <c r="O32" i="14"/>
  <c r="R31" i="14"/>
  <c r="T31" i="14" s="1"/>
  <c r="K31" i="14" s="1"/>
  <c r="O31" i="14"/>
  <c r="R30" i="14"/>
  <c r="T30" i="14" s="1"/>
  <c r="K30" i="14" s="1"/>
  <c r="O30" i="14"/>
  <c r="R29" i="14"/>
  <c r="T29" i="14" s="1"/>
  <c r="K29" i="14" s="1"/>
  <c r="O29" i="14"/>
  <c r="T28" i="14"/>
  <c r="O28" i="14"/>
  <c r="K28" i="14"/>
  <c r="R25" i="14"/>
  <c r="T25" i="14" s="1"/>
  <c r="K25" i="14" s="1"/>
  <c r="O25" i="14"/>
  <c r="R24" i="14"/>
  <c r="T24" i="14" s="1"/>
  <c r="K24" i="14" s="1"/>
  <c r="O24" i="14"/>
  <c r="T23" i="14"/>
  <c r="K23" i="14" s="1"/>
  <c r="O23" i="14"/>
  <c r="T22" i="14"/>
  <c r="K22" i="14" s="1"/>
  <c r="T21" i="14"/>
  <c r="K21" i="14" s="1"/>
  <c r="T20" i="14"/>
  <c r="K20" i="14" s="1"/>
  <c r="H20" i="14"/>
  <c r="J20" i="14" s="1"/>
  <c r="T19" i="14"/>
  <c r="J19" i="14"/>
  <c r="H21" i="14" l="1"/>
  <c r="H22" i="14" s="1"/>
  <c r="H23" i="14" s="1"/>
  <c r="T44" i="14"/>
  <c r="T35" i="14"/>
  <c r="T53" i="14"/>
  <c r="T26" i="14"/>
  <c r="L20" i="14"/>
  <c r="K19" i="14"/>
  <c r="L19" i="14" s="1"/>
  <c r="K37" i="14"/>
  <c r="O50" i="12"/>
  <c r="O49" i="12"/>
  <c r="O48" i="12"/>
  <c r="O47" i="12"/>
  <c r="O46" i="12"/>
  <c r="O45" i="12"/>
  <c r="O44" i="12"/>
  <c r="O40" i="12"/>
  <c r="O39" i="12"/>
  <c r="O38" i="12"/>
  <c r="O37" i="12"/>
  <c r="O36" i="12"/>
  <c r="O35" i="12"/>
  <c r="O34" i="12"/>
  <c r="O30" i="12"/>
  <c r="O29" i="12"/>
  <c r="O28" i="12"/>
  <c r="O27" i="12"/>
  <c r="O26" i="12"/>
  <c r="O25" i="12"/>
  <c r="O24" i="12"/>
  <c r="O15" i="12"/>
  <c r="O16" i="12"/>
  <c r="O17" i="12"/>
  <c r="O18" i="12"/>
  <c r="O19" i="12"/>
  <c r="O20" i="12"/>
  <c r="O14" i="12"/>
  <c r="K26" i="12"/>
  <c r="K27" i="12"/>
  <c r="K28" i="12"/>
  <c r="K29" i="12"/>
  <c r="K35" i="12"/>
  <c r="K36" i="12"/>
  <c r="K37" i="12"/>
  <c r="K49" i="12"/>
  <c r="K15" i="12"/>
  <c r="K16" i="12"/>
  <c r="K17" i="12"/>
  <c r="R50" i="12"/>
  <c r="T50" i="12" s="1"/>
  <c r="K50" i="12" s="1"/>
  <c r="R49" i="12"/>
  <c r="T49" i="12" s="1"/>
  <c r="R48" i="12"/>
  <c r="T48" i="12" s="1"/>
  <c r="K48" i="12" s="1"/>
  <c r="R47" i="12"/>
  <c r="T47" i="12" s="1"/>
  <c r="K47" i="12" s="1"/>
  <c r="R46" i="12"/>
  <c r="T46" i="12" s="1"/>
  <c r="K46" i="12" s="1"/>
  <c r="R45" i="12"/>
  <c r="T45" i="12" s="1"/>
  <c r="H45" i="12"/>
  <c r="J45" i="12" s="1"/>
  <c r="T44" i="12"/>
  <c r="K44" i="12" s="1"/>
  <c r="J44" i="12"/>
  <c r="R40" i="12"/>
  <c r="T40" i="12" s="1"/>
  <c r="K40" i="12" s="1"/>
  <c r="R39" i="12"/>
  <c r="T39" i="12" s="1"/>
  <c r="K39" i="12" s="1"/>
  <c r="R38" i="12"/>
  <c r="T38" i="12" s="1"/>
  <c r="K38" i="12" s="1"/>
  <c r="R37" i="12"/>
  <c r="T37" i="12" s="1"/>
  <c r="R36" i="12"/>
  <c r="T36" i="12" s="1"/>
  <c r="R35" i="12"/>
  <c r="T35" i="12" s="1"/>
  <c r="H35" i="12"/>
  <c r="H36" i="12" s="1"/>
  <c r="T34" i="12"/>
  <c r="J34" i="12"/>
  <c r="R30" i="12"/>
  <c r="T30" i="12" s="1"/>
  <c r="K30" i="12" s="1"/>
  <c r="R29" i="12"/>
  <c r="T29" i="12" s="1"/>
  <c r="R28" i="12"/>
  <c r="T28" i="12" s="1"/>
  <c r="R27" i="12"/>
  <c r="T27" i="12" s="1"/>
  <c r="R26" i="12"/>
  <c r="T26" i="12" s="1"/>
  <c r="R25" i="12"/>
  <c r="T25" i="12" s="1"/>
  <c r="K25" i="12" s="1"/>
  <c r="H25" i="12"/>
  <c r="H26" i="12" s="1"/>
  <c r="T24" i="12"/>
  <c r="J24" i="12"/>
  <c r="R20" i="12"/>
  <c r="T20" i="12" s="1"/>
  <c r="K20" i="12" s="1"/>
  <c r="R19" i="12"/>
  <c r="T19" i="12" s="1"/>
  <c r="K19" i="12" s="1"/>
  <c r="T18" i="12"/>
  <c r="K18" i="12" s="1"/>
  <c r="R18" i="12"/>
  <c r="R17" i="12"/>
  <c r="T17" i="12" s="1"/>
  <c r="R16" i="12"/>
  <c r="T16" i="12" s="1"/>
  <c r="R15" i="12"/>
  <c r="T15" i="12" s="1"/>
  <c r="H15" i="12"/>
  <c r="H16" i="12" s="1"/>
  <c r="T14" i="12"/>
  <c r="J14" i="12"/>
  <c r="T51" i="12" l="1"/>
  <c r="K45" i="12"/>
  <c r="L44" i="12"/>
  <c r="J21" i="14"/>
  <c r="L21" i="14" s="1"/>
  <c r="J22" i="14"/>
  <c r="L22" i="14" s="1"/>
  <c r="H24" i="14"/>
  <c r="J23" i="14"/>
  <c r="L23" i="14" s="1"/>
  <c r="L45" i="12"/>
  <c r="H46" i="12"/>
  <c r="J15" i="12"/>
  <c r="L15" i="12" s="1"/>
  <c r="J35" i="12"/>
  <c r="L35" i="12" s="1"/>
  <c r="T21" i="12"/>
  <c r="T31" i="12"/>
  <c r="J25" i="12"/>
  <c r="L25" i="12" s="1"/>
  <c r="J26" i="12"/>
  <c r="L26" i="12" s="1"/>
  <c r="H27" i="12"/>
  <c r="T41" i="12"/>
  <c r="J16" i="12"/>
  <c r="L16" i="12" s="1"/>
  <c r="H17" i="12"/>
  <c r="J36" i="12"/>
  <c r="L36" i="12" s="1"/>
  <c r="H37" i="12"/>
  <c r="K14" i="12"/>
  <c r="L14" i="12" s="1"/>
  <c r="K24" i="12"/>
  <c r="L24" i="12" s="1"/>
  <c r="K34" i="12"/>
  <c r="L34" i="12" s="1"/>
  <c r="O30" i="11"/>
  <c r="M23" i="11"/>
  <c r="M28" i="11"/>
  <c r="H25" i="14" l="1"/>
  <c r="J24" i="14"/>
  <c r="L24" i="14" s="1"/>
  <c r="H47" i="12"/>
  <c r="J46" i="12"/>
  <c r="L46" i="12" s="1"/>
  <c r="J17" i="12"/>
  <c r="L17" i="12" s="1"/>
  <c r="H18" i="12"/>
  <c r="J27" i="12"/>
  <c r="L27" i="12" s="1"/>
  <c r="H28" i="12"/>
  <c r="J37" i="12"/>
  <c r="L37" i="12" s="1"/>
  <c r="H38" i="12"/>
  <c r="J25" i="14" l="1"/>
  <c r="L25" i="14" s="1"/>
  <c r="L26" i="14" s="1"/>
  <c r="M26" i="14" s="1"/>
  <c r="N26" i="14" s="1"/>
  <c r="H28" i="14"/>
  <c r="J47" i="12"/>
  <c r="L47" i="12" s="1"/>
  <c r="H48" i="12"/>
  <c r="J38" i="12"/>
  <c r="L38" i="12" s="1"/>
  <c r="H39" i="12"/>
  <c r="J28" i="12"/>
  <c r="L28" i="12" s="1"/>
  <c r="H29" i="12"/>
  <c r="J18" i="12"/>
  <c r="L18" i="12" s="1"/>
  <c r="H19" i="12"/>
  <c r="H29" i="14" l="1"/>
  <c r="J28" i="14"/>
  <c r="L28" i="14" s="1"/>
  <c r="J48" i="12"/>
  <c r="L48" i="12" s="1"/>
  <c r="H49" i="12"/>
  <c r="J19" i="12"/>
  <c r="L19" i="12" s="1"/>
  <c r="H20" i="12"/>
  <c r="J20" i="12" s="1"/>
  <c r="L20" i="12" s="1"/>
  <c r="L21" i="12" s="1"/>
  <c r="M21" i="12" s="1"/>
  <c r="N21" i="12" s="1"/>
  <c r="J39" i="12"/>
  <c r="L39" i="12" s="1"/>
  <c r="H40" i="12"/>
  <c r="J40" i="12" s="1"/>
  <c r="L40" i="12" s="1"/>
  <c r="J29" i="12"/>
  <c r="L29" i="12" s="1"/>
  <c r="H30" i="12"/>
  <c r="J30" i="12" s="1"/>
  <c r="L30" i="12" s="1"/>
  <c r="H30" i="14" l="1"/>
  <c r="J29" i="14"/>
  <c r="L29" i="14" s="1"/>
  <c r="H50" i="12"/>
  <c r="J50" i="12" s="1"/>
  <c r="L50" i="12" s="1"/>
  <c r="J49" i="12"/>
  <c r="L49" i="12" s="1"/>
  <c r="L41" i="12"/>
  <c r="M41" i="12" s="1"/>
  <c r="N41" i="12" s="1"/>
  <c r="L31" i="12"/>
  <c r="M31" i="12" s="1"/>
  <c r="N31" i="12" s="1"/>
  <c r="L51" i="12" l="1"/>
  <c r="M51" i="12" s="1"/>
  <c r="N51" i="12" s="1"/>
  <c r="H31" i="14"/>
  <c r="J30" i="14"/>
  <c r="L30" i="14" s="1"/>
  <c r="N53" i="12"/>
  <c r="J31" i="14" l="1"/>
  <c r="L31" i="14" s="1"/>
  <c r="H32" i="14"/>
  <c r="J32" i="14" l="1"/>
  <c r="L32" i="14" s="1"/>
  <c r="H33" i="14"/>
  <c r="J33" i="14" l="1"/>
  <c r="L33" i="14" s="1"/>
  <c r="H34" i="14"/>
  <c r="J34" i="14" l="1"/>
  <c r="L34" i="14" s="1"/>
  <c r="L35" i="14" s="1"/>
  <c r="M35" i="14" s="1"/>
  <c r="N35" i="14" s="1"/>
  <c r="H37" i="14"/>
  <c r="H38" i="14" l="1"/>
  <c r="J37" i="14"/>
  <c r="L37" i="14" s="1"/>
  <c r="H39" i="14" l="1"/>
  <c r="J38" i="14"/>
  <c r="L38" i="14" s="1"/>
  <c r="H40" i="14" l="1"/>
  <c r="J39" i="14"/>
  <c r="L39" i="14" s="1"/>
  <c r="J40" i="14" l="1"/>
  <c r="L40" i="14" s="1"/>
  <c r="H41" i="14"/>
  <c r="H42" i="14" l="1"/>
  <c r="J41" i="14"/>
  <c r="L41" i="14" s="1"/>
  <c r="J42" i="14" l="1"/>
  <c r="L42" i="14" s="1"/>
  <c r="H43" i="14"/>
  <c r="J43" i="14" l="1"/>
  <c r="L43" i="14" s="1"/>
  <c r="H46" i="14"/>
  <c r="L44" i="14"/>
  <c r="M44" i="14" s="1"/>
  <c r="N44" i="14" s="1"/>
  <c r="H47" i="14" l="1"/>
  <c r="J46" i="14"/>
  <c r="L46" i="14" s="1"/>
  <c r="H48" i="14" l="1"/>
  <c r="J47" i="14"/>
  <c r="L47" i="14" s="1"/>
  <c r="J48" i="14" l="1"/>
  <c r="L48" i="14" s="1"/>
  <c r="H49" i="14"/>
  <c r="J49" i="14" l="1"/>
  <c r="L49" i="14" s="1"/>
  <c r="H50" i="14"/>
  <c r="J50" i="14" l="1"/>
  <c r="L50" i="14" s="1"/>
  <c r="H51" i="14"/>
  <c r="H52" i="14" l="1"/>
  <c r="J51" i="14"/>
  <c r="L51" i="14" s="1"/>
  <c r="J52" i="14" l="1"/>
  <c r="L52" i="14" s="1"/>
  <c r="L53" i="14" s="1"/>
  <c r="M53" i="14" s="1"/>
  <c r="N53" i="14" s="1"/>
  <c r="H55" i="14"/>
  <c r="H56" i="14" l="1"/>
  <c r="J55" i="14"/>
  <c r="L55" i="14" s="1"/>
  <c r="H57" i="14" l="1"/>
  <c r="J56" i="14"/>
  <c r="L56" i="14" s="1"/>
  <c r="J57" i="14" l="1"/>
  <c r="L57" i="14" s="1"/>
  <c r="H58" i="14"/>
  <c r="J58" i="14" l="1"/>
  <c r="L58" i="14" s="1"/>
  <c r="H59" i="14"/>
  <c r="J59" i="14" l="1"/>
  <c r="L59" i="14" s="1"/>
  <c r="H60" i="14"/>
  <c r="J60" i="14" l="1"/>
  <c r="L60" i="14" s="1"/>
  <c r="H61" i="14"/>
  <c r="J61" i="14" l="1"/>
  <c r="L61" i="14" s="1"/>
  <c r="L62" i="14" s="1"/>
  <c r="M62" i="14" s="1"/>
  <c r="N62" i="14" s="1"/>
  <c r="H64" i="14"/>
  <c r="J64" i="14" l="1"/>
  <c r="L64" i="14" s="1"/>
  <c r="H65" i="14"/>
  <c r="J65" i="14" l="1"/>
  <c r="L65" i="14" s="1"/>
  <c r="H66" i="14"/>
  <c r="J66" i="14" l="1"/>
  <c r="L66" i="14" s="1"/>
  <c r="H67" i="14"/>
  <c r="H68" i="14" l="1"/>
  <c r="J67" i="14"/>
  <c r="L67" i="14" s="1"/>
  <c r="J68" i="14" l="1"/>
  <c r="L68" i="14" s="1"/>
  <c r="H69" i="14"/>
  <c r="H70" i="14" l="1"/>
  <c r="J69" i="14"/>
  <c r="L69" i="14" s="1"/>
  <c r="J70" i="14" l="1"/>
  <c r="L70" i="14" s="1"/>
  <c r="L71" i="14" s="1"/>
  <c r="M71" i="14" s="1"/>
  <c r="N71" i="14" s="1"/>
  <c r="H73" i="14"/>
  <c r="H74" i="14" l="1"/>
  <c r="J73" i="14"/>
  <c r="L73" i="14" s="1"/>
  <c r="H75" i="14" l="1"/>
  <c r="J74" i="14"/>
  <c r="L74" i="14" s="1"/>
  <c r="H76" i="14" l="1"/>
  <c r="J75" i="14"/>
  <c r="L75" i="14" s="1"/>
  <c r="J76" i="14" l="1"/>
  <c r="L76" i="14" s="1"/>
  <c r="H77" i="14"/>
  <c r="J77" i="14" l="1"/>
  <c r="L77" i="14" s="1"/>
  <c r="H78" i="14"/>
  <c r="J78" i="14" l="1"/>
  <c r="L78" i="14" s="1"/>
  <c r="H79" i="14"/>
  <c r="J79" i="14" l="1"/>
  <c r="L79" i="14" s="1"/>
  <c r="L80" i="14" s="1"/>
  <c r="M80" i="14" s="1"/>
  <c r="N80" i="14" s="1"/>
  <c r="H82" i="14"/>
  <c r="H83" i="14" l="1"/>
  <c r="J82" i="14"/>
  <c r="L82" i="14" s="1"/>
  <c r="H84" i="14" l="1"/>
  <c r="J83" i="14"/>
  <c r="L83" i="14" s="1"/>
  <c r="J84" i="14" l="1"/>
  <c r="L84" i="14" s="1"/>
  <c r="H85" i="14"/>
  <c r="H86" i="14" l="1"/>
  <c r="J85" i="14"/>
  <c r="L85" i="14" s="1"/>
  <c r="H87" i="14" l="1"/>
  <c r="J86" i="14"/>
  <c r="L86" i="14" s="1"/>
  <c r="H88" i="14" l="1"/>
  <c r="J87" i="14"/>
  <c r="L87" i="14" s="1"/>
  <c r="J88" i="14" l="1"/>
  <c r="L88" i="14" s="1"/>
  <c r="H91" i="14"/>
  <c r="L89" i="14"/>
  <c r="M89" i="14" s="1"/>
  <c r="N89" i="14" s="1"/>
  <c r="H92" i="14" l="1"/>
  <c r="J91" i="14"/>
  <c r="L91" i="14" s="1"/>
  <c r="H93" i="14" l="1"/>
  <c r="J92" i="14"/>
  <c r="L92" i="14" s="1"/>
  <c r="H94" i="14" l="1"/>
  <c r="J93" i="14"/>
  <c r="L93" i="14" s="1"/>
  <c r="H95" i="14" l="1"/>
  <c r="J94" i="14"/>
  <c r="L94" i="14" s="1"/>
  <c r="H96" i="14" l="1"/>
  <c r="J95" i="14"/>
  <c r="L95" i="14" s="1"/>
  <c r="H97" i="14" l="1"/>
  <c r="J96" i="14"/>
  <c r="L96" i="14" s="1"/>
  <c r="H100" i="14" l="1"/>
  <c r="J97" i="14"/>
  <c r="L97" i="14" s="1"/>
  <c r="L98" i="14" s="1"/>
  <c r="M98" i="14" s="1"/>
  <c r="N98" i="14" s="1"/>
  <c r="H101" i="14" l="1"/>
  <c r="J100" i="14"/>
  <c r="L100" i="14" s="1"/>
  <c r="H102" i="14" l="1"/>
  <c r="J101" i="14"/>
  <c r="L101" i="14" s="1"/>
  <c r="H103" i="14" l="1"/>
  <c r="J102" i="14"/>
  <c r="L102" i="14" s="1"/>
  <c r="H104" i="14" l="1"/>
  <c r="J103" i="14"/>
  <c r="L103" i="14" s="1"/>
  <c r="H105" i="14" l="1"/>
  <c r="J104" i="14"/>
  <c r="L104" i="14" s="1"/>
  <c r="H106" i="14" l="1"/>
  <c r="H109" i="14" s="1"/>
  <c r="J105" i="14"/>
  <c r="L105" i="14" s="1"/>
  <c r="H110" i="14" l="1"/>
  <c r="J109" i="14"/>
  <c r="L109" i="14" s="1"/>
  <c r="J106" i="14"/>
  <c r="L106" i="14" s="1"/>
  <c r="L107" i="14" s="1"/>
  <c r="M107" i="14" s="1"/>
  <c r="N107" i="14" s="1"/>
  <c r="H111" i="14" l="1"/>
  <c r="J110" i="14"/>
  <c r="L110" i="14" s="1"/>
  <c r="H112" i="14" l="1"/>
  <c r="J111" i="14"/>
  <c r="L111" i="14" s="1"/>
  <c r="H113" i="14" l="1"/>
  <c r="J112" i="14"/>
  <c r="L112" i="14" s="1"/>
  <c r="H114" i="14" l="1"/>
  <c r="J113" i="14"/>
  <c r="L113" i="14" s="1"/>
  <c r="H115" i="14" l="1"/>
  <c r="J115" i="14" s="1"/>
  <c r="L115" i="14" s="1"/>
  <c r="J114" i="14"/>
  <c r="L114" i="14" s="1"/>
  <c r="L116" i="14" l="1"/>
  <c r="M116" i="14" s="1"/>
  <c r="N116" i="14" s="1"/>
  <c r="N118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19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前期：１月１日の期首残高
後期：７月1日の期首残高</t>
        </r>
      </text>
    </comment>
    <comment ref="R19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前期：１月１日
後期：７月１日
</t>
        </r>
      </text>
    </comment>
    <comment ref="S25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前期：７月１日
後期：翌年の１月１日
</t>
        </r>
      </text>
    </comment>
    <comment ref="T26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前期：181日
　　　　うるう年182日
後期184日</t>
        </r>
      </text>
    </comment>
    <comment ref="H28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前期：１月１日の期首残高
後期：７月1日の期首残高</t>
        </r>
      </text>
    </comment>
    <comment ref="R28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前期：１月１日
後期：７月１日
</t>
        </r>
      </text>
    </comment>
    <comment ref="S34" authorId="0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前期：７月１日
後期：翌年の１月１日
</t>
        </r>
      </text>
    </comment>
    <comment ref="T35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前期：181日
　　　　うるう年182日
後期184日</t>
        </r>
      </text>
    </comment>
    <comment ref="H37" authorId="0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>前期：１月１日の期首残高
後期：７月1日の期首残高</t>
        </r>
      </text>
    </comment>
    <comment ref="R37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前期：１月１日
後期：７月１日
</t>
        </r>
      </text>
    </comment>
    <comment ref="S43" authorId="0" shapeId="0" xr:uid="{00000000-0006-0000-01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前期：７月１日
後期：翌年の１月１日
</t>
        </r>
      </text>
    </comment>
    <comment ref="T44" authorId="0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前期：181日
　　　　うるう年182日
後期184日</t>
        </r>
      </text>
    </comment>
    <comment ref="H46" authorId="0" shapeId="0" xr:uid="{00000000-0006-0000-0100-00000D000000}">
      <text>
        <r>
          <rPr>
            <sz val="9"/>
            <color indexed="81"/>
            <rFont val="ＭＳ Ｐゴシック"/>
            <family val="3"/>
            <charset val="128"/>
          </rPr>
          <t>前期：１月１日の期首残高
後期：７月1日の期首残高</t>
        </r>
      </text>
    </comment>
    <comment ref="R46" authorId="0" shapeId="0" xr:uid="{00000000-0006-0000-0100-00000E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前期：１月１日
後期：７月１日
</t>
        </r>
      </text>
    </comment>
    <comment ref="S52" authorId="0" shapeId="0" xr:uid="{00000000-0006-0000-0100-00000F000000}">
      <text>
        <r>
          <rPr>
            <sz val="9"/>
            <color indexed="81"/>
            <rFont val="ＭＳ Ｐゴシック"/>
            <family val="3"/>
            <charset val="128"/>
          </rPr>
          <t xml:space="preserve">前期：７月１日
後期：翌年の１月１日
</t>
        </r>
      </text>
    </comment>
    <comment ref="T53" authorId="0" shapeId="0" xr:uid="{00000000-0006-0000-01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前期：181日
　　　　うるう年182日
後期184日</t>
        </r>
      </text>
    </comment>
    <comment ref="H55" authorId="0" shapeId="0" xr:uid="{00000000-0006-0000-0100-000011000000}">
      <text>
        <r>
          <rPr>
            <sz val="9"/>
            <color indexed="81"/>
            <rFont val="ＭＳ Ｐゴシック"/>
            <family val="3"/>
            <charset val="128"/>
          </rPr>
          <t>前期：１月１日の期首残高
後期：７月1日の期首残高</t>
        </r>
      </text>
    </comment>
    <comment ref="R55" authorId="0" shapeId="0" xr:uid="{00000000-0006-0000-0100-00001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前期：１月１日
後期：７月１日
</t>
        </r>
      </text>
    </comment>
    <comment ref="S61" authorId="0" shapeId="0" xr:uid="{00000000-0006-0000-0100-000013000000}">
      <text>
        <r>
          <rPr>
            <sz val="9"/>
            <color indexed="81"/>
            <rFont val="ＭＳ Ｐゴシック"/>
            <family val="3"/>
            <charset val="128"/>
          </rPr>
          <t xml:space="preserve">前期：７月１日
後期：翌年の１月１日
</t>
        </r>
      </text>
    </comment>
    <comment ref="T62" authorId="0" shapeId="0" xr:uid="{00000000-0006-0000-01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前期：181日
　　　　うるう年182日
後期184日</t>
        </r>
      </text>
    </comment>
    <comment ref="H64" authorId="0" shapeId="0" xr:uid="{00000000-0006-0000-0100-000015000000}">
      <text>
        <r>
          <rPr>
            <sz val="9"/>
            <color indexed="81"/>
            <rFont val="ＭＳ Ｐゴシック"/>
            <family val="3"/>
            <charset val="128"/>
          </rPr>
          <t>前期：１月１日の期首残高
後期：７月1日の期首残高</t>
        </r>
      </text>
    </comment>
    <comment ref="R64" authorId="0" shapeId="0" xr:uid="{00000000-0006-0000-0100-00001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前期：１月１日
後期：７月１日
</t>
        </r>
      </text>
    </comment>
    <comment ref="S70" authorId="0" shapeId="0" xr:uid="{00000000-0006-0000-0100-000017000000}">
      <text>
        <r>
          <rPr>
            <sz val="9"/>
            <color indexed="81"/>
            <rFont val="ＭＳ Ｐゴシック"/>
            <family val="3"/>
            <charset val="128"/>
          </rPr>
          <t xml:space="preserve">前期：７月１日
後期：翌年の１月１日
</t>
        </r>
      </text>
    </comment>
    <comment ref="T71" authorId="0" shapeId="0" xr:uid="{00000000-0006-0000-01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前期：181日
　　　　うるう年182日
後期184日</t>
        </r>
      </text>
    </comment>
    <comment ref="H73" authorId="0" shapeId="0" xr:uid="{00000000-0006-0000-0100-000019000000}">
      <text>
        <r>
          <rPr>
            <sz val="9"/>
            <color indexed="81"/>
            <rFont val="ＭＳ Ｐゴシック"/>
            <family val="3"/>
            <charset val="128"/>
          </rPr>
          <t>前期：１月１日の期首残高
後期：７月1日の期首残高</t>
        </r>
      </text>
    </comment>
    <comment ref="R73" authorId="0" shapeId="0" xr:uid="{00000000-0006-0000-0100-00001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前期：１月１日
後期：７月１日
</t>
        </r>
      </text>
    </comment>
    <comment ref="S79" authorId="0" shapeId="0" xr:uid="{00000000-0006-0000-0100-00001B000000}">
      <text>
        <r>
          <rPr>
            <sz val="9"/>
            <color indexed="81"/>
            <rFont val="ＭＳ Ｐゴシック"/>
            <family val="3"/>
            <charset val="128"/>
          </rPr>
          <t xml:space="preserve">前期：７月１日
後期：翌年の１月１日
</t>
        </r>
      </text>
    </comment>
    <comment ref="T80" authorId="0" shapeId="0" xr:uid="{00000000-0006-0000-01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前期：181日
　　　　うるう年182日
後期184日</t>
        </r>
      </text>
    </comment>
    <comment ref="H82" authorId="0" shapeId="0" xr:uid="{00000000-0006-0000-0100-00001D000000}">
      <text>
        <r>
          <rPr>
            <sz val="9"/>
            <color indexed="81"/>
            <rFont val="ＭＳ Ｐゴシック"/>
            <family val="3"/>
            <charset val="128"/>
          </rPr>
          <t>前期：１月１日の期首残高
後期：７月1日の期首残高</t>
        </r>
      </text>
    </comment>
    <comment ref="R82" authorId="0" shapeId="0" xr:uid="{00000000-0006-0000-0100-00001E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前期：１月１日
後期：７月１日
</t>
        </r>
      </text>
    </comment>
    <comment ref="S88" authorId="0" shapeId="0" xr:uid="{00000000-0006-0000-0100-00001F000000}">
      <text>
        <r>
          <rPr>
            <sz val="9"/>
            <color indexed="81"/>
            <rFont val="ＭＳ Ｐゴシック"/>
            <family val="3"/>
            <charset val="128"/>
          </rPr>
          <t xml:space="preserve">前期：７月１日
後期：翌年の１月１日
</t>
        </r>
      </text>
    </comment>
    <comment ref="T89" authorId="0" shapeId="0" xr:uid="{00000000-0006-0000-01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前期：181日
　　　　うるう年182日
後期184日</t>
        </r>
      </text>
    </comment>
    <comment ref="H91" authorId="0" shapeId="0" xr:uid="{00000000-0006-0000-0100-000021000000}">
      <text>
        <r>
          <rPr>
            <sz val="9"/>
            <color indexed="81"/>
            <rFont val="ＭＳ Ｐゴシック"/>
            <family val="3"/>
            <charset val="128"/>
          </rPr>
          <t>前期：１月１日の期首残高
後期：７月1日の期首残高</t>
        </r>
      </text>
    </comment>
    <comment ref="R91" authorId="0" shapeId="0" xr:uid="{00000000-0006-0000-0100-00002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前期：１月１日
後期：７月１日
</t>
        </r>
      </text>
    </comment>
    <comment ref="S97" authorId="0" shapeId="0" xr:uid="{00000000-0006-0000-0100-000023000000}">
      <text>
        <r>
          <rPr>
            <sz val="9"/>
            <color indexed="81"/>
            <rFont val="ＭＳ Ｐゴシック"/>
            <family val="3"/>
            <charset val="128"/>
          </rPr>
          <t xml:space="preserve">前期：７月１日
後期：翌年の１月１日
</t>
        </r>
      </text>
    </comment>
    <comment ref="T98" authorId="0" shapeId="0" xr:uid="{00000000-0006-0000-01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前期：181日
　　　　うるう年182日
後期184日</t>
        </r>
      </text>
    </comment>
    <comment ref="H100" authorId="0" shapeId="0" xr:uid="{00000000-0006-0000-0100-000025000000}">
      <text>
        <r>
          <rPr>
            <sz val="9"/>
            <color indexed="81"/>
            <rFont val="ＭＳ Ｐゴシック"/>
            <family val="3"/>
            <charset val="128"/>
          </rPr>
          <t>前期：１月１日の期首残高
後期：７月1日の期首残高</t>
        </r>
      </text>
    </comment>
    <comment ref="R100" authorId="0" shapeId="0" xr:uid="{00000000-0006-0000-0100-00002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前期：１月１日
後期：７月１日
</t>
        </r>
      </text>
    </comment>
    <comment ref="S106" authorId="0" shapeId="0" xr:uid="{00000000-0006-0000-0100-000027000000}">
      <text>
        <r>
          <rPr>
            <sz val="9"/>
            <color indexed="81"/>
            <rFont val="ＭＳ Ｐゴシック"/>
            <family val="3"/>
            <charset val="128"/>
          </rPr>
          <t xml:space="preserve">前期：７月１日
後期：翌年の１月１日
</t>
        </r>
      </text>
    </comment>
    <comment ref="T107" authorId="0" shapeId="0" xr:uid="{00000000-0006-0000-01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前期：181日
　　　　うるう年182日
後期184日</t>
        </r>
      </text>
    </comment>
    <comment ref="H109" authorId="0" shapeId="0" xr:uid="{00000000-0006-0000-0100-000029000000}">
      <text>
        <r>
          <rPr>
            <sz val="9"/>
            <color indexed="81"/>
            <rFont val="ＭＳ Ｐゴシック"/>
            <family val="3"/>
            <charset val="128"/>
          </rPr>
          <t>前期：１月１日の期首残高
後期：７月1日の期首残高</t>
        </r>
      </text>
    </comment>
    <comment ref="R109" authorId="0" shapeId="0" xr:uid="{00000000-0006-0000-0100-00002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前期：１月１日
後期：７月１日
</t>
        </r>
      </text>
    </comment>
    <comment ref="S115" authorId="0" shapeId="0" xr:uid="{00000000-0006-0000-0100-00002B000000}">
      <text>
        <r>
          <rPr>
            <sz val="9"/>
            <color indexed="81"/>
            <rFont val="ＭＳ Ｐゴシック"/>
            <family val="3"/>
            <charset val="128"/>
          </rPr>
          <t xml:space="preserve">前期：７月１日
後期：翌年の１月１日
</t>
        </r>
      </text>
    </comment>
    <comment ref="T116" authorId="0" shapeId="0" xr:uid="{00000000-0006-0000-0100-00002C000000}">
      <text>
        <r>
          <rPr>
            <b/>
            <sz val="9"/>
            <color indexed="81"/>
            <rFont val="ＭＳ Ｐゴシック"/>
            <family val="3"/>
            <charset val="128"/>
          </rPr>
          <t>前期：181日
　　　　うるう年182日
後期184日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14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前期：１月１日の期首残高
後期：７月1日の期首残高</t>
        </r>
      </text>
    </comment>
    <comment ref="R14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前期：１月１日
後期：７月１日
</t>
        </r>
      </text>
    </comment>
    <comment ref="S20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前期：７月１日
後期：翌年の１月１日
</t>
        </r>
      </text>
    </comment>
    <comment ref="T21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前期：181日
　　　　うるう年182日
後期184日</t>
        </r>
      </text>
    </comment>
    <comment ref="H24" authorId="0" shapeId="0" xr:uid="{00000000-0006-0000-0200-000005000000}">
      <text>
        <r>
          <rPr>
            <sz val="9"/>
            <color indexed="81"/>
            <rFont val="ＭＳ Ｐゴシック"/>
            <family val="3"/>
            <charset val="128"/>
          </rPr>
          <t>前期：１月１日の期首残高
後期：７月1日の期首残高</t>
        </r>
      </text>
    </comment>
    <comment ref="R24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前期：１月１日
後期：７月１日
</t>
        </r>
      </text>
    </comment>
    <comment ref="S30" authorId="0" shapeId="0" xr:uid="{00000000-0006-0000-02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前期：７月１日
後期：翌年の１月１日
</t>
        </r>
      </text>
    </comment>
    <comment ref="T31" authorId="0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前期：181日
　　　　うるう年182日
後期184日</t>
        </r>
      </text>
    </comment>
    <comment ref="H34" authorId="0" shapeId="0" xr:uid="{00000000-0006-0000-0200-000009000000}">
      <text>
        <r>
          <rPr>
            <sz val="9"/>
            <color indexed="81"/>
            <rFont val="ＭＳ Ｐゴシック"/>
            <family val="3"/>
            <charset val="128"/>
          </rPr>
          <t>前期：１月１日の期首残高
後期：７月1日の期首残高</t>
        </r>
      </text>
    </comment>
    <comment ref="R34" authorId="0" shapeId="0" xr:uid="{00000000-0006-0000-02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前期：１月１日
後期：７月１日
</t>
        </r>
      </text>
    </comment>
    <comment ref="S40" authorId="0" shapeId="0" xr:uid="{00000000-0006-0000-02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前期：７月１日
後期：翌年の１月１日
</t>
        </r>
      </text>
    </comment>
    <comment ref="T41" authorId="0" shapeId="0" xr:uid="{00000000-0006-0000-02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前期：181日
　　　　うるう年182日
後期184日</t>
        </r>
      </text>
    </comment>
    <comment ref="H44" authorId="0" shapeId="0" xr:uid="{00000000-0006-0000-0200-00000D000000}">
      <text>
        <r>
          <rPr>
            <sz val="9"/>
            <color indexed="81"/>
            <rFont val="ＭＳ Ｐゴシック"/>
            <family val="3"/>
            <charset val="128"/>
          </rPr>
          <t>前期：１月１日の期首残高
後期：７月1日の期首残高</t>
        </r>
      </text>
    </comment>
    <comment ref="R44" authorId="0" shapeId="0" xr:uid="{00000000-0006-0000-0200-00000E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前期：１月１日
後期：７月１日
</t>
        </r>
      </text>
    </comment>
    <comment ref="S50" authorId="0" shapeId="0" xr:uid="{00000000-0006-0000-0200-00000F000000}">
      <text>
        <r>
          <rPr>
            <sz val="9"/>
            <color indexed="81"/>
            <rFont val="ＭＳ Ｐゴシック"/>
            <family val="3"/>
            <charset val="128"/>
          </rPr>
          <t xml:space="preserve">前期：７月１日
後期：翌年の１月１日
</t>
        </r>
      </text>
    </comment>
    <comment ref="T51" authorId="0" shapeId="0" xr:uid="{00000000-0006-0000-02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前期：181日
　　　　うるう年182日
後期184日</t>
        </r>
      </text>
    </comment>
  </commentList>
</comments>
</file>

<file path=xl/sharedStrings.xml><?xml version="1.0" encoding="utf-8"?>
<sst xmlns="http://schemas.openxmlformats.org/spreadsheetml/2006/main" count="173" uniqueCount="90">
  <si>
    <t>別　紙（様式第３号関係）</t>
  </si>
  <si>
    <t>融資先</t>
  </si>
  <si>
    <t>年月日</t>
  </si>
  <si>
    <t>備考</t>
  </si>
  <si>
    <t>千円</t>
  </si>
  <si>
    <t>月</t>
  </si>
  <si>
    <t>年月</t>
  </si>
  <si>
    <t>日</t>
  </si>
  <si>
    <t>円</t>
  </si>
  <si>
    <t>（注）</t>
  </si>
  <si>
    <r>
      <t>１）</t>
    </r>
    <r>
      <rPr>
        <sz val="10"/>
        <color rgb="FFFF0000"/>
        <rFont val="ＭＳ 明朝"/>
        <family val="1"/>
        <charset val="128"/>
      </rPr>
      <t>資金毎に用紙を分けること。</t>
    </r>
    <r>
      <rPr>
        <sz val="10"/>
        <color theme="1"/>
        <rFont val="ＭＳ 明朝"/>
        <family val="1"/>
        <charset val="128"/>
      </rPr>
      <t>弁済期ごとに行を分けること。</t>
    </r>
  </si>
  <si>
    <t>２）備考欄には、繰上償還、延滞等の状況を記載すること。</t>
  </si>
  <si>
    <t>融資金額</t>
    <rPh sb="2" eb="4">
      <t>キンガク</t>
    </rPh>
    <phoneticPr fontId="2"/>
  </si>
  <si>
    <t>据置期間</t>
    <rPh sb="2" eb="4">
      <t>キカン</t>
    </rPh>
    <phoneticPr fontId="2"/>
  </si>
  <si>
    <t>償還期限（約定返済日）</t>
    <rPh sb="2" eb="4">
      <t>キゲン</t>
    </rPh>
    <rPh sb="5" eb="7">
      <t>ヤクジョウ</t>
    </rPh>
    <rPh sb="7" eb="9">
      <t>ヘンサイ</t>
    </rPh>
    <rPh sb="9" eb="10">
      <t>ヒ</t>
    </rPh>
    <phoneticPr fontId="2"/>
  </si>
  <si>
    <t>期毎割賦償還額</t>
    <rPh sb="2" eb="4">
      <t>カップ</t>
    </rPh>
    <rPh sb="4" eb="6">
      <t>ショウカン</t>
    </rPh>
    <rPh sb="6" eb="7">
      <t>ガク</t>
    </rPh>
    <phoneticPr fontId="2"/>
  </si>
  <si>
    <t>期首残高
Ａ</t>
    <rPh sb="0" eb="2">
      <t>キシュ</t>
    </rPh>
    <rPh sb="2" eb="4">
      <t>ザンダカ</t>
    </rPh>
    <phoneticPr fontId="2"/>
  </si>
  <si>
    <t>繰上償還又は延滞元金
Ｂ</t>
    <rPh sb="0" eb="2">
      <t>クリア</t>
    </rPh>
    <rPh sb="2" eb="4">
      <t>ショウカン</t>
    </rPh>
    <rPh sb="4" eb="5">
      <t>マタ</t>
    </rPh>
    <rPh sb="6" eb="8">
      <t>エンタイ</t>
    </rPh>
    <rPh sb="8" eb="10">
      <t>ガンキン</t>
    </rPh>
    <phoneticPr fontId="2"/>
  </si>
  <si>
    <t>補給対象残額
（Ａ-Ｂ）
Ｃ</t>
    <rPh sb="2" eb="4">
      <t>タイショウ</t>
    </rPh>
    <rPh sb="4" eb="6">
      <t>ザンガク</t>
    </rPh>
    <phoneticPr fontId="2"/>
  </si>
  <si>
    <t>当期融資日数
Ｄ</t>
    <rPh sb="2" eb="4">
      <t>ユウシ</t>
    </rPh>
    <rPh sb="4" eb="6">
      <t>ニッスウ</t>
    </rPh>
    <phoneticPr fontId="2"/>
  </si>
  <si>
    <t>積数
（Ｃ×Ｄ）
Ｅ</t>
    <phoneticPr fontId="2"/>
  </si>
  <si>
    <t>融資平均残高
（Ｅ/365）
Ｆ</t>
    <rPh sb="2" eb="4">
      <t>ヘイキン</t>
    </rPh>
    <rPh sb="4" eb="6">
      <t>ザンダカ</t>
    </rPh>
    <phoneticPr fontId="2"/>
  </si>
  <si>
    <t>補給額
（Ｆ×1.0％）</t>
    <phoneticPr fontId="2"/>
  </si>
  <si>
    <t>えひめ会社</t>
    <rPh sb="3" eb="5">
      <t>カイシャ</t>
    </rPh>
    <phoneticPr fontId="2"/>
  </si>
  <si>
    <t>○別紙（様式第３号関係）の記入方法について</t>
    <rPh sb="1" eb="3">
      <t>ベッシ</t>
    </rPh>
    <rPh sb="4" eb="6">
      <t>ヨウシキ</t>
    </rPh>
    <rPh sb="6" eb="7">
      <t>ダイ</t>
    </rPh>
    <rPh sb="8" eb="9">
      <t>ゴウ</t>
    </rPh>
    <rPh sb="9" eb="11">
      <t>カンケイ</t>
    </rPh>
    <rPh sb="13" eb="15">
      <t>キニュウ</t>
    </rPh>
    <rPh sb="15" eb="17">
      <t>ホウホウ</t>
    </rPh>
    <phoneticPr fontId="2"/>
  </si>
  <si>
    <t>当初融資年月日</t>
    <rPh sb="2" eb="4">
      <t>ユウシ</t>
    </rPh>
    <rPh sb="4" eb="7">
      <t>ネンガッピ</t>
    </rPh>
    <phoneticPr fontId="2"/>
  </si>
  <si>
    <t>経支企業</t>
    <rPh sb="0" eb="1">
      <t>ヘ</t>
    </rPh>
    <rPh sb="1" eb="2">
      <t>シ</t>
    </rPh>
    <rPh sb="2" eb="4">
      <t>キギョウ</t>
    </rPh>
    <phoneticPr fontId="2"/>
  </si>
  <si>
    <t>H23.1.31</t>
    <phoneticPr fontId="2"/>
  </si>
  <si>
    <t>（～6/30）</t>
    <phoneticPr fontId="2"/>
  </si>
  <si>
    <t>（小計）</t>
    <rPh sb="1" eb="3">
      <t>ショウケイ</t>
    </rPh>
    <phoneticPr fontId="2"/>
  </si>
  <si>
    <t>（合計）</t>
    <rPh sb="1" eb="3">
      <t>ゴウケイ</t>
    </rPh>
    <phoneticPr fontId="2"/>
  </si>
  <si>
    <t>1/30</t>
    <phoneticPr fontId="2"/>
  </si>
  <si>
    <t>2/28</t>
    <phoneticPr fontId="2"/>
  </si>
  <si>
    <t>3/30</t>
    <phoneticPr fontId="2"/>
  </si>
  <si>
    <t>4/30</t>
    <phoneticPr fontId="2"/>
  </si>
  <si>
    <t>5/30</t>
    <phoneticPr fontId="2"/>
  </si>
  <si>
    <t>6/30</t>
    <phoneticPr fontId="2"/>
  </si>
  <si>
    <t>5/10</t>
    <phoneticPr fontId="2"/>
  </si>
  <si>
    <t>6/10</t>
    <phoneticPr fontId="2"/>
  </si>
  <si>
    <t>（～6/30）</t>
    <phoneticPr fontId="2"/>
  </si>
  <si>
    <t>・資金毎に用紙を分けてください。（チャレンジ企業支援資金・経済成長戦略枠、経営安定資金（小口資金）、小口零細企業資金）</t>
    <rPh sb="1" eb="3">
      <t>シキン</t>
    </rPh>
    <rPh sb="3" eb="4">
      <t>ゴト</t>
    </rPh>
    <rPh sb="5" eb="7">
      <t>ヨウシ</t>
    </rPh>
    <rPh sb="8" eb="9">
      <t>ワ</t>
    </rPh>
    <rPh sb="22" eb="24">
      <t>キギョウ</t>
    </rPh>
    <rPh sb="24" eb="26">
      <t>シエン</t>
    </rPh>
    <rPh sb="26" eb="28">
      <t>シキン</t>
    </rPh>
    <rPh sb="29" eb="31">
      <t>ケイザイ</t>
    </rPh>
    <rPh sb="31" eb="33">
      <t>セイチョウ</t>
    </rPh>
    <rPh sb="33" eb="35">
      <t>センリャク</t>
    </rPh>
    <rPh sb="35" eb="36">
      <t>ワク</t>
    </rPh>
    <rPh sb="37" eb="39">
      <t>ケイエイ</t>
    </rPh>
    <rPh sb="39" eb="41">
      <t>アンテイ</t>
    </rPh>
    <rPh sb="41" eb="43">
      <t>シキン</t>
    </rPh>
    <rPh sb="44" eb="46">
      <t>コグチ</t>
    </rPh>
    <rPh sb="46" eb="48">
      <t>シキン</t>
    </rPh>
    <rPh sb="50" eb="52">
      <t>コグチ</t>
    </rPh>
    <rPh sb="52" eb="54">
      <t>レイサイ</t>
    </rPh>
    <rPh sb="54" eb="56">
      <t>キギョウ</t>
    </rPh>
    <rPh sb="56" eb="58">
      <t>シキン</t>
    </rPh>
    <phoneticPr fontId="2"/>
  </si>
  <si>
    <t>・備考欄には返済日を記入しています。</t>
    <rPh sb="1" eb="3">
      <t>ビコウ</t>
    </rPh>
    <rPh sb="3" eb="4">
      <t>ラン</t>
    </rPh>
    <rPh sb="6" eb="8">
      <t>ヘンサイ</t>
    </rPh>
    <rPh sb="8" eb="9">
      <t>ビ</t>
    </rPh>
    <rPh sb="10" eb="12">
      <t>キニュウ</t>
    </rPh>
    <phoneticPr fontId="2"/>
  </si>
  <si>
    <r>
      <t>中小企業振興資金融資状況及び利子補給金額計算書　　　　　　　　　　　　　　　　</t>
    </r>
    <r>
      <rPr>
        <sz val="12"/>
        <color theme="1"/>
        <rFont val="HGS創英角ﾎﾟｯﾌﾟ体"/>
        <family val="3"/>
        <charset val="128"/>
      </rPr>
      <t>27　</t>
    </r>
    <r>
      <rPr>
        <sz val="12"/>
        <color theme="1"/>
        <rFont val="ＭＳ 明朝"/>
        <family val="1"/>
        <charset val="128"/>
      </rPr>
      <t>年度　</t>
    </r>
    <r>
      <rPr>
        <sz val="12"/>
        <color theme="1"/>
        <rFont val="HGS創英角ﾎﾟｯﾌﾟ体"/>
        <family val="3"/>
        <charset val="128"/>
      </rPr>
      <t>前</t>
    </r>
    <r>
      <rPr>
        <sz val="12"/>
        <color theme="1"/>
        <rFont val="ＭＳ 明朝"/>
        <family val="1"/>
        <charset val="128"/>
      </rPr>
      <t>　期分</t>
    </r>
    <rPh sb="45" eb="46">
      <t>マエ</t>
    </rPh>
    <rPh sb="47" eb="49">
      <t>キブン</t>
    </rPh>
    <rPh sb="48" eb="49">
      <t>ブン</t>
    </rPh>
    <phoneticPr fontId="2"/>
  </si>
  <si>
    <t>H37.4.9
（10日）</t>
    <rPh sb="11" eb="12">
      <t>ニチ</t>
    </rPh>
    <phoneticPr fontId="2"/>
  </si>
  <si>
    <t>H30.1.30
(30日）</t>
    <rPh sb="12" eb="13">
      <t>ニチ</t>
    </rPh>
    <phoneticPr fontId="2"/>
  </si>
  <si>
    <t>【記入例】</t>
    <rPh sb="1" eb="3">
      <t>キニュウ</t>
    </rPh>
    <rPh sb="3" eb="4">
      <t>レイ</t>
    </rPh>
    <phoneticPr fontId="2"/>
  </si>
  <si>
    <r>
      <t>（　　</t>
    </r>
    <r>
      <rPr>
        <sz val="12"/>
        <color theme="1"/>
        <rFont val="HGS創英角ﾎﾟｯﾌﾟ体"/>
        <family val="3"/>
        <charset val="128"/>
      </rPr>
      <t>チャレンジ企業支援</t>
    </r>
    <r>
      <rPr>
        <sz val="12"/>
        <color theme="1"/>
        <rFont val="ＭＳ 明朝"/>
        <family val="1"/>
        <charset val="128"/>
      </rPr>
      <t>　資金分）　　</t>
    </r>
    <r>
      <rPr>
        <sz val="12"/>
        <color rgb="FFFF0000"/>
        <rFont val="ＭＳ 明朝"/>
        <family val="1"/>
        <charset val="128"/>
      </rPr>
      <t>　　　　　　　　　　　　　　　　　　　</t>
    </r>
    <r>
      <rPr>
        <sz val="12"/>
        <color rgb="FF000000"/>
        <rFont val="ＭＳ 明朝"/>
        <family val="1"/>
        <charset val="128"/>
      </rPr>
      <t>（　</t>
    </r>
    <r>
      <rPr>
        <sz val="12"/>
        <color rgb="FF000000"/>
        <rFont val="HGS創英角ﾎﾟｯﾌﾟ体"/>
        <family val="3"/>
        <charset val="128"/>
      </rPr>
      <t>1</t>
    </r>
    <r>
      <rPr>
        <sz val="12"/>
        <color rgb="FF000000"/>
        <rFont val="ＭＳ 明朝"/>
        <family val="1"/>
        <charset val="128"/>
      </rPr>
      <t>　月　</t>
    </r>
    <r>
      <rPr>
        <sz val="12"/>
        <color rgb="FF000000"/>
        <rFont val="HGS創英角ﾎﾟｯﾌﾟ体"/>
        <family val="3"/>
        <charset val="128"/>
      </rPr>
      <t>1</t>
    </r>
    <r>
      <rPr>
        <sz val="12"/>
        <color rgb="FF000000"/>
        <rFont val="ＭＳ 明朝"/>
        <family val="1"/>
        <charset val="128"/>
      </rPr>
      <t>　日～　</t>
    </r>
    <r>
      <rPr>
        <sz val="12"/>
        <color rgb="FF000000"/>
        <rFont val="HGS創英角ﾎﾟｯﾌﾟ体"/>
        <family val="3"/>
        <charset val="128"/>
      </rPr>
      <t>6</t>
    </r>
    <r>
      <rPr>
        <sz val="12"/>
        <color rgb="FF000000"/>
        <rFont val="ＭＳ 明朝"/>
        <family val="1"/>
        <charset val="128"/>
      </rPr>
      <t>　月</t>
    </r>
    <r>
      <rPr>
        <sz val="12"/>
        <color rgb="FF000000"/>
        <rFont val="HGS創英角ﾎﾟｯﾌﾟ体"/>
        <family val="3"/>
        <charset val="128"/>
      </rPr>
      <t>30</t>
    </r>
    <r>
      <rPr>
        <sz val="12"/>
        <color rgb="FF000000"/>
        <rFont val="ＭＳ 明朝"/>
        <family val="1"/>
        <charset val="128"/>
      </rPr>
      <t>　日）</t>
    </r>
    <rPh sb="8" eb="10">
      <t>キギョウ</t>
    </rPh>
    <rPh sb="10" eb="12">
      <t>シエン</t>
    </rPh>
    <phoneticPr fontId="2"/>
  </si>
  <si>
    <t>融資
金額</t>
    <rPh sb="3" eb="5">
      <t>キンガク</t>
    </rPh>
    <phoneticPr fontId="2"/>
  </si>
  <si>
    <t>（小計）</t>
    <rPh sb="1" eb="3">
      <t>ショウケイ</t>
    </rPh>
    <phoneticPr fontId="2"/>
  </si>
  <si>
    <r>
      <t xml:space="preserve">積数
</t>
    </r>
    <r>
      <rPr>
        <sz val="6"/>
        <color theme="1"/>
        <rFont val="ＭＳ 明朝"/>
        <family val="1"/>
        <charset val="128"/>
      </rPr>
      <t>（Ｃ×Ｄ）</t>
    </r>
    <r>
      <rPr>
        <sz val="8"/>
        <color theme="1"/>
        <rFont val="ＭＳ 明朝"/>
        <family val="1"/>
        <charset val="128"/>
      </rPr>
      <t xml:space="preserve">
Ｅ</t>
    </r>
    <phoneticPr fontId="2"/>
  </si>
  <si>
    <t>合計</t>
    <rPh sb="0" eb="2">
      <t>ゴウケイ</t>
    </rPh>
    <phoneticPr fontId="2"/>
  </si>
  <si>
    <t>（</t>
    <phoneticPr fontId="2"/>
  </si>
  <si>
    <t>資金分）</t>
    <rPh sb="0" eb="2">
      <t>シキン</t>
    </rPh>
    <rPh sb="2" eb="3">
      <t>ブン</t>
    </rPh>
    <phoneticPr fontId="2"/>
  </si>
  <si>
    <t>中小企業振興資金融資状況及び利子補給金額計算書</t>
    <phoneticPr fontId="2"/>
  </si>
  <si>
    <t>当初
融資
年月日</t>
    <rPh sb="3" eb="5">
      <t>ユウシ</t>
    </rPh>
    <rPh sb="6" eb="9">
      <t>ネンガッピ</t>
    </rPh>
    <phoneticPr fontId="2"/>
  </si>
  <si>
    <t>据置
期間</t>
    <rPh sb="3" eb="5">
      <t>キカン</t>
    </rPh>
    <phoneticPr fontId="2"/>
  </si>
  <si>
    <t>期毎
割賦
償還額</t>
    <rPh sb="3" eb="5">
      <t>カップ</t>
    </rPh>
    <rPh sb="6" eb="8">
      <t>ショウカン</t>
    </rPh>
    <rPh sb="8" eb="9">
      <t>ガク</t>
    </rPh>
    <phoneticPr fontId="2"/>
  </si>
  <si>
    <t>期首
残高
Ａ</t>
    <rPh sb="0" eb="2">
      <t>キシュ</t>
    </rPh>
    <rPh sb="3" eb="5">
      <t>ザンダカ</t>
    </rPh>
    <phoneticPr fontId="2"/>
  </si>
  <si>
    <t>繰上償還
又は
延滞元金
Ｂ</t>
    <rPh sb="0" eb="2">
      <t>クリア</t>
    </rPh>
    <rPh sb="2" eb="4">
      <t>ショウカン</t>
    </rPh>
    <rPh sb="5" eb="6">
      <t>マタ</t>
    </rPh>
    <rPh sb="8" eb="10">
      <t>エンタイ</t>
    </rPh>
    <rPh sb="10" eb="12">
      <t>ガンキン</t>
    </rPh>
    <phoneticPr fontId="2"/>
  </si>
  <si>
    <t>補給
対象
残額
（Ａ-Ｂ）
Ｃ</t>
    <rPh sb="3" eb="5">
      <t>タイショウ</t>
    </rPh>
    <rPh sb="6" eb="8">
      <t>ザンガク</t>
    </rPh>
    <phoneticPr fontId="2"/>
  </si>
  <si>
    <t>当期
融資
日数
Ｄ</t>
    <rPh sb="3" eb="5">
      <t>ユウシ</t>
    </rPh>
    <rPh sb="6" eb="8">
      <t>ニッスウ</t>
    </rPh>
    <phoneticPr fontId="2"/>
  </si>
  <si>
    <r>
      <t xml:space="preserve">融資
平均
残高
</t>
    </r>
    <r>
      <rPr>
        <sz val="6"/>
        <color theme="1"/>
        <rFont val="ＭＳ 明朝"/>
        <family val="1"/>
        <charset val="128"/>
      </rPr>
      <t>（Ｅ/365）</t>
    </r>
    <r>
      <rPr>
        <sz val="8"/>
        <color theme="1"/>
        <rFont val="ＭＳ 明朝"/>
        <family val="1"/>
        <charset val="128"/>
      </rPr>
      <t xml:space="preserve">
Ｆ</t>
    </r>
    <rPh sb="3" eb="5">
      <t>ヘイキン</t>
    </rPh>
    <rPh sb="6" eb="8">
      <t>ザンダカ</t>
    </rPh>
    <phoneticPr fontId="2"/>
  </si>
  <si>
    <r>
      <t xml:space="preserve">補給額
</t>
    </r>
    <r>
      <rPr>
        <sz val="6"/>
        <color theme="1"/>
        <rFont val="ＭＳ 明朝"/>
        <family val="1"/>
        <charset val="128"/>
      </rPr>
      <t>（Ｆ×1.0％）</t>
    </r>
    <phoneticPr fontId="2"/>
  </si>
  <si>
    <t>年度</t>
    <rPh sb="0" eb="2">
      <t>ネンド</t>
    </rPh>
    <phoneticPr fontId="2"/>
  </si>
  <si>
    <t>期分</t>
    <rPh sb="0" eb="1">
      <t>キ</t>
    </rPh>
    <rPh sb="1" eb="2">
      <t>ブン</t>
    </rPh>
    <phoneticPr fontId="2"/>
  </si>
  <si>
    <t>返済日を入力</t>
    <rPh sb="0" eb="3">
      <t>ヘンサイビ</t>
    </rPh>
    <rPh sb="4" eb="6">
      <t>ニュウリョク</t>
    </rPh>
    <phoneticPr fontId="2"/>
  </si>
  <si>
    <t>～</t>
    <phoneticPr fontId="2"/>
  </si>
  <si>
    <t>（</t>
    <phoneticPr fontId="2"/>
  </si>
  <si>
    <t>）</t>
    <phoneticPr fontId="2"/>
  </si>
  <si>
    <t>○償還日には償還があったものとみなします。</t>
    <rPh sb="1" eb="3">
      <t>ショウカン</t>
    </rPh>
    <rPh sb="3" eb="4">
      <t>ビ</t>
    </rPh>
    <rPh sb="6" eb="8">
      <t>ショウカン</t>
    </rPh>
    <phoneticPr fontId="2"/>
  </si>
  <si>
    <t>○休日、祝日は考えません。（10日が休日でも、10日に返済があったとみなします。）</t>
    <rPh sb="1" eb="3">
      <t>キュウジツ</t>
    </rPh>
    <rPh sb="4" eb="6">
      <t>シュクジツ</t>
    </rPh>
    <rPh sb="7" eb="8">
      <t>カンガ</t>
    </rPh>
    <rPh sb="16" eb="17">
      <t>ニチ</t>
    </rPh>
    <rPh sb="18" eb="20">
      <t>キュウジツ</t>
    </rPh>
    <rPh sb="25" eb="26">
      <t>ニチ</t>
    </rPh>
    <rPh sb="27" eb="29">
      <t>ヘンサイ</t>
    </rPh>
    <phoneticPr fontId="2"/>
  </si>
  <si>
    <t>★条件変更、繰上償還がなされない限り、利子補給金額は下記表のGの金額となります。半期ごとに報告してください。</t>
    <rPh sb="1" eb="3">
      <t>ジョウケン</t>
    </rPh>
    <rPh sb="3" eb="5">
      <t>ヘンコウ</t>
    </rPh>
    <rPh sb="6" eb="8">
      <t>クリアゲ</t>
    </rPh>
    <rPh sb="8" eb="10">
      <t>ショウカン</t>
    </rPh>
    <rPh sb="16" eb="17">
      <t>カギ</t>
    </rPh>
    <rPh sb="19" eb="21">
      <t>リシ</t>
    </rPh>
    <rPh sb="21" eb="23">
      <t>ホキュウ</t>
    </rPh>
    <rPh sb="23" eb="25">
      <t>キンガク</t>
    </rPh>
    <rPh sb="26" eb="28">
      <t>カキ</t>
    </rPh>
    <rPh sb="28" eb="29">
      <t>ヒョウ</t>
    </rPh>
    <rPh sb="32" eb="34">
      <t>キンガク</t>
    </rPh>
    <rPh sb="40" eb="42">
      <t>ハンキ</t>
    </rPh>
    <rPh sb="45" eb="47">
      <t>ホウコク</t>
    </rPh>
    <phoneticPr fontId="2"/>
  </si>
  <si>
    <t>※FとGの計算は切り捨てになります。</t>
    <rPh sb="5" eb="7">
      <t>ケイサン</t>
    </rPh>
    <rPh sb="8" eb="9">
      <t>キ</t>
    </rPh>
    <rPh sb="10" eb="11">
      <t>ス</t>
    </rPh>
    <phoneticPr fontId="2"/>
  </si>
  <si>
    <t>※うるう年でも1年は365日で計算します。（Fの計算）</t>
    <rPh sb="4" eb="5">
      <t>トシ</t>
    </rPh>
    <rPh sb="8" eb="9">
      <t>ネン</t>
    </rPh>
    <rPh sb="13" eb="14">
      <t>ニチ</t>
    </rPh>
    <rPh sb="15" eb="17">
      <t>ケイサン</t>
    </rPh>
    <rPh sb="24" eb="26">
      <t>ケイサン</t>
    </rPh>
    <phoneticPr fontId="2"/>
  </si>
  <si>
    <t>円</t>
    <rPh sb="0" eb="1">
      <t>エン</t>
    </rPh>
    <phoneticPr fontId="2"/>
  </si>
  <si>
    <t>様式３号関係　個別計算用</t>
    <rPh sb="0" eb="2">
      <t>ヨウシキ</t>
    </rPh>
    <rPh sb="3" eb="4">
      <t>ゴウ</t>
    </rPh>
    <rPh sb="4" eb="6">
      <t>カンケイ</t>
    </rPh>
    <rPh sb="7" eb="9">
      <t>コベツ</t>
    </rPh>
    <rPh sb="9" eb="12">
      <t>ケイサンヨウ</t>
    </rPh>
    <phoneticPr fontId="2"/>
  </si>
  <si>
    <t>企業名</t>
    <rPh sb="0" eb="2">
      <t>キギョウ</t>
    </rPh>
    <rPh sb="2" eb="3">
      <t>メイ</t>
    </rPh>
    <phoneticPr fontId="2"/>
  </si>
  <si>
    <t>えひめ会社（株）</t>
    <rPh sb="3" eb="5">
      <t>カイシャ</t>
    </rPh>
    <rPh sb="6" eb="7">
      <t>カブ</t>
    </rPh>
    <phoneticPr fontId="2"/>
  </si>
  <si>
    <t>融資金額</t>
    <rPh sb="0" eb="2">
      <t>ユウシ</t>
    </rPh>
    <rPh sb="2" eb="4">
      <t>キンガク</t>
    </rPh>
    <phoneticPr fontId="2"/>
  </si>
  <si>
    <t>平成27年度
前期請求分</t>
    <rPh sb="0" eb="2">
      <t>ヘイセイ</t>
    </rPh>
    <rPh sb="4" eb="6">
      <t>ネンド</t>
    </rPh>
    <rPh sb="7" eb="9">
      <t>ゼンキ</t>
    </rPh>
    <rPh sb="9" eb="11">
      <t>セイキュウ</t>
    </rPh>
    <rPh sb="11" eb="12">
      <t>ブン</t>
    </rPh>
    <phoneticPr fontId="2"/>
  </si>
  <si>
    <t>平成27年度
後期請求分</t>
    <rPh sb="0" eb="2">
      <t>ヘイセイ</t>
    </rPh>
    <rPh sb="4" eb="6">
      <t>ネンド</t>
    </rPh>
    <rPh sb="7" eb="9">
      <t>コウキ</t>
    </rPh>
    <rPh sb="9" eb="11">
      <t>セイキュウ</t>
    </rPh>
    <rPh sb="11" eb="12">
      <t>ブン</t>
    </rPh>
    <phoneticPr fontId="2"/>
  </si>
  <si>
    <t>平成28年度
前期請求分</t>
    <rPh sb="0" eb="2">
      <t>ヘイセイ</t>
    </rPh>
    <rPh sb="4" eb="6">
      <t>ネンド</t>
    </rPh>
    <rPh sb="7" eb="9">
      <t>ゼンキ</t>
    </rPh>
    <rPh sb="9" eb="11">
      <t>セイキュウ</t>
    </rPh>
    <rPh sb="11" eb="12">
      <t>ブン</t>
    </rPh>
    <phoneticPr fontId="2"/>
  </si>
  <si>
    <t>平成28年度
後期請求分</t>
    <rPh sb="0" eb="2">
      <t>ヘイセイ</t>
    </rPh>
    <rPh sb="4" eb="6">
      <t>ネンド</t>
    </rPh>
    <rPh sb="7" eb="9">
      <t>コウキ</t>
    </rPh>
    <rPh sb="9" eb="11">
      <t>セイキュウ</t>
    </rPh>
    <rPh sb="11" eb="12">
      <t>ブン</t>
    </rPh>
    <phoneticPr fontId="2"/>
  </si>
  <si>
    <t>平成29年度
前期請求分</t>
    <rPh sb="0" eb="2">
      <t>ヘイセイ</t>
    </rPh>
    <rPh sb="4" eb="6">
      <t>ネンド</t>
    </rPh>
    <rPh sb="7" eb="9">
      <t>ゼンキ</t>
    </rPh>
    <rPh sb="9" eb="11">
      <t>セイキュウ</t>
    </rPh>
    <rPh sb="11" eb="12">
      <t>ブン</t>
    </rPh>
    <phoneticPr fontId="2"/>
  </si>
  <si>
    <t>平成29年度
後期請求分</t>
    <rPh sb="0" eb="2">
      <t>ヘイセイ</t>
    </rPh>
    <rPh sb="4" eb="6">
      <t>ネンド</t>
    </rPh>
    <rPh sb="7" eb="9">
      <t>コウキ</t>
    </rPh>
    <rPh sb="9" eb="11">
      <t>セイキュウ</t>
    </rPh>
    <rPh sb="11" eb="12">
      <t>ブン</t>
    </rPh>
    <phoneticPr fontId="2"/>
  </si>
  <si>
    <t>平成30年度
前期請求分</t>
    <rPh sb="0" eb="2">
      <t>ヘイセイ</t>
    </rPh>
    <rPh sb="4" eb="6">
      <t>ネンド</t>
    </rPh>
    <rPh sb="7" eb="9">
      <t>ゼンキ</t>
    </rPh>
    <rPh sb="9" eb="11">
      <t>セイキュウ</t>
    </rPh>
    <rPh sb="11" eb="12">
      <t>ブン</t>
    </rPh>
    <phoneticPr fontId="2"/>
  </si>
  <si>
    <t>平成30年度
後期請求分</t>
    <rPh sb="0" eb="2">
      <t>ヘイセイ</t>
    </rPh>
    <rPh sb="4" eb="6">
      <t>ネンド</t>
    </rPh>
    <rPh sb="7" eb="9">
      <t>コウキ</t>
    </rPh>
    <rPh sb="9" eb="11">
      <t>セイキュウ</t>
    </rPh>
    <rPh sb="11" eb="12">
      <t>ブン</t>
    </rPh>
    <phoneticPr fontId="2"/>
  </si>
  <si>
    <t>平成31年度
前期請求分</t>
    <rPh sb="0" eb="2">
      <t>ヘイセイ</t>
    </rPh>
    <rPh sb="4" eb="6">
      <t>ネンド</t>
    </rPh>
    <rPh sb="7" eb="9">
      <t>ゼンキ</t>
    </rPh>
    <rPh sb="9" eb="11">
      <t>セイキュウ</t>
    </rPh>
    <rPh sb="11" eb="12">
      <t>ブン</t>
    </rPh>
    <phoneticPr fontId="2"/>
  </si>
  <si>
    <t>平成31年度
後期請求分</t>
    <rPh sb="0" eb="2">
      <t>ヘイセイ</t>
    </rPh>
    <rPh sb="4" eb="6">
      <t>ネンド</t>
    </rPh>
    <rPh sb="7" eb="9">
      <t>コウキ</t>
    </rPh>
    <rPh sb="9" eb="11">
      <t>セイキュウ</t>
    </rPh>
    <rPh sb="11" eb="12">
      <t>ブン</t>
    </rPh>
    <phoneticPr fontId="2"/>
  </si>
  <si>
    <t>Ｈ32.5.29
（30日）</t>
    <rPh sb="12" eb="13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</si>
</sst>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0_ "/>
    <numFmt numFmtId="178" formatCode="yyyy/m/d;@"/>
    <numFmt numFmtId="179" formatCode="[$-411]ge\.m\.d;@"/>
  </numFmts>
  <fonts count="3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Times New Roman"/>
      <family val="1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Times New Roman"/>
      <family val="1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HGS創英角ﾎﾟｯﾌﾟ体"/>
      <family val="3"/>
      <charset val="128"/>
    </font>
    <font>
      <sz val="12"/>
      <color rgb="FF000000"/>
      <name val="HGS創英角ﾎﾟｯﾌﾟ体"/>
      <family val="3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Times New Roman"/>
      <family val="1"/>
    </font>
    <font>
      <sz val="6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8"/>
      <color theme="1"/>
      <name val="Times New Roman"/>
      <family val="1"/>
    </font>
    <font>
      <sz val="8"/>
      <color rgb="FFFF0000"/>
      <name val="ＭＳ Ｐ明朝"/>
      <family val="1"/>
      <charset val="128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69">
    <xf numFmtId="0" fontId="0" fillId="0" borderId="0" xfId="0">
      <alignment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5" fillId="0" borderId="0" xfId="0" applyFont="1" applyBorder="1">
      <alignment vertical="center"/>
    </xf>
    <xf numFmtId="0" fontId="5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10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0" fillId="0" borderId="5" xfId="0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49" fontId="14" fillId="0" borderId="0" xfId="0" applyNumberFormat="1" applyFont="1">
      <alignment vertical="center"/>
    </xf>
    <xf numFmtId="49" fontId="0" fillId="0" borderId="9" xfId="0" applyNumberFormat="1" applyBorder="1">
      <alignment vertical="center"/>
    </xf>
    <xf numFmtId="49" fontId="0" fillId="0" borderId="0" xfId="0" applyNumberFormat="1" applyBorder="1">
      <alignment vertical="center"/>
    </xf>
    <xf numFmtId="49" fontId="4" fillId="0" borderId="2" xfId="0" applyNumberFormat="1" applyFont="1" applyBorder="1" applyAlignment="1">
      <alignment vertical="center" wrapText="1"/>
    </xf>
    <xf numFmtId="49" fontId="0" fillId="0" borderId="0" xfId="0" applyNumberFormat="1">
      <alignment vertical="center"/>
    </xf>
    <xf numFmtId="49" fontId="17" fillId="0" borderId="2" xfId="2" applyNumberFormat="1" applyFont="1" applyBorder="1" applyAlignment="1">
      <alignment vertical="center" shrinkToFit="1"/>
    </xf>
    <xf numFmtId="176" fontId="17" fillId="0" borderId="2" xfId="2" applyNumberFormat="1" applyFont="1" applyBorder="1" applyAlignment="1">
      <alignment vertical="center" shrinkToFit="1"/>
    </xf>
    <xf numFmtId="176" fontId="4" fillId="0" borderId="2" xfId="0" applyNumberFormat="1" applyFont="1" applyBorder="1" applyAlignment="1">
      <alignment vertical="center" wrapText="1"/>
    </xf>
    <xf numFmtId="177" fontId="17" fillId="0" borderId="2" xfId="2" applyNumberFormat="1" applyFont="1" applyBorder="1" applyAlignment="1">
      <alignment vertical="center" shrinkToFit="1"/>
    </xf>
    <xf numFmtId="0" fontId="11" fillId="0" borderId="11" xfId="0" applyFont="1" applyBorder="1" applyAlignment="1">
      <alignment vertical="center" wrapText="1"/>
    </xf>
    <xf numFmtId="0" fontId="0" fillId="0" borderId="12" xfId="0" applyBorder="1">
      <alignment vertical="center"/>
    </xf>
    <xf numFmtId="49" fontId="0" fillId="0" borderId="5" xfId="0" applyNumberFormat="1" applyBorder="1">
      <alignment vertical="center"/>
    </xf>
    <xf numFmtId="0" fontId="0" fillId="0" borderId="13" xfId="0" applyBorder="1">
      <alignment vertical="center"/>
    </xf>
    <xf numFmtId="49" fontId="17" fillId="0" borderId="8" xfId="2" applyNumberFormat="1" applyFont="1" applyBorder="1" applyAlignment="1">
      <alignment vertical="center" shrinkToFit="1"/>
    </xf>
    <xf numFmtId="176" fontId="17" fillId="0" borderId="8" xfId="2" applyNumberFormat="1" applyFont="1" applyBorder="1" applyAlignment="1">
      <alignment vertical="center" shrinkToFit="1"/>
    </xf>
    <xf numFmtId="49" fontId="17" fillId="0" borderId="14" xfId="2" applyNumberFormat="1" applyFont="1" applyBorder="1" applyAlignment="1">
      <alignment vertical="center" shrinkToFit="1"/>
    </xf>
    <xf numFmtId="176" fontId="17" fillId="0" borderId="14" xfId="2" applyNumberFormat="1" applyFont="1" applyBorder="1" applyAlignment="1">
      <alignment vertical="center" shrinkToFit="1"/>
    </xf>
    <xf numFmtId="0" fontId="17" fillId="0" borderId="8" xfId="0" applyFont="1" applyBorder="1" applyAlignment="1">
      <alignment horizontal="center" vertical="center" wrapText="1"/>
    </xf>
    <xf numFmtId="49" fontId="17" fillId="0" borderId="8" xfId="2" applyNumberFormat="1" applyFont="1" applyBorder="1" applyAlignment="1">
      <alignment horizontal="center" vertical="center" shrinkToFit="1"/>
    </xf>
    <xf numFmtId="49" fontId="17" fillId="0" borderId="2" xfId="2" applyNumberFormat="1" applyFont="1" applyBorder="1" applyAlignment="1">
      <alignment horizontal="center" vertical="center" shrinkToFit="1"/>
    </xf>
    <xf numFmtId="49" fontId="18" fillId="0" borderId="0" xfId="0" applyNumberFormat="1" applyFont="1">
      <alignment vertical="center"/>
    </xf>
    <xf numFmtId="49" fontId="13" fillId="0" borderId="0" xfId="0" applyNumberFormat="1" applyFont="1">
      <alignment vertical="center"/>
    </xf>
    <xf numFmtId="0" fontId="13" fillId="0" borderId="5" xfId="0" applyFont="1" applyBorder="1">
      <alignment vertical="center"/>
    </xf>
    <xf numFmtId="49" fontId="13" fillId="0" borderId="5" xfId="0" applyNumberFormat="1" applyFont="1" applyBorder="1">
      <alignment vertical="center"/>
    </xf>
    <xf numFmtId="0" fontId="17" fillId="2" borderId="2" xfId="0" applyFont="1" applyFill="1" applyBorder="1" applyAlignment="1">
      <alignment vertical="center" shrinkToFit="1"/>
    </xf>
    <xf numFmtId="57" fontId="17" fillId="2" borderId="2" xfId="0" applyNumberFormat="1" applyFont="1" applyFill="1" applyBorder="1" applyAlignment="1">
      <alignment vertical="center" shrinkToFit="1"/>
    </xf>
    <xf numFmtId="38" fontId="17" fillId="2" borderId="2" xfId="2" applyFont="1" applyFill="1" applyBorder="1" applyAlignment="1">
      <alignment vertical="center" shrinkToFit="1"/>
    </xf>
    <xf numFmtId="49" fontId="17" fillId="2" borderId="2" xfId="0" applyNumberFormat="1" applyFont="1" applyFill="1" applyBorder="1" applyAlignment="1">
      <alignment horizontal="center" vertical="center" shrinkToFit="1"/>
    </xf>
    <xf numFmtId="0" fontId="17" fillId="2" borderId="2" xfId="0" applyFont="1" applyFill="1" applyBorder="1" applyAlignment="1">
      <alignment vertical="center" wrapText="1"/>
    </xf>
    <xf numFmtId="38" fontId="17" fillId="2" borderId="2" xfId="2" applyFont="1" applyFill="1" applyBorder="1" applyAlignment="1">
      <alignment vertic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vertical="center" wrapText="1"/>
    </xf>
    <xf numFmtId="38" fontId="17" fillId="2" borderId="8" xfId="2" applyFont="1" applyFill="1" applyBorder="1" applyAlignment="1">
      <alignment vertical="center" wrapText="1"/>
    </xf>
    <xf numFmtId="38" fontId="17" fillId="2" borderId="8" xfId="2" applyFont="1" applyFill="1" applyBorder="1" applyAlignment="1">
      <alignment vertical="center" shrinkToFit="1"/>
    </xf>
    <xf numFmtId="49" fontId="17" fillId="2" borderId="8" xfId="0" applyNumberFormat="1" applyFont="1" applyFill="1" applyBorder="1" applyAlignment="1">
      <alignment vertical="center" wrapText="1"/>
    </xf>
    <xf numFmtId="49" fontId="17" fillId="0" borderId="1" xfId="2" applyNumberFormat="1" applyFont="1" applyBorder="1" applyAlignment="1">
      <alignment vertical="center" shrinkToFit="1"/>
    </xf>
    <xf numFmtId="176" fontId="17" fillId="0" borderId="1" xfId="2" applyNumberFormat="1" applyFont="1" applyBorder="1" applyAlignment="1">
      <alignment vertical="center" shrinkToFit="1"/>
    </xf>
    <xf numFmtId="49" fontId="17" fillId="0" borderId="1" xfId="2" applyNumberFormat="1" applyFont="1" applyBorder="1" applyAlignment="1">
      <alignment horizontal="center" vertical="center" shrinkToFit="1"/>
    </xf>
    <xf numFmtId="177" fontId="17" fillId="0" borderId="1" xfId="2" applyNumberFormat="1" applyFont="1" applyBorder="1" applyAlignment="1">
      <alignment vertical="center" shrinkToFit="1"/>
    </xf>
    <xf numFmtId="0" fontId="17" fillId="2" borderId="1" xfId="0" applyFont="1" applyFill="1" applyBorder="1" applyAlignment="1">
      <alignment vertical="center" wrapText="1"/>
    </xf>
    <xf numFmtId="38" fontId="17" fillId="2" borderId="1" xfId="2" applyFont="1" applyFill="1" applyBorder="1" applyAlignment="1">
      <alignment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49" fontId="17" fillId="0" borderId="2" xfId="2" applyNumberFormat="1" applyFont="1" applyBorder="1" applyAlignment="1">
      <alignment horizontal="center" vertical="center" wrapText="1" shrinkToFit="1"/>
    </xf>
    <xf numFmtId="49" fontId="17" fillId="2" borderId="2" xfId="2" applyNumberFormat="1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56" fontId="0" fillId="0" borderId="0" xfId="0" applyNumberFormat="1">
      <alignment vertical="center"/>
    </xf>
    <xf numFmtId="38" fontId="20" fillId="0" borderId="2" xfId="2" applyFont="1" applyBorder="1" applyAlignment="1">
      <alignment vertical="center" wrapText="1"/>
    </xf>
    <xf numFmtId="38" fontId="20" fillId="0" borderId="2" xfId="0" applyNumberFormat="1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0" fillId="0" borderId="6" xfId="0" applyFont="1" applyBorder="1" applyAlignment="1">
      <alignment vertical="center" wrapText="1"/>
    </xf>
    <xf numFmtId="38" fontId="20" fillId="0" borderId="6" xfId="0" applyNumberFormat="1" applyFont="1" applyBorder="1" applyAlignment="1">
      <alignment vertical="center" wrapText="1"/>
    </xf>
    <xf numFmtId="38" fontId="20" fillId="0" borderId="6" xfId="2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38" fontId="20" fillId="0" borderId="15" xfId="0" applyNumberFormat="1" applyFont="1" applyBorder="1" applyAlignment="1">
      <alignment vertical="center" wrapText="1"/>
    </xf>
    <xf numFmtId="38" fontId="20" fillId="0" borderId="15" xfId="2" applyFont="1" applyBorder="1" applyAlignment="1">
      <alignment vertical="center" wrapText="1"/>
    </xf>
    <xf numFmtId="0" fontId="17" fillId="2" borderId="6" xfId="0" applyFont="1" applyFill="1" applyBorder="1" applyAlignment="1">
      <alignment vertical="center" shrinkToFit="1"/>
    </xf>
    <xf numFmtId="0" fontId="20" fillId="2" borderId="2" xfId="0" applyFont="1" applyFill="1" applyBorder="1" applyAlignment="1">
      <alignment horizontal="center" vertical="center" wrapText="1"/>
    </xf>
    <xf numFmtId="3" fontId="20" fillId="2" borderId="2" xfId="0" applyNumberFormat="1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178" fontId="0" fillId="0" borderId="0" xfId="0" applyNumberFormat="1">
      <alignment vertical="center"/>
    </xf>
    <xf numFmtId="178" fontId="20" fillId="0" borderId="2" xfId="0" applyNumberFormat="1" applyFont="1" applyBorder="1" applyAlignment="1">
      <alignment horizontal="center" vertical="center" wrapText="1"/>
    </xf>
    <xf numFmtId="14" fontId="0" fillId="0" borderId="0" xfId="0" applyNumberFormat="1">
      <alignment vertical="center"/>
    </xf>
    <xf numFmtId="14" fontId="0" fillId="2" borderId="0" xfId="0" applyNumberFormat="1" applyFill="1">
      <alignment vertical="center"/>
    </xf>
    <xf numFmtId="178" fontId="0" fillId="2" borderId="0" xfId="0" applyNumberFormat="1" applyFill="1">
      <alignment vertical="center"/>
    </xf>
    <xf numFmtId="0" fontId="20" fillId="0" borderId="7" xfId="0" applyFont="1" applyBorder="1" applyAlignment="1">
      <alignment vertical="center" wrapText="1"/>
    </xf>
    <xf numFmtId="38" fontId="20" fillId="0" borderId="7" xfId="0" applyNumberFormat="1" applyFont="1" applyBorder="1" applyAlignment="1">
      <alignment vertical="center" wrapText="1"/>
    </xf>
    <xf numFmtId="38" fontId="20" fillId="0" borderId="7" xfId="2" applyFont="1" applyBorder="1" applyAlignment="1">
      <alignment vertical="center" wrapText="1"/>
    </xf>
    <xf numFmtId="0" fontId="17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38" fontId="4" fillId="0" borderId="17" xfId="0" applyNumberFormat="1" applyFont="1" applyBorder="1" applyAlignment="1">
      <alignment vertical="center" wrapText="1"/>
    </xf>
    <xf numFmtId="38" fontId="20" fillId="2" borderId="2" xfId="2" applyFont="1" applyFill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56" fontId="5" fillId="2" borderId="0" xfId="0" applyNumberFormat="1" applyFont="1" applyFill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4" fillId="0" borderId="0" xfId="3" applyFont="1" applyAlignment="1">
      <alignment vertical="center" shrinkToFit="1"/>
    </xf>
    <xf numFmtId="0" fontId="24" fillId="0" borderId="0" xfId="3" applyFont="1">
      <alignment vertical="center"/>
    </xf>
    <xf numFmtId="57" fontId="25" fillId="2" borderId="7" xfId="3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shrinkToFit="1"/>
    </xf>
    <xf numFmtId="56" fontId="5" fillId="0" borderId="0" xfId="0" applyNumberFormat="1" applyFont="1" applyFill="1" applyBorder="1" applyAlignment="1">
      <alignment vertical="center" wrapText="1"/>
    </xf>
    <xf numFmtId="3" fontId="20" fillId="0" borderId="2" xfId="0" applyNumberFormat="1" applyFont="1" applyFill="1" applyBorder="1" applyAlignment="1">
      <alignment vertical="center" wrapText="1"/>
    </xf>
    <xf numFmtId="57" fontId="5" fillId="0" borderId="0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vertical="center" wrapText="1"/>
    </xf>
    <xf numFmtId="57" fontId="20" fillId="0" borderId="2" xfId="0" applyNumberFormat="1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38" fontId="20" fillId="3" borderId="2" xfId="2" applyFont="1" applyFill="1" applyBorder="1" applyAlignment="1">
      <alignment vertical="center" wrapText="1"/>
    </xf>
    <xf numFmtId="0" fontId="20" fillId="3" borderId="2" xfId="0" applyFont="1" applyFill="1" applyBorder="1" applyAlignment="1">
      <alignment vertical="center" wrapText="1"/>
    </xf>
    <xf numFmtId="0" fontId="29" fillId="2" borderId="2" xfId="0" applyFont="1" applyFill="1" applyBorder="1" applyAlignment="1">
      <alignment vertical="center" wrapText="1"/>
    </xf>
    <xf numFmtId="179" fontId="24" fillId="0" borderId="0" xfId="3" applyNumberFormat="1" applyFont="1">
      <alignment vertical="center"/>
    </xf>
    <xf numFmtId="179" fontId="0" fillId="0" borderId="0" xfId="0" applyNumberFormat="1">
      <alignment vertical="center"/>
    </xf>
    <xf numFmtId="179" fontId="0" fillId="3" borderId="0" xfId="0" applyNumberFormat="1" applyFill="1">
      <alignment vertical="center"/>
    </xf>
    <xf numFmtId="179" fontId="0" fillId="2" borderId="0" xfId="0" applyNumberFormat="1" applyFill="1">
      <alignment vertical="center"/>
    </xf>
    <xf numFmtId="179" fontId="0" fillId="0" borderId="0" xfId="0" applyNumberFormat="1" applyFill="1">
      <alignment vertical="center"/>
    </xf>
    <xf numFmtId="179" fontId="0" fillId="0" borderId="9" xfId="0" applyNumberFormat="1" applyBorder="1">
      <alignment vertical="center"/>
    </xf>
    <xf numFmtId="179" fontId="5" fillId="0" borderId="0" xfId="0" applyNumberFormat="1" applyFont="1" applyFill="1" applyBorder="1" applyAlignment="1">
      <alignment vertical="center" wrapText="1"/>
    </xf>
    <xf numFmtId="179" fontId="0" fillId="0" borderId="0" xfId="0" applyNumberFormat="1" applyBorder="1">
      <alignment vertical="center"/>
    </xf>
    <xf numFmtId="179" fontId="20" fillId="0" borderId="2" xfId="0" applyNumberFormat="1" applyFont="1" applyBorder="1" applyAlignment="1">
      <alignment vertical="center" wrapText="1"/>
    </xf>
    <xf numFmtId="179" fontId="20" fillId="0" borderId="2" xfId="0" applyNumberFormat="1" applyFont="1" applyBorder="1" applyAlignment="1">
      <alignment horizontal="center" vertical="center" wrapText="1"/>
    </xf>
    <xf numFmtId="179" fontId="20" fillId="0" borderId="15" xfId="0" applyNumberFormat="1" applyFont="1" applyBorder="1" applyAlignment="1">
      <alignment vertical="center" wrapText="1"/>
    </xf>
    <xf numFmtId="179" fontId="20" fillId="0" borderId="7" xfId="0" applyNumberFormat="1" applyFont="1" applyBorder="1" applyAlignment="1">
      <alignment vertical="center" wrapText="1"/>
    </xf>
    <xf numFmtId="179" fontId="4" fillId="0" borderId="18" xfId="0" applyNumberFormat="1" applyFont="1" applyBorder="1" applyAlignment="1">
      <alignment vertical="center" wrapText="1"/>
    </xf>
    <xf numFmtId="179" fontId="0" fillId="0" borderId="5" xfId="0" applyNumberFormat="1" applyBorder="1">
      <alignment vertical="center"/>
    </xf>
    <xf numFmtId="0" fontId="9" fillId="0" borderId="2" xfId="0" applyFont="1" applyBorder="1" applyAlignment="1">
      <alignment horizontal="right" vertical="center" wrapText="1"/>
    </xf>
    <xf numFmtId="49" fontId="10" fillId="0" borderId="2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8" fontId="6" fillId="2" borderId="0" xfId="2" applyFont="1" applyFill="1" applyBorder="1" applyAlignment="1">
      <alignment horizontal="center" vertical="center" wrapText="1"/>
    </xf>
    <xf numFmtId="179" fontId="10" fillId="0" borderId="2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179" fontId="8" fillId="0" borderId="6" xfId="0" applyNumberFormat="1" applyFont="1" applyBorder="1" applyAlignment="1">
      <alignment horizontal="center" vertical="center" wrapText="1"/>
    </xf>
    <xf numFmtId="179" fontId="8" fillId="0" borderId="7" xfId="0" applyNumberFormat="1" applyFont="1" applyBorder="1" applyAlignment="1">
      <alignment horizontal="center" vertical="center" wrapText="1"/>
    </xf>
    <xf numFmtId="179" fontId="8" fillId="0" borderId="8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 wrapText="1"/>
    </xf>
  </cellXfs>
  <cellStyles count="4">
    <cellStyle name="桁区切り" xfId="2" builtinId="6"/>
    <cellStyle name="桁区切り 2" xfId="1" xr:uid="{00000000-0005-0000-0000-000001000000}"/>
    <cellStyle name="標準" xfId="0" builtinId="0"/>
    <cellStyle name="標準_補給試算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66676</xdr:colOff>
      <xdr:row>18</xdr:row>
      <xdr:rowOff>28575</xdr:rowOff>
    </xdr:from>
    <xdr:to>
      <xdr:col>16</xdr:col>
      <xdr:colOff>180976</xdr:colOff>
      <xdr:row>24</xdr:row>
      <xdr:rowOff>161925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572501" y="3800475"/>
          <a:ext cx="114300" cy="16764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95251</xdr:colOff>
      <xdr:row>27</xdr:row>
      <xdr:rowOff>95250</xdr:rowOff>
    </xdr:from>
    <xdr:to>
      <xdr:col>16</xdr:col>
      <xdr:colOff>209551</xdr:colOff>
      <xdr:row>34</xdr:row>
      <xdr:rowOff>104775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601076" y="6143625"/>
          <a:ext cx="114300" cy="16764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66676</xdr:colOff>
      <xdr:row>36</xdr:row>
      <xdr:rowOff>28575</xdr:rowOff>
    </xdr:from>
    <xdr:to>
      <xdr:col>16</xdr:col>
      <xdr:colOff>180976</xdr:colOff>
      <xdr:row>42</xdr:row>
      <xdr:rowOff>161925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572501" y="3800475"/>
          <a:ext cx="114300" cy="16764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95251</xdr:colOff>
      <xdr:row>45</xdr:row>
      <xdr:rowOff>95250</xdr:rowOff>
    </xdr:from>
    <xdr:to>
      <xdr:col>16</xdr:col>
      <xdr:colOff>209551</xdr:colOff>
      <xdr:row>52</xdr:row>
      <xdr:rowOff>104775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601076" y="6143625"/>
          <a:ext cx="114300" cy="16764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66676</xdr:colOff>
      <xdr:row>54</xdr:row>
      <xdr:rowOff>28575</xdr:rowOff>
    </xdr:from>
    <xdr:to>
      <xdr:col>16</xdr:col>
      <xdr:colOff>180976</xdr:colOff>
      <xdr:row>60</xdr:row>
      <xdr:rowOff>161925</xdr:rowOff>
    </xdr:to>
    <xdr:sp macro="" textlink="">
      <xdr:nvSpPr>
        <xdr:cNvPr id="12" name="右中かっこ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8572501" y="3800475"/>
          <a:ext cx="114300" cy="16764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95251</xdr:colOff>
      <xdr:row>63</xdr:row>
      <xdr:rowOff>95250</xdr:rowOff>
    </xdr:from>
    <xdr:to>
      <xdr:col>16</xdr:col>
      <xdr:colOff>209551</xdr:colOff>
      <xdr:row>70</xdr:row>
      <xdr:rowOff>104775</xdr:rowOff>
    </xdr:to>
    <xdr:sp macro="" textlink="">
      <xdr:nvSpPr>
        <xdr:cNvPr id="13" name="右中かっこ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8601076" y="6143625"/>
          <a:ext cx="114300" cy="16764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66676</xdr:colOff>
      <xdr:row>72</xdr:row>
      <xdr:rowOff>28575</xdr:rowOff>
    </xdr:from>
    <xdr:to>
      <xdr:col>16</xdr:col>
      <xdr:colOff>180976</xdr:colOff>
      <xdr:row>78</xdr:row>
      <xdr:rowOff>161925</xdr:rowOff>
    </xdr:to>
    <xdr:sp macro="" textlink="">
      <xdr:nvSpPr>
        <xdr:cNvPr id="14" name="右中かっこ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8572501" y="8220075"/>
          <a:ext cx="114300" cy="15621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95251</xdr:colOff>
      <xdr:row>81</xdr:row>
      <xdr:rowOff>95250</xdr:rowOff>
    </xdr:from>
    <xdr:to>
      <xdr:col>16</xdr:col>
      <xdr:colOff>209551</xdr:colOff>
      <xdr:row>88</xdr:row>
      <xdr:rowOff>104775</xdr:rowOff>
    </xdr:to>
    <xdr:sp macro="" textlink="">
      <xdr:nvSpPr>
        <xdr:cNvPr id="15" name="右中かっこ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8601076" y="10429875"/>
          <a:ext cx="114300" cy="16764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66676</xdr:colOff>
      <xdr:row>90</xdr:row>
      <xdr:rowOff>28575</xdr:rowOff>
    </xdr:from>
    <xdr:to>
      <xdr:col>16</xdr:col>
      <xdr:colOff>180976</xdr:colOff>
      <xdr:row>96</xdr:row>
      <xdr:rowOff>161925</xdr:rowOff>
    </xdr:to>
    <xdr:sp macro="" textlink="">
      <xdr:nvSpPr>
        <xdr:cNvPr id="16" name="右中かっこ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8572501" y="16792575"/>
          <a:ext cx="114300" cy="15621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95251</xdr:colOff>
      <xdr:row>99</xdr:row>
      <xdr:rowOff>95250</xdr:rowOff>
    </xdr:from>
    <xdr:to>
      <xdr:col>16</xdr:col>
      <xdr:colOff>209551</xdr:colOff>
      <xdr:row>106</xdr:row>
      <xdr:rowOff>104775</xdr:rowOff>
    </xdr:to>
    <xdr:sp macro="" textlink="">
      <xdr:nvSpPr>
        <xdr:cNvPr id="17" name="右中かっこ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8601076" y="19002375"/>
          <a:ext cx="114300" cy="16764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66676</xdr:colOff>
      <xdr:row>108</xdr:row>
      <xdr:rowOff>28575</xdr:rowOff>
    </xdr:from>
    <xdr:to>
      <xdr:col>16</xdr:col>
      <xdr:colOff>180976</xdr:colOff>
      <xdr:row>114</xdr:row>
      <xdr:rowOff>161925</xdr:rowOff>
    </xdr:to>
    <xdr:sp macro="" textlink="">
      <xdr:nvSpPr>
        <xdr:cNvPr id="18" name="右中かっこ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8572501" y="21078825"/>
          <a:ext cx="114300" cy="15621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zoomScaleNormal="100" workbookViewId="0">
      <selection activeCell="I38" sqref="I38"/>
    </sheetView>
  </sheetViews>
  <sheetFormatPr defaultRowHeight="13"/>
  <cols>
    <col min="1" max="1" width="3.6328125" customWidth="1"/>
    <col min="2" max="2" width="2.08984375" customWidth="1"/>
    <col min="3" max="3" width="9.26953125" customWidth="1"/>
    <col min="4" max="4" width="6.7265625" customWidth="1"/>
    <col min="5" max="5" width="9.26953125" customWidth="1"/>
    <col min="6" max="6" width="6.26953125" customWidth="1"/>
    <col min="7" max="7" width="9.26953125" customWidth="1"/>
    <col min="8" max="8" width="8.7265625" customWidth="1"/>
    <col min="9" max="9" width="9.26953125" customWidth="1"/>
    <col min="10" max="10" width="7.90625" customWidth="1"/>
    <col min="11" max="11" width="9.26953125" customWidth="1"/>
    <col min="12" max="12" width="6" customWidth="1"/>
    <col min="13" max="14" width="9.26953125" customWidth="1"/>
    <col min="15" max="15" width="8.6328125" customWidth="1"/>
    <col min="16" max="16" width="10.26953125" style="24" customWidth="1"/>
    <col min="17" max="17" width="1.90625" customWidth="1"/>
    <col min="18" max="18" width="2.08984375" customWidth="1"/>
  </cols>
  <sheetData>
    <row r="1" spans="1:17" ht="19">
      <c r="O1" s="146" t="s">
        <v>45</v>
      </c>
      <c r="P1" s="146"/>
    </row>
    <row r="2" spans="1:17" s="19" customFormat="1" ht="16.5">
      <c r="A2" s="19" t="s">
        <v>24</v>
      </c>
      <c r="P2" s="20"/>
    </row>
    <row r="3" spans="1:17" s="18" customFormat="1" ht="14">
      <c r="B3" s="18" t="s">
        <v>40</v>
      </c>
      <c r="P3" s="40"/>
    </row>
    <row r="4" spans="1:17" s="18" customFormat="1" ht="14">
      <c r="B4" s="18" t="s">
        <v>41</v>
      </c>
      <c r="P4" s="41"/>
    </row>
    <row r="5" spans="1:17" s="18" customFormat="1" ht="4.5" customHeigh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  <c r="Q5" s="42"/>
    </row>
    <row r="6" spans="1:17" ht="6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1"/>
      <c r="Q6" s="7"/>
    </row>
    <row r="7" spans="1:17" ht="14">
      <c r="B7" s="8"/>
      <c r="C7" s="11" t="s">
        <v>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22"/>
      <c r="Q7" s="10"/>
    </row>
    <row r="8" spans="1:17" ht="14">
      <c r="B8" s="8"/>
      <c r="C8" s="150" t="s">
        <v>42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2"/>
    </row>
    <row r="9" spans="1:17" ht="14">
      <c r="B9" s="8"/>
      <c r="C9" s="150" t="s">
        <v>46</v>
      </c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2"/>
    </row>
    <row r="10" spans="1:17" ht="21" customHeight="1">
      <c r="B10" s="8"/>
      <c r="C10" s="151" t="s">
        <v>1</v>
      </c>
      <c r="D10" s="143" t="s">
        <v>25</v>
      </c>
      <c r="E10" s="143" t="s">
        <v>12</v>
      </c>
      <c r="F10" s="143" t="s">
        <v>13</v>
      </c>
      <c r="G10" s="143" t="s">
        <v>14</v>
      </c>
      <c r="H10" s="143" t="s">
        <v>15</v>
      </c>
      <c r="I10" s="143" t="s">
        <v>16</v>
      </c>
      <c r="J10" s="143" t="s">
        <v>17</v>
      </c>
      <c r="K10" s="143" t="s">
        <v>18</v>
      </c>
      <c r="L10" s="143" t="s">
        <v>19</v>
      </c>
      <c r="M10" s="143" t="s">
        <v>20</v>
      </c>
      <c r="N10" s="143" t="s">
        <v>21</v>
      </c>
      <c r="O10" s="143" t="s">
        <v>22</v>
      </c>
      <c r="P10" s="147" t="s">
        <v>3</v>
      </c>
      <c r="Q10" s="13"/>
    </row>
    <row r="11" spans="1:17">
      <c r="B11" s="8"/>
      <c r="C11" s="152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8"/>
      <c r="Q11" s="13"/>
    </row>
    <row r="12" spans="1:17">
      <c r="B12" s="8"/>
      <c r="C12" s="152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8"/>
      <c r="Q12" s="13"/>
    </row>
    <row r="13" spans="1:17">
      <c r="B13" s="8"/>
      <c r="C13" s="152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9"/>
      <c r="Q13" s="14"/>
    </row>
    <row r="14" spans="1:17">
      <c r="B14" s="8"/>
      <c r="C14" s="142"/>
      <c r="D14" s="139" t="s">
        <v>2</v>
      </c>
      <c r="E14" s="139" t="s">
        <v>4</v>
      </c>
      <c r="F14" s="139" t="s">
        <v>5</v>
      </c>
      <c r="G14" s="139" t="s">
        <v>6</v>
      </c>
      <c r="H14" s="139" t="s">
        <v>4</v>
      </c>
      <c r="I14" s="139" t="s">
        <v>4</v>
      </c>
      <c r="J14" s="139" t="s">
        <v>4</v>
      </c>
      <c r="K14" s="139" t="s">
        <v>4</v>
      </c>
      <c r="L14" s="139" t="s">
        <v>7</v>
      </c>
      <c r="M14" s="139" t="s">
        <v>4</v>
      </c>
      <c r="N14" s="139" t="s">
        <v>8</v>
      </c>
      <c r="O14" s="139" t="s">
        <v>8</v>
      </c>
      <c r="P14" s="140"/>
      <c r="Q14" s="15"/>
    </row>
    <row r="15" spans="1:17">
      <c r="B15" s="8"/>
      <c r="C15" s="142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40"/>
      <c r="Q15" s="15"/>
    </row>
    <row r="16" spans="1:17" ht="28">
      <c r="B16" s="8"/>
      <c r="C16" s="25" t="s">
        <v>26</v>
      </c>
      <c r="D16" s="25" t="s">
        <v>27</v>
      </c>
      <c r="E16" s="26">
        <v>10000</v>
      </c>
      <c r="F16" s="26">
        <v>0</v>
      </c>
      <c r="G16" s="63" t="s">
        <v>44</v>
      </c>
      <c r="H16" s="26"/>
      <c r="I16" s="26">
        <v>5835</v>
      </c>
      <c r="J16" s="26"/>
      <c r="K16" s="26">
        <v>5835</v>
      </c>
      <c r="L16" s="28">
        <v>29</v>
      </c>
      <c r="M16" s="26">
        <v>169215</v>
      </c>
      <c r="N16" s="26"/>
      <c r="O16" s="26"/>
      <c r="P16" s="39" t="s">
        <v>31</v>
      </c>
      <c r="Q16" s="16"/>
    </row>
    <row r="17" spans="2:17" ht="15.5">
      <c r="B17" s="8"/>
      <c r="C17" s="25"/>
      <c r="D17" s="25"/>
      <c r="E17" s="26"/>
      <c r="F17" s="26"/>
      <c r="G17" s="39"/>
      <c r="H17" s="26">
        <v>119</v>
      </c>
      <c r="I17" s="26">
        <v>5716</v>
      </c>
      <c r="J17" s="26"/>
      <c r="K17" s="26">
        <v>5716</v>
      </c>
      <c r="L17" s="28">
        <v>29</v>
      </c>
      <c r="M17" s="26">
        <v>165764</v>
      </c>
      <c r="N17" s="26"/>
      <c r="O17" s="26"/>
      <c r="P17" s="39" t="s">
        <v>32</v>
      </c>
      <c r="Q17" s="16"/>
    </row>
    <row r="18" spans="2:17" ht="15.5">
      <c r="B18" s="8"/>
      <c r="C18" s="25"/>
      <c r="D18" s="25"/>
      <c r="E18" s="26"/>
      <c r="F18" s="26"/>
      <c r="G18" s="39"/>
      <c r="H18" s="26">
        <v>119</v>
      </c>
      <c r="I18" s="26">
        <v>5597</v>
      </c>
      <c r="J18" s="26"/>
      <c r="K18" s="26">
        <v>5597</v>
      </c>
      <c r="L18" s="28">
        <v>30</v>
      </c>
      <c r="M18" s="26">
        <v>167910</v>
      </c>
      <c r="N18" s="26"/>
      <c r="O18" s="26"/>
      <c r="P18" s="39" t="s">
        <v>33</v>
      </c>
      <c r="Q18" s="16"/>
    </row>
    <row r="19" spans="2:17" ht="15.5">
      <c r="B19" s="8"/>
      <c r="C19" s="25"/>
      <c r="D19" s="25"/>
      <c r="E19" s="26"/>
      <c r="F19" s="26"/>
      <c r="G19" s="39"/>
      <c r="H19" s="26">
        <v>119</v>
      </c>
      <c r="I19" s="26">
        <v>5478</v>
      </c>
      <c r="J19" s="26"/>
      <c r="K19" s="26">
        <v>5478</v>
      </c>
      <c r="L19" s="28">
        <v>31</v>
      </c>
      <c r="M19" s="26">
        <v>169818</v>
      </c>
      <c r="N19" s="26"/>
      <c r="O19" s="26"/>
      <c r="P19" s="39" t="s">
        <v>34</v>
      </c>
      <c r="Q19" s="16"/>
    </row>
    <row r="20" spans="2:17" ht="15.5">
      <c r="B20" s="8"/>
      <c r="C20" s="25"/>
      <c r="D20" s="25"/>
      <c r="E20" s="26"/>
      <c r="F20" s="26"/>
      <c r="G20" s="39"/>
      <c r="H20" s="26">
        <v>119</v>
      </c>
      <c r="I20" s="26">
        <v>5359</v>
      </c>
      <c r="J20" s="26"/>
      <c r="K20" s="26">
        <v>5359</v>
      </c>
      <c r="L20" s="28">
        <v>30</v>
      </c>
      <c r="M20" s="26">
        <v>160770</v>
      </c>
      <c r="N20" s="26"/>
      <c r="O20" s="26"/>
      <c r="P20" s="39" t="s">
        <v>35</v>
      </c>
      <c r="Q20" s="16"/>
    </row>
    <row r="21" spans="2:17" ht="15.5">
      <c r="B21" s="8"/>
      <c r="C21" s="25"/>
      <c r="D21" s="25"/>
      <c r="E21" s="26"/>
      <c r="F21" s="26"/>
      <c r="G21" s="39"/>
      <c r="H21" s="26">
        <v>119</v>
      </c>
      <c r="I21" s="26">
        <v>5240</v>
      </c>
      <c r="J21" s="26"/>
      <c r="K21" s="26">
        <v>5240</v>
      </c>
      <c r="L21" s="28">
        <v>31</v>
      </c>
      <c r="M21" s="26">
        <v>162440</v>
      </c>
      <c r="N21" s="26"/>
      <c r="O21" s="26"/>
      <c r="P21" s="39" t="s">
        <v>36</v>
      </c>
      <c r="Q21" s="16"/>
    </row>
    <row r="22" spans="2:17" ht="16" thickBot="1">
      <c r="B22" s="8"/>
      <c r="C22" s="56"/>
      <c r="D22" s="56"/>
      <c r="E22" s="57"/>
      <c r="F22" s="57"/>
      <c r="G22" s="58"/>
      <c r="H22" s="57">
        <v>119</v>
      </c>
      <c r="I22" s="57">
        <v>5121</v>
      </c>
      <c r="J22" s="57"/>
      <c r="K22" s="57">
        <v>5121</v>
      </c>
      <c r="L22" s="59">
        <v>1</v>
      </c>
      <c r="M22" s="57">
        <v>5121</v>
      </c>
      <c r="N22" s="57"/>
      <c r="O22" s="57"/>
      <c r="P22" s="58" t="s">
        <v>39</v>
      </c>
      <c r="Q22" s="16"/>
    </row>
    <row r="23" spans="2:17" ht="15.5">
      <c r="B23" s="8"/>
      <c r="C23" s="37" t="s">
        <v>29</v>
      </c>
      <c r="D23" s="33"/>
      <c r="E23" s="34"/>
      <c r="F23" s="34"/>
      <c r="G23" s="38"/>
      <c r="H23" s="34"/>
      <c r="I23" s="34"/>
      <c r="J23" s="34"/>
      <c r="K23" s="34"/>
      <c r="L23" s="33"/>
      <c r="M23" s="34">
        <f>M16+M17+M18+M19+M20+M21+M22</f>
        <v>1001038</v>
      </c>
      <c r="N23" s="34">
        <v>2742569</v>
      </c>
      <c r="O23" s="34">
        <v>27425</v>
      </c>
      <c r="P23" s="38"/>
      <c r="Q23" s="16"/>
    </row>
    <row r="24" spans="2:17" ht="15.5">
      <c r="B24" s="8"/>
      <c r="C24" s="25"/>
      <c r="D24" s="25"/>
      <c r="E24" s="26"/>
      <c r="F24" s="26"/>
      <c r="G24" s="39"/>
      <c r="H24" s="26"/>
      <c r="I24" s="26"/>
      <c r="J24" s="26"/>
      <c r="K24" s="26"/>
      <c r="L24" s="25"/>
      <c r="M24" s="26"/>
      <c r="N24" s="26"/>
      <c r="O24" s="26"/>
      <c r="P24" s="39"/>
      <c r="Q24" s="16"/>
    </row>
    <row r="25" spans="2:17" ht="28">
      <c r="B25" s="8"/>
      <c r="C25" s="44" t="s">
        <v>23</v>
      </c>
      <c r="D25" s="45">
        <v>42104</v>
      </c>
      <c r="E25" s="46">
        <v>12000</v>
      </c>
      <c r="F25" s="44">
        <v>0</v>
      </c>
      <c r="G25" s="64" t="s">
        <v>43</v>
      </c>
      <c r="H25" s="46">
        <v>100</v>
      </c>
      <c r="I25" s="46">
        <v>12000</v>
      </c>
      <c r="J25" s="46"/>
      <c r="K25" s="46">
        <v>12000</v>
      </c>
      <c r="L25" s="46">
        <v>30</v>
      </c>
      <c r="M25" s="46">
        <v>360000</v>
      </c>
      <c r="N25" s="46"/>
      <c r="O25" s="46"/>
      <c r="P25" s="47" t="s">
        <v>37</v>
      </c>
      <c r="Q25" s="16"/>
    </row>
    <row r="26" spans="2:17" ht="15.5">
      <c r="B26" s="8"/>
      <c r="C26" s="48"/>
      <c r="D26" s="48"/>
      <c r="E26" s="48"/>
      <c r="F26" s="48"/>
      <c r="G26" s="48"/>
      <c r="H26" s="49">
        <v>100</v>
      </c>
      <c r="I26" s="49">
        <v>11900</v>
      </c>
      <c r="J26" s="49"/>
      <c r="K26" s="49">
        <v>11900</v>
      </c>
      <c r="L26" s="49">
        <v>31</v>
      </c>
      <c r="M26" s="49">
        <v>368900</v>
      </c>
      <c r="N26" s="49"/>
      <c r="O26" s="49"/>
      <c r="P26" s="50" t="s">
        <v>38</v>
      </c>
      <c r="Q26" s="16"/>
    </row>
    <row r="27" spans="2:17" ht="16" thickBot="1">
      <c r="B27" s="8"/>
      <c r="C27" s="60"/>
      <c r="D27" s="60"/>
      <c r="E27" s="60"/>
      <c r="F27" s="60"/>
      <c r="G27" s="60"/>
      <c r="H27" s="61">
        <v>100</v>
      </c>
      <c r="I27" s="61">
        <v>11800</v>
      </c>
      <c r="J27" s="61"/>
      <c r="K27" s="61">
        <v>11800</v>
      </c>
      <c r="L27" s="61">
        <v>21</v>
      </c>
      <c r="M27" s="61">
        <v>249900</v>
      </c>
      <c r="N27" s="61"/>
      <c r="O27" s="61"/>
      <c r="P27" s="62" t="s">
        <v>28</v>
      </c>
      <c r="Q27" s="16"/>
    </row>
    <row r="28" spans="2:17" ht="15.5">
      <c r="B28" s="8"/>
      <c r="C28" s="51" t="s">
        <v>29</v>
      </c>
      <c r="D28" s="52"/>
      <c r="E28" s="52"/>
      <c r="F28" s="52"/>
      <c r="G28" s="52"/>
      <c r="H28" s="53"/>
      <c r="I28" s="53"/>
      <c r="J28" s="53"/>
      <c r="K28" s="53"/>
      <c r="L28" s="53"/>
      <c r="M28" s="53">
        <f>M25+M26+M27</f>
        <v>978800</v>
      </c>
      <c r="N28" s="54">
        <v>2681643</v>
      </c>
      <c r="O28" s="53">
        <v>26816</v>
      </c>
      <c r="P28" s="55"/>
      <c r="Q28" s="16"/>
    </row>
    <row r="29" spans="2:17" ht="16" thickBot="1">
      <c r="B29" s="8"/>
      <c r="C29" s="35"/>
      <c r="D29" s="35"/>
      <c r="E29" s="36"/>
      <c r="F29" s="36"/>
      <c r="G29" s="35"/>
      <c r="H29" s="36"/>
      <c r="I29" s="36"/>
      <c r="J29" s="36"/>
      <c r="K29" s="36"/>
      <c r="L29" s="35"/>
      <c r="M29" s="36"/>
      <c r="N29" s="36"/>
      <c r="O29" s="36"/>
      <c r="P29" s="35"/>
      <c r="Q29" s="16"/>
    </row>
    <row r="30" spans="2:17" ht="16" thickTop="1">
      <c r="B30" s="8"/>
      <c r="C30" s="38" t="s">
        <v>30</v>
      </c>
      <c r="D30" s="33"/>
      <c r="E30" s="34"/>
      <c r="F30" s="34"/>
      <c r="G30" s="33"/>
      <c r="H30" s="34"/>
      <c r="I30" s="34"/>
      <c r="J30" s="34"/>
      <c r="K30" s="34"/>
      <c r="L30" s="33"/>
      <c r="M30" s="34"/>
      <c r="N30" s="34"/>
      <c r="O30" s="34">
        <f>O23+O28</f>
        <v>54241</v>
      </c>
      <c r="P30" s="33"/>
      <c r="Q30" s="16"/>
    </row>
    <row r="31" spans="2:17" ht="15.5">
      <c r="B31" s="8"/>
      <c r="C31" s="4"/>
      <c r="D31" s="4"/>
      <c r="E31" s="4"/>
      <c r="F31" s="27"/>
      <c r="G31" s="4"/>
      <c r="H31" s="27"/>
      <c r="I31" s="27"/>
      <c r="J31" s="27"/>
      <c r="K31" s="27"/>
      <c r="L31" s="4"/>
      <c r="M31" s="27"/>
      <c r="N31" s="27"/>
      <c r="O31" s="27"/>
      <c r="P31" s="23"/>
      <c r="Q31" s="29"/>
    </row>
    <row r="32" spans="2:17">
      <c r="B32" s="8"/>
      <c r="C32" s="141" t="s">
        <v>9</v>
      </c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29"/>
    </row>
    <row r="33" spans="2:17">
      <c r="B33" s="8"/>
      <c r="C33" s="141" t="s">
        <v>10</v>
      </c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29"/>
    </row>
    <row r="34" spans="2:17">
      <c r="B34" s="8"/>
      <c r="C34" s="141" t="s">
        <v>11</v>
      </c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0"/>
    </row>
    <row r="35" spans="2:17" ht="6" customHeight="1">
      <c r="B35" s="30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1"/>
      <c r="Q35" s="32"/>
    </row>
    <row r="36" spans="2:17" ht="6" customHeight="1"/>
  </sheetData>
  <mergeCells count="34">
    <mergeCell ref="O1:P1"/>
    <mergeCell ref="O10:O13"/>
    <mergeCell ref="P10:P13"/>
    <mergeCell ref="C8:P8"/>
    <mergeCell ref="C9:P9"/>
    <mergeCell ref="C10:C13"/>
    <mergeCell ref="D10:D13"/>
    <mergeCell ref="E10:E13"/>
    <mergeCell ref="F10:F13"/>
    <mergeCell ref="G10:G13"/>
    <mergeCell ref="H10:H13"/>
    <mergeCell ref="I10:I13"/>
    <mergeCell ref="J10:J13"/>
    <mergeCell ref="H14:H15"/>
    <mergeCell ref="K10:K13"/>
    <mergeCell ref="L10:L13"/>
    <mergeCell ref="M10:M13"/>
    <mergeCell ref="N10:N13"/>
    <mergeCell ref="O14:O15"/>
    <mergeCell ref="P14:P15"/>
    <mergeCell ref="C32:P32"/>
    <mergeCell ref="C33:P33"/>
    <mergeCell ref="C34:P34"/>
    <mergeCell ref="I14:I15"/>
    <mergeCell ref="J14:J15"/>
    <mergeCell ref="K14:K15"/>
    <mergeCell ref="L14:L15"/>
    <mergeCell ref="M14:M15"/>
    <mergeCell ref="N14:N15"/>
    <mergeCell ref="C14:C15"/>
    <mergeCell ref="D14:D15"/>
    <mergeCell ref="E14:E15"/>
    <mergeCell ref="F14:F15"/>
    <mergeCell ref="G14:G15"/>
  </mergeCells>
  <phoneticPr fontId="2"/>
  <pageMargins left="0.70866141732283472" right="0.70866141732283472" top="0.74803149606299213" bottom="0.74803149606299213" header="0.31496062992125984" footer="0.31496062992125984"/>
  <pageSetup paperSize="9" scale="99" orientation="landscape" r:id="rId1"/>
  <rowBreaks count="1" manualBreakCount="1">
    <brk id="3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T123"/>
  <sheetViews>
    <sheetView workbookViewId="0">
      <selection activeCell="R12" sqref="R12"/>
    </sheetView>
  </sheetViews>
  <sheetFormatPr defaultRowHeight="13"/>
  <cols>
    <col min="1" max="1" width="2" customWidth="1"/>
    <col min="2" max="2" width="7.7265625" customWidth="1"/>
    <col min="3" max="4" width="7.6328125" customWidth="1"/>
    <col min="5" max="5" width="5.453125" customWidth="1"/>
    <col min="6" max="6" width="7.6328125" customWidth="1"/>
    <col min="7" max="7" width="6.6328125" customWidth="1"/>
    <col min="8" max="8" width="6" customWidth="1"/>
    <col min="9" max="9" width="7.36328125" customWidth="1"/>
    <col min="10" max="10" width="9.453125" customWidth="1"/>
    <col min="11" max="11" width="4.7265625" customWidth="1"/>
    <col min="12" max="12" width="9.453125" customWidth="1"/>
    <col min="13" max="13" width="8.6328125" customWidth="1"/>
    <col min="14" max="14" width="8.90625" customWidth="1"/>
    <col min="15" max="15" width="9.7265625" style="126" customWidth="1"/>
    <col min="16" max="16" width="2.453125" customWidth="1"/>
    <col min="17" max="17" width="7.7265625" customWidth="1"/>
    <col min="18" max="18" width="11.90625" style="126" customWidth="1"/>
    <col min="19" max="19" width="11.453125" style="126" customWidth="1"/>
  </cols>
  <sheetData>
    <row r="1" spans="1:19" s="111" customFormat="1" ht="16.5">
      <c r="A1" s="110"/>
      <c r="B1" s="111" t="s">
        <v>69</v>
      </c>
      <c r="O1" s="125"/>
      <c r="R1" s="125"/>
      <c r="S1" s="125"/>
    </row>
    <row r="2" spans="1:19" s="111" customFormat="1" ht="16.5">
      <c r="A2" s="110"/>
      <c r="B2" s="111" t="s">
        <v>70</v>
      </c>
      <c r="O2" s="125"/>
      <c r="R2" s="125"/>
      <c r="S2" s="125"/>
    </row>
    <row r="3" spans="1:19" s="111" customFormat="1" ht="16.5">
      <c r="A3" s="110"/>
      <c r="B3" s="111" t="s">
        <v>71</v>
      </c>
      <c r="O3" s="125"/>
      <c r="R3" s="125"/>
      <c r="S3" s="125"/>
    </row>
    <row r="4" spans="1:19" s="111" customFormat="1" ht="16.5">
      <c r="A4" s="110"/>
      <c r="B4" s="111" t="s">
        <v>72</v>
      </c>
      <c r="O4" s="125"/>
      <c r="R4" s="125"/>
      <c r="S4" s="125"/>
    </row>
    <row r="5" spans="1:19" s="111" customFormat="1" ht="16.5">
      <c r="A5" s="110"/>
      <c r="B5" s="111" t="s">
        <v>73</v>
      </c>
      <c r="O5" s="125"/>
      <c r="R5" s="125"/>
      <c r="S5" s="125"/>
    </row>
    <row r="6" spans="1:19" ht="15.75" customHeight="1">
      <c r="A6" s="77"/>
      <c r="B6" s="77"/>
      <c r="C6" s="77"/>
    </row>
    <row r="7" spans="1:19" ht="15.75" customHeight="1">
      <c r="A7" s="77"/>
      <c r="B7" s="77" t="s">
        <v>75</v>
      </c>
      <c r="C7" s="77"/>
    </row>
    <row r="8" spans="1:19" ht="11.25" customHeight="1">
      <c r="A8" s="105"/>
      <c r="B8" s="106"/>
      <c r="C8" s="10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30"/>
      <c r="P8" s="7"/>
    </row>
    <row r="9" spans="1:19" ht="21.75" customHeight="1">
      <c r="A9" s="164" t="s">
        <v>53</v>
      </c>
      <c r="B9" s="165"/>
      <c r="C9" s="165"/>
      <c r="D9" s="165"/>
      <c r="E9" s="165"/>
      <c r="F9" s="165"/>
      <c r="G9" s="165"/>
      <c r="H9" s="165"/>
      <c r="I9" s="165"/>
      <c r="J9" s="165"/>
      <c r="K9" s="113"/>
      <c r="L9" s="113"/>
      <c r="M9" s="113"/>
      <c r="N9" s="113"/>
      <c r="O9" s="131"/>
      <c r="P9" s="12"/>
      <c r="Q9" s="69"/>
    </row>
    <row r="10" spans="1:19" ht="21.75" customHeight="1">
      <c r="A10" s="8"/>
      <c r="B10" s="103" t="s">
        <v>76</v>
      </c>
      <c r="C10" s="154" t="s">
        <v>77</v>
      </c>
      <c r="D10" s="154"/>
      <c r="E10" s="154"/>
      <c r="F10" s="155" t="s">
        <v>78</v>
      </c>
      <c r="G10" s="155"/>
      <c r="H10" s="156">
        <v>6000000</v>
      </c>
      <c r="I10" s="156"/>
      <c r="J10" s="69" t="s">
        <v>74</v>
      </c>
      <c r="K10" s="155"/>
      <c r="L10" s="155"/>
      <c r="M10" s="117"/>
      <c r="N10" s="115"/>
      <c r="O10" s="131"/>
      <c r="P10" s="12"/>
      <c r="Q10" s="69"/>
    </row>
    <row r="11" spans="1:19" ht="15.75" customHeight="1">
      <c r="A11" s="108"/>
      <c r="B11" s="109"/>
      <c r="C11" s="10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32"/>
      <c r="P11" s="10"/>
    </row>
    <row r="12" spans="1:19" ht="21" customHeight="1">
      <c r="A12" s="8"/>
      <c r="B12" s="151" t="s">
        <v>1</v>
      </c>
      <c r="C12" s="143" t="s">
        <v>54</v>
      </c>
      <c r="D12" s="143" t="s">
        <v>47</v>
      </c>
      <c r="E12" s="143" t="s">
        <v>55</v>
      </c>
      <c r="F12" s="143" t="s">
        <v>14</v>
      </c>
      <c r="G12" s="143" t="s">
        <v>56</v>
      </c>
      <c r="H12" s="143" t="s">
        <v>57</v>
      </c>
      <c r="I12" s="143" t="s">
        <v>58</v>
      </c>
      <c r="J12" s="143" t="s">
        <v>59</v>
      </c>
      <c r="K12" s="143" t="s">
        <v>60</v>
      </c>
      <c r="L12" s="143" t="s">
        <v>49</v>
      </c>
      <c r="M12" s="143" t="s">
        <v>61</v>
      </c>
      <c r="N12" s="143" t="s">
        <v>62</v>
      </c>
      <c r="O12" s="159" t="s">
        <v>3</v>
      </c>
      <c r="P12" s="13"/>
      <c r="Q12" s="1"/>
    </row>
    <row r="13" spans="1:19">
      <c r="A13" s="8"/>
      <c r="B13" s="152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60"/>
      <c r="P13" s="13"/>
      <c r="Q13" s="1"/>
    </row>
    <row r="14" spans="1:19">
      <c r="A14" s="8"/>
      <c r="B14" s="152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60"/>
      <c r="P14" s="13"/>
      <c r="Q14" s="1"/>
    </row>
    <row r="15" spans="1:19">
      <c r="A15" s="8"/>
      <c r="B15" s="152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61"/>
      <c r="P15" s="14"/>
      <c r="Q15" s="2"/>
    </row>
    <row r="16" spans="1:19">
      <c r="A16" s="8"/>
      <c r="B16" s="142"/>
      <c r="C16" s="162" t="s">
        <v>2</v>
      </c>
      <c r="D16" s="139" t="s">
        <v>4</v>
      </c>
      <c r="E16" s="139" t="s">
        <v>5</v>
      </c>
      <c r="F16" s="139" t="s">
        <v>6</v>
      </c>
      <c r="G16" s="139" t="s">
        <v>4</v>
      </c>
      <c r="H16" s="139" t="s">
        <v>4</v>
      </c>
      <c r="I16" s="139" t="s">
        <v>4</v>
      </c>
      <c r="J16" s="139" t="s">
        <v>4</v>
      </c>
      <c r="K16" s="139" t="s">
        <v>7</v>
      </c>
      <c r="L16" s="139" t="s">
        <v>4</v>
      </c>
      <c r="M16" s="139" t="s">
        <v>8</v>
      </c>
      <c r="N16" s="139" t="s">
        <v>8</v>
      </c>
      <c r="O16" s="157"/>
      <c r="P16" s="15"/>
      <c r="Q16" s="3"/>
    </row>
    <row r="17" spans="1:20">
      <c r="A17" s="8"/>
      <c r="B17" s="142"/>
      <c r="C17" s="163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57"/>
      <c r="P17" s="15"/>
      <c r="Q17" s="3"/>
    </row>
    <row r="18" spans="1:20" ht="20.25" customHeight="1">
      <c r="A18" s="8"/>
      <c r="B18" s="114" t="str">
        <f>C10</f>
        <v>えひめ会社（株）</v>
      </c>
      <c r="C18" s="112">
        <v>42125</v>
      </c>
      <c r="D18" s="116">
        <f>H10/1000</f>
        <v>6000</v>
      </c>
      <c r="E18" s="88">
        <v>0</v>
      </c>
      <c r="F18" s="120" t="s">
        <v>89</v>
      </c>
      <c r="G18" s="124">
        <v>100</v>
      </c>
      <c r="H18" s="74">
        <f>H10/1000</f>
        <v>6000</v>
      </c>
      <c r="I18" s="71"/>
      <c r="J18" s="71"/>
      <c r="K18" s="71"/>
      <c r="L18" s="71"/>
      <c r="M18" s="71"/>
      <c r="N18" s="71"/>
      <c r="O18" s="133"/>
      <c r="P18" s="16"/>
      <c r="Q18" s="70"/>
      <c r="S18" s="126" t="s">
        <v>65</v>
      </c>
    </row>
    <row r="19" spans="1:20" ht="20.25" customHeight="1">
      <c r="A19" s="8"/>
      <c r="B19" s="71"/>
      <c r="C19" s="71"/>
      <c r="D19" s="71"/>
      <c r="E19" s="71"/>
      <c r="F19" s="71"/>
      <c r="G19" s="71"/>
      <c r="H19" s="102">
        <v>6000</v>
      </c>
      <c r="I19" s="71">
        <v>0</v>
      </c>
      <c r="J19" s="74">
        <f>H19-I19</f>
        <v>6000</v>
      </c>
      <c r="K19" s="71">
        <f>T19</f>
        <v>0</v>
      </c>
      <c r="L19" s="73">
        <f>J19*K19</f>
        <v>0</v>
      </c>
      <c r="M19" s="71"/>
      <c r="N19" s="71"/>
      <c r="O19" s="134"/>
      <c r="P19" s="16"/>
      <c r="Q19" s="89"/>
      <c r="R19" s="127"/>
      <c r="S19" s="128"/>
      <c r="T19">
        <f>S19-R19</f>
        <v>0</v>
      </c>
    </row>
    <row r="20" spans="1:20" ht="20.25" customHeight="1">
      <c r="A20" s="8"/>
      <c r="B20" s="71"/>
      <c r="C20" s="71"/>
      <c r="D20" s="71"/>
      <c r="E20" s="71"/>
      <c r="F20" s="71"/>
      <c r="G20" s="123"/>
      <c r="H20" s="74">
        <f>H19-G20</f>
        <v>6000</v>
      </c>
      <c r="I20" s="71">
        <v>0</v>
      </c>
      <c r="J20" s="74">
        <f t="shared" ref="J20:J25" si="0">H20-I20</f>
        <v>6000</v>
      </c>
      <c r="K20" s="71">
        <f t="shared" ref="K20:K25" si="1">T20</f>
        <v>0</v>
      </c>
      <c r="L20" s="73">
        <f t="shared" ref="L20:L25" si="2">J20*K20</f>
        <v>0</v>
      </c>
      <c r="M20" s="71"/>
      <c r="N20" s="71"/>
      <c r="O20" s="134"/>
      <c r="P20" s="16"/>
      <c r="Q20" s="89"/>
      <c r="R20" s="127"/>
      <c r="S20" s="128"/>
      <c r="T20">
        <f>S20-R20</f>
        <v>0</v>
      </c>
    </row>
    <row r="21" spans="1:20" ht="20.25" customHeight="1">
      <c r="A21" s="8"/>
      <c r="B21" s="71"/>
      <c r="C21" s="71"/>
      <c r="D21" s="71"/>
      <c r="E21" s="71"/>
      <c r="F21" s="71"/>
      <c r="G21" s="123"/>
      <c r="H21" s="74">
        <f t="shared" ref="H21:H25" si="3">H20-G21</f>
        <v>6000</v>
      </c>
      <c r="I21" s="71">
        <v>0</v>
      </c>
      <c r="J21" s="74">
        <f t="shared" si="0"/>
        <v>6000</v>
      </c>
      <c r="K21" s="71">
        <f t="shared" si="1"/>
        <v>0</v>
      </c>
      <c r="L21" s="73">
        <f t="shared" si="2"/>
        <v>0</v>
      </c>
      <c r="M21" s="71"/>
      <c r="N21" s="71"/>
      <c r="O21" s="134"/>
      <c r="P21" s="16"/>
      <c r="Q21" s="153" t="s">
        <v>79</v>
      </c>
      <c r="R21" s="127"/>
      <c r="S21" s="128"/>
      <c r="T21">
        <f t="shared" ref="T21:T25" si="4">S21-R21</f>
        <v>0</v>
      </c>
    </row>
    <row r="22" spans="1:20" ht="20.25" customHeight="1">
      <c r="A22" s="8"/>
      <c r="B22" s="71"/>
      <c r="C22" s="71"/>
      <c r="D22" s="71"/>
      <c r="E22" s="71"/>
      <c r="F22" s="71"/>
      <c r="G22" s="123"/>
      <c r="H22" s="74">
        <f t="shared" si="3"/>
        <v>6000</v>
      </c>
      <c r="I22" s="71">
        <v>0</v>
      </c>
      <c r="J22" s="74">
        <f t="shared" si="0"/>
        <v>6000</v>
      </c>
      <c r="K22" s="71">
        <f t="shared" si="1"/>
        <v>0</v>
      </c>
      <c r="L22" s="73">
        <f t="shared" si="2"/>
        <v>0</v>
      </c>
      <c r="M22" s="71"/>
      <c r="N22" s="71"/>
      <c r="O22" s="134"/>
      <c r="P22" s="16"/>
      <c r="Q22" s="153"/>
      <c r="R22" s="127"/>
      <c r="S22" s="128"/>
      <c r="T22">
        <f t="shared" si="4"/>
        <v>0</v>
      </c>
    </row>
    <row r="23" spans="1:20" ht="20.25" customHeight="1">
      <c r="A23" s="8"/>
      <c r="B23" s="71"/>
      <c r="C23" s="71"/>
      <c r="D23" s="71"/>
      <c r="E23" s="71"/>
      <c r="F23" s="71"/>
      <c r="G23" s="123"/>
      <c r="H23" s="74">
        <f t="shared" si="3"/>
        <v>6000</v>
      </c>
      <c r="I23" s="71">
        <v>0</v>
      </c>
      <c r="J23" s="74">
        <f t="shared" si="0"/>
        <v>6000</v>
      </c>
      <c r="K23" s="71">
        <f t="shared" si="1"/>
        <v>29</v>
      </c>
      <c r="L23" s="73">
        <f t="shared" si="2"/>
        <v>174000</v>
      </c>
      <c r="M23" s="71"/>
      <c r="N23" s="71"/>
      <c r="O23" s="134">
        <f t="shared" ref="O23:O25" si="5">S23-1</f>
        <v>42153</v>
      </c>
      <c r="P23" s="16"/>
      <c r="Q23" s="153"/>
      <c r="R23" s="127">
        <v>42125</v>
      </c>
      <c r="S23" s="128">
        <v>42154</v>
      </c>
      <c r="T23">
        <f t="shared" si="4"/>
        <v>29</v>
      </c>
    </row>
    <row r="24" spans="1:20" ht="20.25" customHeight="1">
      <c r="A24" s="8"/>
      <c r="B24" s="71"/>
      <c r="C24" s="71"/>
      <c r="D24" s="71"/>
      <c r="E24" s="71"/>
      <c r="F24" s="71"/>
      <c r="G24" s="71">
        <f t="shared" ref="G24:G25" si="6">$G$18</f>
        <v>100</v>
      </c>
      <c r="H24" s="74">
        <f t="shared" si="3"/>
        <v>5900</v>
      </c>
      <c r="I24" s="71">
        <v>0</v>
      </c>
      <c r="J24" s="74">
        <f t="shared" si="0"/>
        <v>5900</v>
      </c>
      <c r="K24" s="71">
        <f t="shared" si="1"/>
        <v>31</v>
      </c>
      <c r="L24" s="73">
        <f t="shared" si="2"/>
        <v>182900</v>
      </c>
      <c r="M24" s="71"/>
      <c r="N24" s="71"/>
      <c r="O24" s="134">
        <f t="shared" si="5"/>
        <v>42184</v>
      </c>
      <c r="P24" s="16"/>
      <c r="Q24" s="89"/>
      <c r="R24" s="126">
        <f t="shared" ref="R24:R25" si="7">S23</f>
        <v>42154</v>
      </c>
      <c r="S24" s="128">
        <v>42185</v>
      </c>
      <c r="T24">
        <f t="shared" si="4"/>
        <v>31</v>
      </c>
    </row>
    <row r="25" spans="1:20" ht="20.25" customHeight="1" thickBot="1">
      <c r="A25" s="8"/>
      <c r="B25" s="78"/>
      <c r="C25" s="78"/>
      <c r="D25" s="78"/>
      <c r="E25" s="78"/>
      <c r="F25" s="78"/>
      <c r="G25" s="71">
        <f t="shared" si="6"/>
        <v>100</v>
      </c>
      <c r="H25" s="79">
        <f t="shared" si="3"/>
        <v>5800</v>
      </c>
      <c r="I25" s="78">
        <v>0</v>
      </c>
      <c r="J25" s="79">
        <f t="shared" si="0"/>
        <v>5800</v>
      </c>
      <c r="K25" s="71">
        <f t="shared" si="1"/>
        <v>1</v>
      </c>
      <c r="L25" s="80">
        <f t="shared" si="2"/>
        <v>5800</v>
      </c>
      <c r="M25" s="78"/>
      <c r="N25" s="78"/>
      <c r="O25" s="134">
        <f t="shared" si="5"/>
        <v>42185</v>
      </c>
      <c r="P25" s="16"/>
      <c r="Q25" s="70"/>
      <c r="R25" s="126">
        <f t="shared" si="7"/>
        <v>42185</v>
      </c>
      <c r="S25" s="127">
        <v>42186</v>
      </c>
      <c r="T25">
        <f t="shared" si="4"/>
        <v>1</v>
      </c>
    </row>
    <row r="26" spans="1:20" ht="18.75" customHeight="1" thickTop="1">
      <c r="A26" s="8"/>
      <c r="B26" s="81" t="s">
        <v>29</v>
      </c>
      <c r="C26" s="82"/>
      <c r="D26" s="82"/>
      <c r="E26" s="82"/>
      <c r="F26" s="82"/>
      <c r="G26" s="82"/>
      <c r="H26" s="82"/>
      <c r="I26" s="82"/>
      <c r="J26" s="82"/>
      <c r="K26" s="82"/>
      <c r="L26" s="83">
        <f>SUM(L19:L25)</f>
        <v>362700</v>
      </c>
      <c r="M26" s="84">
        <f>ROUNDDOWN(L26*1000/365,0)</f>
        <v>993698</v>
      </c>
      <c r="N26" s="84">
        <f>ROUNDDOWN(M26*0.01,0)</f>
        <v>9936</v>
      </c>
      <c r="O26" s="135"/>
      <c r="P26" s="16"/>
      <c r="Q26" s="70"/>
      <c r="T26">
        <f>SUM(T19:T25)</f>
        <v>61</v>
      </c>
    </row>
    <row r="27" spans="1:20" ht="18.75" customHeight="1">
      <c r="A27" s="8"/>
      <c r="B27" s="114" t="str">
        <f>B18</f>
        <v>えひめ会社（株）</v>
      </c>
      <c r="C27" s="119">
        <f>C18</f>
        <v>42125</v>
      </c>
      <c r="D27" s="116">
        <f>D18</f>
        <v>6000</v>
      </c>
      <c r="E27" s="118">
        <f>E18</f>
        <v>0</v>
      </c>
      <c r="F27" s="121" t="str">
        <f>F18</f>
        <v>Ｈ32.5.29
（30日）</v>
      </c>
      <c r="G27" s="71"/>
      <c r="H27" s="71"/>
      <c r="I27" s="71"/>
      <c r="J27" s="71"/>
      <c r="K27" s="71"/>
      <c r="L27" s="71"/>
      <c r="M27" s="71"/>
      <c r="N27" s="71"/>
      <c r="O27" s="133"/>
      <c r="P27" s="16"/>
      <c r="Q27" s="70"/>
      <c r="S27" s="126" t="s">
        <v>65</v>
      </c>
    </row>
    <row r="28" spans="1:20" ht="18.75" customHeight="1">
      <c r="A28" s="8"/>
      <c r="B28" s="71"/>
      <c r="C28" s="71"/>
      <c r="D28" s="71"/>
      <c r="E28" s="71"/>
      <c r="F28" s="71"/>
      <c r="G28" s="71"/>
      <c r="H28" s="122">
        <f>H25</f>
        <v>5800</v>
      </c>
      <c r="I28" s="71">
        <v>0</v>
      </c>
      <c r="J28" s="74">
        <f>H28-I28</f>
        <v>5800</v>
      </c>
      <c r="K28" s="71">
        <f>T28</f>
        <v>29</v>
      </c>
      <c r="L28" s="73">
        <f>J28*K28</f>
        <v>168200</v>
      </c>
      <c r="M28" s="71"/>
      <c r="N28" s="71"/>
      <c r="O28" s="134">
        <f>S28-1</f>
        <v>42214</v>
      </c>
      <c r="P28" s="16"/>
      <c r="Q28" s="89"/>
      <c r="R28" s="129">
        <f>S25</f>
        <v>42186</v>
      </c>
      <c r="S28" s="128">
        <v>42215</v>
      </c>
      <c r="T28">
        <f>S28-R28</f>
        <v>29</v>
      </c>
    </row>
    <row r="29" spans="1:20" ht="18.75" customHeight="1">
      <c r="A29" s="8"/>
      <c r="B29" s="71"/>
      <c r="C29" s="71"/>
      <c r="D29" s="71"/>
      <c r="E29" s="71"/>
      <c r="F29" s="71"/>
      <c r="G29" s="71">
        <f t="shared" ref="G29:G34" si="8">$G$18</f>
        <v>100</v>
      </c>
      <c r="H29" s="74">
        <f>H28-G29</f>
        <v>5700</v>
      </c>
      <c r="I29" s="71">
        <v>0</v>
      </c>
      <c r="J29" s="74">
        <f t="shared" ref="J29:J34" si="9">H29-I29</f>
        <v>5700</v>
      </c>
      <c r="K29" s="71">
        <f t="shared" ref="K29:K34" si="10">T29</f>
        <v>31</v>
      </c>
      <c r="L29" s="73">
        <f t="shared" ref="L29:L34" si="11">J29*K29</f>
        <v>176700</v>
      </c>
      <c r="M29" s="71"/>
      <c r="N29" s="71"/>
      <c r="O29" s="134">
        <f t="shared" ref="O29:O34" si="12">S29-1</f>
        <v>42245</v>
      </c>
      <c r="P29" s="16"/>
      <c r="Q29" s="89"/>
      <c r="R29" s="126">
        <f>S28</f>
        <v>42215</v>
      </c>
      <c r="S29" s="128">
        <v>42246</v>
      </c>
      <c r="T29">
        <f>S29-R29</f>
        <v>31</v>
      </c>
    </row>
    <row r="30" spans="1:20" ht="18.75" customHeight="1">
      <c r="A30" s="8"/>
      <c r="B30" s="71"/>
      <c r="C30" s="71"/>
      <c r="D30" s="71"/>
      <c r="E30" s="71"/>
      <c r="F30" s="71"/>
      <c r="G30" s="71">
        <f t="shared" si="8"/>
        <v>100</v>
      </c>
      <c r="H30" s="74">
        <f t="shared" ref="H30:H34" si="13">H29-G30</f>
        <v>5600</v>
      </c>
      <c r="I30" s="71">
        <v>0</v>
      </c>
      <c r="J30" s="74">
        <f t="shared" si="9"/>
        <v>5600</v>
      </c>
      <c r="K30" s="71">
        <f t="shared" si="10"/>
        <v>31</v>
      </c>
      <c r="L30" s="73">
        <f t="shared" si="11"/>
        <v>173600</v>
      </c>
      <c r="M30" s="71"/>
      <c r="N30" s="71"/>
      <c r="O30" s="134">
        <f t="shared" si="12"/>
        <v>42276</v>
      </c>
      <c r="P30" s="16"/>
      <c r="Q30" s="153" t="s">
        <v>80</v>
      </c>
      <c r="R30" s="126">
        <f t="shared" ref="R30:R34" si="14">S29</f>
        <v>42246</v>
      </c>
      <c r="S30" s="128">
        <v>42277</v>
      </c>
      <c r="T30">
        <f t="shared" ref="T30:T34" si="15">S30-R30</f>
        <v>31</v>
      </c>
    </row>
    <row r="31" spans="1:20" ht="18.75" customHeight="1">
      <c r="A31" s="8"/>
      <c r="B31" s="71"/>
      <c r="C31" s="71"/>
      <c r="D31" s="71"/>
      <c r="E31" s="71"/>
      <c r="F31" s="71"/>
      <c r="G31" s="71">
        <f t="shared" si="8"/>
        <v>100</v>
      </c>
      <c r="H31" s="74">
        <f t="shared" si="13"/>
        <v>5500</v>
      </c>
      <c r="I31" s="71">
        <v>0</v>
      </c>
      <c r="J31" s="74">
        <f t="shared" si="9"/>
        <v>5500</v>
      </c>
      <c r="K31" s="71">
        <f t="shared" si="10"/>
        <v>30</v>
      </c>
      <c r="L31" s="73">
        <f t="shared" si="11"/>
        <v>165000</v>
      </c>
      <c r="M31" s="71"/>
      <c r="N31" s="71"/>
      <c r="O31" s="134">
        <f t="shared" si="12"/>
        <v>42306</v>
      </c>
      <c r="P31" s="16"/>
      <c r="Q31" s="153"/>
      <c r="R31" s="126">
        <f t="shared" si="14"/>
        <v>42277</v>
      </c>
      <c r="S31" s="128">
        <v>42307</v>
      </c>
      <c r="T31">
        <f t="shared" si="15"/>
        <v>30</v>
      </c>
    </row>
    <row r="32" spans="1:20" ht="18.75" customHeight="1">
      <c r="A32" s="8"/>
      <c r="B32" s="71"/>
      <c r="C32" s="71"/>
      <c r="D32" s="71"/>
      <c r="E32" s="71"/>
      <c r="F32" s="71"/>
      <c r="G32" s="71">
        <f t="shared" si="8"/>
        <v>100</v>
      </c>
      <c r="H32" s="74">
        <f t="shared" si="13"/>
        <v>5400</v>
      </c>
      <c r="I32" s="71">
        <v>0</v>
      </c>
      <c r="J32" s="74">
        <f t="shared" si="9"/>
        <v>5400</v>
      </c>
      <c r="K32" s="71">
        <f t="shared" si="10"/>
        <v>31</v>
      </c>
      <c r="L32" s="73">
        <f t="shared" si="11"/>
        <v>167400</v>
      </c>
      <c r="M32" s="71"/>
      <c r="N32" s="71"/>
      <c r="O32" s="134">
        <f t="shared" si="12"/>
        <v>42337</v>
      </c>
      <c r="P32" s="16"/>
      <c r="Q32" s="153"/>
      <c r="R32" s="126">
        <f t="shared" si="14"/>
        <v>42307</v>
      </c>
      <c r="S32" s="128">
        <v>42338</v>
      </c>
      <c r="T32">
        <f t="shared" si="15"/>
        <v>31</v>
      </c>
    </row>
    <row r="33" spans="1:20" ht="18.75" customHeight="1">
      <c r="A33" s="8"/>
      <c r="B33" s="71"/>
      <c r="C33" s="71"/>
      <c r="D33" s="71"/>
      <c r="E33" s="71"/>
      <c r="F33" s="71"/>
      <c r="G33" s="71">
        <f t="shared" si="8"/>
        <v>100</v>
      </c>
      <c r="H33" s="74">
        <f t="shared" si="13"/>
        <v>5300</v>
      </c>
      <c r="I33" s="71">
        <v>0</v>
      </c>
      <c r="J33" s="74">
        <f t="shared" si="9"/>
        <v>5300</v>
      </c>
      <c r="K33" s="71">
        <f t="shared" si="10"/>
        <v>30</v>
      </c>
      <c r="L33" s="73">
        <f t="shared" si="11"/>
        <v>159000</v>
      </c>
      <c r="M33" s="71"/>
      <c r="N33" s="71"/>
      <c r="O33" s="134">
        <f t="shared" si="12"/>
        <v>42367</v>
      </c>
      <c r="P33" s="16"/>
      <c r="Q33" s="89"/>
      <c r="R33" s="126">
        <f t="shared" si="14"/>
        <v>42338</v>
      </c>
      <c r="S33" s="128">
        <v>42368</v>
      </c>
      <c r="T33">
        <f t="shared" si="15"/>
        <v>30</v>
      </c>
    </row>
    <row r="34" spans="1:20" ht="18.75" customHeight="1" thickBot="1">
      <c r="A34" s="8"/>
      <c r="B34" s="78"/>
      <c r="C34" s="78"/>
      <c r="D34" s="78"/>
      <c r="E34" s="78"/>
      <c r="F34" s="78"/>
      <c r="G34" s="71">
        <f t="shared" si="8"/>
        <v>100</v>
      </c>
      <c r="H34" s="79">
        <f t="shared" si="13"/>
        <v>5200</v>
      </c>
      <c r="I34" s="78">
        <v>0</v>
      </c>
      <c r="J34" s="79">
        <f t="shared" si="9"/>
        <v>5200</v>
      </c>
      <c r="K34" s="71">
        <f t="shared" si="10"/>
        <v>2</v>
      </c>
      <c r="L34" s="80">
        <f t="shared" si="11"/>
        <v>10400</v>
      </c>
      <c r="M34" s="78"/>
      <c r="N34" s="78"/>
      <c r="O34" s="134">
        <f t="shared" si="12"/>
        <v>42369</v>
      </c>
      <c r="P34" s="16"/>
      <c r="Q34" s="70"/>
      <c r="R34" s="126">
        <f t="shared" si="14"/>
        <v>42368</v>
      </c>
      <c r="S34" s="127">
        <v>42370</v>
      </c>
      <c r="T34">
        <f t="shared" si="15"/>
        <v>2</v>
      </c>
    </row>
    <row r="35" spans="1:20" ht="18.75" customHeight="1" thickTop="1">
      <c r="A35" s="8"/>
      <c r="B35" s="81" t="s">
        <v>29</v>
      </c>
      <c r="C35" s="82"/>
      <c r="D35" s="82"/>
      <c r="E35" s="82"/>
      <c r="F35" s="82"/>
      <c r="G35" s="82"/>
      <c r="H35" s="82"/>
      <c r="I35" s="82"/>
      <c r="J35" s="82"/>
      <c r="K35" s="82"/>
      <c r="L35" s="83">
        <f>SUM(L28:L34)</f>
        <v>1020300</v>
      </c>
      <c r="M35" s="84">
        <f>ROUNDDOWN(L35*1000/365,0)</f>
        <v>2795342</v>
      </c>
      <c r="N35" s="84">
        <f>ROUNDDOWN(M35*0.01,0)</f>
        <v>27953</v>
      </c>
      <c r="O35" s="135"/>
      <c r="P35" s="16"/>
      <c r="Q35" s="70"/>
      <c r="T35">
        <f>SUM(T28:T34)</f>
        <v>184</v>
      </c>
    </row>
    <row r="36" spans="1:20" ht="18.75" customHeight="1">
      <c r="A36" s="8"/>
      <c r="B36" s="114" t="str">
        <f>B27</f>
        <v>えひめ会社（株）</v>
      </c>
      <c r="C36" s="119">
        <f>C27</f>
        <v>42125</v>
      </c>
      <c r="D36" s="116">
        <f>D27</f>
        <v>6000</v>
      </c>
      <c r="E36" s="118">
        <f>E27</f>
        <v>0</v>
      </c>
      <c r="F36" s="121" t="str">
        <f>F27</f>
        <v>Ｈ32.5.29
（30日）</v>
      </c>
      <c r="G36" s="71"/>
      <c r="H36" s="71"/>
      <c r="I36" s="71"/>
      <c r="J36" s="71"/>
      <c r="K36" s="71"/>
      <c r="L36" s="71"/>
      <c r="M36" s="71"/>
      <c r="N36" s="71"/>
      <c r="O36" s="133"/>
      <c r="P36" s="16"/>
      <c r="Q36" s="70"/>
      <c r="S36" s="126" t="s">
        <v>65</v>
      </c>
    </row>
    <row r="37" spans="1:20" ht="18.75" customHeight="1">
      <c r="A37" s="8"/>
      <c r="B37" s="71"/>
      <c r="C37" s="71"/>
      <c r="D37" s="71"/>
      <c r="E37" s="71"/>
      <c r="F37" s="71"/>
      <c r="G37" s="71"/>
      <c r="H37" s="122">
        <f>H34</f>
        <v>5200</v>
      </c>
      <c r="I37" s="71">
        <v>0</v>
      </c>
      <c r="J37" s="74">
        <f>H37-I37</f>
        <v>5200</v>
      </c>
      <c r="K37" s="71">
        <f>T37</f>
        <v>29</v>
      </c>
      <c r="L37" s="73">
        <f>J37*K37</f>
        <v>150800</v>
      </c>
      <c r="M37" s="71"/>
      <c r="N37" s="71"/>
      <c r="O37" s="134">
        <f>S37-1</f>
        <v>42398</v>
      </c>
      <c r="P37" s="16"/>
      <c r="Q37" s="89"/>
      <c r="R37" s="129">
        <f>S34</f>
        <v>42370</v>
      </c>
      <c r="S37" s="128">
        <v>42399</v>
      </c>
      <c r="T37">
        <f>S37-R37</f>
        <v>29</v>
      </c>
    </row>
    <row r="38" spans="1:20" ht="18.75" customHeight="1">
      <c r="A38" s="8"/>
      <c r="B38" s="71"/>
      <c r="C38" s="71"/>
      <c r="D38" s="71"/>
      <c r="E38" s="71"/>
      <c r="F38" s="71"/>
      <c r="G38" s="71">
        <f t="shared" ref="G38:G43" si="16">$G$18</f>
        <v>100</v>
      </c>
      <c r="H38" s="74">
        <f>H37-G38</f>
        <v>5100</v>
      </c>
      <c r="I38" s="71">
        <v>0</v>
      </c>
      <c r="J38" s="74">
        <f t="shared" ref="J38:J43" si="17">H38-I38</f>
        <v>5100</v>
      </c>
      <c r="K38" s="71">
        <f t="shared" ref="K38:K43" si="18">T38</f>
        <v>30</v>
      </c>
      <c r="L38" s="73">
        <f t="shared" ref="L38:L43" si="19">J38*K38</f>
        <v>153000</v>
      </c>
      <c r="M38" s="71"/>
      <c r="N38" s="71"/>
      <c r="O38" s="134">
        <f t="shared" ref="O38:O43" si="20">S38-1</f>
        <v>42428</v>
      </c>
      <c r="P38" s="16"/>
      <c r="Q38" s="89"/>
      <c r="R38" s="126">
        <f>S37</f>
        <v>42399</v>
      </c>
      <c r="S38" s="128">
        <v>42429</v>
      </c>
      <c r="T38">
        <f>S38-R38</f>
        <v>30</v>
      </c>
    </row>
    <row r="39" spans="1:20" ht="18.75" customHeight="1">
      <c r="A39" s="8"/>
      <c r="B39" s="71"/>
      <c r="C39" s="71"/>
      <c r="D39" s="71"/>
      <c r="E39" s="71"/>
      <c r="F39" s="71"/>
      <c r="G39" s="71">
        <f t="shared" si="16"/>
        <v>100</v>
      </c>
      <c r="H39" s="74">
        <f t="shared" ref="H39:H43" si="21">H38-G39</f>
        <v>5000</v>
      </c>
      <c r="I39" s="71">
        <v>0</v>
      </c>
      <c r="J39" s="74">
        <f t="shared" si="17"/>
        <v>5000</v>
      </c>
      <c r="K39" s="71">
        <f t="shared" si="18"/>
        <v>30</v>
      </c>
      <c r="L39" s="73">
        <f t="shared" si="19"/>
        <v>150000</v>
      </c>
      <c r="M39" s="71"/>
      <c r="N39" s="71"/>
      <c r="O39" s="134">
        <f t="shared" si="20"/>
        <v>42458</v>
      </c>
      <c r="P39" s="16"/>
      <c r="Q39" s="153" t="s">
        <v>81</v>
      </c>
      <c r="R39" s="126">
        <f t="shared" ref="R39:R43" si="22">S38</f>
        <v>42429</v>
      </c>
      <c r="S39" s="128">
        <v>42459</v>
      </c>
      <c r="T39">
        <f t="shared" ref="T39:T43" si="23">S39-R39</f>
        <v>30</v>
      </c>
    </row>
    <row r="40" spans="1:20" ht="18.75" customHeight="1">
      <c r="A40" s="8"/>
      <c r="B40" s="71"/>
      <c r="C40" s="71"/>
      <c r="D40" s="71"/>
      <c r="E40" s="71"/>
      <c r="F40" s="71"/>
      <c r="G40" s="71">
        <f t="shared" si="16"/>
        <v>100</v>
      </c>
      <c r="H40" s="74">
        <f t="shared" si="21"/>
        <v>4900</v>
      </c>
      <c r="I40" s="71">
        <v>0</v>
      </c>
      <c r="J40" s="74">
        <f t="shared" si="17"/>
        <v>4900</v>
      </c>
      <c r="K40" s="71">
        <f t="shared" si="18"/>
        <v>31</v>
      </c>
      <c r="L40" s="73">
        <f t="shared" si="19"/>
        <v>151900</v>
      </c>
      <c r="M40" s="71"/>
      <c r="N40" s="71"/>
      <c r="O40" s="134">
        <f t="shared" si="20"/>
        <v>42489</v>
      </c>
      <c r="P40" s="16"/>
      <c r="Q40" s="153"/>
      <c r="R40" s="126">
        <f t="shared" si="22"/>
        <v>42459</v>
      </c>
      <c r="S40" s="128">
        <v>42490</v>
      </c>
      <c r="T40">
        <f t="shared" si="23"/>
        <v>31</v>
      </c>
    </row>
    <row r="41" spans="1:20" ht="18.75" customHeight="1">
      <c r="A41" s="8"/>
      <c r="B41" s="71"/>
      <c r="C41" s="71"/>
      <c r="D41" s="71"/>
      <c r="E41" s="71"/>
      <c r="F41" s="71"/>
      <c r="G41" s="71">
        <f t="shared" si="16"/>
        <v>100</v>
      </c>
      <c r="H41" s="74">
        <f t="shared" si="21"/>
        <v>4800</v>
      </c>
      <c r="I41" s="71">
        <v>0</v>
      </c>
      <c r="J41" s="74">
        <f t="shared" si="17"/>
        <v>4800</v>
      </c>
      <c r="K41" s="71">
        <f t="shared" si="18"/>
        <v>30</v>
      </c>
      <c r="L41" s="73">
        <f t="shared" si="19"/>
        <v>144000</v>
      </c>
      <c r="M41" s="71"/>
      <c r="N41" s="71"/>
      <c r="O41" s="134">
        <f t="shared" si="20"/>
        <v>42519</v>
      </c>
      <c r="P41" s="16"/>
      <c r="Q41" s="153"/>
      <c r="R41" s="126">
        <f t="shared" si="22"/>
        <v>42490</v>
      </c>
      <c r="S41" s="128">
        <v>42520</v>
      </c>
      <c r="T41">
        <f t="shared" si="23"/>
        <v>30</v>
      </c>
    </row>
    <row r="42" spans="1:20" ht="18.75" customHeight="1">
      <c r="A42" s="8"/>
      <c r="B42" s="71"/>
      <c r="C42" s="71"/>
      <c r="D42" s="71"/>
      <c r="E42" s="71"/>
      <c r="F42" s="71"/>
      <c r="G42" s="71">
        <f t="shared" si="16"/>
        <v>100</v>
      </c>
      <c r="H42" s="74">
        <f t="shared" si="21"/>
        <v>4700</v>
      </c>
      <c r="I42" s="71">
        <v>0</v>
      </c>
      <c r="J42" s="74">
        <f t="shared" si="17"/>
        <v>4700</v>
      </c>
      <c r="K42" s="71">
        <f t="shared" si="18"/>
        <v>31</v>
      </c>
      <c r="L42" s="73">
        <f t="shared" si="19"/>
        <v>145700</v>
      </c>
      <c r="M42" s="71"/>
      <c r="N42" s="71"/>
      <c r="O42" s="134">
        <f t="shared" si="20"/>
        <v>42550</v>
      </c>
      <c r="P42" s="16"/>
      <c r="Q42" s="89"/>
      <c r="R42" s="126">
        <f t="shared" si="22"/>
        <v>42520</v>
      </c>
      <c r="S42" s="128">
        <v>42551</v>
      </c>
      <c r="T42">
        <f t="shared" si="23"/>
        <v>31</v>
      </c>
    </row>
    <row r="43" spans="1:20" ht="18.75" customHeight="1" thickBot="1">
      <c r="A43" s="8"/>
      <c r="B43" s="78"/>
      <c r="C43" s="78"/>
      <c r="D43" s="78"/>
      <c r="E43" s="78"/>
      <c r="F43" s="78"/>
      <c r="G43" s="71">
        <f t="shared" si="16"/>
        <v>100</v>
      </c>
      <c r="H43" s="79">
        <f t="shared" si="21"/>
        <v>4600</v>
      </c>
      <c r="I43" s="78">
        <v>0</v>
      </c>
      <c r="J43" s="79">
        <f t="shared" si="17"/>
        <v>4600</v>
      </c>
      <c r="K43" s="71">
        <f t="shared" si="18"/>
        <v>1</v>
      </c>
      <c r="L43" s="80">
        <f t="shared" si="19"/>
        <v>4600</v>
      </c>
      <c r="M43" s="78"/>
      <c r="N43" s="78"/>
      <c r="O43" s="134">
        <f t="shared" si="20"/>
        <v>42551</v>
      </c>
      <c r="P43" s="16"/>
      <c r="Q43" s="70"/>
      <c r="R43" s="126">
        <f t="shared" si="22"/>
        <v>42551</v>
      </c>
      <c r="S43" s="127">
        <v>42552</v>
      </c>
      <c r="T43">
        <f t="shared" si="23"/>
        <v>1</v>
      </c>
    </row>
    <row r="44" spans="1:20" ht="18.75" customHeight="1" thickTop="1">
      <c r="A44" s="8"/>
      <c r="B44" s="81" t="s">
        <v>29</v>
      </c>
      <c r="C44" s="82"/>
      <c r="D44" s="82"/>
      <c r="E44" s="82"/>
      <c r="F44" s="82"/>
      <c r="G44" s="82"/>
      <c r="H44" s="82"/>
      <c r="I44" s="82"/>
      <c r="J44" s="82"/>
      <c r="K44" s="82"/>
      <c r="L44" s="83">
        <f>SUM(L37:L43)</f>
        <v>900000</v>
      </c>
      <c r="M44" s="84">
        <f>ROUNDDOWN(L44*1000/365,0)</f>
        <v>2465753</v>
      </c>
      <c r="N44" s="84">
        <f>ROUNDDOWN(M44*0.01,0)</f>
        <v>24657</v>
      </c>
      <c r="O44" s="135"/>
      <c r="P44" s="16"/>
      <c r="Q44" s="70"/>
      <c r="T44">
        <f>SUM(T37:T43)</f>
        <v>182</v>
      </c>
    </row>
    <row r="45" spans="1:20" ht="18.75" customHeight="1">
      <c r="A45" s="8"/>
      <c r="B45" s="114" t="str">
        <f>B36</f>
        <v>えひめ会社（株）</v>
      </c>
      <c r="C45" s="119">
        <f>C36</f>
        <v>42125</v>
      </c>
      <c r="D45" s="116">
        <f>D36</f>
        <v>6000</v>
      </c>
      <c r="E45" s="118">
        <f>E36</f>
        <v>0</v>
      </c>
      <c r="F45" s="121" t="str">
        <f>F36</f>
        <v>Ｈ32.5.29
（30日）</v>
      </c>
      <c r="G45" s="71"/>
      <c r="H45" s="71"/>
      <c r="I45" s="71"/>
      <c r="J45" s="71"/>
      <c r="K45" s="71"/>
      <c r="L45" s="71"/>
      <c r="M45" s="71"/>
      <c r="N45" s="71"/>
      <c r="O45" s="133"/>
      <c r="P45" s="16"/>
      <c r="Q45" s="70"/>
      <c r="S45" s="126" t="s">
        <v>65</v>
      </c>
    </row>
    <row r="46" spans="1:20" ht="18.75" customHeight="1">
      <c r="A46" s="8"/>
      <c r="B46" s="71"/>
      <c r="C46" s="71"/>
      <c r="D46" s="71"/>
      <c r="E46" s="71"/>
      <c r="F46" s="71"/>
      <c r="G46" s="71"/>
      <c r="H46" s="122">
        <f>H43</f>
        <v>4600</v>
      </c>
      <c r="I46" s="71">
        <v>0</v>
      </c>
      <c r="J46" s="74">
        <f>H46-I46</f>
        <v>4600</v>
      </c>
      <c r="K46" s="71">
        <f>T46</f>
        <v>29</v>
      </c>
      <c r="L46" s="73">
        <f>J46*K46</f>
        <v>133400</v>
      </c>
      <c r="M46" s="71"/>
      <c r="N46" s="71"/>
      <c r="O46" s="134">
        <f>S46-1</f>
        <v>42580</v>
      </c>
      <c r="P46" s="16"/>
      <c r="Q46" s="89"/>
      <c r="R46" s="129">
        <f>S43</f>
        <v>42552</v>
      </c>
      <c r="S46" s="128">
        <v>42581</v>
      </c>
      <c r="T46">
        <f>S46-R46</f>
        <v>29</v>
      </c>
    </row>
    <row r="47" spans="1:20" ht="18.75" customHeight="1">
      <c r="A47" s="8"/>
      <c r="B47" s="71"/>
      <c r="C47" s="71"/>
      <c r="D47" s="71"/>
      <c r="E47" s="71"/>
      <c r="F47" s="71"/>
      <c r="G47" s="71">
        <f t="shared" ref="G47:G52" si="24">$G$18</f>
        <v>100</v>
      </c>
      <c r="H47" s="74">
        <f>H46-G47</f>
        <v>4500</v>
      </c>
      <c r="I47" s="71">
        <v>0</v>
      </c>
      <c r="J47" s="74">
        <f t="shared" ref="J47:J52" si="25">H47-I47</f>
        <v>4500</v>
      </c>
      <c r="K47" s="71">
        <f t="shared" ref="K47:K52" si="26">T47</f>
        <v>31</v>
      </c>
      <c r="L47" s="73">
        <f t="shared" ref="L47:L52" si="27">J47*K47</f>
        <v>139500</v>
      </c>
      <c r="M47" s="71"/>
      <c r="N47" s="71"/>
      <c r="O47" s="134">
        <f t="shared" ref="O47:O52" si="28">S47-1</f>
        <v>42611</v>
      </c>
      <c r="P47" s="16"/>
      <c r="Q47" s="89"/>
      <c r="R47" s="126">
        <f>S46</f>
        <v>42581</v>
      </c>
      <c r="S47" s="128">
        <v>42612</v>
      </c>
      <c r="T47">
        <f>S47-R47</f>
        <v>31</v>
      </c>
    </row>
    <row r="48" spans="1:20" ht="18.75" customHeight="1">
      <c r="A48" s="8"/>
      <c r="B48" s="71"/>
      <c r="C48" s="71"/>
      <c r="D48" s="71"/>
      <c r="E48" s="71"/>
      <c r="F48" s="71"/>
      <c r="G48" s="71">
        <f t="shared" si="24"/>
        <v>100</v>
      </c>
      <c r="H48" s="74">
        <f t="shared" ref="H48:H52" si="29">H47-G48</f>
        <v>4400</v>
      </c>
      <c r="I48" s="71">
        <v>0</v>
      </c>
      <c r="J48" s="74">
        <f t="shared" si="25"/>
        <v>4400</v>
      </c>
      <c r="K48" s="71">
        <f t="shared" si="26"/>
        <v>31</v>
      </c>
      <c r="L48" s="73">
        <f t="shared" si="27"/>
        <v>136400</v>
      </c>
      <c r="M48" s="71"/>
      <c r="N48" s="71"/>
      <c r="O48" s="134">
        <f t="shared" si="28"/>
        <v>42642</v>
      </c>
      <c r="P48" s="16"/>
      <c r="Q48" s="153" t="s">
        <v>82</v>
      </c>
      <c r="R48" s="126">
        <f t="shared" ref="R48:R52" si="30">S47</f>
        <v>42612</v>
      </c>
      <c r="S48" s="128">
        <v>42643</v>
      </c>
      <c r="T48">
        <f t="shared" ref="T48:T52" si="31">S48-R48</f>
        <v>31</v>
      </c>
    </row>
    <row r="49" spans="1:20" ht="18.75" customHeight="1">
      <c r="A49" s="8"/>
      <c r="B49" s="71"/>
      <c r="C49" s="71"/>
      <c r="D49" s="71"/>
      <c r="E49" s="71"/>
      <c r="F49" s="71"/>
      <c r="G49" s="71">
        <f t="shared" si="24"/>
        <v>100</v>
      </c>
      <c r="H49" s="74">
        <f t="shared" si="29"/>
        <v>4300</v>
      </c>
      <c r="I49" s="71">
        <v>0</v>
      </c>
      <c r="J49" s="74">
        <f t="shared" si="25"/>
        <v>4300</v>
      </c>
      <c r="K49" s="71">
        <f t="shared" si="26"/>
        <v>30</v>
      </c>
      <c r="L49" s="73">
        <f t="shared" si="27"/>
        <v>129000</v>
      </c>
      <c r="M49" s="71"/>
      <c r="N49" s="71"/>
      <c r="O49" s="134">
        <f t="shared" si="28"/>
        <v>42672</v>
      </c>
      <c r="P49" s="16"/>
      <c r="Q49" s="153"/>
      <c r="R49" s="126">
        <f t="shared" si="30"/>
        <v>42643</v>
      </c>
      <c r="S49" s="128">
        <v>42673</v>
      </c>
      <c r="T49">
        <f t="shared" si="31"/>
        <v>30</v>
      </c>
    </row>
    <row r="50" spans="1:20" ht="18.75" customHeight="1">
      <c r="A50" s="8"/>
      <c r="B50" s="71"/>
      <c r="C50" s="71"/>
      <c r="D50" s="71"/>
      <c r="E50" s="71"/>
      <c r="F50" s="71"/>
      <c r="G50" s="71">
        <f t="shared" si="24"/>
        <v>100</v>
      </c>
      <c r="H50" s="74">
        <f t="shared" si="29"/>
        <v>4200</v>
      </c>
      <c r="I50" s="71">
        <v>0</v>
      </c>
      <c r="J50" s="74">
        <f t="shared" si="25"/>
        <v>4200</v>
      </c>
      <c r="K50" s="71">
        <f t="shared" si="26"/>
        <v>31</v>
      </c>
      <c r="L50" s="73">
        <f t="shared" si="27"/>
        <v>130200</v>
      </c>
      <c r="M50" s="71"/>
      <c r="N50" s="71"/>
      <c r="O50" s="134">
        <f t="shared" si="28"/>
        <v>42703</v>
      </c>
      <c r="P50" s="16"/>
      <c r="Q50" s="153"/>
      <c r="R50" s="126">
        <f t="shared" si="30"/>
        <v>42673</v>
      </c>
      <c r="S50" s="128">
        <v>42704</v>
      </c>
      <c r="T50">
        <f t="shared" si="31"/>
        <v>31</v>
      </c>
    </row>
    <row r="51" spans="1:20" ht="18.75" customHeight="1">
      <c r="A51" s="8"/>
      <c r="B51" s="71"/>
      <c r="C51" s="71"/>
      <c r="D51" s="71"/>
      <c r="E51" s="71"/>
      <c r="F51" s="71"/>
      <c r="G51" s="71">
        <f t="shared" si="24"/>
        <v>100</v>
      </c>
      <c r="H51" s="74">
        <f t="shared" si="29"/>
        <v>4100</v>
      </c>
      <c r="I51" s="71">
        <v>0</v>
      </c>
      <c r="J51" s="74">
        <f t="shared" si="25"/>
        <v>4100</v>
      </c>
      <c r="K51" s="71">
        <f t="shared" si="26"/>
        <v>30</v>
      </c>
      <c r="L51" s="73">
        <f t="shared" si="27"/>
        <v>123000</v>
      </c>
      <c r="M51" s="71"/>
      <c r="N51" s="71"/>
      <c r="O51" s="134">
        <f t="shared" si="28"/>
        <v>42733</v>
      </c>
      <c r="P51" s="16"/>
      <c r="Q51" s="89"/>
      <c r="R51" s="126">
        <f t="shared" si="30"/>
        <v>42704</v>
      </c>
      <c r="S51" s="128">
        <v>42734</v>
      </c>
      <c r="T51">
        <f t="shared" si="31"/>
        <v>30</v>
      </c>
    </row>
    <row r="52" spans="1:20" ht="18.75" customHeight="1" thickBot="1">
      <c r="A52" s="8"/>
      <c r="B52" s="78"/>
      <c r="C52" s="78"/>
      <c r="D52" s="78"/>
      <c r="E52" s="78"/>
      <c r="F52" s="78"/>
      <c r="G52" s="71">
        <f t="shared" si="24"/>
        <v>100</v>
      </c>
      <c r="H52" s="79">
        <f t="shared" si="29"/>
        <v>4000</v>
      </c>
      <c r="I52" s="78">
        <v>0</v>
      </c>
      <c r="J52" s="79">
        <f t="shared" si="25"/>
        <v>4000</v>
      </c>
      <c r="K52" s="71">
        <f t="shared" si="26"/>
        <v>2</v>
      </c>
      <c r="L52" s="80">
        <f t="shared" si="27"/>
        <v>8000</v>
      </c>
      <c r="M52" s="78"/>
      <c r="N52" s="78"/>
      <c r="O52" s="134">
        <f t="shared" si="28"/>
        <v>42735</v>
      </c>
      <c r="P52" s="16"/>
      <c r="Q52" s="70"/>
      <c r="R52" s="126">
        <f t="shared" si="30"/>
        <v>42734</v>
      </c>
      <c r="S52" s="127">
        <v>42736</v>
      </c>
      <c r="T52">
        <f t="shared" si="31"/>
        <v>2</v>
      </c>
    </row>
    <row r="53" spans="1:20" ht="18.75" customHeight="1" thickTop="1">
      <c r="A53" s="8"/>
      <c r="B53" s="81" t="s">
        <v>29</v>
      </c>
      <c r="C53" s="82"/>
      <c r="D53" s="82"/>
      <c r="E53" s="82"/>
      <c r="F53" s="82"/>
      <c r="G53" s="82"/>
      <c r="H53" s="82"/>
      <c r="I53" s="82"/>
      <c r="J53" s="82"/>
      <c r="K53" s="82"/>
      <c r="L53" s="83">
        <f>SUM(L46:L52)</f>
        <v>799500</v>
      </c>
      <c r="M53" s="84">
        <f>ROUNDDOWN(L53*1000/365,0)</f>
        <v>2190410</v>
      </c>
      <c r="N53" s="84">
        <f>ROUNDDOWN(M53*0.01,0)</f>
        <v>21904</v>
      </c>
      <c r="O53" s="135"/>
      <c r="P53" s="16"/>
      <c r="Q53" s="70"/>
      <c r="T53">
        <f>SUM(T46:T52)</f>
        <v>184</v>
      </c>
    </row>
    <row r="54" spans="1:20" ht="18.75" customHeight="1">
      <c r="A54" s="8"/>
      <c r="B54" s="114" t="str">
        <f>B45</f>
        <v>えひめ会社（株）</v>
      </c>
      <c r="C54" s="119">
        <f>C45</f>
        <v>42125</v>
      </c>
      <c r="D54" s="116">
        <f>D45</f>
        <v>6000</v>
      </c>
      <c r="E54" s="118">
        <f>E45</f>
        <v>0</v>
      </c>
      <c r="F54" s="121" t="str">
        <f>F45</f>
        <v>Ｈ32.5.29
（30日）</v>
      </c>
      <c r="G54" s="71"/>
      <c r="H54" s="71"/>
      <c r="I54" s="71"/>
      <c r="J54" s="71"/>
      <c r="K54" s="71"/>
      <c r="L54" s="71"/>
      <c r="M54" s="71"/>
      <c r="N54" s="71"/>
      <c r="O54" s="133"/>
      <c r="P54" s="16"/>
      <c r="Q54" s="70"/>
      <c r="S54" s="126" t="s">
        <v>65</v>
      </c>
    </row>
    <row r="55" spans="1:20" ht="18.75" customHeight="1">
      <c r="A55" s="8"/>
      <c r="B55" s="71"/>
      <c r="C55" s="71"/>
      <c r="D55" s="71"/>
      <c r="E55" s="71"/>
      <c r="F55" s="71"/>
      <c r="G55" s="71"/>
      <c r="H55" s="122">
        <f>H52</f>
        <v>4000</v>
      </c>
      <c r="I55" s="71">
        <v>0</v>
      </c>
      <c r="J55" s="74">
        <f>H55-I55</f>
        <v>4000</v>
      </c>
      <c r="K55" s="71">
        <f>T55</f>
        <v>29</v>
      </c>
      <c r="L55" s="73">
        <f>J55*K55</f>
        <v>116000</v>
      </c>
      <c r="M55" s="71"/>
      <c r="N55" s="71"/>
      <c r="O55" s="134">
        <f>S55-1</f>
        <v>42764</v>
      </c>
      <c r="P55" s="16"/>
      <c r="Q55" s="89"/>
      <c r="R55" s="129">
        <f>S52</f>
        <v>42736</v>
      </c>
      <c r="S55" s="128">
        <v>42765</v>
      </c>
      <c r="T55">
        <f>S55-R55</f>
        <v>29</v>
      </c>
    </row>
    <row r="56" spans="1:20" ht="18.75" customHeight="1">
      <c r="A56" s="8"/>
      <c r="B56" s="71"/>
      <c r="C56" s="71"/>
      <c r="D56" s="71"/>
      <c r="E56" s="71"/>
      <c r="F56" s="71"/>
      <c r="G56" s="71">
        <f t="shared" ref="G56:G61" si="32">$G$18</f>
        <v>100</v>
      </c>
      <c r="H56" s="74">
        <f>H55-G56</f>
        <v>3900</v>
      </c>
      <c r="I56" s="71">
        <v>0</v>
      </c>
      <c r="J56" s="74">
        <f t="shared" ref="J56:J61" si="33">H56-I56</f>
        <v>3900</v>
      </c>
      <c r="K56" s="71">
        <f t="shared" ref="K56:K61" si="34">T56</f>
        <v>29</v>
      </c>
      <c r="L56" s="73">
        <f t="shared" ref="L56:L61" si="35">J56*K56</f>
        <v>113100</v>
      </c>
      <c r="M56" s="71"/>
      <c r="N56" s="71"/>
      <c r="O56" s="134">
        <f t="shared" ref="O56:O61" si="36">S56-1</f>
        <v>42793</v>
      </c>
      <c r="P56" s="16"/>
      <c r="Q56" s="89"/>
      <c r="R56" s="126">
        <f>S55</f>
        <v>42765</v>
      </c>
      <c r="S56" s="128">
        <v>42794</v>
      </c>
      <c r="T56">
        <f>S56-R56</f>
        <v>29</v>
      </c>
    </row>
    <row r="57" spans="1:20" ht="18.75" customHeight="1">
      <c r="A57" s="8"/>
      <c r="B57" s="71"/>
      <c r="C57" s="71"/>
      <c r="D57" s="71"/>
      <c r="E57" s="71"/>
      <c r="F57" s="71"/>
      <c r="G57" s="71">
        <f t="shared" si="32"/>
        <v>100</v>
      </c>
      <c r="H57" s="74">
        <f t="shared" ref="H57:H61" si="37">H56-G57</f>
        <v>3800</v>
      </c>
      <c r="I57" s="71">
        <v>0</v>
      </c>
      <c r="J57" s="74">
        <f t="shared" si="33"/>
        <v>3800</v>
      </c>
      <c r="K57" s="71">
        <f t="shared" si="34"/>
        <v>30</v>
      </c>
      <c r="L57" s="73">
        <f t="shared" si="35"/>
        <v>114000</v>
      </c>
      <c r="M57" s="71"/>
      <c r="N57" s="71"/>
      <c r="O57" s="134">
        <f t="shared" si="36"/>
        <v>42823</v>
      </c>
      <c r="P57" s="16"/>
      <c r="Q57" s="153" t="s">
        <v>83</v>
      </c>
      <c r="R57" s="126">
        <f t="shared" ref="R57:R61" si="38">S56</f>
        <v>42794</v>
      </c>
      <c r="S57" s="128">
        <v>42824</v>
      </c>
      <c r="T57">
        <f t="shared" ref="T57:T61" si="39">S57-R57</f>
        <v>30</v>
      </c>
    </row>
    <row r="58" spans="1:20" ht="18.75" customHeight="1">
      <c r="A58" s="8"/>
      <c r="B58" s="71"/>
      <c r="C58" s="71"/>
      <c r="D58" s="71"/>
      <c r="E58" s="71"/>
      <c r="F58" s="71"/>
      <c r="G58" s="71">
        <f t="shared" si="32"/>
        <v>100</v>
      </c>
      <c r="H58" s="74">
        <f t="shared" si="37"/>
        <v>3700</v>
      </c>
      <c r="I58" s="71">
        <v>0</v>
      </c>
      <c r="J58" s="74">
        <f t="shared" si="33"/>
        <v>3700</v>
      </c>
      <c r="K58" s="71">
        <f t="shared" si="34"/>
        <v>31</v>
      </c>
      <c r="L58" s="73">
        <f t="shared" si="35"/>
        <v>114700</v>
      </c>
      <c r="M58" s="71"/>
      <c r="N58" s="71"/>
      <c r="O58" s="134">
        <f t="shared" si="36"/>
        <v>42854</v>
      </c>
      <c r="P58" s="16"/>
      <c r="Q58" s="153"/>
      <c r="R58" s="126">
        <f t="shared" si="38"/>
        <v>42824</v>
      </c>
      <c r="S58" s="128">
        <v>42855</v>
      </c>
      <c r="T58">
        <f t="shared" si="39"/>
        <v>31</v>
      </c>
    </row>
    <row r="59" spans="1:20" ht="18.75" customHeight="1">
      <c r="A59" s="8"/>
      <c r="B59" s="71"/>
      <c r="C59" s="71"/>
      <c r="D59" s="71"/>
      <c r="E59" s="71"/>
      <c r="F59" s="71"/>
      <c r="G59" s="71">
        <f t="shared" si="32"/>
        <v>100</v>
      </c>
      <c r="H59" s="74">
        <f t="shared" si="37"/>
        <v>3600</v>
      </c>
      <c r="I59" s="71">
        <v>0</v>
      </c>
      <c r="J59" s="74">
        <f t="shared" si="33"/>
        <v>3600</v>
      </c>
      <c r="K59" s="71">
        <f t="shared" si="34"/>
        <v>30</v>
      </c>
      <c r="L59" s="73">
        <f t="shared" si="35"/>
        <v>108000</v>
      </c>
      <c r="M59" s="71"/>
      <c r="N59" s="71"/>
      <c r="O59" s="134">
        <f t="shared" si="36"/>
        <v>42884</v>
      </c>
      <c r="P59" s="16"/>
      <c r="Q59" s="153"/>
      <c r="R59" s="126">
        <f t="shared" si="38"/>
        <v>42855</v>
      </c>
      <c r="S59" s="128">
        <v>42885</v>
      </c>
      <c r="T59">
        <f t="shared" si="39"/>
        <v>30</v>
      </c>
    </row>
    <row r="60" spans="1:20" ht="18.75" customHeight="1">
      <c r="A60" s="8"/>
      <c r="B60" s="71"/>
      <c r="C60" s="71"/>
      <c r="D60" s="71"/>
      <c r="E60" s="71"/>
      <c r="F60" s="71"/>
      <c r="G60" s="71">
        <f t="shared" si="32"/>
        <v>100</v>
      </c>
      <c r="H60" s="74">
        <f t="shared" si="37"/>
        <v>3500</v>
      </c>
      <c r="I60" s="71">
        <v>0</v>
      </c>
      <c r="J60" s="74">
        <f t="shared" si="33"/>
        <v>3500</v>
      </c>
      <c r="K60" s="71">
        <f t="shared" si="34"/>
        <v>31</v>
      </c>
      <c r="L60" s="73">
        <f t="shared" si="35"/>
        <v>108500</v>
      </c>
      <c r="M60" s="71"/>
      <c r="N60" s="71"/>
      <c r="O60" s="134">
        <f t="shared" si="36"/>
        <v>42915</v>
      </c>
      <c r="P60" s="16"/>
      <c r="Q60" s="89"/>
      <c r="R60" s="126">
        <f t="shared" si="38"/>
        <v>42885</v>
      </c>
      <c r="S60" s="128">
        <v>42916</v>
      </c>
      <c r="T60">
        <f t="shared" si="39"/>
        <v>31</v>
      </c>
    </row>
    <row r="61" spans="1:20" ht="18.75" customHeight="1" thickBot="1">
      <c r="A61" s="8"/>
      <c r="B61" s="78"/>
      <c r="C61" s="78"/>
      <c r="D61" s="78"/>
      <c r="E61" s="78"/>
      <c r="F61" s="78"/>
      <c r="G61" s="71">
        <f t="shared" si="32"/>
        <v>100</v>
      </c>
      <c r="H61" s="79">
        <f t="shared" si="37"/>
        <v>3400</v>
      </c>
      <c r="I61" s="78">
        <v>0</v>
      </c>
      <c r="J61" s="79">
        <f t="shared" si="33"/>
        <v>3400</v>
      </c>
      <c r="K61" s="71">
        <f t="shared" si="34"/>
        <v>1</v>
      </c>
      <c r="L61" s="80">
        <f t="shared" si="35"/>
        <v>3400</v>
      </c>
      <c r="M61" s="78"/>
      <c r="N61" s="78"/>
      <c r="O61" s="134">
        <f t="shared" si="36"/>
        <v>42916</v>
      </c>
      <c r="P61" s="16"/>
      <c r="Q61" s="70"/>
      <c r="R61" s="126">
        <f t="shared" si="38"/>
        <v>42916</v>
      </c>
      <c r="S61" s="127">
        <v>42917</v>
      </c>
      <c r="T61">
        <f t="shared" si="39"/>
        <v>1</v>
      </c>
    </row>
    <row r="62" spans="1:20" ht="18.75" customHeight="1" thickTop="1">
      <c r="A62" s="8"/>
      <c r="B62" s="81" t="s">
        <v>29</v>
      </c>
      <c r="C62" s="82"/>
      <c r="D62" s="82"/>
      <c r="E62" s="82"/>
      <c r="F62" s="82"/>
      <c r="G62" s="82"/>
      <c r="H62" s="82"/>
      <c r="I62" s="82"/>
      <c r="J62" s="82"/>
      <c r="K62" s="82"/>
      <c r="L62" s="83">
        <f>SUM(L55:L61)</f>
        <v>677700</v>
      </c>
      <c r="M62" s="84">
        <f>ROUNDDOWN(L62*1000/365,0)</f>
        <v>1856712</v>
      </c>
      <c r="N62" s="84">
        <f>ROUNDDOWN(M62*0.01,0)</f>
        <v>18567</v>
      </c>
      <c r="O62" s="135"/>
      <c r="P62" s="16"/>
      <c r="Q62" s="70"/>
      <c r="T62">
        <f>SUM(T55:T61)</f>
        <v>181</v>
      </c>
    </row>
    <row r="63" spans="1:20" ht="18.75" customHeight="1">
      <c r="A63" s="8"/>
      <c r="B63" s="114" t="str">
        <f>B54</f>
        <v>えひめ会社（株）</v>
      </c>
      <c r="C63" s="119">
        <f>C54</f>
        <v>42125</v>
      </c>
      <c r="D63" s="116">
        <f>D54</f>
        <v>6000</v>
      </c>
      <c r="E63" s="118">
        <f>E54</f>
        <v>0</v>
      </c>
      <c r="F63" s="121" t="str">
        <f>F54</f>
        <v>Ｈ32.5.29
（30日）</v>
      </c>
      <c r="G63" s="71"/>
      <c r="H63" s="71"/>
      <c r="I63" s="71"/>
      <c r="J63" s="71"/>
      <c r="K63" s="71"/>
      <c r="L63" s="71"/>
      <c r="M63" s="71"/>
      <c r="N63" s="71"/>
      <c r="O63" s="133"/>
      <c r="P63" s="16"/>
      <c r="Q63" s="70"/>
      <c r="S63" s="126" t="s">
        <v>65</v>
      </c>
    </row>
    <row r="64" spans="1:20" ht="18.75" customHeight="1">
      <c r="A64" s="8"/>
      <c r="B64" s="71"/>
      <c r="C64" s="71"/>
      <c r="D64" s="71"/>
      <c r="E64" s="71"/>
      <c r="F64" s="71"/>
      <c r="G64" s="71"/>
      <c r="H64" s="122">
        <f>H61</f>
        <v>3400</v>
      </c>
      <c r="I64" s="71">
        <v>0</v>
      </c>
      <c r="J64" s="74">
        <f>H64-I64</f>
        <v>3400</v>
      </c>
      <c r="K64" s="71">
        <f>T64</f>
        <v>29</v>
      </c>
      <c r="L64" s="73">
        <f>J64*K64</f>
        <v>98600</v>
      </c>
      <c r="M64" s="71"/>
      <c r="N64" s="71"/>
      <c r="O64" s="134">
        <f>S64-1</f>
        <v>42945</v>
      </c>
      <c r="P64" s="16"/>
      <c r="Q64" s="89"/>
      <c r="R64" s="129">
        <f>S61</f>
        <v>42917</v>
      </c>
      <c r="S64" s="128">
        <v>42946</v>
      </c>
      <c r="T64">
        <f>S64-R64</f>
        <v>29</v>
      </c>
    </row>
    <row r="65" spans="1:20" ht="18.75" customHeight="1">
      <c r="A65" s="8"/>
      <c r="B65" s="71"/>
      <c r="C65" s="71"/>
      <c r="D65" s="71"/>
      <c r="E65" s="71"/>
      <c r="F65" s="71"/>
      <c r="G65" s="71">
        <f t="shared" ref="G65:G70" si="40">$G$18</f>
        <v>100</v>
      </c>
      <c r="H65" s="74">
        <f>H64-G65</f>
        <v>3300</v>
      </c>
      <c r="I65" s="71">
        <v>0</v>
      </c>
      <c r="J65" s="74">
        <f t="shared" ref="J65:J70" si="41">H65-I65</f>
        <v>3300</v>
      </c>
      <c r="K65" s="71">
        <f t="shared" ref="K65:K70" si="42">T65</f>
        <v>31</v>
      </c>
      <c r="L65" s="73">
        <f t="shared" ref="L65:L70" si="43">J65*K65</f>
        <v>102300</v>
      </c>
      <c r="M65" s="71"/>
      <c r="N65" s="71"/>
      <c r="O65" s="134">
        <f t="shared" ref="O65:O70" si="44">S65-1</f>
        <v>42976</v>
      </c>
      <c r="P65" s="16"/>
      <c r="Q65" s="89"/>
      <c r="R65" s="126">
        <f>S64</f>
        <v>42946</v>
      </c>
      <c r="S65" s="128">
        <v>42977</v>
      </c>
      <c r="T65">
        <f>S65-R65</f>
        <v>31</v>
      </c>
    </row>
    <row r="66" spans="1:20" ht="18.75" customHeight="1">
      <c r="A66" s="8"/>
      <c r="B66" s="71"/>
      <c r="C66" s="71"/>
      <c r="D66" s="71"/>
      <c r="E66" s="71"/>
      <c r="F66" s="71"/>
      <c r="G66" s="71">
        <f t="shared" si="40"/>
        <v>100</v>
      </c>
      <c r="H66" s="74">
        <f t="shared" ref="H66:H70" si="45">H65-G66</f>
        <v>3200</v>
      </c>
      <c r="I66" s="71">
        <v>0</v>
      </c>
      <c r="J66" s="74">
        <f t="shared" si="41"/>
        <v>3200</v>
      </c>
      <c r="K66" s="71">
        <f t="shared" si="42"/>
        <v>31</v>
      </c>
      <c r="L66" s="73">
        <f t="shared" si="43"/>
        <v>99200</v>
      </c>
      <c r="M66" s="71"/>
      <c r="N66" s="71"/>
      <c r="O66" s="134">
        <f t="shared" si="44"/>
        <v>43007</v>
      </c>
      <c r="P66" s="16"/>
      <c r="Q66" s="153" t="s">
        <v>84</v>
      </c>
      <c r="R66" s="126">
        <f t="shared" ref="R66:R70" si="46">S65</f>
        <v>42977</v>
      </c>
      <c r="S66" s="128">
        <v>43008</v>
      </c>
      <c r="T66">
        <f t="shared" ref="T66:T70" si="47">S66-R66</f>
        <v>31</v>
      </c>
    </row>
    <row r="67" spans="1:20" ht="18.75" customHeight="1">
      <c r="A67" s="8"/>
      <c r="B67" s="71"/>
      <c r="C67" s="71"/>
      <c r="D67" s="71"/>
      <c r="E67" s="71"/>
      <c r="F67" s="71"/>
      <c r="G67" s="71">
        <f t="shared" si="40"/>
        <v>100</v>
      </c>
      <c r="H67" s="74">
        <f t="shared" si="45"/>
        <v>3100</v>
      </c>
      <c r="I67" s="71">
        <v>0</v>
      </c>
      <c r="J67" s="74">
        <f t="shared" si="41"/>
        <v>3100</v>
      </c>
      <c r="K67" s="71">
        <f t="shared" si="42"/>
        <v>30</v>
      </c>
      <c r="L67" s="73">
        <f t="shared" si="43"/>
        <v>93000</v>
      </c>
      <c r="M67" s="71"/>
      <c r="N67" s="71"/>
      <c r="O67" s="134">
        <f t="shared" si="44"/>
        <v>43037</v>
      </c>
      <c r="P67" s="16"/>
      <c r="Q67" s="153"/>
      <c r="R67" s="126">
        <f t="shared" si="46"/>
        <v>43008</v>
      </c>
      <c r="S67" s="128">
        <v>43038</v>
      </c>
      <c r="T67">
        <f t="shared" si="47"/>
        <v>30</v>
      </c>
    </row>
    <row r="68" spans="1:20" ht="18.75" customHeight="1">
      <c r="A68" s="8"/>
      <c r="B68" s="71"/>
      <c r="C68" s="71"/>
      <c r="D68" s="71"/>
      <c r="E68" s="71"/>
      <c r="F68" s="71"/>
      <c r="G68" s="71">
        <f t="shared" si="40"/>
        <v>100</v>
      </c>
      <c r="H68" s="74">
        <f t="shared" si="45"/>
        <v>3000</v>
      </c>
      <c r="I68" s="71">
        <v>0</v>
      </c>
      <c r="J68" s="74">
        <f t="shared" si="41"/>
        <v>3000</v>
      </c>
      <c r="K68" s="71">
        <f t="shared" si="42"/>
        <v>31</v>
      </c>
      <c r="L68" s="73">
        <f t="shared" si="43"/>
        <v>93000</v>
      </c>
      <c r="M68" s="71"/>
      <c r="N68" s="71"/>
      <c r="O68" s="134">
        <f t="shared" si="44"/>
        <v>43068</v>
      </c>
      <c r="P68" s="16"/>
      <c r="Q68" s="153"/>
      <c r="R68" s="126">
        <f t="shared" si="46"/>
        <v>43038</v>
      </c>
      <c r="S68" s="128">
        <v>43069</v>
      </c>
      <c r="T68">
        <f t="shared" si="47"/>
        <v>31</v>
      </c>
    </row>
    <row r="69" spans="1:20" ht="18.75" customHeight="1">
      <c r="A69" s="8"/>
      <c r="B69" s="71"/>
      <c r="C69" s="71"/>
      <c r="D69" s="71"/>
      <c r="E69" s="71"/>
      <c r="F69" s="71"/>
      <c r="G69" s="71">
        <f t="shared" si="40"/>
        <v>100</v>
      </c>
      <c r="H69" s="74">
        <f t="shared" si="45"/>
        <v>2900</v>
      </c>
      <c r="I69" s="71">
        <v>0</v>
      </c>
      <c r="J69" s="74">
        <f t="shared" si="41"/>
        <v>2900</v>
      </c>
      <c r="K69" s="71">
        <f t="shared" si="42"/>
        <v>30</v>
      </c>
      <c r="L69" s="73">
        <f t="shared" si="43"/>
        <v>87000</v>
      </c>
      <c r="M69" s="71"/>
      <c r="N69" s="71"/>
      <c r="O69" s="134">
        <f t="shared" si="44"/>
        <v>43098</v>
      </c>
      <c r="P69" s="16"/>
      <c r="Q69" s="89"/>
      <c r="R69" s="126">
        <f t="shared" si="46"/>
        <v>43069</v>
      </c>
      <c r="S69" s="128">
        <v>43099</v>
      </c>
      <c r="T69">
        <f t="shared" si="47"/>
        <v>30</v>
      </c>
    </row>
    <row r="70" spans="1:20" ht="18.75" customHeight="1" thickBot="1">
      <c r="A70" s="8"/>
      <c r="B70" s="78"/>
      <c r="C70" s="78"/>
      <c r="D70" s="78"/>
      <c r="E70" s="78"/>
      <c r="F70" s="78"/>
      <c r="G70" s="71">
        <f t="shared" si="40"/>
        <v>100</v>
      </c>
      <c r="H70" s="79">
        <f t="shared" si="45"/>
        <v>2800</v>
      </c>
      <c r="I70" s="78">
        <v>0</v>
      </c>
      <c r="J70" s="79">
        <f t="shared" si="41"/>
        <v>2800</v>
      </c>
      <c r="K70" s="71">
        <f t="shared" si="42"/>
        <v>2</v>
      </c>
      <c r="L70" s="80">
        <f t="shared" si="43"/>
        <v>5600</v>
      </c>
      <c r="M70" s="78"/>
      <c r="N70" s="78"/>
      <c r="O70" s="134">
        <f t="shared" si="44"/>
        <v>43100</v>
      </c>
      <c r="P70" s="16"/>
      <c r="Q70" s="70"/>
      <c r="R70" s="126">
        <f t="shared" si="46"/>
        <v>43099</v>
      </c>
      <c r="S70" s="127">
        <v>43101</v>
      </c>
      <c r="T70">
        <f t="shared" si="47"/>
        <v>2</v>
      </c>
    </row>
    <row r="71" spans="1:20" ht="18.75" customHeight="1" thickTop="1">
      <c r="A71" s="8"/>
      <c r="B71" s="81" t="s">
        <v>29</v>
      </c>
      <c r="C71" s="82"/>
      <c r="D71" s="82"/>
      <c r="E71" s="82"/>
      <c r="F71" s="82"/>
      <c r="G71" s="82"/>
      <c r="H71" s="82"/>
      <c r="I71" s="82"/>
      <c r="J71" s="82"/>
      <c r="K71" s="82"/>
      <c r="L71" s="83">
        <f>SUM(L64:L70)</f>
        <v>578700</v>
      </c>
      <c r="M71" s="84">
        <f>ROUNDDOWN(L71*1000/365,0)</f>
        <v>1585479</v>
      </c>
      <c r="N71" s="84">
        <f>ROUNDDOWN(M71*0.01,0)</f>
        <v>15854</v>
      </c>
      <c r="O71" s="135"/>
      <c r="P71" s="16"/>
      <c r="Q71" s="70"/>
      <c r="T71">
        <f>SUM(T64:T70)</f>
        <v>184</v>
      </c>
    </row>
    <row r="72" spans="1:20" ht="18.75" customHeight="1">
      <c r="A72" s="8"/>
      <c r="B72" s="114" t="str">
        <f>B63</f>
        <v>えひめ会社（株）</v>
      </c>
      <c r="C72" s="119">
        <f>C63</f>
        <v>42125</v>
      </c>
      <c r="D72" s="116">
        <f>D63</f>
        <v>6000</v>
      </c>
      <c r="E72" s="118">
        <f>E63</f>
        <v>0</v>
      </c>
      <c r="F72" s="121" t="str">
        <f>F63</f>
        <v>Ｈ32.5.29
（30日）</v>
      </c>
      <c r="G72" s="71"/>
      <c r="H72" s="71"/>
      <c r="I72" s="71"/>
      <c r="J72" s="71"/>
      <c r="K72" s="71"/>
      <c r="L72" s="71"/>
      <c r="M72" s="71"/>
      <c r="N72" s="71"/>
      <c r="O72" s="133"/>
      <c r="P72" s="16"/>
      <c r="Q72" s="70"/>
      <c r="S72" s="126" t="s">
        <v>65</v>
      </c>
    </row>
    <row r="73" spans="1:20" ht="18.75" customHeight="1">
      <c r="A73" s="8"/>
      <c r="B73" s="71"/>
      <c r="C73" s="71"/>
      <c r="D73" s="71"/>
      <c r="E73" s="71"/>
      <c r="F73" s="71"/>
      <c r="G73" s="71"/>
      <c r="H73" s="122">
        <f>H70</f>
        <v>2800</v>
      </c>
      <c r="I73" s="71">
        <v>0</v>
      </c>
      <c r="J73" s="74">
        <f>H73-I73</f>
        <v>2800</v>
      </c>
      <c r="K73" s="71">
        <f>T73</f>
        <v>29</v>
      </c>
      <c r="L73" s="73">
        <f>J73*K73</f>
        <v>81200</v>
      </c>
      <c r="M73" s="71"/>
      <c r="N73" s="71"/>
      <c r="O73" s="134">
        <f>S73-1</f>
        <v>43129</v>
      </c>
      <c r="P73" s="16"/>
      <c r="Q73" s="89"/>
      <c r="R73" s="129">
        <f>S70</f>
        <v>43101</v>
      </c>
      <c r="S73" s="128">
        <v>43130</v>
      </c>
      <c r="T73">
        <f>S73-R73</f>
        <v>29</v>
      </c>
    </row>
    <row r="74" spans="1:20" ht="18.75" customHeight="1">
      <c r="A74" s="8"/>
      <c r="B74" s="71"/>
      <c r="C74" s="71"/>
      <c r="D74" s="71"/>
      <c r="E74" s="71"/>
      <c r="F74" s="71"/>
      <c r="G74" s="71">
        <f t="shared" ref="G74:G79" si="48">$G$18</f>
        <v>100</v>
      </c>
      <c r="H74" s="74">
        <f>H73-G74</f>
        <v>2700</v>
      </c>
      <c r="I74" s="71">
        <v>0</v>
      </c>
      <c r="J74" s="74">
        <f t="shared" ref="J74:J79" si="49">H74-I74</f>
        <v>2700</v>
      </c>
      <c r="K74" s="71">
        <f t="shared" ref="K74:K79" si="50">T74</f>
        <v>29</v>
      </c>
      <c r="L74" s="73">
        <f t="shared" ref="L74:L79" si="51">J74*K74</f>
        <v>78300</v>
      </c>
      <c r="M74" s="71"/>
      <c r="N74" s="71"/>
      <c r="O74" s="134">
        <f t="shared" ref="O74:O79" si="52">S74-1</f>
        <v>43158</v>
      </c>
      <c r="P74" s="16"/>
      <c r="Q74" s="89"/>
      <c r="R74" s="126">
        <f>S73</f>
        <v>43130</v>
      </c>
      <c r="S74" s="128">
        <v>43159</v>
      </c>
      <c r="T74">
        <f>S74-R74</f>
        <v>29</v>
      </c>
    </row>
    <row r="75" spans="1:20" ht="18.75" customHeight="1">
      <c r="A75" s="8"/>
      <c r="B75" s="71"/>
      <c r="C75" s="71"/>
      <c r="D75" s="71"/>
      <c r="E75" s="71"/>
      <c r="F75" s="71"/>
      <c r="G75" s="71">
        <f t="shared" si="48"/>
        <v>100</v>
      </c>
      <c r="H75" s="74">
        <f t="shared" ref="H75:H79" si="53">H74-G75</f>
        <v>2600</v>
      </c>
      <c r="I75" s="71">
        <v>0</v>
      </c>
      <c r="J75" s="74">
        <f t="shared" si="49"/>
        <v>2600</v>
      </c>
      <c r="K75" s="71">
        <f t="shared" si="50"/>
        <v>30</v>
      </c>
      <c r="L75" s="73">
        <f t="shared" si="51"/>
        <v>78000</v>
      </c>
      <c r="M75" s="71"/>
      <c r="N75" s="71"/>
      <c r="O75" s="134">
        <f t="shared" si="52"/>
        <v>43188</v>
      </c>
      <c r="P75" s="16"/>
      <c r="Q75" s="153" t="s">
        <v>85</v>
      </c>
      <c r="R75" s="126">
        <f t="shared" ref="R75:R79" si="54">S74</f>
        <v>43159</v>
      </c>
      <c r="S75" s="128">
        <v>43189</v>
      </c>
      <c r="T75">
        <f t="shared" ref="T75:T79" si="55">S75-R75</f>
        <v>30</v>
      </c>
    </row>
    <row r="76" spans="1:20" ht="18.75" customHeight="1">
      <c r="A76" s="8"/>
      <c r="B76" s="71"/>
      <c r="C76" s="71"/>
      <c r="D76" s="71"/>
      <c r="E76" s="71"/>
      <c r="F76" s="71"/>
      <c r="G76" s="71">
        <f t="shared" si="48"/>
        <v>100</v>
      </c>
      <c r="H76" s="74">
        <f t="shared" si="53"/>
        <v>2500</v>
      </c>
      <c r="I76" s="71">
        <v>0</v>
      </c>
      <c r="J76" s="74">
        <f t="shared" si="49"/>
        <v>2500</v>
      </c>
      <c r="K76" s="71">
        <f t="shared" si="50"/>
        <v>31</v>
      </c>
      <c r="L76" s="73">
        <f t="shared" si="51"/>
        <v>77500</v>
      </c>
      <c r="M76" s="71"/>
      <c r="N76" s="71"/>
      <c r="O76" s="134">
        <f t="shared" si="52"/>
        <v>43219</v>
      </c>
      <c r="P76" s="16"/>
      <c r="Q76" s="153"/>
      <c r="R76" s="126">
        <f t="shared" si="54"/>
        <v>43189</v>
      </c>
      <c r="S76" s="128">
        <v>43220</v>
      </c>
      <c r="T76">
        <f t="shared" si="55"/>
        <v>31</v>
      </c>
    </row>
    <row r="77" spans="1:20" ht="18.75" customHeight="1">
      <c r="A77" s="8"/>
      <c r="B77" s="71"/>
      <c r="C77" s="71"/>
      <c r="D77" s="71"/>
      <c r="E77" s="71"/>
      <c r="F77" s="71"/>
      <c r="G77" s="71">
        <f t="shared" si="48"/>
        <v>100</v>
      </c>
      <c r="H77" s="74">
        <f t="shared" si="53"/>
        <v>2400</v>
      </c>
      <c r="I77" s="71">
        <v>0</v>
      </c>
      <c r="J77" s="74">
        <f t="shared" si="49"/>
        <v>2400</v>
      </c>
      <c r="K77" s="71">
        <f t="shared" si="50"/>
        <v>30</v>
      </c>
      <c r="L77" s="73">
        <f t="shared" si="51"/>
        <v>72000</v>
      </c>
      <c r="M77" s="71"/>
      <c r="N77" s="71"/>
      <c r="O77" s="134">
        <f t="shared" si="52"/>
        <v>43249</v>
      </c>
      <c r="P77" s="16"/>
      <c r="Q77" s="153"/>
      <c r="R77" s="126">
        <f t="shared" si="54"/>
        <v>43220</v>
      </c>
      <c r="S77" s="128">
        <v>43250</v>
      </c>
      <c r="T77">
        <f t="shared" si="55"/>
        <v>30</v>
      </c>
    </row>
    <row r="78" spans="1:20" ht="18.75" customHeight="1">
      <c r="A78" s="8"/>
      <c r="B78" s="71"/>
      <c r="C78" s="71"/>
      <c r="D78" s="71"/>
      <c r="E78" s="71"/>
      <c r="F78" s="71"/>
      <c r="G78" s="71">
        <f t="shared" si="48"/>
        <v>100</v>
      </c>
      <c r="H78" s="74">
        <f t="shared" si="53"/>
        <v>2300</v>
      </c>
      <c r="I78" s="71">
        <v>0</v>
      </c>
      <c r="J78" s="74">
        <f t="shared" si="49"/>
        <v>2300</v>
      </c>
      <c r="K78" s="71">
        <f t="shared" si="50"/>
        <v>31</v>
      </c>
      <c r="L78" s="73">
        <f t="shared" si="51"/>
        <v>71300</v>
      </c>
      <c r="M78" s="71"/>
      <c r="N78" s="71"/>
      <c r="O78" s="134">
        <f t="shared" si="52"/>
        <v>43280</v>
      </c>
      <c r="P78" s="16"/>
      <c r="Q78" s="89"/>
      <c r="R78" s="126">
        <f t="shared" si="54"/>
        <v>43250</v>
      </c>
      <c r="S78" s="128">
        <v>43281</v>
      </c>
      <c r="T78">
        <f t="shared" si="55"/>
        <v>31</v>
      </c>
    </row>
    <row r="79" spans="1:20" ht="18.75" customHeight="1" thickBot="1">
      <c r="A79" s="8"/>
      <c r="B79" s="78"/>
      <c r="C79" s="78"/>
      <c r="D79" s="78"/>
      <c r="E79" s="78"/>
      <c r="F79" s="78"/>
      <c r="G79" s="71">
        <f t="shared" si="48"/>
        <v>100</v>
      </c>
      <c r="H79" s="79">
        <f t="shared" si="53"/>
        <v>2200</v>
      </c>
      <c r="I79" s="78">
        <v>0</v>
      </c>
      <c r="J79" s="79">
        <f t="shared" si="49"/>
        <v>2200</v>
      </c>
      <c r="K79" s="71">
        <f t="shared" si="50"/>
        <v>1</v>
      </c>
      <c r="L79" s="80">
        <f t="shared" si="51"/>
        <v>2200</v>
      </c>
      <c r="M79" s="78"/>
      <c r="N79" s="78"/>
      <c r="O79" s="134">
        <f t="shared" si="52"/>
        <v>43281</v>
      </c>
      <c r="P79" s="16"/>
      <c r="Q79" s="70"/>
      <c r="R79" s="126">
        <f t="shared" si="54"/>
        <v>43281</v>
      </c>
      <c r="S79" s="127">
        <v>43282</v>
      </c>
      <c r="T79">
        <f t="shared" si="55"/>
        <v>1</v>
      </c>
    </row>
    <row r="80" spans="1:20" ht="18.75" customHeight="1" thickTop="1">
      <c r="A80" s="8"/>
      <c r="B80" s="81" t="s">
        <v>29</v>
      </c>
      <c r="C80" s="82"/>
      <c r="D80" s="82"/>
      <c r="E80" s="82"/>
      <c r="F80" s="82"/>
      <c r="G80" s="82"/>
      <c r="H80" s="82"/>
      <c r="I80" s="82"/>
      <c r="J80" s="82"/>
      <c r="K80" s="82"/>
      <c r="L80" s="83">
        <f>SUM(L73:L79)</f>
        <v>460500</v>
      </c>
      <c r="M80" s="84">
        <f>ROUNDDOWN(L80*1000/365,0)</f>
        <v>1261643</v>
      </c>
      <c r="N80" s="84">
        <f>ROUNDDOWN(M80*0.01,0)</f>
        <v>12616</v>
      </c>
      <c r="O80" s="135"/>
      <c r="P80" s="16"/>
      <c r="Q80" s="70"/>
      <c r="T80">
        <f>SUM(T73:T79)</f>
        <v>181</v>
      </c>
    </row>
    <row r="81" spans="1:20" ht="18.75" customHeight="1">
      <c r="A81" s="8"/>
      <c r="B81" s="114" t="str">
        <f>B72</f>
        <v>えひめ会社（株）</v>
      </c>
      <c r="C81" s="119">
        <f>C72</f>
        <v>42125</v>
      </c>
      <c r="D81" s="116">
        <f>D72</f>
        <v>6000</v>
      </c>
      <c r="E81" s="118">
        <f>E72</f>
        <v>0</v>
      </c>
      <c r="F81" s="121" t="str">
        <f>F72</f>
        <v>Ｈ32.5.29
（30日）</v>
      </c>
      <c r="G81" s="71"/>
      <c r="H81" s="71"/>
      <c r="I81" s="71"/>
      <c r="J81" s="71"/>
      <c r="K81" s="71"/>
      <c r="L81" s="71"/>
      <c r="M81" s="71"/>
      <c r="N81" s="71"/>
      <c r="O81" s="133"/>
      <c r="P81" s="16"/>
      <c r="Q81" s="70"/>
      <c r="S81" s="126" t="s">
        <v>65</v>
      </c>
    </row>
    <row r="82" spans="1:20" ht="18.75" customHeight="1">
      <c r="A82" s="8"/>
      <c r="B82" s="71"/>
      <c r="C82" s="71"/>
      <c r="D82" s="71"/>
      <c r="E82" s="71"/>
      <c r="F82" s="71"/>
      <c r="G82" s="71"/>
      <c r="H82" s="122">
        <f>H79</f>
        <v>2200</v>
      </c>
      <c r="I82" s="71">
        <v>0</v>
      </c>
      <c r="J82" s="74">
        <f>H82-I82</f>
        <v>2200</v>
      </c>
      <c r="K82" s="71">
        <f>T82</f>
        <v>29</v>
      </c>
      <c r="L82" s="73">
        <f>J82*K82</f>
        <v>63800</v>
      </c>
      <c r="M82" s="71"/>
      <c r="N82" s="71"/>
      <c r="O82" s="134">
        <f>S82-1</f>
        <v>43310</v>
      </c>
      <c r="P82" s="16"/>
      <c r="Q82" s="89"/>
      <c r="R82" s="129">
        <f>S79</f>
        <v>43282</v>
      </c>
      <c r="S82" s="128">
        <v>43311</v>
      </c>
      <c r="T82">
        <f>S82-R82</f>
        <v>29</v>
      </c>
    </row>
    <row r="83" spans="1:20" ht="18.75" customHeight="1">
      <c r="A83" s="8"/>
      <c r="B83" s="71"/>
      <c r="C83" s="71"/>
      <c r="D83" s="71"/>
      <c r="E83" s="71"/>
      <c r="F83" s="71"/>
      <c r="G83" s="71">
        <f t="shared" ref="G83:G88" si="56">$G$18</f>
        <v>100</v>
      </c>
      <c r="H83" s="74">
        <f>H82-G83</f>
        <v>2100</v>
      </c>
      <c r="I83" s="71">
        <v>0</v>
      </c>
      <c r="J83" s="74">
        <f t="shared" ref="J83:J88" si="57">H83-I83</f>
        <v>2100</v>
      </c>
      <c r="K83" s="71">
        <f t="shared" ref="K83:K88" si="58">T83</f>
        <v>31</v>
      </c>
      <c r="L83" s="73">
        <f t="shared" ref="L83:L88" si="59">J83*K83</f>
        <v>65100</v>
      </c>
      <c r="M83" s="71"/>
      <c r="N83" s="71"/>
      <c r="O83" s="134">
        <f t="shared" ref="O83:O88" si="60">S83-1</f>
        <v>43341</v>
      </c>
      <c r="P83" s="16"/>
      <c r="Q83" s="89"/>
      <c r="R83" s="126">
        <f>S82</f>
        <v>43311</v>
      </c>
      <c r="S83" s="128">
        <v>43342</v>
      </c>
      <c r="T83">
        <f>S83-R83</f>
        <v>31</v>
      </c>
    </row>
    <row r="84" spans="1:20" ht="18.75" customHeight="1">
      <c r="A84" s="8"/>
      <c r="B84" s="71"/>
      <c r="C84" s="71"/>
      <c r="D84" s="71"/>
      <c r="E84" s="71"/>
      <c r="F84" s="71"/>
      <c r="G84" s="71">
        <f t="shared" si="56"/>
        <v>100</v>
      </c>
      <c r="H84" s="74">
        <f t="shared" ref="H84:H88" si="61">H83-G84</f>
        <v>2000</v>
      </c>
      <c r="I84" s="71">
        <v>0</v>
      </c>
      <c r="J84" s="74">
        <f t="shared" si="57"/>
        <v>2000</v>
      </c>
      <c r="K84" s="71">
        <f t="shared" si="58"/>
        <v>31</v>
      </c>
      <c r="L84" s="73">
        <f t="shared" si="59"/>
        <v>62000</v>
      </c>
      <c r="M84" s="71"/>
      <c r="N84" s="71"/>
      <c r="O84" s="134">
        <f t="shared" si="60"/>
        <v>43372</v>
      </c>
      <c r="P84" s="16"/>
      <c r="Q84" s="153" t="s">
        <v>86</v>
      </c>
      <c r="R84" s="126">
        <f t="shared" ref="R84:R88" si="62">S83</f>
        <v>43342</v>
      </c>
      <c r="S84" s="128">
        <v>43373</v>
      </c>
      <c r="T84">
        <f t="shared" ref="T84:T88" si="63">S84-R84</f>
        <v>31</v>
      </c>
    </row>
    <row r="85" spans="1:20" ht="18.75" customHeight="1">
      <c r="A85" s="8"/>
      <c r="B85" s="71"/>
      <c r="C85" s="71"/>
      <c r="D85" s="71"/>
      <c r="E85" s="71"/>
      <c r="F85" s="71"/>
      <c r="G85" s="71">
        <f t="shared" si="56"/>
        <v>100</v>
      </c>
      <c r="H85" s="74">
        <f t="shared" si="61"/>
        <v>1900</v>
      </c>
      <c r="I85" s="71">
        <v>0</v>
      </c>
      <c r="J85" s="74">
        <f t="shared" si="57"/>
        <v>1900</v>
      </c>
      <c r="K85" s="71">
        <f t="shared" si="58"/>
        <v>30</v>
      </c>
      <c r="L85" s="73">
        <f t="shared" si="59"/>
        <v>57000</v>
      </c>
      <c r="M85" s="71"/>
      <c r="N85" s="71"/>
      <c r="O85" s="134">
        <f t="shared" si="60"/>
        <v>43402</v>
      </c>
      <c r="P85" s="16"/>
      <c r="Q85" s="153"/>
      <c r="R85" s="126">
        <f t="shared" si="62"/>
        <v>43373</v>
      </c>
      <c r="S85" s="128">
        <v>43403</v>
      </c>
      <c r="T85">
        <f t="shared" si="63"/>
        <v>30</v>
      </c>
    </row>
    <row r="86" spans="1:20" ht="18.75" customHeight="1">
      <c r="A86" s="8"/>
      <c r="B86" s="71"/>
      <c r="C86" s="71"/>
      <c r="D86" s="71"/>
      <c r="E86" s="71"/>
      <c r="F86" s="71"/>
      <c r="G86" s="71">
        <f t="shared" si="56"/>
        <v>100</v>
      </c>
      <c r="H86" s="74">
        <f t="shared" si="61"/>
        <v>1800</v>
      </c>
      <c r="I86" s="71">
        <v>0</v>
      </c>
      <c r="J86" s="74">
        <f t="shared" si="57"/>
        <v>1800</v>
      </c>
      <c r="K86" s="71">
        <f t="shared" si="58"/>
        <v>31</v>
      </c>
      <c r="L86" s="73">
        <f t="shared" si="59"/>
        <v>55800</v>
      </c>
      <c r="M86" s="71"/>
      <c r="N86" s="71"/>
      <c r="O86" s="134">
        <f t="shared" si="60"/>
        <v>43433</v>
      </c>
      <c r="P86" s="16"/>
      <c r="Q86" s="153"/>
      <c r="R86" s="126">
        <f t="shared" si="62"/>
        <v>43403</v>
      </c>
      <c r="S86" s="128">
        <v>43434</v>
      </c>
      <c r="T86">
        <f t="shared" si="63"/>
        <v>31</v>
      </c>
    </row>
    <row r="87" spans="1:20" ht="18.75" customHeight="1">
      <c r="A87" s="8"/>
      <c r="B87" s="71"/>
      <c r="C87" s="71"/>
      <c r="D87" s="71"/>
      <c r="E87" s="71"/>
      <c r="F87" s="71"/>
      <c r="G87" s="71">
        <f t="shared" si="56"/>
        <v>100</v>
      </c>
      <c r="H87" s="74">
        <f t="shared" si="61"/>
        <v>1700</v>
      </c>
      <c r="I87" s="71">
        <v>0</v>
      </c>
      <c r="J87" s="74">
        <f t="shared" si="57"/>
        <v>1700</v>
      </c>
      <c r="K87" s="71">
        <f t="shared" si="58"/>
        <v>30</v>
      </c>
      <c r="L87" s="73">
        <f t="shared" si="59"/>
        <v>51000</v>
      </c>
      <c r="M87" s="71"/>
      <c r="N87" s="71"/>
      <c r="O87" s="134">
        <f t="shared" si="60"/>
        <v>43463</v>
      </c>
      <c r="P87" s="16"/>
      <c r="Q87" s="89"/>
      <c r="R87" s="126">
        <f t="shared" si="62"/>
        <v>43434</v>
      </c>
      <c r="S87" s="128">
        <v>43464</v>
      </c>
      <c r="T87">
        <f t="shared" si="63"/>
        <v>30</v>
      </c>
    </row>
    <row r="88" spans="1:20" ht="18.75" customHeight="1" thickBot="1">
      <c r="A88" s="8"/>
      <c r="B88" s="78"/>
      <c r="C88" s="78"/>
      <c r="D88" s="78"/>
      <c r="E88" s="78"/>
      <c r="F88" s="78"/>
      <c r="G88" s="71">
        <f t="shared" si="56"/>
        <v>100</v>
      </c>
      <c r="H88" s="79">
        <f t="shared" si="61"/>
        <v>1600</v>
      </c>
      <c r="I88" s="78">
        <v>0</v>
      </c>
      <c r="J88" s="79">
        <f t="shared" si="57"/>
        <v>1600</v>
      </c>
      <c r="K88" s="71">
        <f t="shared" si="58"/>
        <v>2</v>
      </c>
      <c r="L88" s="80">
        <f t="shared" si="59"/>
        <v>3200</v>
      </c>
      <c r="M88" s="78"/>
      <c r="N88" s="78"/>
      <c r="O88" s="134">
        <f t="shared" si="60"/>
        <v>43465</v>
      </c>
      <c r="P88" s="16"/>
      <c r="Q88" s="70"/>
      <c r="R88" s="126">
        <f t="shared" si="62"/>
        <v>43464</v>
      </c>
      <c r="S88" s="127">
        <v>43466</v>
      </c>
      <c r="T88">
        <f t="shared" si="63"/>
        <v>2</v>
      </c>
    </row>
    <row r="89" spans="1:20" ht="18.75" customHeight="1" thickTop="1">
      <c r="A89" s="8"/>
      <c r="B89" s="81" t="s">
        <v>29</v>
      </c>
      <c r="C89" s="82"/>
      <c r="D89" s="82"/>
      <c r="E89" s="82"/>
      <c r="F89" s="82"/>
      <c r="G89" s="82"/>
      <c r="H89" s="82"/>
      <c r="I89" s="82"/>
      <c r="J89" s="82"/>
      <c r="K89" s="82"/>
      <c r="L89" s="83">
        <f>SUM(L82:L88)</f>
        <v>357900</v>
      </c>
      <c r="M89" s="84">
        <f>ROUNDDOWN(L89*1000/365,0)</f>
        <v>980547</v>
      </c>
      <c r="N89" s="84">
        <f>ROUNDDOWN(M89*0.01,0)</f>
        <v>9805</v>
      </c>
      <c r="O89" s="135"/>
      <c r="P89" s="16"/>
      <c r="Q89" s="70"/>
      <c r="T89">
        <f>SUM(T82:T88)</f>
        <v>184</v>
      </c>
    </row>
    <row r="90" spans="1:20" ht="18.75" customHeight="1">
      <c r="A90" s="8"/>
      <c r="B90" s="114" t="str">
        <f>B81</f>
        <v>えひめ会社（株）</v>
      </c>
      <c r="C90" s="119">
        <f>C81</f>
        <v>42125</v>
      </c>
      <c r="D90" s="116">
        <f>D81</f>
        <v>6000</v>
      </c>
      <c r="E90" s="118">
        <f>E81</f>
        <v>0</v>
      </c>
      <c r="F90" s="121" t="str">
        <f>F81</f>
        <v>Ｈ32.5.29
（30日）</v>
      </c>
      <c r="G90" s="71"/>
      <c r="H90" s="71"/>
      <c r="I90" s="71"/>
      <c r="J90" s="71"/>
      <c r="K90" s="71"/>
      <c r="L90" s="71"/>
      <c r="M90" s="71"/>
      <c r="N90" s="71"/>
      <c r="O90" s="133"/>
      <c r="P90" s="16"/>
      <c r="Q90" s="70"/>
      <c r="S90" s="126" t="s">
        <v>65</v>
      </c>
    </row>
    <row r="91" spans="1:20" ht="18.75" customHeight="1">
      <c r="A91" s="8"/>
      <c r="B91" s="71"/>
      <c r="C91" s="71"/>
      <c r="D91" s="71"/>
      <c r="E91" s="71"/>
      <c r="F91" s="71"/>
      <c r="G91" s="71"/>
      <c r="H91" s="122">
        <f>H88</f>
        <v>1600</v>
      </c>
      <c r="I91" s="71">
        <v>0</v>
      </c>
      <c r="J91" s="74">
        <f>H91-I91</f>
        <v>1600</v>
      </c>
      <c r="K91" s="71">
        <f>T91</f>
        <v>29</v>
      </c>
      <c r="L91" s="73">
        <f>J91*K91</f>
        <v>46400</v>
      </c>
      <c r="M91" s="71"/>
      <c r="N91" s="71"/>
      <c r="O91" s="134">
        <f>S91-1</f>
        <v>43494</v>
      </c>
      <c r="P91" s="16"/>
      <c r="Q91" s="89"/>
      <c r="R91" s="129">
        <f>S88</f>
        <v>43466</v>
      </c>
      <c r="S91" s="128">
        <v>43495</v>
      </c>
      <c r="T91">
        <f>S91-R91</f>
        <v>29</v>
      </c>
    </row>
    <row r="92" spans="1:20" ht="18.75" customHeight="1">
      <c r="A92" s="8"/>
      <c r="B92" s="71"/>
      <c r="C92" s="71"/>
      <c r="D92" s="71"/>
      <c r="E92" s="71"/>
      <c r="F92" s="71"/>
      <c r="G92" s="71">
        <f t="shared" ref="G92:G97" si="64">$G$18</f>
        <v>100</v>
      </c>
      <c r="H92" s="74">
        <f>H91-G92</f>
        <v>1500</v>
      </c>
      <c r="I92" s="71">
        <v>0</v>
      </c>
      <c r="J92" s="74">
        <f t="shared" ref="J92:J97" si="65">H92-I92</f>
        <v>1500</v>
      </c>
      <c r="K92" s="71">
        <f t="shared" ref="K92:K97" si="66">T92</f>
        <v>29</v>
      </c>
      <c r="L92" s="73">
        <f t="shared" ref="L92:L97" si="67">J92*K92</f>
        <v>43500</v>
      </c>
      <c r="M92" s="71"/>
      <c r="N92" s="71"/>
      <c r="O92" s="134">
        <f t="shared" ref="O92:O97" si="68">S92-1</f>
        <v>43523</v>
      </c>
      <c r="P92" s="16"/>
      <c r="Q92" s="89"/>
      <c r="R92" s="126">
        <f>S91</f>
        <v>43495</v>
      </c>
      <c r="S92" s="128">
        <v>43524</v>
      </c>
      <c r="T92">
        <f>S92-R92</f>
        <v>29</v>
      </c>
    </row>
    <row r="93" spans="1:20" ht="18.75" customHeight="1">
      <c r="A93" s="8"/>
      <c r="B93" s="71"/>
      <c r="C93" s="71"/>
      <c r="D93" s="71"/>
      <c r="E93" s="71"/>
      <c r="F93" s="71"/>
      <c r="G93" s="71">
        <f t="shared" si="64"/>
        <v>100</v>
      </c>
      <c r="H93" s="74">
        <f t="shared" ref="H93:H97" si="69">H92-G93</f>
        <v>1400</v>
      </c>
      <c r="I93" s="71">
        <v>0</v>
      </c>
      <c r="J93" s="74">
        <f t="shared" si="65"/>
        <v>1400</v>
      </c>
      <c r="K93" s="71">
        <f t="shared" si="66"/>
        <v>30</v>
      </c>
      <c r="L93" s="73">
        <f t="shared" si="67"/>
        <v>42000</v>
      </c>
      <c r="M93" s="71"/>
      <c r="N93" s="71"/>
      <c r="O93" s="134">
        <f t="shared" si="68"/>
        <v>43553</v>
      </c>
      <c r="P93" s="16"/>
      <c r="Q93" s="153" t="s">
        <v>87</v>
      </c>
      <c r="R93" s="126">
        <f t="shared" ref="R93:R97" si="70">S92</f>
        <v>43524</v>
      </c>
      <c r="S93" s="128">
        <v>43554</v>
      </c>
      <c r="T93">
        <f t="shared" ref="T93:T97" si="71">S93-R93</f>
        <v>30</v>
      </c>
    </row>
    <row r="94" spans="1:20" ht="18.75" customHeight="1">
      <c r="A94" s="8"/>
      <c r="B94" s="71"/>
      <c r="C94" s="71"/>
      <c r="D94" s="71"/>
      <c r="E94" s="71"/>
      <c r="F94" s="71"/>
      <c r="G94" s="71">
        <f t="shared" si="64"/>
        <v>100</v>
      </c>
      <c r="H94" s="74">
        <f t="shared" si="69"/>
        <v>1300</v>
      </c>
      <c r="I94" s="71">
        <v>0</v>
      </c>
      <c r="J94" s="74">
        <f t="shared" si="65"/>
        <v>1300</v>
      </c>
      <c r="K94" s="71">
        <f t="shared" si="66"/>
        <v>31</v>
      </c>
      <c r="L94" s="73">
        <f t="shared" si="67"/>
        <v>40300</v>
      </c>
      <c r="M94" s="71"/>
      <c r="N94" s="71"/>
      <c r="O94" s="134">
        <f t="shared" si="68"/>
        <v>43584</v>
      </c>
      <c r="P94" s="16"/>
      <c r="Q94" s="153"/>
      <c r="R94" s="126">
        <f t="shared" si="70"/>
        <v>43554</v>
      </c>
      <c r="S94" s="128">
        <v>43585</v>
      </c>
      <c r="T94">
        <f t="shared" si="71"/>
        <v>31</v>
      </c>
    </row>
    <row r="95" spans="1:20" ht="18.75" customHeight="1">
      <c r="A95" s="8"/>
      <c r="B95" s="71"/>
      <c r="C95" s="71"/>
      <c r="D95" s="71"/>
      <c r="E95" s="71"/>
      <c r="F95" s="71"/>
      <c r="G95" s="71">
        <f t="shared" si="64"/>
        <v>100</v>
      </c>
      <c r="H95" s="74">
        <f t="shared" si="69"/>
        <v>1200</v>
      </c>
      <c r="I95" s="71">
        <v>0</v>
      </c>
      <c r="J95" s="74">
        <f t="shared" si="65"/>
        <v>1200</v>
      </c>
      <c r="K95" s="71">
        <f t="shared" si="66"/>
        <v>30</v>
      </c>
      <c r="L95" s="73">
        <f t="shared" si="67"/>
        <v>36000</v>
      </c>
      <c r="M95" s="71"/>
      <c r="N95" s="71"/>
      <c r="O95" s="134">
        <f t="shared" si="68"/>
        <v>43614</v>
      </c>
      <c r="P95" s="16"/>
      <c r="Q95" s="153"/>
      <c r="R95" s="126">
        <f t="shared" si="70"/>
        <v>43585</v>
      </c>
      <c r="S95" s="128">
        <v>43615</v>
      </c>
      <c r="T95">
        <f t="shared" si="71"/>
        <v>30</v>
      </c>
    </row>
    <row r="96" spans="1:20" ht="18.75" customHeight="1">
      <c r="A96" s="8"/>
      <c r="B96" s="71"/>
      <c r="C96" s="71"/>
      <c r="D96" s="71"/>
      <c r="E96" s="71"/>
      <c r="F96" s="71"/>
      <c r="G96" s="71">
        <f t="shared" si="64"/>
        <v>100</v>
      </c>
      <c r="H96" s="74">
        <f t="shared" si="69"/>
        <v>1100</v>
      </c>
      <c r="I96" s="71">
        <v>0</v>
      </c>
      <c r="J96" s="74">
        <f t="shared" si="65"/>
        <v>1100</v>
      </c>
      <c r="K96" s="71">
        <f t="shared" si="66"/>
        <v>31</v>
      </c>
      <c r="L96" s="73">
        <f t="shared" si="67"/>
        <v>34100</v>
      </c>
      <c r="M96" s="71"/>
      <c r="N96" s="71"/>
      <c r="O96" s="134">
        <f t="shared" si="68"/>
        <v>43645</v>
      </c>
      <c r="P96" s="16"/>
      <c r="Q96" s="89"/>
      <c r="R96" s="126">
        <f t="shared" si="70"/>
        <v>43615</v>
      </c>
      <c r="S96" s="128">
        <v>43646</v>
      </c>
      <c r="T96">
        <f t="shared" si="71"/>
        <v>31</v>
      </c>
    </row>
    <row r="97" spans="1:20" ht="18.75" customHeight="1" thickBot="1">
      <c r="A97" s="8"/>
      <c r="B97" s="78"/>
      <c r="C97" s="78"/>
      <c r="D97" s="78"/>
      <c r="E97" s="78"/>
      <c r="F97" s="78"/>
      <c r="G97" s="71">
        <f t="shared" si="64"/>
        <v>100</v>
      </c>
      <c r="H97" s="79">
        <f t="shared" si="69"/>
        <v>1000</v>
      </c>
      <c r="I97" s="78">
        <v>0</v>
      </c>
      <c r="J97" s="79">
        <f t="shared" si="65"/>
        <v>1000</v>
      </c>
      <c r="K97" s="71">
        <f t="shared" si="66"/>
        <v>1</v>
      </c>
      <c r="L97" s="80">
        <f t="shared" si="67"/>
        <v>1000</v>
      </c>
      <c r="M97" s="78"/>
      <c r="N97" s="78"/>
      <c r="O97" s="134">
        <f t="shared" si="68"/>
        <v>43646</v>
      </c>
      <c r="P97" s="16"/>
      <c r="Q97" s="70"/>
      <c r="R97" s="126">
        <f t="shared" si="70"/>
        <v>43646</v>
      </c>
      <c r="S97" s="127">
        <v>43647</v>
      </c>
      <c r="T97">
        <f t="shared" si="71"/>
        <v>1</v>
      </c>
    </row>
    <row r="98" spans="1:20" ht="18.75" customHeight="1" thickTop="1">
      <c r="A98" s="8"/>
      <c r="B98" s="81" t="s">
        <v>29</v>
      </c>
      <c r="C98" s="82"/>
      <c r="D98" s="82"/>
      <c r="E98" s="82"/>
      <c r="F98" s="82"/>
      <c r="G98" s="82"/>
      <c r="H98" s="82"/>
      <c r="I98" s="82"/>
      <c r="J98" s="82"/>
      <c r="K98" s="82"/>
      <c r="L98" s="83">
        <f>SUM(L91:L97)</f>
        <v>243300</v>
      </c>
      <c r="M98" s="84">
        <f>ROUNDDOWN(L98*1000/365,0)</f>
        <v>666575</v>
      </c>
      <c r="N98" s="84">
        <f>ROUNDDOWN(M98*0.01,0)</f>
        <v>6665</v>
      </c>
      <c r="O98" s="135"/>
      <c r="P98" s="16"/>
      <c r="Q98" s="70"/>
      <c r="T98">
        <f>SUM(T91:T97)</f>
        <v>181</v>
      </c>
    </row>
    <row r="99" spans="1:20" ht="18.75" customHeight="1">
      <c r="A99" s="8"/>
      <c r="B99" s="114" t="str">
        <f>B90</f>
        <v>えひめ会社（株）</v>
      </c>
      <c r="C99" s="119">
        <f>C90</f>
        <v>42125</v>
      </c>
      <c r="D99" s="116">
        <f>D90</f>
        <v>6000</v>
      </c>
      <c r="E99" s="118">
        <f>E90</f>
        <v>0</v>
      </c>
      <c r="F99" s="121" t="str">
        <f>F90</f>
        <v>Ｈ32.5.29
（30日）</v>
      </c>
      <c r="G99" s="71"/>
      <c r="H99" s="71"/>
      <c r="I99" s="71"/>
      <c r="J99" s="71"/>
      <c r="K99" s="71"/>
      <c r="L99" s="71"/>
      <c r="M99" s="71"/>
      <c r="N99" s="71"/>
      <c r="O99" s="133"/>
      <c r="P99" s="16"/>
      <c r="Q99" s="70"/>
      <c r="S99" s="126" t="s">
        <v>65</v>
      </c>
    </row>
    <row r="100" spans="1:20" ht="18.75" customHeight="1">
      <c r="A100" s="8"/>
      <c r="B100" s="71"/>
      <c r="C100" s="71"/>
      <c r="D100" s="71"/>
      <c r="E100" s="71"/>
      <c r="F100" s="71"/>
      <c r="G100" s="71"/>
      <c r="H100" s="122">
        <f>H97</f>
        <v>1000</v>
      </c>
      <c r="I100" s="71">
        <v>0</v>
      </c>
      <c r="J100" s="74">
        <f>H100-I100</f>
        <v>1000</v>
      </c>
      <c r="K100" s="71">
        <f>T100</f>
        <v>29</v>
      </c>
      <c r="L100" s="73">
        <f>J100*K100</f>
        <v>29000</v>
      </c>
      <c r="M100" s="71"/>
      <c r="N100" s="71"/>
      <c r="O100" s="134">
        <f>S100-1</f>
        <v>43675</v>
      </c>
      <c r="P100" s="16"/>
      <c r="Q100" s="89"/>
      <c r="R100" s="129">
        <f>S97</f>
        <v>43647</v>
      </c>
      <c r="S100" s="128">
        <v>43676</v>
      </c>
      <c r="T100">
        <f>S100-R100</f>
        <v>29</v>
      </c>
    </row>
    <row r="101" spans="1:20" ht="18.75" customHeight="1">
      <c r="A101" s="8"/>
      <c r="B101" s="71"/>
      <c r="C101" s="71"/>
      <c r="D101" s="71"/>
      <c r="E101" s="71"/>
      <c r="F101" s="71"/>
      <c r="G101" s="71">
        <f t="shared" ref="G101:G106" si="72">$G$18</f>
        <v>100</v>
      </c>
      <c r="H101" s="74">
        <f>H100-G101</f>
        <v>900</v>
      </c>
      <c r="I101" s="71">
        <v>0</v>
      </c>
      <c r="J101" s="74">
        <f t="shared" ref="J101:J106" si="73">H101-I101</f>
        <v>900</v>
      </c>
      <c r="K101" s="71">
        <f t="shared" ref="K101:K106" si="74">T101</f>
        <v>31</v>
      </c>
      <c r="L101" s="73">
        <f t="shared" ref="L101:L106" si="75">J101*K101</f>
        <v>27900</v>
      </c>
      <c r="M101" s="71"/>
      <c r="N101" s="71"/>
      <c r="O101" s="134">
        <f t="shared" ref="O101:O106" si="76">S101-1</f>
        <v>43706</v>
      </c>
      <c r="P101" s="16"/>
      <c r="Q101" s="89"/>
      <c r="R101" s="126">
        <f>S100</f>
        <v>43676</v>
      </c>
      <c r="S101" s="128">
        <v>43707</v>
      </c>
      <c r="T101">
        <f>S101-R101</f>
        <v>31</v>
      </c>
    </row>
    <row r="102" spans="1:20" ht="18.75" customHeight="1">
      <c r="A102" s="8"/>
      <c r="B102" s="71"/>
      <c r="C102" s="71"/>
      <c r="D102" s="71"/>
      <c r="E102" s="71"/>
      <c r="F102" s="71"/>
      <c r="G102" s="71">
        <f t="shared" si="72"/>
        <v>100</v>
      </c>
      <c r="H102" s="74">
        <f t="shared" ref="H102:H106" si="77">H101-G102</f>
        <v>800</v>
      </c>
      <c r="I102" s="71">
        <v>0</v>
      </c>
      <c r="J102" s="74">
        <f t="shared" si="73"/>
        <v>800</v>
      </c>
      <c r="K102" s="71">
        <f t="shared" si="74"/>
        <v>31</v>
      </c>
      <c r="L102" s="73">
        <f t="shared" si="75"/>
        <v>24800</v>
      </c>
      <c r="M102" s="71"/>
      <c r="N102" s="71"/>
      <c r="O102" s="134">
        <f t="shared" si="76"/>
        <v>43737</v>
      </c>
      <c r="P102" s="16"/>
      <c r="Q102" s="153" t="s">
        <v>88</v>
      </c>
      <c r="R102" s="126">
        <f t="shared" ref="R102:R106" si="78">S101</f>
        <v>43707</v>
      </c>
      <c r="S102" s="128">
        <v>43738</v>
      </c>
      <c r="T102">
        <f t="shared" ref="T102:T106" si="79">S102-R102</f>
        <v>31</v>
      </c>
    </row>
    <row r="103" spans="1:20" ht="18.75" customHeight="1">
      <c r="A103" s="8"/>
      <c r="B103" s="71"/>
      <c r="C103" s="71"/>
      <c r="D103" s="71"/>
      <c r="E103" s="71"/>
      <c r="F103" s="71"/>
      <c r="G103" s="71">
        <f t="shared" si="72"/>
        <v>100</v>
      </c>
      <c r="H103" s="74">
        <f t="shared" si="77"/>
        <v>700</v>
      </c>
      <c r="I103" s="71">
        <v>0</v>
      </c>
      <c r="J103" s="74">
        <f t="shared" si="73"/>
        <v>700</v>
      </c>
      <c r="K103" s="71">
        <f t="shared" si="74"/>
        <v>30</v>
      </c>
      <c r="L103" s="73">
        <f t="shared" si="75"/>
        <v>21000</v>
      </c>
      <c r="M103" s="71"/>
      <c r="N103" s="71"/>
      <c r="O103" s="134">
        <f t="shared" si="76"/>
        <v>43767</v>
      </c>
      <c r="P103" s="16"/>
      <c r="Q103" s="153"/>
      <c r="R103" s="126">
        <f t="shared" si="78"/>
        <v>43738</v>
      </c>
      <c r="S103" s="128">
        <v>43768</v>
      </c>
      <c r="T103">
        <f t="shared" si="79"/>
        <v>30</v>
      </c>
    </row>
    <row r="104" spans="1:20" ht="18.75" customHeight="1">
      <c r="A104" s="8"/>
      <c r="B104" s="71"/>
      <c r="C104" s="71"/>
      <c r="D104" s="71"/>
      <c r="E104" s="71"/>
      <c r="F104" s="71"/>
      <c r="G104" s="71">
        <f t="shared" si="72"/>
        <v>100</v>
      </c>
      <c r="H104" s="74">
        <f t="shared" si="77"/>
        <v>600</v>
      </c>
      <c r="I104" s="71">
        <v>0</v>
      </c>
      <c r="J104" s="74">
        <f t="shared" si="73"/>
        <v>600</v>
      </c>
      <c r="K104" s="71">
        <f t="shared" si="74"/>
        <v>31</v>
      </c>
      <c r="L104" s="73">
        <f t="shared" si="75"/>
        <v>18600</v>
      </c>
      <c r="M104" s="71"/>
      <c r="N104" s="71"/>
      <c r="O104" s="134">
        <f t="shared" si="76"/>
        <v>43798</v>
      </c>
      <c r="P104" s="16"/>
      <c r="Q104" s="153"/>
      <c r="R104" s="126">
        <f t="shared" si="78"/>
        <v>43768</v>
      </c>
      <c r="S104" s="128">
        <v>43799</v>
      </c>
      <c r="T104">
        <f t="shared" si="79"/>
        <v>31</v>
      </c>
    </row>
    <row r="105" spans="1:20" ht="18.75" customHeight="1">
      <c r="A105" s="8"/>
      <c r="B105" s="71"/>
      <c r="C105" s="71"/>
      <c r="D105" s="71"/>
      <c r="E105" s="71"/>
      <c r="F105" s="71"/>
      <c r="G105" s="71">
        <f t="shared" si="72"/>
        <v>100</v>
      </c>
      <c r="H105" s="74">
        <f t="shared" si="77"/>
        <v>500</v>
      </c>
      <c r="I105" s="71">
        <v>0</v>
      </c>
      <c r="J105" s="74">
        <f t="shared" si="73"/>
        <v>500</v>
      </c>
      <c r="K105" s="71">
        <f t="shared" si="74"/>
        <v>30</v>
      </c>
      <c r="L105" s="73">
        <f t="shared" si="75"/>
        <v>15000</v>
      </c>
      <c r="M105" s="71"/>
      <c r="N105" s="71"/>
      <c r="O105" s="134">
        <f t="shared" si="76"/>
        <v>43828</v>
      </c>
      <c r="P105" s="16"/>
      <c r="Q105" s="89"/>
      <c r="R105" s="126">
        <f t="shared" si="78"/>
        <v>43799</v>
      </c>
      <c r="S105" s="128">
        <v>43829</v>
      </c>
      <c r="T105">
        <f t="shared" si="79"/>
        <v>30</v>
      </c>
    </row>
    <row r="106" spans="1:20" ht="18.75" customHeight="1" thickBot="1">
      <c r="A106" s="8"/>
      <c r="B106" s="78"/>
      <c r="C106" s="78"/>
      <c r="D106" s="78"/>
      <c r="E106" s="78"/>
      <c r="F106" s="78"/>
      <c r="G106" s="71">
        <f t="shared" si="72"/>
        <v>100</v>
      </c>
      <c r="H106" s="79">
        <f t="shared" si="77"/>
        <v>400</v>
      </c>
      <c r="I106" s="78">
        <v>0</v>
      </c>
      <c r="J106" s="79">
        <f t="shared" si="73"/>
        <v>400</v>
      </c>
      <c r="K106" s="71">
        <f t="shared" si="74"/>
        <v>2</v>
      </c>
      <c r="L106" s="80">
        <f t="shared" si="75"/>
        <v>800</v>
      </c>
      <c r="M106" s="78"/>
      <c r="N106" s="78"/>
      <c r="O106" s="134">
        <f t="shared" si="76"/>
        <v>43830</v>
      </c>
      <c r="P106" s="16"/>
      <c r="Q106" s="70"/>
      <c r="R106" s="126">
        <f t="shared" si="78"/>
        <v>43829</v>
      </c>
      <c r="S106" s="127">
        <v>43831</v>
      </c>
      <c r="T106">
        <f t="shared" si="79"/>
        <v>2</v>
      </c>
    </row>
    <row r="107" spans="1:20" ht="18.75" customHeight="1" thickTop="1">
      <c r="A107" s="8"/>
      <c r="B107" s="81" t="s">
        <v>29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3">
        <f>SUM(L100:L106)</f>
        <v>137100</v>
      </c>
      <c r="M107" s="84">
        <f>ROUNDDOWN(L107*1000/365,0)</f>
        <v>375616</v>
      </c>
      <c r="N107" s="84">
        <f>ROUNDDOWN(M107*0.01,0)</f>
        <v>3756</v>
      </c>
      <c r="O107" s="135"/>
      <c r="P107" s="16"/>
      <c r="Q107" s="70"/>
      <c r="T107">
        <f>SUM(T100:T106)</f>
        <v>184</v>
      </c>
    </row>
    <row r="108" spans="1:20" ht="18.75" customHeight="1">
      <c r="A108" s="8"/>
      <c r="B108" s="114" t="str">
        <f>B99</f>
        <v>えひめ会社（株）</v>
      </c>
      <c r="C108" s="119">
        <f>C99</f>
        <v>42125</v>
      </c>
      <c r="D108" s="116">
        <f>D99</f>
        <v>6000</v>
      </c>
      <c r="E108" s="118">
        <f>E99</f>
        <v>0</v>
      </c>
      <c r="F108" s="121" t="str">
        <f>F99</f>
        <v>Ｈ32.5.29
（30日）</v>
      </c>
      <c r="G108" s="71"/>
      <c r="H108" s="71"/>
      <c r="I108" s="71"/>
      <c r="J108" s="71"/>
      <c r="K108" s="71"/>
      <c r="L108" s="71"/>
      <c r="M108" s="71"/>
      <c r="N108" s="71"/>
      <c r="O108" s="133"/>
      <c r="P108" s="16"/>
      <c r="Q108" s="70"/>
      <c r="S108" s="126" t="s">
        <v>65</v>
      </c>
    </row>
    <row r="109" spans="1:20" ht="18.75" customHeight="1">
      <c r="A109" s="8"/>
      <c r="B109" s="71"/>
      <c r="C109" s="71"/>
      <c r="D109" s="71"/>
      <c r="E109" s="71"/>
      <c r="F109" s="71"/>
      <c r="G109" s="71"/>
      <c r="H109" s="122">
        <f>H106</f>
        <v>400</v>
      </c>
      <c r="I109" s="71">
        <v>0</v>
      </c>
      <c r="J109" s="74">
        <f>H109-I109</f>
        <v>400</v>
      </c>
      <c r="K109" s="71">
        <f>T109</f>
        <v>29</v>
      </c>
      <c r="L109" s="73">
        <f>J109*K109</f>
        <v>11600</v>
      </c>
      <c r="M109" s="71"/>
      <c r="N109" s="71"/>
      <c r="O109" s="134">
        <f>S109-1</f>
        <v>43859</v>
      </c>
      <c r="P109" s="16"/>
      <c r="Q109" s="89"/>
      <c r="R109" s="129">
        <f>S106</f>
        <v>43831</v>
      </c>
      <c r="S109" s="128">
        <v>43860</v>
      </c>
      <c r="T109">
        <f>S109-R109</f>
        <v>29</v>
      </c>
    </row>
    <row r="110" spans="1:20" ht="18.75" customHeight="1">
      <c r="A110" s="8"/>
      <c r="B110" s="71"/>
      <c r="C110" s="71"/>
      <c r="D110" s="71"/>
      <c r="E110" s="71"/>
      <c r="F110" s="71"/>
      <c r="G110" s="71">
        <f t="shared" ref="G110:G113" si="80">$G$18</f>
        <v>100</v>
      </c>
      <c r="H110" s="74">
        <f>H109-G110</f>
        <v>300</v>
      </c>
      <c r="I110" s="71">
        <v>0</v>
      </c>
      <c r="J110" s="74">
        <f t="shared" ref="J110:J115" si="81">H110-I110</f>
        <v>300</v>
      </c>
      <c r="K110" s="71">
        <f t="shared" ref="K110:K115" si="82">T110</f>
        <v>29</v>
      </c>
      <c r="L110" s="73">
        <f t="shared" ref="L110:L115" si="83">J110*K110</f>
        <v>8700</v>
      </c>
      <c r="M110" s="71"/>
      <c r="N110" s="71"/>
      <c r="O110" s="134">
        <f t="shared" ref="O110:O113" si="84">S110-1</f>
        <v>43888</v>
      </c>
      <c r="P110" s="16"/>
      <c r="Q110" s="89"/>
      <c r="R110" s="126">
        <f>S109</f>
        <v>43860</v>
      </c>
      <c r="S110" s="128">
        <v>43889</v>
      </c>
      <c r="T110">
        <f>S110-R110</f>
        <v>29</v>
      </c>
    </row>
    <row r="111" spans="1:20" ht="18.75" customHeight="1">
      <c r="A111" s="8"/>
      <c r="B111" s="71"/>
      <c r="C111" s="71"/>
      <c r="D111" s="71"/>
      <c r="E111" s="71"/>
      <c r="F111" s="71"/>
      <c r="G111" s="71">
        <f t="shared" si="80"/>
        <v>100</v>
      </c>
      <c r="H111" s="74">
        <f t="shared" ref="H111:H115" si="85">H110-G111</f>
        <v>200</v>
      </c>
      <c r="I111" s="71">
        <v>0</v>
      </c>
      <c r="J111" s="74">
        <f t="shared" si="81"/>
        <v>200</v>
      </c>
      <c r="K111" s="71">
        <f t="shared" si="82"/>
        <v>31</v>
      </c>
      <c r="L111" s="73">
        <f t="shared" si="83"/>
        <v>6200</v>
      </c>
      <c r="M111" s="71"/>
      <c r="N111" s="71"/>
      <c r="O111" s="134">
        <f t="shared" si="84"/>
        <v>43919</v>
      </c>
      <c r="P111" s="16"/>
      <c r="Q111" s="153" t="s">
        <v>87</v>
      </c>
      <c r="R111" s="126">
        <f t="shared" ref="R111:R113" si="86">S110</f>
        <v>43889</v>
      </c>
      <c r="S111" s="128">
        <v>43920</v>
      </c>
      <c r="T111">
        <f t="shared" ref="T111:T115" si="87">S111-R111</f>
        <v>31</v>
      </c>
    </row>
    <row r="112" spans="1:20" ht="18.75" customHeight="1">
      <c r="A112" s="8"/>
      <c r="B112" s="71"/>
      <c r="C112" s="71"/>
      <c r="D112" s="71"/>
      <c r="E112" s="71"/>
      <c r="F112" s="71"/>
      <c r="G112" s="71">
        <f t="shared" si="80"/>
        <v>100</v>
      </c>
      <c r="H112" s="74">
        <f t="shared" si="85"/>
        <v>100</v>
      </c>
      <c r="I112" s="71">
        <v>0</v>
      </c>
      <c r="J112" s="74">
        <f t="shared" si="81"/>
        <v>100</v>
      </c>
      <c r="K112" s="71">
        <f t="shared" si="82"/>
        <v>31</v>
      </c>
      <c r="L112" s="73">
        <f t="shared" si="83"/>
        <v>3100</v>
      </c>
      <c r="M112" s="71"/>
      <c r="N112" s="71"/>
      <c r="O112" s="134">
        <f t="shared" si="84"/>
        <v>43950</v>
      </c>
      <c r="P112" s="16"/>
      <c r="Q112" s="153"/>
      <c r="R112" s="126">
        <f t="shared" si="86"/>
        <v>43920</v>
      </c>
      <c r="S112" s="128">
        <v>43951</v>
      </c>
      <c r="T112">
        <f t="shared" si="87"/>
        <v>31</v>
      </c>
    </row>
    <row r="113" spans="1:20" ht="18.75" customHeight="1">
      <c r="A113" s="8"/>
      <c r="B113" s="71"/>
      <c r="C113" s="71"/>
      <c r="D113" s="71"/>
      <c r="E113" s="71"/>
      <c r="F113" s="71"/>
      <c r="G113" s="71">
        <f t="shared" si="80"/>
        <v>100</v>
      </c>
      <c r="H113" s="74">
        <f t="shared" si="85"/>
        <v>0</v>
      </c>
      <c r="I113" s="71">
        <v>0</v>
      </c>
      <c r="J113" s="74">
        <f t="shared" si="81"/>
        <v>0</v>
      </c>
      <c r="K113" s="71">
        <f t="shared" si="82"/>
        <v>30</v>
      </c>
      <c r="L113" s="73">
        <f t="shared" si="83"/>
        <v>0</v>
      </c>
      <c r="M113" s="71"/>
      <c r="N113" s="71"/>
      <c r="O113" s="134">
        <f t="shared" si="84"/>
        <v>43980</v>
      </c>
      <c r="P113" s="16"/>
      <c r="Q113" s="153"/>
      <c r="R113" s="126">
        <f t="shared" si="86"/>
        <v>43951</v>
      </c>
      <c r="S113" s="128">
        <v>43981</v>
      </c>
      <c r="T113">
        <f t="shared" si="87"/>
        <v>30</v>
      </c>
    </row>
    <row r="114" spans="1:20" ht="18.75" customHeight="1">
      <c r="A114" s="8"/>
      <c r="B114" s="71"/>
      <c r="C114" s="71"/>
      <c r="D114" s="71"/>
      <c r="E114" s="71"/>
      <c r="F114" s="71"/>
      <c r="G114" s="71"/>
      <c r="H114" s="74">
        <f t="shared" si="85"/>
        <v>0</v>
      </c>
      <c r="I114" s="71">
        <v>0</v>
      </c>
      <c r="J114" s="74">
        <f t="shared" si="81"/>
        <v>0</v>
      </c>
      <c r="K114" s="71">
        <f t="shared" si="82"/>
        <v>0</v>
      </c>
      <c r="L114" s="73">
        <f t="shared" si="83"/>
        <v>0</v>
      </c>
      <c r="M114" s="71"/>
      <c r="N114" s="71"/>
      <c r="O114" s="134"/>
      <c r="P114" s="16"/>
      <c r="Q114" s="89"/>
      <c r="S114" s="128"/>
      <c r="T114">
        <f t="shared" si="87"/>
        <v>0</v>
      </c>
    </row>
    <row r="115" spans="1:20" ht="18.75" customHeight="1" thickBot="1">
      <c r="A115" s="8"/>
      <c r="B115" s="78"/>
      <c r="C115" s="78"/>
      <c r="D115" s="78"/>
      <c r="E115" s="78"/>
      <c r="F115" s="78"/>
      <c r="G115" s="71"/>
      <c r="H115" s="79">
        <f t="shared" si="85"/>
        <v>0</v>
      </c>
      <c r="I115" s="78">
        <v>0</v>
      </c>
      <c r="J115" s="79">
        <f t="shared" si="81"/>
        <v>0</v>
      </c>
      <c r="K115" s="71">
        <f t="shared" si="82"/>
        <v>0</v>
      </c>
      <c r="L115" s="80">
        <f t="shared" si="83"/>
        <v>0</v>
      </c>
      <c r="M115" s="78"/>
      <c r="N115" s="78"/>
      <c r="O115" s="134"/>
      <c r="P115" s="16"/>
      <c r="Q115" s="70"/>
      <c r="S115" s="127"/>
      <c r="T115">
        <f t="shared" si="87"/>
        <v>0</v>
      </c>
    </row>
    <row r="116" spans="1:20" ht="18.75" customHeight="1" thickTop="1">
      <c r="A116" s="8"/>
      <c r="B116" s="81" t="s">
        <v>29</v>
      </c>
      <c r="C116" s="82"/>
      <c r="D116" s="82"/>
      <c r="E116" s="82"/>
      <c r="F116" s="82"/>
      <c r="G116" s="82"/>
      <c r="H116" s="82"/>
      <c r="I116" s="82"/>
      <c r="J116" s="82"/>
      <c r="K116" s="82"/>
      <c r="L116" s="83">
        <f>SUM(L109:L115)</f>
        <v>29600</v>
      </c>
      <c r="M116" s="84">
        <f>ROUNDDOWN(L116*1000/365,0)</f>
        <v>81095</v>
      </c>
      <c r="N116" s="84">
        <f>ROUNDDOWN(M116*0.01,0)</f>
        <v>810</v>
      </c>
      <c r="O116" s="135"/>
      <c r="P116" s="16"/>
      <c r="Q116" s="70"/>
      <c r="T116">
        <f>SUM(T109:T115)</f>
        <v>150</v>
      </c>
    </row>
    <row r="117" spans="1:20" ht="18.75" customHeight="1" thickBot="1">
      <c r="A117" s="8"/>
      <c r="B117" s="75"/>
      <c r="C117" s="95"/>
      <c r="D117" s="95"/>
      <c r="E117" s="95"/>
      <c r="F117" s="95"/>
      <c r="G117" s="95"/>
      <c r="H117" s="95"/>
      <c r="I117" s="95"/>
      <c r="J117" s="95"/>
      <c r="K117" s="95"/>
      <c r="L117" s="96"/>
      <c r="M117" s="97"/>
      <c r="N117" s="97"/>
      <c r="O117" s="136"/>
      <c r="P117" s="16"/>
      <c r="Q117" s="70"/>
    </row>
    <row r="118" spans="1:20" ht="18.75" customHeight="1" thickBot="1">
      <c r="A118" s="8"/>
      <c r="B118" s="98" t="s">
        <v>50</v>
      </c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101">
        <f>SUM(N19:N117)</f>
        <v>152523</v>
      </c>
      <c r="O118" s="137"/>
      <c r="P118" s="16"/>
      <c r="Q118" s="70"/>
    </row>
    <row r="119" spans="1:20" ht="9" customHeight="1">
      <c r="A119" s="8"/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6"/>
      <c r="Q119" s="70"/>
    </row>
    <row r="120" spans="1:20">
      <c r="A120" s="8"/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29"/>
      <c r="Q120" s="68"/>
    </row>
    <row r="121" spans="1:20">
      <c r="A121" s="8"/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29"/>
      <c r="Q121" s="68"/>
    </row>
    <row r="122" spans="1:20">
      <c r="A122" s="8"/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29"/>
      <c r="Q122" s="68"/>
    </row>
    <row r="123" spans="1:20">
      <c r="A123" s="30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38"/>
      <c r="P123" s="32"/>
      <c r="Q123" s="9"/>
    </row>
  </sheetData>
  <mergeCells count="48">
    <mergeCell ref="K12:K15"/>
    <mergeCell ref="L12:L15"/>
    <mergeCell ref="M12:M15"/>
    <mergeCell ref="N12:N15"/>
    <mergeCell ref="A9:J9"/>
    <mergeCell ref="B12:B15"/>
    <mergeCell ref="C12:C15"/>
    <mergeCell ref="D12:D15"/>
    <mergeCell ref="E12:E15"/>
    <mergeCell ref="F12:F15"/>
    <mergeCell ref="G12:G15"/>
    <mergeCell ref="H12:H15"/>
    <mergeCell ref="H16:H17"/>
    <mergeCell ref="I16:I17"/>
    <mergeCell ref="J16:J17"/>
    <mergeCell ref="I12:I15"/>
    <mergeCell ref="J12:J15"/>
    <mergeCell ref="C16:C17"/>
    <mergeCell ref="D16:D17"/>
    <mergeCell ref="E16:E17"/>
    <mergeCell ref="F16:F17"/>
    <mergeCell ref="G16:G17"/>
    <mergeCell ref="Q66:Q68"/>
    <mergeCell ref="B120:O120"/>
    <mergeCell ref="B121:O121"/>
    <mergeCell ref="B122:O122"/>
    <mergeCell ref="C10:E10"/>
    <mergeCell ref="F10:G10"/>
    <mergeCell ref="H10:I10"/>
    <mergeCell ref="K10:L10"/>
    <mergeCell ref="K16:K17"/>
    <mergeCell ref="L16:L17"/>
    <mergeCell ref="M16:M17"/>
    <mergeCell ref="N16:N17"/>
    <mergeCell ref="O16:O17"/>
    <mergeCell ref="B119:O119"/>
    <mergeCell ref="O12:O15"/>
    <mergeCell ref="B16:B17"/>
    <mergeCell ref="Q21:Q23"/>
    <mergeCell ref="Q30:Q32"/>
    <mergeCell ref="Q39:Q41"/>
    <mergeCell ref="Q48:Q50"/>
    <mergeCell ref="Q57:Q59"/>
    <mergeCell ref="Q111:Q113"/>
    <mergeCell ref="Q75:Q77"/>
    <mergeCell ref="Q84:Q86"/>
    <mergeCell ref="Q93:Q95"/>
    <mergeCell ref="Q102:Q104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fitToHeight="2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T58"/>
  <sheetViews>
    <sheetView tabSelected="1" topLeftCell="A4" workbookViewId="0">
      <selection activeCell="R13" sqref="R13:T21"/>
    </sheetView>
  </sheetViews>
  <sheetFormatPr defaultRowHeight="13"/>
  <cols>
    <col min="1" max="1" width="2" customWidth="1"/>
    <col min="2" max="2" width="7.7265625" customWidth="1"/>
    <col min="3" max="4" width="7.6328125" customWidth="1"/>
    <col min="5" max="5" width="5.453125" customWidth="1"/>
    <col min="6" max="6" width="7.6328125" customWidth="1"/>
    <col min="7" max="7" width="6.6328125" customWidth="1"/>
    <col min="8" max="8" width="6" customWidth="1"/>
    <col min="9" max="9" width="7.36328125" customWidth="1"/>
    <col min="10" max="10" width="9.453125" customWidth="1"/>
    <col min="11" max="11" width="4.7265625" customWidth="1"/>
    <col min="12" max="12" width="9.453125" customWidth="1"/>
    <col min="13" max="13" width="8.6328125" customWidth="1"/>
    <col min="14" max="14" width="8.90625" customWidth="1"/>
    <col min="15" max="15" width="9" customWidth="1"/>
    <col min="16" max="16" width="2.453125" customWidth="1"/>
    <col min="17" max="17" width="7.7265625" customWidth="1"/>
    <col min="18" max="18" width="11.90625" customWidth="1"/>
    <col min="19" max="19" width="11.453125" style="90" customWidth="1"/>
  </cols>
  <sheetData>
    <row r="1" spans="1:20" ht="15.75" customHeight="1">
      <c r="A1" s="77" t="s">
        <v>0</v>
      </c>
      <c r="B1" s="77"/>
      <c r="C1" s="77"/>
    </row>
    <row r="2" spans="1:20" ht="15.75" customHeight="1">
      <c r="A2" s="77"/>
      <c r="B2" s="77"/>
      <c r="C2" s="77"/>
    </row>
    <row r="3" spans="1:20" ht="11.25" customHeight="1">
      <c r="A3" s="105"/>
      <c r="B3" s="106"/>
      <c r="C3" s="10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20" ht="21.75" customHeight="1">
      <c r="A4" s="164" t="s">
        <v>53</v>
      </c>
      <c r="B4" s="165"/>
      <c r="C4" s="165"/>
      <c r="D4" s="165"/>
      <c r="E4" s="165"/>
      <c r="F4" s="165"/>
      <c r="G4" s="165"/>
      <c r="H4" s="165"/>
      <c r="I4" s="165"/>
      <c r="J4" s="165"/>
      <c r="K4" s="65"/>
      <c r="L4" s="107"/>
      <c r="M4" s="65" t="s">
        <v>63</v>
      </c>
      <c r="N4" s="107"/>
      <c r="O4" s="65" t="s">
        <v>64</v>
      </c>
      <c r="P4" s="12"/>
      <c r="Q4" s="65"/>
    </row>
    <row r="5" spans="1:20" ht="21.75" customHeight="1">
      <c r="A5" s="8"/>
      <c r="B5" s="103" t="s">
        <v>51</v>
      </c>
      <c r="C5" s="166"/>
      <c r="D5" s="166"/>
      <c r="E5" s="166"/>
      <c r="F5" s="166"/>
      <c r="G5" s="167" t="s">
        <v>52</v>
      </c>
      <c r="H5" s="167"/>
      <c r="I5" s="65"/>
      <c r="J5" s="65"/>
      <c r="K5" s="65" t="s">
        <v>67</v>
      </c>
      <c r="L5" s="104">
        <v>42005</v>
      </c>
      <c r="M5" s="76" t="s">
        <v>66</v>
      </c>
      <c r="N5" s="104">
        <v>42185</v>
      </c>
      <c r="O5" s="65" t="s">
        <v>68</v>
      </c>
      <c r="P5" s="12"/>
      <c r="Q5" s="65"/>
    </row>
    <row r="6" spans="1:20" ht="15.75" customHeight="1">
      <c r="A6" s="108"/>
      <c r="B6" s="109"/>
      <c r="C6" s="10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/>
    </row>
    <row r="7" spans="1:20" ht="21" customHeight="1">
      <c r="A7" s="8"/>
      <c r="B7" s="151" t="s">
        <v>1</v>
      </c>
      <c r="C7" s="143" t="s">
        <v>54</v>
      </c>
      <c r="D7" s="143" t="s">
        <v>47</v>
      </c>
      <c r="E7" s="143" t="s">
        <v>55</v>
      </c>
      <c r="F7" s="143" t="s">
        <v>14</v>
      </c>
      <c r="G7" s="143" t="s">
        <v>56</v>
      </c>
      <c r="H7" s="143" t="s">
        <v>57</v>
      </c>
      <c r="I7" s="143" t="s">
        <v>58</v>
      </c>
      <c r="J7" s="143" t="s">
        <v>59</v>
      </c>
      <c r="K7" s="143" t="s">
        <v>60</v>
      </c>
      <c r="L7" s="143" t="s">
        <v>49</v>
      </c>
      <c r="M7" s="143" t="s">
        <v>61</v>
      </c>
      <c r="N7" s="143" t="s">
        <v>62</v>
      </c>
      <c r="O7" s="143" t="s">
        <v>3</v>
      </c>
      <c r="P7" s="13"/>
      <c r="Q7" s="1"/>
    </row>
    <row r="8" spans="1:20">
      <c r="A8" s="8"/>
      <c r="B8" s="152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3"/>
      <c r="Q8" s="1"/>
    </row>
    <row r="9" spans="1:20">
      <c r="A9" s="8"/>
      <c r="B9" s="152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3"/>
      <c r="Q9" s="1"/>
    </row>
    <row r="10" spans="1:20">
      <c r="A10" s="8"/>
      <c r="B10" s="152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"/>
      <c r="Q10" s="2"/>
    </row>
    <row r="11" spans="1:20">
      <c r="A11" s="8"/>
      <c r="B11" s="142"/>
      <c r="C11" s="162" t="s">
        <v>2</v>
      </c>
      <c r="D11" s="139" t="s">
        <v>4</v>
      </c>
      <c r="E11" s="139" t="s">
        <v>5</v>
      </c>
      <c r="F11" s="139" t="s">
        <v>6</v>
      </c>
      <c r="G11" s="139" t="s">
        <v>4</v>
      </c>
      <c r="H11" s="139" t="s">
        <v>4</v>
      </c>
      <c r="I11" s="139" t="s">
        <v>4</v>
      </c>
      <c r="J11" s="139" t="s">
        <v>4</v>
      </c>
      <c r="K11" s="139" t="s">
        <v>7</v>
      </c>
      <c r="L11" s="139" t="s">
        <v>4</v>
      </c>
      <c r="M11" s="139" t="s">
        <v>8</v>
      </c>
      <c r="N11" s="139" t="s">
        <v>8</v>
      </c>
      <c r="O11" s="168"/>
      <c r="P11" s="15"/>
      <c r="Q11" s="3"/>
    </row>
    <row r="12" spans="1:20">
      <c r="A12" s="8"/>
      <c r="B12" s="142"/>
      <c r="C12" s="163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68"/>
      <c r="P12" s="15"/>
      <c r="Q12" s="3"/>
    </row>
    <row r="13" spans="1:20" ht="18.75" customHeight="1">
      <c r="A13" s="8"/>
      <c r="B13" s="85"/>
      <c r="C13" s="86"/>
      <c r="D13" s="87"/>
      <c r="E13" s="88"/>
      <c r="F13" s="86"/>
      <c r="G13" s="71"/>
      <c r="H13" s="71"/>
      <c r="I13" s="71"/>
      <c r="J13" s="71"/>
      <c r="K13" s="71"/>
      <c r="L13" s="71"/>
      <c r="M13" s="71"/>
      <c r="N13" s="71"/>
      <c r="O13" s="71"/>
      <c r="P13" s="16"/>
      <c r="Q13" s="67"/>
      <c r="S13" s="90" t="s">
        <v>65</v>
      </c>
    </row>
    <row r="14" spans="1:20" ht="18.75" customHeight="1">
      <c r="A14" s="8"/>
      <c r="B14" s="71"/>
      <c r="C14" s="71"/>
      <c r="D14" s="71"/>
      <c r="E14" s="71"/>
      <c r="F14" s="71"/>
      <c r="G14" s="71"/>
      <c r="H14" s="102">
        <v>10000</v>
      </c>
      <c r="I14" s="71">
        <v>0</v>
      </c>
      <c r="J14" s="74">
        <f>H14-I14</f>
        <v>10000</v>
      </c>
      <c r="K14" s="71">
        <f>T14</f>
        <v>14</v>
      </c>
      <c r="L14" s="73">
        <f>J14*K14</f>
        <v>140000</v>
      </c>
      <c r="M14" s="71"/>
      <c r="N14" s="71"/>
      <c r="O14" s="91">
        <f>S14-1</f>
        <v>42018</v>
      </c>
      <c r="P14" s="16"/>
      <c r="Q14" s="89"/>
      <c r="R14" s="93">
        <v>42005</v>
      </c>
      <c r="S14" s="94">
        <v>42019</v>
      </c>
      <c r="T14">
        <f>S14-R14</f>
        <v>14</v>
      </c>
    </row>
    <row r="15" spans="1:20" ht="18.75" customHeight="1">
      <c r="A15" s="8"/>
      <c r="B15" s="71"/>
      <c r="C15" s="71"/>
      <c r="D15" s="71"/>
      <c r="E15" s="71"/>
      <c r="F15" s="71"/>
      <c r="G15" s="71">
        <v>100</v>
      </c>
      <c r="H15" s="74">
        <f>H14-G15</f>
        <v>9900</v>
      </c>
      <c r="I15" s="71">
        <v>0</v>
      </c>
      <c r="J15" s="74">
        <f t="shared" ref="J15:J20" si="0">H15-I15</f>
        <v>9900</v>
      </c>
      <c r="K15" s="71">
        <f t="shared" ref="K15:K20" si="1">T15</f>
        <v>31</v>
      </c>
      <c r="L15" s="73">
        <f t="shared" ref="L15:L20" si="2">J15*K15</f>
        <v>306900</v>
      </c>
      <c r="M15" s="71"/>
      <c r="N15" s="71"/>
      <c r="O15" s="91">
        <f t="shared" ref="O15:O20" si="3">S15-1</f>
        <v>42049</v>
      </c>
      <c r="P15" s="16"/>
      <c r="Q15" s="89"/>
      <c r="R15" s="92">
        <f>S14</f>
        <v>42019</v>
      </c>
      <c r="S15" s="94">
        <v>42050</v>
      </c>
      <c r="T15">
        <f>S15-R15</f>
        <v>31</v>
      </c>
    </row>
    <row r="16" spans="1:20" ht="18.75" customHeight="1">
      <c r="A16" s="8"/>
      <c r="B16" s="71"/>
      <c r="C16" s="71"/>
      <c r="D16" s="71"/>
      <c r="E16" s="71"/>
      <c r="F16" s="71"/>
      <c r="G16" s="71">
        <v>100</v>
      </c>
      <c r="H16" s="74">
        <f t="shared" ref="H16:H20" si="4">H15-G16</f>
        <v>9800</v>
      </c>
      <c r="I16" s="71">
        <v>0</v>
      </c>
      <c r="J16" s="74">
        <f t="shared" si="0"/>
        <v>9800</v>
      </c>
      <c r="K16" s="71">
        <f t="shared" si="1"/>
        <v>28</v>
      </c>
      <c r="L16" s="73">
        <f t="shared" si="2"/>
        <v>274400</v>
      </c>
      <c r="M16" s="71"/>
      <c r="N16" s="71"/>
      <c r="O16" s="91">
        <f t="shared" si="3"/>
        <v>42077</v>
      </c>
      <c r="P16" s="16"/>
      <c r="Q16" s="89"/>
      <c r="R16" s="92">
        <f t="shared" ref="R16:R20" si="5">S15</f>
        <v>42050</v>
      </c>
      <c r="S16" s="94">
        <v>42078</v>
      </c>
      <c r="T16">
        <f t="shared" ref="T16:T20" si="6">S16-R16</f>
        <v>28</v>
      </c>
    </row>
    <row r="17" spans="1:20" ht="18.75" customHeight="1">
      <c r="A17" s="8"/>
      <c r="B17" s="71"/>
      <c r="C17" s="71"/>
      <c r="D17" s="71"/>
      <c r="E17" s="71"/>
      <c r="F17" s="71"/>
      <c r="G17" s="71">
        <v>100</v>
      </c>
      <c r="H17" s="74">
        <f t="shared" si="4"/>
        <v>9700</v>
      </c>
      <c r="I17" s="71">
        <v>0</v>
      </c>
      <c r="J17" s="74">
        <f t="shared" si="0"/>
        <v>9700</v>
      </c>
      <c r="K17" s="71">
        <f t="shared" si="1"/>
        <v>31</v>
      </c>
      <c r="L17" s="73">
        <f t="shared" si="2"/>
        <v>300700</v>
      </c>
      <c r="M17" s="71"/>
      <c r="N17" s="71"/>
      <c r="O17" s="91">
        <f t="shared" si="3"/>
        <v>42108</v>
      </c>
      <c r="P17" s="16"/>
      <c r="Q17" s="89"/>
      <c r="R17" s="92">
        <f t="shared" si="5"/>
        <v>42078</v>
      </c>
      <c r="S17" s="94">
        <v>42109</v>
      </c>
      <c r="T17">
        <f t="shared" si="6"/>
        <v>31</v>
      </c>
    </row>
    <row r="18" spans="1:20" ht="18.75" customHeight="1">
      <c r="A18" s="8"/>
      <c r="B18" s="71"/>
      <c r="C18" s="71"/>
      <c r="D18" s="71"/>
      <c r="E18" s="71"/>
      <c r="F18" s="71"/>
      <c r="G18" s="71">
        <v>100</v>
      </c>
      <c r="H18" s="74">
        <f t="shared" si="4"/>
        <v>9600</v>
      </c>
      <c r="I18" s="71">
        <v>0</v>
      </c>
      <c r="J18" s="74">
        <f t="shared" si="0"/>
        <v>9600</v>
      </c>
      <c r="K18" s="71">
        <f t="shared" si="1"/>
        <v>30</v>
      </c>
      <c r="L18" s="73">
        <f t="shared" si="2"/>
        <v>288000</v>
      </c>
      <c r="M18" s="71"/>
      <c r="N18" s="71"/>
      <c r="O18" s="91">
        <f t="shared" si="3"/>
        <v>42138</v>
      </c>
      <c r="P18" s="16"/>
      <c r="Q18" s="89"/>
      <c r="R18" s="92">
        <f t="shared" si="5"/>
        <v>42109</v>
      </c>
      <c r="S18" s="94">
        <v>42139</v>
      </c>
      <c r="T18">
        <f t="shared" si="6"/>
        <v>30</v>
      </c>
    </row>
    <row r="19" spans="1:20" ht="18.75" customHeight="1">
      <c r="A19" s="8"/>
      <c r="B19" s="71"/>
      <c r="C19" s="71"/>
      <c r="D19" s="71"/>
      <c r="E19" s="71"/>
      <c r="F19" s="71"/>
      <c r="G19" s="71">
        <v>100</v>
      </c>
      <c r="H19" s="74">
        <f t="shared" si="4"/>
        <v>9500</v>
      </c>
      <c r="I19" s="71">
        <v>0</v>
      </c>
      <c r="J19" s="74">
        <f t="shared" si="0"/>
        <v>9500</v>
      </c>
      <c r="K19" s="71">
        <f t="shared" si="1"/>
        <v>31</v>
      </c>
      <c r="L19" s="73">
        <f t="shared" si="2"/>
        <v>294500</v>
      </c>
      <c r="M19" s="71"/>
      <c r="N19" s="71"/>
      <c r="O19" s="91">
        <f t="shared" si="3"/>
        <v>42169</v>
      </c>
      <c r="P19" s="16"/>
      <c r="Q19" s="89"/>
      <c r="R19" s="92">
        <f t="shared" si="5"/>
        <v>42139</v>
      </c>
      <c r="S19" s="94">
        <v>42170</v>
      </c>
      <c r="T19">
        <f t="shared" si="6"/>
        <v>31</v>
      </c>
    </row>
    <row r="20" spans="1:20" ht="18.75" customHeight="1" thickBot="1">
      <c r="A20" s="8"/>
      <c r="B20" s="78"/>
      <c r="C20" s="78"/>
      <c r="D20" s="78"/>
      <c r="E20" s="78"/>
      <c r="F20" s="78"/>
      <c r="G20" s="78">
        <v>100</v>
      </c>
      <c r="H20" s="79">
        <f t="shared" si="4"/>
        <v>9400</v>
      </c>
      <c r="I20" s="78">
        <v>0</v>
      </c>
      <c r="J20" s="79">
        <f t="shared" si="0"/>
        <v>9400</v>
      </c>
      <c r="K20" s="71">
        <f t="shared" si="1"/>
        <v>16</v>
      </c>
      <c r="L20" s="80">
        <f t="shared" si="2"/>
        <v>150400</v>
      </c>
      <c r="M20" s="78"/>
      <c r="N20" s="78"/>
      <c r="O20" s="91">
        <f t="shared" si="3"/>
        <v>42185</v>
      </c>
      <c r="P20" s="16"/>
      <c r="Q20" s="67"/>
      <c r="R20" s="92">
        <f t="shared" si="5"/>
        <v>42170</v>
      </c>
      <c r="S20" s="94">
        <v>42186</v>
      </c>
      <c r="T20">
        <f t="shared" si="6"/>
        <v>16</v>
      </c>
    </row>
    <row r="21" spans="1:20" ht="18.75" customHeight="1" thickTop="1">
      <c r="A21" s="8"/>
      <c r="B21" s="81" t="s">
        <v>48</v>
      </c>
      <c r="C21" s="82"/>
      <c r="D21" s="82"/>
      <c r="E21" s="82"/>
      <c r="F21" s="82"/>
      <c r="G21" s="82"/>
      <c r="H21" s="82"/>
      <c r="I21" s="82"/>
      <c r="J21" s="82"/>
      <c r="K21" s="82"/>
      <c r="L21" s="83">
        <f>SUM(L14:L20)</f>
        <v>1754900</v>
      </c>
      <c r="M21" s="84">
        <f>ROUNDDOWN(L21*1000/365,0)</f>
        <v>4807945</v>
      </c>
      <c r="N21" s="84">
        <f>ROUNDDOWN(M21*0.01,0)</f>
        <v>48079</v>
      </c>
      <c r="O21" s="82"/>
      <c r="P21" s="16"/>
      <c r="Q21" s="67"/>
      <c r="R21" s="72"/>
      <c r="T21">
        <f>SUM(T14:T20)</f>
        <v>181</v>
      </c>
    </row>
    <row r="22" spans="1:20" ht="18.75" customHeight="1">
      <c r="A22" s="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6"/>
      <c r="Q22" s="67"/>
    </row>
    <row r="23" spans="1:20" ht="18.75" customHeight="1">
      <c r="A23" s="8"/>
      <c r="B23" s="85"/>
      <c r="C23" s="86"/>
      <c r="D23" s="87"/>
      <c r="E23" s="88"/>
      <c r="F23" s="86"/>
      <c r="G23" s="71"/>
      <c r="H23" s="71"/>
      <c r="I23" s="71"/>
      <c r="J23" s="71"/>
      <c r="K23" s="71"/>
      <c r="L23" s="71"/>
      <c r="M23" s="71"/>
      <c r="N23" s="71"/>
      <c r="O23" s="71"/>
      <c r="P23" s="16"/>
      <c r="Q23" s="67"/>
      <c r="S23" s="90" t="s">
        <v>65</v>
      </c>
    </row>
    <row r="24" spans="1:20" ht="18.75" customHeight="1">
      <c r="A24" s="8"/>
      <c r="B24" s="71"/>
      <c r="C24" s="71"/>
      <c r="D24" s="71"/>
      <c r="E24" s="71"/>
      <c r="F24" s="71"/>
      <c r="G24" s="71"/>
      <c r="H24" s="102">
        <v>20000</v>
      </c>
      <c r="I24" s="71">
        <v>0</v>
      </c>
      <c r="J24" s="74">
        <f>H24-I24</f>
        <v>20000</v>
      </c>
      <c r="K24" s="71">
        <f>T24</f>
        <v>29</v>
      </c>
      <c r="L24" s="73">
        <f>J24*K24</f>
        <v>580000</v>
      </c>
      <c r="M24" s="71"/>
      <c r="N24" s="71"/>
      <c r="O24" s="91">
        <f>S24-1</f>
        <v>42033</v>
      </c>
      <c r="P24" s="16"/>
      <c r="Q24" s="89"/>
      <c r="R24" s="93">
        <v>42005</v>
      </c>
      <c r="S24" s="94">
        <v>42034</v>
      </c>
      <c r="T24">
        <f>S24-R24</f>
        <v>29</v>
      </c>
    </row>
    <row r="25" spans="1:20" ht="18.75" customHeight="1">
      <c r="A25" s="8"/>
      <c r="B25" s="71"/>
      <c r="C25" s="71"/>
      <c r="D25" s="71"/>
      <c r="E25" s="71"/>
      <c r="F25" s="71"/>
      <c r="G25" s="71">
        <v>100</v>
      </c>
      <c r="H25" s="74">
        <f>H24-G25</f>
        <v>19900</v>
      </c>
      <c r="I25" s="71">
        <v>0</v>
      </c>
      <c r="J25" s="74">
        <f t="shared" ref="J25:J30" si="7">H25-I25</f>
        <v>19900</v>
      </c>
      <c r="K25" s="71">
        <f t="shared" ref="K25:K30" si="8">T25</f>
        <v>29</v>
      </c>
      <c r="L25" s="73">
        <f t="shared" ref="L25:L30" si="9">J25*K25</f>
        <v>577100</v>
      </c>
      <c r="M25" s="71"/>
      <c r="N25" s="71"/>
      <c r="O25" s="91">
        <f t="shared" ref="O25:O30" si="10">S25-1</f>
        <v>42062</v>
      </c>
      <c r="P25" s="16"/>
      <c r="Q25" s="89"/>
      <c r="R25" s="92">
        <f>S24</f>
        <v>42034</v>
      </c>
      <c r="S25" s="94">
        <v>42063</v>
      </c>
      <c r="T25">
        <f>S25-R25</f>
        <v>29</v>
      </c>
    </row>
    <row r="26" spans="1:20" ht="18.75" customHeight="1">
      <c r="A26" s="8"/>
      <c r="B26" s="71"/>
      <c r="C26" s="71"/>
      <c r="D26" s="71"/>
      <c r="E26" s="71"/>
      <c r="F26" s="71"/>
      <c r="G26" s="71">
        <v>100</v>
      </c>
      <c r="H26" s="74">
        <f t="shared" ref="H26:H30" si="11">H25-G26</f>
        <v>19800</v>
      </c>
      <c r="I26" s="71">
        <v>0</v>
      </c>
      <c r="J26" s="74">
        <f t="shared" si="7"/>
        <v>19800</v>
      </c>
      <c r="K26" s="71">
        <f t="shared" si="8"/>
        <v>30</v>
      </c>
      <c r="L26" s="73">
        <f t="shared" si="9"/>
        <v>594000</v>
      </c>
      <c r="M26" s="71"/>
      <c r="N26" s="71"/>
      <c r="O26" s="91">
        <f t="shared" si="10"/>
        <v>42092</v>
      </c>
      <c r="P26" s="16"/>
      <c r="Q26" s="89"/>
      <c r="R26" s="92">
        <f t="shared" ref="R26:R30" si="12">S25</f>
        <v>42063</v>
      </c>
      <c r="S26" s="94">
        <v>42093</v>
      </c>
      <c r="T26">
        <f t="shared" ref="T26:T30" si="13">S26-R26</f>
        <v>30</v>
      </c>
    </row>
    <row r="27" spans="1:20" ht="18.75" customHeight="1">
      <c r="A27" s="8"/>
      <c r="B27" s="71"/>
      <c r="C27" s="71"/>
      <c r="D27" s="71"/>
      <c r="E27" s="71"/>
      <c r="F27" s="71"/>
      <c r="G27" s="71">
        <v>100</v>
      </c>
      <c r="H27" s="74">
        <f t="shared" si="11"/>
        <v>19700</v>
      </c>
      <c r="I27" s="71">
        <v>0</v>
      </c>
      <c r="J27" s="74">
        <f t="shared" si="7"/>
        <v>19700</v>
      </c>
      <c r="K27" s="71">
        <f t="shared" si="8"/>
        <v>31</v>
      </c>
      <c r="L27" s="73">
        <f t="shared" si="9"/>
        <v>610700</v>
      </c>
      <c r="M27" s="71"/>
      <c r="N27" s="71"/>
      <c r="O27" s="91">
        <f t="shared" si="10"/>
        <v>42123</v>
      </c>
      <c r="P27" s="16"/>
      <c r="Q27" s="89"/>
      <c r="R27" s="92">
        <f t="shared" si="12"/>
        <v>42093</v>
      </c>
      <c r="S27" s="94">
        <v>42124</v>
      </c>
      <c r="T27">
        <f t="shared" si="13"/>
        <v>31</v>
      </c>
    </row>
    <row r="28" spans="1:20" ht="18.75" customHeight="1">
      <c r="A28" s="8"/>
      <c r="B28" s="71"/>
      <c r="C28" s="71"/>
      <c r="D28" s="71"/>
      <c r="E28" s="71"/>
      <c r="F28" s="71"/>
      <c r="G28" s="71">
        <v>100</v>
      </c>
      <c r="H28" s="74">
        <f t="shared" si="11"/>
        <v>19600</v>
      </c>
      <c r="I28" s="71">
        <v>0</v>
      </c>
      <c r="J28" s="74">
        <f t="shared" si="7"/>
        <v>19600</v>
      </c>
      <c r="K28" s="71">
        <f t="shared" si="8"/>
        <v>30</v>
      </c>
      <c r="L28" s="73">
        <f t="shared" si="9"/>
        <v>588000</v>
      </c>
      <c r="M28" s="71"/>
      <c r="N28" s="71"/>
      <c r="O28" s="91">
        <f t="shared" si="10"/>
        <v>42153</v>
      </c>
      <c r="P28" s="16"/>
      <c r="Q28" s="89"/>
      <c r="R28" s="92">
        <f t="shared" si="12"/>
        <v>42124</v>
      </c>
      <c r="S28" s="94">
        <v>42154</v>
      </c>
      <c r="T28">
        <f t="shared" si="13"/>
        <v>30</v>
      </c>
    </row>
    <row r="29" spans="1:20" ht="18.75" customHeight="1">
      <c r="A29" s="8"/>
      <c r="B29" s="71"/>
      <c r="C29" s="71"/>
      <c r="D29" s="71"/>
      <c r="E29" s="71"/>
      <c r="F29" s="71"/>
      <c r="G29" s="71">
        <v>100</v>
      </c>
      <c r="H29" s="74">
        <f t="shared" si="11"/>
        <v>19500</v>
      </c>
      <c r="I29" s="71">
        <v>0</v>
      </c>
      <c r="J29" s="74">
        <f t="shared" si="7"/>
        <v>19500</v>
      </c>
      <c r="K29" s="71">
        <f t="shared" si="8"/>
        <v>31</v>
      </c>
      <c r="L29" s="73">
        <f t="shared" si="9"/>
        <v>604500</v>
      </c>
      <c r="M29" s="71"/>
      <c r="N29" s="71"/>
      <c r="O29" s="91">
        <f t="shared" si="10"/>
        <v>42184</v>
      </c>
      <c r="P29" s="16"/>
      <c r="Q29" s="89"/>
      <c r="R29" s="92">
        <f t="shared" si="12"/>
        <v>42154</v>
      </c>
      <c r="S29" s="94">
        <v>42185</v>
      </c>
      <c r="T29">
        <f t="shared" si="13"/>
        <v>31</v>
      </c>
    </row>
    <row r="30" spans="1:20" ht="18.75" customHeight="1" thickBot="1">
      <c r="A30" s="8"/>
      <c r="B30" s="78"/>
      <c r="C30" s="78"/>
      <c r="D30" s="78"/>
      <c r="E30" s="78"/>
      <c r="F30" s="78"/>
      <c r="G30" s="78">
        <v>100</v>
      </c>
      <c r="H30" s="79">
        <f t="shared" si="11"/>
        <v>19400</v>
      </c>
      <c r="I30" s="78">
        <v>0</v>
      </c>
      <c r="J30" s="79">
        <f t="shared" si="7"/>
        <v>19400</v>
      </c>
      <c r="K30" s="71">
        <f t="shared" si="8"/>
        <v>1</v>
      </c>
      <c r="L30" s="80">
        <f t="shared" si="9"/>
        <v>19400</v>
      </c>
      <c r="M30" s="78"/>
      <c r="N30" s="78"/>
      <c r="O30" s="91">
        <f t="shared" si="10"/>
        <v>42185</v>
      </c>
      <c r="P30" s="16"/>
      <c r="Q30" s="67"/>
      <c r="R30" s="92">
        <f t="shared" si="12"/>
        <v>42185</v>
      </c>
      <c r="S30" s="94">
        <v>42186</v>
      </c>
      <c r="T30">
        <f t="shared" si="13"/>
        <v>1</v>
      </c>
    </row>
    <row r="31" spans="1:20" ht="18.75" customHeight="1" thickTop="1">
      <c r="A31" s="8"/>
      <c r="B31" s="81" t="s">
        <v>48</v>
      </c>
      <c r="C31" s="82"/>
      <c r="D31" s="82"/>
      <c r="E31" s="82"/>
      <c r="F31" s="82"/>
      <c r="G31" s="82"/>
      <c r="H31" s="82"/>
      <c r="I31" s="82"/>
      <c r="J31" s="82"/>
      <c r="K31" s="82"/>
      <c r="L31" s="83">
        <f>SUM(L24:L30)</f>
        <v>3573700</v>
      </c>
      <c r="M31" s="84">
        <f>ROUNDDOWN(L31*1000/365,0)</f>
        <v>9790958</v>
      </c>
      <c r="N31" s="84">
        <f>ROUNDDOWN(M31*0.01,0)</f>
        <v>97909</v>
      </c>
      <c r="O31" s="82"/>
      <c r="P31" s="16"/>
      <c r="Q31" s="67"/>
      <c r="R31" s="72"/>
      <c r="T31">
        <f>SUM(T24:T30)</f>
        <v>181</v>
      </c>
    </row>
    <row r="32" spans="1:20" ht="18.75" customHeight="1">
      <c r="A32" s="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6"/>
      <c r="Q32" s="67"/>
    </row>
    <row r="33" spans="1:20" ht="18.75" customHeight="1">
      <c r="A33" s="8"/>
      <c r="B33" s="85"/>
      <c r="C33" s="86"/>
      <c r="D33" s="87"/>
      <c r="E33" s="88"/>
      <c r="F33" s="86"/>
      <c r="G33" s="71"/>
      <c r="H33" s="71"/>
      <c r="I33" s="71"/>
      <c r="J33" s="71"/>
      <c r="K33" s="71"/>
      <c r="L33" s="71"/>
      <c r="M33" s="71"/>
      <c r="N33" s="71"/>
      <c r="O33" s="71"/>
      <c r="P33" s="16"/>
      <c r="Q33" s="67"/>
      <c r="S33" s="90" t="s">
        <v>65</v>
      </c>
    </row>
    <row r="34" spans="1:20" ht="18.75" customHeight="1">
      <c r="A34" s="8"/>
      <c r="B34" s="71"/>
      <c r="C34" s="71"/>
      <c r="D34" s="71"/>
      <c r="E34" s="71"/>
      <c r="F34" s="71"/>
      <c r="G34" s="71"/>
      <c r="H34" s="102">
        <v>20000</v>
      </c>
      <c r="I34" s="71">
        <v>0</v>
      </c>
      <c r="J34" s="74">
        <f>H34-I34</f>
        <v>20000</v>
      </c>
      <c r="K34" s="71">
        <f>T34</f>
        <v>19</v>
      </c>
      <c r="L34" s="73">
        <f>J34*K34</f>
        <v>380000</v>
      </c>
      <c r="M34" s="71"/>
      <c r="N34" s="71"/>
      <c r="O34" s="91">
        <f>S34-1</f>
        <v>42023</v>
      </c>
      <c r="P34" s="16"/>
      <c r="Q34" s="89"/>
      <c r="R34" s="93">
        <v>42005</v>
      </c>
      <c r="S34" s="94">
        <v>42024</v>
      </c>
      <c r="T34">
        <f>S34-R34</f>
        <v>19</v>
      </c>
    </row>
    <row r="35" spans="1:20" ht="18.75" customHeight="1">
      <c r="A35" s="8"/>
      <c r="B35" s="71"/>
      <c r="C35" s="71"/>
      <c r="D35" s="71"/>
      <c r="E35" s="71"/>
      <c r="F35" s="71"/>
      <c r="G35" s="71">
        <v>100</v>
      </c>
      <c r="H35" s="74">
        <f>H34-G35</f>
        <v>19900</v>
      </c>
      <c r="I35" s="71">
        <v>0</v>
      </c>
      <c r="J35" s="74">
        <f t="shared" ref="J35:J40" si="14">H35-I35</f>
        <v>19900</v>
      </c>
      <c r="K35" s="71">
        <f t="shared" ref="K35:K40" si="15">T35</f>
        <v>31</v>
      </c>
      <c r="L35" s="73">
        <f t="shared" ref="L35:L40" si="16">J35*K35</f>
        <v>616900</v>
      </c>
      <c r="M35" s="71"/>
      <c r="N35" s="71"/>
      <c r="O35" s="91">
        <f t="shared" ref="O35:O40" si="17">S35-1</f>
        <v>42054</v>
      </c>
      <c r="P35" s="16"/>
      <c r="Q35" s="89"/>
      <c r="R35" s="92">
        <f>S34</f>
        <v>42024</v>
      </c>
      <c r="S35" s="94">
        <v>42055</v>
      </c>
      <c r="T35">
        <f>S35-R35</f>
        <v>31</v>
      </c>
    </row>
    <row r="36" spans="1:20" ht="18.75" customHeight="1">
      <c r="A36" s="8"/>
      <c r="B36" s="71"/>
      <c r="C36" s="71"/>
      <c r="D36" s="71"/>
      <c r="E36" s="71"/>
      <c r="F36" s="71"/>
      <c r="G36" s="71">
        <v>100</v>
      </c>
      <c r="H36" s="74">
        <f t="shared" ref="H36:H40" si="18">H35-G36</f>
        <v>19800</v>
      </c>
      <c r="I36" s="71">
        <v>0</v>
      </c>
      <c r="J36" s="74">
        <f t="shared" si="14"/>
        <v>19800</v>
      </c>
      <c r="K36" s="71">
        <f t="shared" si="15"/>
        <v>28</v>
      </c>
      <c r="L36" s="73">
        <f t="shared" si="16"/>
        <v>554400</v>
      </c>
      <c r="M36" s="71"/>
      <c r="N36" s="71"/>
      <c r="O36" s="91">
        <f t="shared" si="17"/>
        <v>42082</v>
      </c>
      <c r="P36" s="16"/>
      <c r="Q36" s="89"/>
      <c r="R36" s="92">
        <f t="shared" ref="R36:R40" si="19">S35</f>
        <v>42055</v>
      </c>
      <c r="S36" s="94">
        <v>42083</v>
      </c>
      <c r="T36">
        <f t="shared" ref="T36:T40" si="20">S36-R36</f>
        <v>28</v>
      </c>
    </row>
    <row r="37" spans="1:20" ht="18.75" customHeight="1">
      <c r="A37" s="8"/>
      <c r="B37" s="71"/>
      <c r="C37" s="71"/>
      <c r="D37" s="71"/>
      <c r="E37" s="71"/>
      <c r="F37" s="71"/>
      <c r="G37" s="71">
        <v>100</v>
      </c>
      <c r="H37" s="74">
        <f t="shared" si="18"/>
        <v>19700</v>
      </c>
      <c r="I37" s="71">
        <v>0</v>
      </c>
      <c r="J37" s="74">
        <f t="shared" si="14"/>
        <v>19700</v>
      </c>
      <c r="K37" s="71">
        <f t="shared" si="15"/>
        <v>31</v>
      </c>
      <c r="L37" s="73">
        <f t="shared" si="16"/>
        <v>610700</v>
      </c>
      <c r="M37" s="71"/>
      <c r="N37" s="71"/>
      <c r="O37" s="91">
        <f t="shared" si="17"/>
        <v>42113</v>
      </c>
      <c r="P37" s="16"/>
      <c r="Q37" s="89"/>
      <c r="R37" s="92">
        <f t="shared" si="19"/>
        <v>42083</v>
      </c>
      <c r="S37" s="94">
        <v>42114</v>
      </c>
      <c r="T37">
        <f t="shared" si="20"/>
        <v>31</v>
      </c>
    </row>
    <row r="38" spans="1:20" ht="18.75" customHeight="1">
      <c r="A38" s="8"/>
      <c r="B38" s="71"/>
      <c r="C38" s="71"/>
      <c r="D38" s="71"/>
      <c r="E38" s="71"/>
      <c r="F38" s="71"/>
      <c r="G38" s="71">
        <v>100</v>
      </c>
      <c r="H38" s="74">
        <f t="shared" si="18"/>
        <v>19600</v>
      </c>
      <c r="I38" s="71">
        <v>0</v>
      </c>
      <c r="J38" s="74">
        <f t="shared" si="14"/>
        <v>19600</v>
      </c>
      <c r="K38" s="71">
        <f t="shared" si="15"/>
        <v>30</v>
      </c>
      <c r="L38" s="73">
        <f t="shared" si="16"/>
        <v>588000</v>
      </c>
      <c r="M38" s="71"/>
      <c r="N38" s="71"/>
      <c r="O38" s="91">
        <f t="shared" si="17"/>
        <v>42143</v>
      </c>
      <c r="P38" s="16"/>
      <c r="Q38" s="89"/>
      <c r="R38" s="92">
        <f t="shared" si="19"/>
        <v>42114</v>
      </c>
      <c r="S38" s="94">
        <v>42144</v>
      </c>
      <c r="T38">
        <f t="shared" si="20"/>
        <v>30</v>
      </c>
    </row>
    <row r="39" spans="1:20" ht="18.75" customHeight="1">
      <c r="A39" s="8"/>
      <c r="B39" s="71"/>
      <c r="C39" s="71"/>
      <c r="D39" s="71"/>
      <c r="E39" s="71"/>
      <c r="F39" s="71"/>
      <c r="G39" s="71">
        <v>100</v>
      </c>
      <c r="H39" s="74">
        <f t="shared" si="18"/>
        <v>19500</v>
      </c>
      <c r="I39" s="71">
        <v>0</v>
      </c>
      <c r="J39" s="74">
        <f t="shared" si="14"/>
        <v>19500</v>
      </c>
      <c r="K39" s="71">
        <f t="shared" si="15"/>
        <v>31</v>
      </c>
      <c r="L39" s="73">
        <f t="shared" si="16"/>
        <v>604500</v>
      </c>
      <c r="M39" s="71"/>
      <c r="N39" s="71"/>
      <c r="O39" s="91">
        <f t="shared" si="17"/>
        <v>42174</v>
      </c>
      <c r="P39" s="16"/>
      <c r="Q39" s="89"/>
      <c r="R39" s="92">
        <f t="shared" si="19"/>
        <v>42144</v>
      </c>
      <c r="S39" s="94">
        <v>42175</v>
      </c>
      <c r="T39">
        <f t="shared" si="20"/>
        <v>31</v>
      </c>
    </row>
    <row r="40" spans="1:20" ht="18.75" customHeight="1" thickBot="1">
      <c r="A40" s="8"/>
      <c r="B40" s="78"/>
      <c r="C40" s="78"/>
      <c r="D40" s="78"/>
      <c r="E40" s="78"/>
      <c r="F40" s="78"/>
      <c r="G40" s="78">
        <v>100</v>
      </c>
      <c r="H40" s="79">
        <f t="shared" si="18"/>
        <v>19400</v>
      </c>
      <c r="I40" s="78">
        <v>0</v>
      </c>
      <c r="J40" s="79">
        <f t="shared" si="14"/>
        <v>19400</v>
      </c>
      <c r="K40" s="71">
        <f t="shared" si="15"/>
        <v>11</v>
      </c>
      <c r="L40" s="80">
        <f t="shared" si="16"/>
        <v>213400</v>
      </c>
      <c r="M40" s="78"/>
      <c r="N40" s="78"/>
      <c r="O40" s="91">
        <f t="shared" si="17"/>
        <v>42185</v>
      </c>
      <c r="P40" s="16"/>
      <c r="Q40" s="67"/>
      <c r="R40" s="92">
        <f t="shared" si="19"/>
        <v>42175</v>
      </c>
      <c r="S40" s="94">
        <v>42186</v>
      </c>
      <c r="T40">
        <f t="shared" si="20"/>
        <v>11</v>
      </c>
    </row>
    <row r="41" spans="1:20" ht="18.75" customHeight="1" thickTop="1">
      <c r="A41" s="8"/>
      <c r="B41" s="81" t="s">
        <v>48</v>
      </c>
      <c r="C41" s="82"/>
      <c r="D41" s="82"/>
      <c r="E41" s="82"/>
      <c r="F41" s="82"/>
      <c r="G41" s="82"/>
      <c r="H41" s="82"/>
      <c r="I41" s="82"/>
      <c r="J41" s="82"/>
      <c r="K41" s="82"/>
      <c r="L41" s="83">
        <f>SUM(L34:L40)</f>
        <v>3567900</v>
      </c>
      <c r="M41" s="84">
        <f>ROUNDDOWN(L41*1000/365,0)</f>
        <v>9775068</v>
      </c>
      <c r="N41" s="84">
        <f>ROUNDDOWN(M41*0.01,0)</f>
        <v>97750</v>
      </c>
      <c r="O41" s="82"/>
      <c r="P41" s="16"/>
      <c r="Q41" s="67"/>
      <c r="R41" s="72"/>
      <c r="T41">
        <f>SUM(T34:T40)</f>
        <v>181</v>
      </c>
    </row>
    <row r="42" spans="1:20" ht="18.75" customHeight="1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16"/>
      <c r="Q42" s="67"/>
    </row>
    <row r="43" spans="1:20" ht="18.75" customHeight="1">
      <c r="A43" s="8"/>
      <c r="B43" s="85"/>
      <c r="C43" s="86"/>
      <c r="D43" s="87"/>
      <c r="E43" s="88"/>
      <c r="F43" s="86"/>
      <c r="G43" s="71"/>
      <c r="H43" s="71"/>
      <c r="I43" s="71"/>
      <c r="J43" s="71"/>
      <c r="K43" s="71"/>
      <c r="L43" s="71"/>
      <c r="M43" s="71"/>
      <c r="N43" s="71"/>
      <c r="O43" s="71"/>
      <c r="P43" s="16"/>
      <c r="Q43" s="67"/>
      <c r="S43" s="90" t="s">
        <v>65</v>
      </c>
    </row>
    <row r="44" spans="1:20" ht="18.75" customHeight="1">
      <c r="A44" s="8"/>
      <c r="B44" s="71"/>
      <c r="C44" s="71"/>
      <c r="D44" s="71"/>
      <c r="E44" s="71"/>
      <c r="F44" s="71"/>
      <c r="G44" s="71"/>
      <c r="H44" s="102">
        <v>20000</v>
      </c>
      <c r="I44" s="71">
        <v>0</v>
      </c>
      <c r="J44" s="74">
        <f>H44-I44</f>
        <v>20000</v>
      </c>
      <c r="K44" s="71">
        <f>T44</f>
        <v>19</v>
      </c>
      <c r="L44" s="73">
        <f>J44*K44</f>
        <v>380000</v>
      </c>
      <c r="M44" s="71"/>
      <c r="N44" s="71"/>
      <c r="O44" s="91">
        <f>S44-1</f>
        <v>42023</v>
      </c>
      <c r="P44" s="16"/>
      <c r="Q44" s="89"/>
      <c r="R44" s="93">
        <v>42005</v>
      </c>
      <c r="S44" s="94">
        <v>42024</v>
      </c>
      <c r="T44">
        <f>S44-R44</f>
        <v>19</v>
      </c>
    </row>
    <row r="45" spans="1:20" ht="18.75" customHeight="1">
      <c r="A45" s="8"/>
      <c r="B45" s="71"/>
      <c r="C45" s="71"/>
      <c r="D45" s="71"/>
      <c r="E45" s="71"/>
      <c r="F45" s="71"/>
      <c r="G45" s="71">
        <v>100</v>
      </c>
      <c r="H45" s="74">
        <f>H44-G45</f>
        <v>19900</v>
      </c>
      <c r="I45" s="71">
        <v>0</v>
      </c>
      <c r="J45" s="74">
        <f t="shared" ref="J45:J50" si="21">H45-I45</f>
        <v>19900</v>
      </c>
      <c r="K45" s="71">
        <f t="shared" ref="K45:K50" si="22">T45</f>
        <v>31</v>
      </c>
      <c r="L45" s="73">
        <f t="shared" ref="L45:L50" si="23">J45*K45</f>
        <v>616900</v>
      </c>
      <c r="M45" s="71"/>
      <c r="N45" s="71"/>
      <c r="O45" s="91">
        <f t="shared" ref="O45:O50" si="24">S45-1</f>
        <v>42054</v>
      </c>
      <c r="P45" s="16"/>
      <c r="Q45" s="89"/>
      <c r="R45" s="92">
        <f>S44</f>
        <v>42024</v>
      </c>
      <c r="S45" s="94">
        <v>42055</v>
      </c>
      <c r="T45">
        <f>S45-R45</f>
        <v>31</v>
      </c>
    </row>
    <row r="46" spans="1:20" ht="18.75" customHeight="1">
      <c r="A46" s="8"/>
      <c r="B46" s="71"/>
      <c r="C46" s="71"/>
      <c r="D46" s="71"/>
      <c r="E46" s="71"/>
      <c r="F46" s="71"/>
      <c r="G46" s="71">
        <v>100</v>
      </c>
      <c r="H46" s="74">
        <f t="shared" ref="H46:H50" si="25">H45-G46</f>
        <v>19800</v>
      </c>
      <c r="I46" s="71">
        <v>0</v>
      </c>
      <c r="J46" s="74">
        <f t="shared" si="21"/>
        <v>19800</v>
      </c>
      <c r="K46" s="71">
        <f t="shared" si="22"/>
        <v>28</v>
      </c>
      <c r="L46" s="73">
        <f t="shared" si="23"/>
        <v>554400</v>
      </c>
      <c r="M46" s="71"/>
      <c r="N46" s="71"/>
      <c r="O46" s="91">
        <f t="shared" si="24"/>
        <v>42082</v>
      </c>
      <c r="P46" s="16"/>
      <c r="Q46" s="89"/>
      <c r="R46" s="92">
        <f t="shared" ref="R46:R50" si="26">S45</f>
        <v>42055</v>
      </c>
      <c r="S46" s="94">
        <v>42083</v>
      </c>
      <c r="T46">
        <f t="shared" ref="T46:T50" si="27">S46-R46</f>
        <v>28</v>
      </c>
    </row>
    <row r="47" spans="1:20" ht="18.75" customHeight="1">
      <c r="A47" s="8"/>
      <c r="B47" s="71"/>
      <c r="C47" s="71"/>
      <c r="D47" s="71"/>
      <c r="E47" s="71"/>
      <c r="F47" s="71"/>
      <c r="G47" s="71">
        <v>100</v>
      </c>
      <c r="H47" s="74">
        <f t="shared" si="25"/>
        <v>19700</v>
      </c>
      <c r="I47" s="71">
        <v>0</v>
      </c>
      <c r="J47" s="74">
        <f t="shared" si="21"/>
        <v>19700</v>
      </c>
      <c r="K47" s="71">
        <f t="shared" si="22"/>
        <v>31</v>
      </c>
      <c r="L47" s="73">
        <f t="shared" si="23"/>
        <v>610700</v>
      </c>
      <c r="M47" s="71"/>
      <c r="N47" s="71"/>
      <c r="O47" s="91">
        <f t="shared" si="24"/>
        <v>42113</v>
      </c>
      <c r="P47" s="16"/>
      <c r="Q47" s="89"/>
      <c r="R47" s="92">
        <f t="shared" si="26"/>
        <v>42083</v>
      </c>
      <c r="S47" s="94">
        <v>42114</v>
      </c>
      <c r="T47">
        <f t="shared" si="27"/>
        <v>31</v>
      </c>
    </row>
    <row r="48" spans="1:20" ht="18.75" customHeight="1">
      <c r="A48" s="8"/>
      <c r="B48" s="71"/>
      <c r="C48" s="71"/>
      <c r="D48" s="71"/>
      <c r="E48" s="71"/>
      <c r="F48" s="71"/>
      <c r="G48" s="71">
        <v>100</v>
      </c>
      <c r="H48" s="74">
        <f t="shared" si="25"/>
        <v>19600</v>
      </c>
      <c r="I48" s="71">
        <v>0</v>
      </c>
      <c r="J48" s="74">
        <f t="shared" si="21"/>
        <v>19600</v>
      </c>
      <c r="K48" s="71">
        <f t="shared" si="22"/>
        <v>30</v>
      </c>
      <c r="L48" s="73">
        <f t="shared" si="23"/>
        <v>588000</v>
      </c>
      <c r="M48" s="71"/>
      <c r="N48" s="71"/>
      <c r="O48" s="91">
        <f t="shared" si="24"/>
        <v>42143</v>
      </c>
      <c r="P48" s="16"/>
      <c r="Q48" s="89"/>
      <c r="R48" s="92">
        <f t="shared" si="26"/>
        <v>42114</v>
      </c>
      <c r="S48" s="94">
        <v>42144</v>
      </c>
      <c r="T48">
        <f t="shared" si="27"/>
        <v>30</v>
      </c>
    </row>
    <row r="49" spans="1:20" ht="18.75" customHeight="1">
      <c r="A49" s="8"/>
      <c r="B49" s="71"/>
      <c r="C49" s="71"/>
      <c r="D49" s="71"/>
      <c r="E49" s="71"/>
      <c r="F49" s="71"/>
      <c r="G49" s="71">
        <v>100</v>
      </c>
      <c r="H49" s="74">
        <f t="shared" si="25"/>
        <v>19500</v>
      </c>
      <c r="I49" s="71">
        <v>0</v>
      </c>
      <c r="J49" s="74">
        <f t="shared" si="21"/>
        <v>19500</v>
      </c>
      <c r="K49" s="71">
        <f t="shared" si="22"/>
        <v>31</v>
      </c>
      <c r="L49" s="73">
        <f t="shared" si="23"/>
        <v>604500</v>
      </c>
      <c r="M49" s="71"/>
      <c r="N49" s="71"/>
      <c r="O49" s="91">
        <f t="shared" si="24"/>
        <v>42174</v>
      </c>
      <c r="P49" s="16"/>
      <c r="Q49" s="89"/>
      <c r="R49" s="92">
        <f t="shared" si="26"/>
        <v>42144</v>
      </c>
      <c r="S49" s="94">
        <v>42175</v>
      </c>
      <c r="T49">
        <f t="shared" si="27"/>
        <v>31</v>
      </c>
    </row>
    <row r="50" spans="1:20" ht="18.75" customHeight="1" thickBot="1">
      <c r="A50" s="8"/>
      <c r="B50" s="78"/>
      <c r="C50" s="78"/>
      <c r="D50" s="78"/>
      <c r="E50" s="78"/>
      <c r="F50" s="78"/>
      <c r="G50" s="78">
        <v>100</v>
      </c>
      <c r="H50" s="79">
        <f t="shared" si="25"/>
        <v>19400</v>
      </c>
      <c r="I50" s="78">
        <v>0</v>
      </c>
      <c r="J50" s="79">
        <f t="shared" si="21"/>
        <v>19400</v>
      </c>
      <c r="K50" s="71">
        <f t="shared" si="22"/>
        <v>11</v>
      </c>
      <c r="L50" s="80">
        <f t="shared" si="23"/>
        <v>213400</v>
      </c>
      <c r="M50" s="78"/>
      <c r="N50" s="78"/>
      <c r="O50" s="91">
        <f t="shared" si="24"/>
        <v>42185</v>
      </c>
      <c r="P50" s="16"/>
      <c r="Q50" s="67"/>
      <c r="R50" s="92">
        <f t="shared" si="26"/>
        <v>42175</v>
      </c>
      <c r="S50" s="94">
        <v>42186</v>
      </c>
      <c r="T50">
        <f t="shared" si="27"/>
        <v>11</v>
      </c>
    </row>
    <row r="51" spans="1:20" ht="18.75" customHeight="1" thickTop="1">
      <c r="A51" s="8"/>
      <c r="B51" s="81" t="s">
        <v>48</v>
      </c>
      <c r="C51" s="82"/>
      <c r="D51" s="82"/>
      <c r="E51" s="82"/>
      <c r="F51" s="82"/>
      <c r="G51" s="82"/>
      <c r="H51" s="82"/>
      <c r="I51" s="82"/>
      <c r="J51" s="82"/>
      <c r="K51" s="82"/>
      <c r="L51" s="83">
        <f>SUM(L44:L50)</f>
        <v>3567900</v>
      </c>
      <c r="M51" s="84">
        <f>ROUNDDOWN(L51*1000/365,0)</f>
        <v>9775068</v>
      </c>
      <c r="N51" s="84">
        <f>ROUNDDOWN(M51*0.01,0)</f>
        <v>97750</v>
      </c>
      <c r="O51" s="82"/>
      <c r="P51" s="16"/>
      <c r="Q51" s="67"/>
      <c r="R51" s="72"/>
      <c r="T51">
        <f>SUM(T44:T50)</f>
        <v>181</v>
      </c>
    </row>
    <row r="52" spans="1:20" ht="18.75" customHeight="1" thickBot="1">
      <c r="A52" s="8"/>
      <c r="B52" s="75"/>
      <c r="C52" s="95"/>
      <c r="D52" s="95"/>
      <c r="E52" s="95"/>
      <c r="F52" s="95"/>
      <c r="G52" s="95"/>
      <c r="H52" s="95"/>
      <c r="I52" s="95"/>
      <c r="J52" s="95"/>
      <c r="K52" s="95"/>
      <c r="L52" s="96"/>
      <c r="M52" s="97"/>
      <c r="N52" s="97"/>
      <c r="O52" s="95"/>
      <c r="P52" s="16"/>
      <c r="Q52" s="67"/>
      <c r="R52" s="72"/>
    </row>
    <row r="53" spans="1:20" ht="18.75" customHeight="1" thickBot="1">
      <c r="A53" s="8"/>
      <c r="B53" s="98" t="s">
        <v>50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101">
        <f>N21+N31+N41+N51</f>
        <v>341488</v>
      </c>
      <c r="O53" s="100"/>
      <c r="P53" s="16"/>
      <c r="Q53" s="67"/>
    </row>
    <row r="54" spans="1:20" ht="9" customHeight="1">
      <c r="A54" s="8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6"/>
      <c r="Q54" s="67"/>
    </row>
    <row r="55" spans="1:20">
      <c r="A55" s="8"/>
      <c r="B55" s="141" t="s">
        <v>9</v>
      </c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29"/>
      <c r="Q55" s="66"/>
    </row>
    <row r="56" spans="1:20">
      <c r="A56" s="8"/>
      <c r="B56" s="141" t="s">
        <v>10</v>
      </c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29"/>
      <c r="Q56" s="66"/>
    </row>
    <row r="57" spans="1:20">
      <c r="A57" s="8"/>
      <c r="B57" s="141" t="s">
        <v>11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29"/>
      <c r="Q57" s="66"/>
    </row>
    <row r="58" spans="1:20">
      <c r="A58" s="30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32"/>
      <c r="Q58" s="9"/>
    </row>
  </sheetData>
  <mergeCells count="35">
    <mergeCell ref="B55:O55"/>
    <mergeCell ref="B56:O56"/>
    <mergeCell ref="B57:O57"/>
    <mergeCell ref="C5:F5"/>
    <mergeCell ref="G5:H5"/>
    <mergeCell ref="O11:O12"/>
    <mergeCell ref="B54:O54"/>
    <mergeCell ref="O7:O10"/>
    <mergeCell ref="K7:K10"/>
    <mergeCell ref="L7:L10"/>
    <mergeCell ref="M7:M10"/>
    <mergeCell ref="N7:N10"/>
    <mergeCell ref="B7:B10"/>
    <mergeCell ref="C7:C10"/>
    <mergeCell ref="D7:D10"/>
    <mergeCell ref="E7:E10"/>
    <mergeCell ref="L11:L12"/>
    <mergeCell ref="M11:M12"/>
    <mergeCell ref="N11:N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F7:F10"/>
    <mergeCell ref="G7:G10"/>
    <mergeCell ref="H7:H10"/>
    <mergeCell ref="A4:J4"/>
    <mergeCell ref="K11:K12"/>
    <mergeCell ref="I7:I10"/>
    <mergeCell ref="J7:J10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"/>
  <sheetData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"/>
  <sheetData/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"/>
  <sheetData/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3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説明会</vt:lpstr>
      <vt:lpstr>個別計算用1</vt:lpstr>
      <vt:lpstr>別紙（様式第3号関係）　1.0利子補給平成27年度から</vt:lpstr>
      <vt:lpstr>Sheet3</vt:lpstr>
      <vt:lpstr>Sheet4</vt:lpstr>
      <vt:lpstr>Sheet5</vt:lpstr>
      <vt:lpstr>Sheet7</vt:lpstr>
      <vt:lpstr>個別計算用1!Print_Area</vt:lpstr>
      <vt:lpstr>説明会!Print_Area</vt:lpstr>
      <vt:lpstr>'別紙（様式第3号関係）　1.0利子補給平成27年度から'!Print_Area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2015-07-02T08:18:00Z</cp:lastPrinted>
  <dcterms:created xsi:type="dcterms:W3CDTF">2014-10-23T06:24:09Z</dcterms:created>
  <dcterms:modified xsi:type="dcterms:W3CDTF">2024-03-05T05:20:50Z</dcterms:modified>
</cp:coreProperties>
</file>