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\\tnnsfe25\ファイルサーバ\本庁\都市整備部\用地課\▲駐車・駐輪担当\02 駐車\05 調査・回答\R5\【依頼：1_31〆】公営企業に係る経営比較分析表（令和４年度決算）の\回答\"/>
    </mc:Choice>
  </mc:AlternateContent>
  <xr:revisionPtr revIDLastSave="0" documentId="13_ncr:1_{AD94CF99-3440-4C34-8D5B-D3B033E6870B}" xr6:coauthVersionLast="47" xr6:coauthVersionMax="47" xr10:uidLastSave="{00000000-0000-0000-0000-000000000000}"/>
  <workbookProtection workbookAlgorithmName="SHA-512" workbookHashValue="Nb23Ctli/U4OQ1MDKTecn4HTiS7VoiyziYpht+NWie50rGMeBQqiJ73BXaGKdjsAMeB9bi93AfOK7g3nNXmKug==" workbookSaltValue="5K03xjwpTzuInDf/KR2zSQ==" workbookSpinCount="100000" lockStructure="1"/>
  <bookViews>
    <workbookView xWindow="-120" yWindow="-120" windowWidth="19785" windowHeight="11760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MI77" i="4" s="1"/>
  <c r="DC7" i="5"/>
  <c r="DB7" i="5"/>
  <c r="DA7" i="5"/>
  <c r="CZ7" i="5"/>
  <c r="CN7" i="5"/>
  <c r="CM7" i="5"/>
  <c r="BZ7" i="5"/>
  <c r="MA53" i="4" s="1"/>
  <c r="BY7" i="5"/>
  <c r="LH53" i="4" s="1"/>
  <c r="BX7" i="5"/>
  <c r="BW7" i="5"/>
  <c r="BV7" i="5"/>
  <c r="BU7" i="5"/>
  <c r="BT7" i="5"/>
  <c r="BS7" i="5"/>
  <c r="BR7" i="5"/>
  <c r="BQ7" i="5"/>
  <c r="JC52" i="4" s="1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CS52" i="4" s="1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BZ32" i="4" s="1"/>
  <c r="AF7" i="5"/>
  <c r="AE7" i="5"/>
  <c r="AD7" i="5"/>
  <c r="AC7" i="5"/>
  <c r="AB7" i="5"/>
  <c r="AA7" i="5"/>
  <c r="Z7" i="5"/>
  <c r="Y7" i="5"/>
  <c r="U31" i="4" s="1"/>
  <c r="X7" i="5"/>
  <c r="W7" i="5"/>
  <c r="V7" i="5"/>
  <c r="U7" i="5"/>
  <c r="T7" i="5"/>
  <c r="S7" i="5"/>
  <c r="R7" i="5"/>
  <c r="Q7" i="5"/>
  <c r="CF10" i="4" s="1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F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HJ52" i="4"/>
  <c r="GQ52" i="4"/>
  <c r="FX52" i="4"/>
  <c r="FE52" i="4"/>
  <c r="EL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LJ10" i="4"/>
  <c r="JQ10" i="4"/>
  <c r="HX10" i="4"/>
  <c r="DU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IT76" i="4"/>
  <c r="CS51" i="4"/>
  <c r="HJ30" i="4"/>
  <c r="CS30" i="4"/>
  <c r="BZ76" i="4"/>
  <c r="MA51" i="4"/>
  <c r="C11" i="5"/>
  <c r="D11" i="5"/>
  <c r="E11" i="5"/>
  <c r="B11" i="5"/>
  <c r="BK76" i="4" l="1"/>
  <c r="LH51" i="4"/>
  <c r="GQ30" i="4"/>
  <c r="LT76" i="4"/>
  <c r="GQ51" i="4"/>
  <c r="LH30" i="4"/>
  <c r="IE76" i="4"/>
  <c r="BZ51" i="4"/>
  <c r="BZ30" i="4"/>
  <c r="BG30" i="4"/>
  <c r="KO30" i="4"/>
  <c r="HP76" i="4"/>
  <c r="FX30" i="4"/>
  <c r="AV76" i="4"/>
  <c r="KO51" i="4"/>
  <c r="LE76" i="4"/>
  <c r="FX51" i="4"/>
  <c r="BG51" i="4"/>
  <c r="HA76" i="4"/>
  <c r="AN51" i="4"/>
  <c r="FE30" i="4"/>
  <c r="AG76" i="4"/>
  <c r="KP76" i="4"/>
  <c r="FE51" i="4"/>
  <c r="AN30" i="4"/>
  <c r="JV30" i="4"/>
  <c r="JV51" i="4"/>
  <c r="KA76" i="4"/>
  <c r="EL51" i="4"/>
  <c r="JC30" i="4"/>
  <c r="R76" i="4"/>
  <c r="GL76" i="4"/>
  <c r="U51" i="4"/>
  <c r="EL30" i="4"/>
  <c r="JC51" i="4"/>
  <c r="U30" i="4"/>
</calcChain>
</file>

<file path=xl/sharedStrings.xml><?xml version="1.0" encoding="utf-8"?>
<sst xmlns="http://schemas.openxmlformats.org/spreadsheetml/2006/main" count="278" uniqueCount="126">
  <si>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</si>
  <si>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</si>
  <si>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</si>
  <si>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</si>
  <si>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</si>
  <si>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</si>
  <si>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</si>
  <si>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</si>
  <si>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</si>
  <si>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</si>
  <si>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</si>
  <si>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</si>
  <si>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</si>
  <si>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</si>
  <si>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</si>
  <si>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</si>
  <si>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</si>
  <si>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</si>
  <si>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</si>
  <si>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</si>
  <si>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</si>
  <si>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</si>
  <si>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</si>
  <si>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</si>
  <si>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</si>
  <si>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</si>
  <si>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</si>
  <si>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</si>
  <si>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</si>
  <si>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</si>
  <si>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</si>
  <si>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</si>
  <si>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</si>
  <si>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</si>
  <si>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</si>
  <si>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</si>
  <si>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</si>
  <si>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</si>
  <si>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</si>
  <si>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</si>
  <si>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</si>
  <si>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</si>
  <si>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</si>
  <si>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</si>
  <si>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</si>
  <si>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</si>
  <si>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</si>
  <si>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</si>
  <si>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</si>
  <si>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</si>
  <si>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</si>
  <si>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</si>
  <si>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</si>
  <si>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</si>
  <si>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</si>
  <si>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</si>
  <si>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</si>
  <si>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</si>
  <si>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</si>
  <si>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</si>
  <si>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</si>
  <si>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</si>
  <si>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</si>
  <si>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</si>
  <si>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</si>
  <si>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</si>
  <si>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</si>
  <si>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</si>
  <si>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</si>
  <si>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</si>
  <si>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</si>
  <si>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</si>
  <si>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</si>
  <si>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</si>
  <si>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</si>
  <si>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</si>
  <si>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</si>
  <si>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</si>
  <si>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</si>
  <si>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</si>
  <si>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</si>
  <si>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</si>
  <si>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</si>
  <si>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</si>
  <si>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</si>
  <si>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</si>
  <si>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</si>
  <si>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</si>
  <si>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</si>
  <si>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</si>
  <si>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</si>
  <si>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</si>
  <si>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</si>
  <si>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</si>
  <si>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</si>
  <si>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</si>
  <si>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</si>
  <si>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</si>
  <si>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</si>
  <si>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</si>
  <si>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</si>
  <si>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</si>
  <si>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</si>
  <si>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</si>
  <si>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</si>
  <si>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愛媛県　松山市</t>
  </si>
  <si>
    <t>高架下駐車場（朝美）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</si>
  <si>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</si>
  <si>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</si>
  <si>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</si>
  <si>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</si>
  <si>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</si>
  <si>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</si>
  <si>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</si>
  <si>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</si>
  <si>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</si>
  <si>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</si>
  <si>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</si>
  <si>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</si>
  <si>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</si>
  <si>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</si>
  <si>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</si>
  <si>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平成27年度から、指定管理者による利用料金制の導入により、収支が改善し、安定した運営が行われている。
　国道高架の耐震補強工事に伴い、平成29年度は営業を休止、令和元年度は一部供用停止を行ったため減少がみられるが、徐々に利用者が戻ってくるなど回復している。
　今後も、指定管理者と協力し、収益性を向上するための検討をしていく。</t>
    <phoneticPr fontId="5"/>
  </si>
  <si>
    <t>　他会計からの繰入は必要ない状況であり、収支も安定している。国道（令和4年度からは市道）高架下を利用した平面駐車場であり、今後大幅な設備投資は見込んでいないが、継続的に維持管理を行っていく。</t>
    <phoneticPr fontId="5"/>
  </si>
  <si>
    <t>　当駐車場は定期のみの駐車場であり、稼働率は算定していない。
　今後は指定管理者と協力しながら、継続的な利用者の確保に努めていく必要がある。</t>
    <phoneticPr fontId="5"/>
  </si>
  <si>
    <t>　指定管理者と協力しながら、継続的な利用者の確保及び維持管理に努めていく必要がある。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</si>
</sst>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145.9</c:v>
                </c:pt>
                <c:pt idx="1">
                  <c:v>160.9</c:v>
                </c:pt>
                <c:pt idx="2">
                  <c:v>140.6</c:v>
                </c:pt>
                <c:pt idx="3">
                  <c:v>162.80000000000001</c:v>
                </c:pt>
                <c:pt idx="4">
                  <c:v>172.1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55-4AC8-8216-939EE56FAD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465.2</c:v>
                </c:pt>
                <c:pt idx="1">
                  <c:v>1736.5</c:v>
                </c:pt>
                <c:pt idx="2">
                  <c:v>3200.8</c:v>
                </c:pt>
                <c:pt idx="3">
                  <c:v>274.39999999999998</c:v>
                </c:pt>
                <c:pt idx="4">
                  <c:v>972.8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55-4AC8-8216-939EE56FAD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8B-47EE-853D-F389C7A526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51.7</c:v>
                </c:pt>
                <c:pt idx="1">
                  <c:v>51.5</c:v>
                </c:pt>
                <c:pt idx="2">
                  <c:v>764.6</c:v>
                </c:pt>
                <c:pt idx="3">
                  <c:v>72.599999999999994</c:v>
                </c:pt>
                <c:pt idx="4">
                  <c:v>50.4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8B-47EE-853D-F389C7A526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E1FC-43CA-BC29-7D6F1710C6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FC-43CA-BC29-7D6F1710C6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B793-42A7-9CED-21E982FDFA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93-42A7-9CED-21E982FDFA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11-4DC7-9721-7DDB259CAD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9.6999999999999993</c:v>
                </c:pt>
                <c:pt idx="1">
                  <c:v>1.3</c:v>
                </c:pt>
                <c:pt idx="2">
                  <c:v>4.8</c:v>
                </c:pt>
                <c:pt idx="3">
                  <c:v>3.3</c:v>
                </c:pt>
                <c:pt idx="4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11-4DC7-9721-7DDB259CAD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B7-4377-B51E-B95DB89B5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14</c:v>
                </c:pt>
                <c:pt idx="1">
                  <c:v>4</c:v>
                </c:pt>
                <c:pt idx="2">
                  <c:v>98</c:v>
                </c:pt>
                <c:pt idx="3">
                  <c:v>13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B7-4377-B51E-B95DB89B5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14-4F8B-9EE2-6A51DC730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159.69999999999999</c:v>
                </c:pt>
                <c:pt idx="1">
                  <c:v>159.6</c:v>
                </c:pt>
                <c:pt idx="2">
                  <c:v>128.5</c:v>
                </c:pt>
                <c:pt idx="3">
                  <c:v>138.1</c:v>
                </c:pt>
                <c:pt idx="4">
                  <c:v>152.4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14-4F8B-9EE2-6A51DC730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31.4</c:v>
                </c:pt>
                <c:pt idx="1">
                  <c:v>37.799999999999997</c:v>
                </c:pt>
                <c:pt idx="2">
                  <c:v>28.9</c:v>
                </c:pt>
                <c:pt idx="3">
                  <c:v>38.6</c:v>
                </c:pt>
                <c:pt idx="4">
                  <c:v>41.9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A-4FF6-870D-9654DBAB5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33.700000000000003</c:v>
                </c:pt>
                <c:pt idx="1">
                  <c:v>28.9</c:v>
                </c:pt>
                <c:pt idx="2">
                  <c:v>-56.4</c:v>
                </c:pt>
                <c:pt idx="3">
                  <c:v>16.899999999999999</c:v>
                </c:pt>
                <c:pt idx="4">
                  <c:v>26.4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BA-4FF6-870D-9654DBAB5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283</c:v>
                </c:pt>
                <c:pt idx="1">
                  <c:v>255</c:v>
                </c:pt>
                <c:pt idx="2">
                  <c:v>419</c:v>
                </c:pt>
                <c:pt idx="3">
                  <c:v>702</c:v>
                </c:pt>
                <c:pt idx="4">
                  <c:v>1378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2A-489E-9BA9-EE7975194E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6546</c:v>
                </c:pt>
                <c:pt idx="1">
                  <c:v>8262</c:v>
                </c:pt>
                <c:pt idx="2">
                  <c:v>1059</c:v>
                </c:pt>
                <c:pt idx="3">
                  <c:v>2866</c:v>
                </c:pt>
                <c:pt idx="4">
                  <c:v>4637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2A-489E-9BA9-EE7975194E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【10,556】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topLeftCell="GN4" zoomScaleNormal="100" zoomScaleSheetLayoutView="70" workbookViewId="0">
      <selection activeCell="NW69" sqref="NW69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15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15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67" t="str">
        <f>データ!H6&amp;"　"&amp;データ!I6</f>
        <v>愛媛県松山市　高架下駐車場（朝美）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15">
      <c r="A8" s="2"/>
      <c r="B8" s="76" t="str">
        <f>データ!J7</f>
        <v>法非適用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8"/>
      <c r="AQ8" s="76" t="str">
        <f>データ!K7</f>
        <v>駐車場整備事業</v>
      </c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8"/>
      <c r="CF8" s="76" t="str">
        <f>データ!L7</f>
        <v>-</v>
      </c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8"/>
      <c r="DU8" s="79" t="str">
        <f>データ!M7</f>
        <v>Ａ３Ｂ２</v>
      </c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 t="str">
        <f>データ!N7</f>
        <v>非設置</v>
      </c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79" t="str">
        <f>データ!S7</f>
        <v>無</v>
      </c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  <c r="IU8" s="79"/>
      <c r="IV8" s="79"/>
      <c r="IW8" s="79"/>
      <c r="IX8" s="79"/>
      <c r="IY8" s="79"/>
      <c r="IZ8" s="79"/>
      <c r="JA8" s="79"/>
      <c r="JB8" s="79"/>
      <c r="JC8" s="79"/>
      <c r="JD8" s="79"/>
      <c r="JE8" s="79"/>
      <c r="JF8" s="79"/>
      <c r="JG8" s="79"/>
      <c r="JH8" s="79"/>
      <c r="JI8" s="79"/>
      <c r="JJ8" s="79"/>
      <c r="JK8" s="79"/>
      <c r="JL8" s="79"/>
      <c r="JM8" s="79"/>
      <c r="JN8" s="79"/>
      <c r="JO8" s="79"/>
      <c r="JP8" s="79"/>
      <c r="JQ8" s="79" t="str">
        <f>データ!T7</f>
        <v>無</v>
      </c>
      <c r="JR8" s="79"/>
      <c r="JS8" s="79"/>
      <c r="JT8" s="79"/>
      <c r="JU8" s="79"/>
      <c r="JV8" s="79"/>
      <c r="JW8" s="79"/>
      <c r="JX8" s="79"/>
      <c r="JY8" s="79"/>
      <c r="JZ8" s="79"/>
      <c r="KA8" s="79"/>
      <c r="KB8" s="79"/>
      <c r="KC8" s="79"/>
      <c r="KD8" s="79"/>
      <c r="KE8" s="79"/>
      <c r="KF8" s="79"/>
      <c r="KG8" s="79"/>
      <c r="KH8" s="79"/>
      <c r="KI8" s="79"/>
      <c r="KJ8" s="79"/>
      <c r="KK8" s="79"/>
      <c r="KL8" s="79"/>
      <c r="KM8" s="79"/>
      <c r="KN8" s="79"/>
      <c r="KO8" s="79"/>
      <c r="KP8" s="79"/>
      <c r="KQ8" s="79"/>
      <c r="KR8" s="79"/>
      <c r="KS8" s="79"/>
      <c r="KT8" s="79"/>
      <c r="KU8" s="79"/>
      <c r="KV8" s="79"/>
      <c r="KW8" s="79"/>
      <c r="KX8" s="79"/>
      <c r="KY8" s="79"/>
      <c r="KZ8" s="79"/>
      <c r="LA8" s="79"/>
      <c r="LB8" s="79"/>
      <c r="LC8" s="79"/>
      <c r="LD8" s="79"/>
      <c r="LE8" s="79"/>
      <c r="LF8" s="79"/>
      <c r="LG8" s="79"/>
      <c r="LH8" s="79"/>
      <c r="LI8" s="79"/>
      <c r="LJ8" s="80">
        <f>データ!U7</f>
        <v>1079</v>
      </c>
      <c r="LK8" s="80"/>
      <c r="LL8" s="80"/>
      <c r="LM8" s="80"/>
      <c r="LN8" s="80"/>
      <c r="LO8" s="80"/>
      <c r="LP8" s="80"/>
      <c r="LQ8" s="80"/>
      <c r="LR8" s="80"/>
      <c r="LS8" s="80"/>
      <c r="LT8" s="80"/>
      <c r="LU8" s="80"/>
      <c r="LV8" s="80"/>
      <c r="LW8" s="80"/>
      <c r="LX8" s="80"/>
      <c r="LY8" s="80"/>
      <c r="LZ8" s="80"/>
      <c r="MA8" s="80"/>
      <c r="MB8" s="80"/>
      <c r="MC8" s="80"/>
      <c r="MD8" s="80"/>
      <c r="ME8" s="80"/>
      <c r="MF8" s="80"/>
      <c r="MG8" s="80"/>
      <c r="MH8" s="80"/>
      <c r="MI8" s="80"/>
      <c r="MJ8" s="80"/>
      <c r="MK8" s="80"/>
      <c r="ML8" s="80"/>
      <c r="MM8" s="80"/>
      <c r="MN8" s="80"/>
      <c r="MO8" s="80"/>
      <c r="MP8" s="80"/>
      <c r="MQ8" s="80"/>
      <c r="MR8" s="80"/>
      <c r="MS8" s="80"/>
      <c r="MT8" s="80"/>
      <c r="MU8" s="80"/>
      <c r="MV8" s="80"/>
      <c r="MW8" s="80"/>
      <c r="MX8" s="80"/>
      <c r="MY8" s="80"/>
      <c r="MZ8" s="80"/>
      <c r="NA8" s="80"/>
      <c r="NB8" s="80"/>
      <c r="NC8" s="3"/>
      <c r="ND8" s="81" t="s">
        <v>10</v>
      </c>
      <c r="NE8" s="82"/>
      <c r="NF8" s="83" t="s">
        <v>11</v>
      </c>
      <c r="NG8" s="83"/>
      <c r="NH8" s="83"/>
      <c r="NI8" s="83"/>
      <c r="NJ8" s="83"/>
      <c r="NK8" s="83"/>
      <c r="NL8" s="83"/>
      <c r="NM8" s="83"/>
      <c r="NN8" s="83"/>
      <c r="NO8" s="83"/>
      <c r="NP8" s="83"/>
      <c r="NQ8" s="84"/>
    </row>
    <row r="9" spans="1:382" ht="18.75" customHeight="1" x14ac:dyDescent="0.15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85" t="s">
        <v>19</v>
      </c>
      <c r="NE9" s="86"/>
      <c r="NF9" s="87" t="s">
        <v>20</v>
      </c>
      <c r="NG9" s="87"/>
      <c r="NH9" s="87"/>
      <c r="NI9" s="87"/>
      <c r="NJ9" s="87"/>
      <c r="NK9" s="87"/>
      <c r="NL9" s="87"/>
      <c r="NM9" s="87"/>
      <c r="NN9" s="87"/>
      <c r="NO9" s="87"/>
      <c r="NP9" s="87"/>
      <c r="NQ9" s="88"/>
    </row>
    <row r="10" spans="1:382" ht="18.75" customHeight="1" x14ac:dyDescent="0.15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113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76" t="str">
        <f>データ!Q7</f>
        <v>広場式</v>
      </c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8"/>
      <c r="DU10" s="80">
        <f>データ!R7</f>
        <v>28</v>
      </c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0">
        <f>データ!V7</f>
        <v>27</v>
      </c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  <c r="IU10" s="80"/>
      <c r="IV10" s="80"/>
      <c r="IW10" s="80"/>
      <c r="IX10" s="80"/>
      <c r="IY10" s="80"/>
      <c r="IZ10" s="80"/>
      <c r="JA10" s="80"/>
      <c r="JB10" s="80"/>
      <c r="JC10" s="80"/>
      <c r="JD10" s="80"/>
      <c r="JE10" s="80"/>
      <c r="JF10" s="80"/>
      <c r="JG10" s="80"/>
      <c r="JH10" s="80"/>
      <c r="JI10" s="80"/>
      <c r="JJ10" s="80"/>
      <c r="JK10" s="80"/>
      <c r="JL10" s="80"/>
      <c r="JM10" s="80"/>
      <c r="JN10" s="80"/>
      <c r="JO10" s="80"/>
      <c r="JP10" s="80"/>
      <c r="JQ10" s="80">
        <f>データ!W7</f>
        <v>0</v>
      </c>
      <c r="JR10" s="80"/>
      <c r="JS10" s="80"/>
      <c r="JT10" s="80"/>
      <c r="JU10" s="80"/>
      <c r="JV10" s="80"/>
      <c r="JW10" s="80"/>
      <c r="JX10" s="80"/>
      <c r="JY10" s="80"/>
      <c r="JZ10" s="80"/>
      <c r="KA10" s="80"/>
      <c r="KB10" s="80"/>
      <c r="KC10" s="80"/>
      <c r="KD10" s="80"/>
      <c r="KE10" s="80"/>
      <c r="KF10" s="80"/>
      <c r="KG10" s="80"/>
      <c r="KH10" s="80"/>
      <c r="KI10" s="80"/>
      <c r="KJ10" s="80"/>
      <c r="KK10" s="80"/>
      <c r="KL10" s="80"/>
      <c r="KM10" s="80"/>
      <c r="KN10" s="80"/>
      <c r="KO10" s="80"/>
      <c r="KP10" s="80"/>
      <c r="KQ10" s="80"/>
      <c r="KR10" s="80"/>
      <c r="KS10" s="80"/>
      <c r="KT10" s="80"/>
      <c r="KU10" s="80"/>
      <c r="KV10" s="80"/>
      <c r="KW10" s="80"/>
      <c r="KX10" s="80"/>
      <c r="KY10" s="80"/>
      <c r="KZ10" s="80"/>
      <c r="LA10" s="80"/>
      <c r="LB10" s="80"/>
      <c r="LC10" s="80"/>
      <c r="LD10" s="80"/>
      <c r="LE10" s="80"/>
      <c r="LF10" s="80"/>
      <c r="LG10" s="80"/>
      <c r="LH10" s="80"/>
      <c r="LI10" s="80"/>
      <c r="LJ10" s="79" t="str">
        <f>データ!X7</f>
        <v>利用料金制</v>
      </c>
      <c r="LK10" s="79"/>
      <c r="LL10" s="79"/>
      <c r="LM10" s="79"/>
      <c r="LN10" s="79"/>
      <c r="LO10" s="79"/>
      <c r="LP10" s="79"/>
      <c r="LQ10" s="79"/>
      <c r="LR10" s="79"/>
      <c r="LS10" s="79"/>
      <c r="LT10" s="79"/>
      <c r="LU10" s="79"/>
      <c r="LV10" s="79"/>
      <c r="LW10" s="79"/>
      <c r="LX10" s="79"/>
      <c r="LY10" s="79"/>
      <c r="LZ10" s="79"/>
      <c r="MA10" s="79"/>
      <c r="MB10" s="79"/>
      <c r="MC10" s="79"/>
      <c r="MD10" s="79"/>
      <c r="ME10" s="79"/>
      <c r="MF10" s="79"/>
      <c r="MG10" s="79"/>
      <c r="MH10" s="79"/>
      <c r="MI10" s="79"/>
      <c r="MJ10" s="79"/>
      <c r="MK10" s="79"/>
      <c r="ML10" s="79"/>
      <c r="MM10" s="79"/>
      <c r="MN10" s="79"/>
      <c r="MO10" s="79"/>
      <c r="MP10" s="79"/>
      <c r="MQ10" s="79"/>
      <c r="MR10" s="79"/>
      <c r="MS10" s="79"/>
      <c r="MT10" s="79"/>
      <c r="MU10" s="79"/>
      <c r="MV10" s="79"/>
      <c r="MW10" s="79"/>
      <c r="MX10" s="79"/>
      <c r="MY10" s="79"/>
      <c r="MZ10" s="79"/>
      <c r="NA10" s="79"/>
      <c r="NB10" s="79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122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データ!$B$11</f>
        <v>H30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R01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R02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R03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R04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データ!$B$11</f>
        <v>H30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R01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R02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R03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R04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データ!$B$11</f>
        <v>H30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R01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R02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R03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R04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110" t="s">
        <v>27</v>
      </c>
      <c r="K31" s="111"/>
      <c r="L31" s="111"/>
      <c r="M31" s="111"/>
      <c r="N31" s="111"/>
      <c r="O31" s="111"/>
      <c r="P31" s="111"/>
      <c r="Q31" s="111"/>
      <c r="R31" s="111"/>
      <c r="S31" s="111"/>
      <c r="T31" s="112"/>
      <c r="U31" s="113">
        <f>データ!Y7</f>
        <v>145.9</v>
      </c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>
        <f>データ!Z7</f>
        <v>160.9</v>
      </c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  <c r="BF31" s="113"/>
      <c r="BG31" s="113">
        <f>データ!AA7</f>
        <v>140.6</v>
      </c>
      <c r="BH31" s="113"/>
      <c r="BI31" s="113"/>
      <c r="BJ31" s="113"/>
      <c r="BK31" s="113"/>
      <c r="BL31" s="113"/>
      <c r="BM31" s="113"/>
      <c r="BN31" s="113"/>
      <c r="BO31" s="113"/>
      <c r="BP31" s="113"/>
      <c r="BQ31" s="113"/>
      <c r="BR31" s="113"/>
      <c r="BS31" s="113"/>
      <c r="BT31" s="113"/>
      <c r="BU31" s="113"/>
      <c r="BV31" s="113"/>
      <c r="BW31" s="113"/>
      <c r="BX31" s="113"/>
      <c r="BY31" s="113"/>
      <c r="BZ31" s="113">
        <f>データ!AB7</f>
        <v>162.80000000000001</v>
      </c>
      <c r="CA31" s="113"/>
      <c r="CB31" s="113"/>
      <c r="CC31" s="113"/>
      <c r="CD31" s="113"/>
      <c r="CE31" s="113"/>
      <c r="CF31" s="113"/>
      <c r="CG31" s="113"/>
      <c r="CH31" s="113"/>
      <c r="CI31" s="113"/>
      <c r="CJ31" s="113"/>
      <c r="CK31" s="113"/>
      <c r="CL31" s="113"/>
      <c r="CM31" s="113"/>
      <c r="CN31" s="113"/>
      <c r="CO31" s="113"/>
      <c r="CP31" s="113"/>
      <c r="CQ31" s="113"/>
      <c r="CR31" s="113"/>
      <c r="CS31" s="113">
        <f>データ!AC7</f>
        <v>172.1</v>
      </c>
      <c r="CT31" s="113"/>
      <c r="CU31" s="113"/>
      <c r="CV31" s="113"/>
      <c r="CW31" s="113"/>
      <c r="CX31" s="113"/>
      <c r="CY31" s="113"/>
      <c r="CZ31" s="113"/>
      <c r="DA31" s="113"/>
      <c r="DB31" s="113"/>
      <c r="DC31" s="113"/>
      <c r="DD31" s="113"/>
      <c r="DE31" s="113"/>
      <c r="DF31" s="113"/>
      <c r="DG31" s="113"/>
      <c r="DH31" s="113"/>
      <c r="DI31" s="113"/>
      <c r="DJ31" s="113"/>
      <c r="DK31" s="113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0" t="s">
        <v>27</v>
      </c>
      <c r="EB31" s="111"/>
      <c r="EC31" s="111"/>
      <c r="ED31" s="111"/>
      <c r="EE31" s="111"/>
      <c r="EF31" s="111"/>
      <c r="EG31" s="111"/>
      <c r="EH31" s="111"/>
      <c r="EI31" s="111"/>
      <c r="EJ31" s="111"/>
      <c r="EK31" s="112"/>
      <c r="EL31" s="113">
        <f>データ!AJ7</f>
        <v>0</v>
      </c>
      <c r="EM31" s="113"/>
      <c r="EN31" s="113"/>
      <c r="EO31" s="113"/>
      <c r="EP31" s="113"/>
      <c r="EQ31" s="113"/>
      <c r="ER31" s="113"/>
      <c r="ES31" s="113"/>
      <c r="ET31" s="113"/>
      <c r="EU31" s="113"/>
      <c r="EV31" s="113"/>
      <c r="EW31" s="113"/>
      <c r="EX31" s="113"/>
      <c r="EY31" s="113"/>
      <c r="EZ31" s="113"/>
      <c r="FA31" s="113"/>
      <c r="FB31" s="113"/>
      <c r="FC31" s="113"/>
      <c r="FD31" s="113"/>
      <c r="FE31" s="113">
        <f>データ!AK7</f>
        <v>0</v>
      </c>
      <c r="FF31" s="113"/>
      <c r="FG31" s="113"/>
      <c r="FH31" s="113"/>
      <c r="FI31" s="113"/>
      <c r="FJ31" s="113"/>
      <c r="FK31" s="113"/>
      <c r="FL31" s="113"/>
      <c r="FM31" s="113"/>
      <c r="FN31" s="113"/>
      <c r="FO31" s="113"/>
      <c r="FP31" s="113"/>
      <c r="FQ31" s="113"/>
      <c r="FR31" s="113"/>
      <c r="FS31" s="113"/>
      <c r="FT31" s="113"/>
      <c r="FU31" s="113"/>
      <c r="FV31" s="113"/>
      <c r="FW31" s="113"/>
      <c r="FX31" s="113">
        <f>データ!AL7</f>
        <v>0</v>
      </c>
      <c r="FY31" s="113"/>
      <c r="FZ31" s="113"/>
      <c r="GA31" s="113"/>
      <c r="GB31" s="113"/>
      <c r="GC31" s="113"/>
      <c r="GD31" s="113"/>
      <c r="GE31" s="113"/>
      <c r="GF31" s="113"/>
      <c r="GG31" s="113"/>
      <c r="GH31" s="113"/>
      <c r="GI31" s="113"/>
      <c r="GJ31" s="113"/>
      <c r="GK31" s="113"/>
      <c r="GL31" s="113"/>
      <c r="GM31" s="113"/>
      <c r="GN31" s="113"/>
      <c r="GO31" s="113"/>
      <c r="GP31" s="113"/>
      <c r="GQ31" s="113">
        <f>データ!AM7</f>
        <v>0</v>
      </c>
      <c r="GR31" s="113"/>
      <c r="GS31" s="113"/>
      <c r="GT31" s="113"/>
      <c r="GU31" s="113"/>
      <c r="GV31" s="113"/>
      <c r="GW31" s="113"/>
      <c r="GX31" s="113"/>
      <c r="GY31" s="113"/>
      <c r="GZ31" s="113"/>
      <c r="HA31" s="113"/>
      <c r="HB31" s="113"/>
      <c r="HC31" s="113"/>
      <c r="HD31" s="113"/>
      <c r="HE31" s="113"/>
      <c r="HF31" s="113"/>
      <c r="HG31" s="113"/>
      <c r="HH31" s="113"/>
      <c r="HI31" s="113"/>
      <c r="HJ31" s="113">
        <f>データ!AN7</f>
        <v>0</v>
      </c>
      <c r="HK31" s="113"/>
      <c r="HL31" s="113"/>
      <c r="HM31" s="113"/>
      <c r="HN31" s="113"/>
      <c r="HO31" s="113"/>
      <c r="HP31" s="113"/>
      <c r="HQ31" s="113"/>
      <c r="HR31" s="113"/>
      <c r="HS31" s="113"/>
      <c r="HT31" s="113"/>
      <c r="HU31" s="113"/>
      <c r="HV31" s="113"/>
      <c r="HW31" s="113"/>
      <c r="HX31" s="113"/>
      <c r="HY31" s="113"/>
      <c r="HZ31" s="113"/>
      <c r="IA31" s="113"/>
      <c r="IB31" s="113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0" t="s">
        <v>27</v>
      </c>
      <c r="IS31" s="111"/>
      <c r="IT31" s="111"/>
      <c r="IU31" s="111"/>
      <c r="IV31" s="111"/>
      <c r="IW31" s="111"/>
      <c r="IX31" s="111"/>
      <c r="IY31" s="111"/>
      <c r="IZ31" s="111"/>
      <c r="JA31" s="111"/>
      <c r="JB31" s="112"/>
      <c r="JC31" s="114">
        <f>データ!DK7</f>
        <v>0</v>
      </c>
      <c r="JD31" s="115"/>
      <c r="JE31" s="115"/>
      <c r="JF31" s="115"/>
      <c r="JG31" s="115"/>
      <c r="JH31" s="115"/>
      <c r="JI31" s="115"/>
      <c r="JJ31" s="115"/>
      <c r="JK31" s="115"/>
      <c r="JL31" s="115"/>
      <c r="JM31" s="115"/>
      <c r="JN31" s="115"/>
      <c r="JO31" s="115"/>
      <c r="JP31" s="115"/>
      <c r="JQ31" s="115"/>
      <c r="JR31" s="115"/>
      <c r="JS31" s="115"/>
      <c r="JT31" s="115"/>
      <c r="JU31" s="116"/>
      <c r="JV31" s="114">
        <f>データ!DL7</f>
        <v>0</v>
      </c>
      <c r="JW31" s="115"/>
      <c r="JX31" s="115"/>
      <c r="JY31" s="115"/>
      <c r="JZ31" s="115"/>
      <c r="KA31" s="115"/>
      <c r="KB31" s="115"/>
      <c r="KC31" s="115"/>
      <c r="KD31" s="115"/>
      <c r="KE31" s="115"/>
      <c r="KF31" s="115"/>
      <c r="KG31" s="115"/>
      <c r="KH31" s="115"/>
      <c r="KI31" s="115"/>
      <c r="KJ31" s="115"/>
      <c r="KK31" s="115"/>
      <c r="KL31" s="115"/>
      <c r="KM31" s="115"/>
      <c r="KN31" s="116"/>
      <c r="KO31" s="114">
        <f>データ!DM7</f>
        <v>0</v>
      </c>
      <c r="KP31" s="115"/>
      <c r="KQ31" s="115"/>
      <c r="KR31" s="115"/>
      <c r="KS31" s="115"/>
      <c r="KT31" s="115"/>
      <c r="KU31" s="115"/>
      <c r="KV31" s="115"/>
      <c r="KW31" s="115"/>
      <c r="KX31" s="115"/>
      <c r="KY31" s="115"/>
      <c r="KZ31" s="115"/>
      <c r="LA31" s="115"/>
      <c r="LB31" s="115"/>
      <c r="LC31" s="115"/>
      <c r="LD31" s="115"/>
      <c r="LE31" s="115"/>
      <c r="LF31" s="115"/>
      <c r="LG31" s="116"/>
      <c r="LH31" s="114">
        <f>データ!DN7</f>
        <v>0</v>
      </c>
      <c r="LI31" s="115"/>
      <c r="LJ31" s="115"/>
      <c r="LK31" s="115"/>
      <c r="LL31" s="115"/>
      <c r="LM31" s="115"/>
      <c r="LN31" s="115"/>
      <c r="LO31" s="115"/>
      <c r="LP31" s="115"/>
      <c r="LQ31" s="115"/>
      <c r="LR31" s="115"/>
      <c r="LS31" s="115"/>
      <c r="LT31" s="115"/>
      <c r="LU31" s="115"/>
      <c r="LV31" s="115"/>
      <c r="LW31" s="115"/>
      <c r="LX31" s="115"/>
      <c r="LY31" s="115"/>
      <c r="LZ31" s="116"/>
      <c r="MA31" s="114">
        <f>データ!DO7</f>
        <v>0</v>
      </c>
      <c r="MB31" s="115"/>
      <c r="MC31" s="115"/>
      <c r="MD31" s="115"/>
      <c r="ME31" s="115"/>
      <c r="MF31" s="115"/>
      <c r="MG31" s="115"/>
      <c r="MH31" s="115"/>
      <c r="MI31" s="115"/>
      <c r="MJ31" s="115"/>
      <c r="MK31" s="115"/>
      <c r="ML31" s="115"/>
      <c r="MM31" s="115"/>
      <c r="MN31" s="115"/>
      <c r="MO31" s="115"/>
      <c r="MP31" s="115"/>
      <c r="MQ31" s="115"/>
      <c r="MR31" s="115"/>
      <c r="MS31" s="116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110" t="s">
        <v>29</v>
      </c>
      <c r="K32" s="111"/>
      <c r="L32" s="111"/>
      <c r="M32" s="111"/>
      <c r="N32" s="111"/>
      <c r="O32" s="111"/>
      <c r="P32" s="111"/>
      <c r="Q32" s="111"/>
      <c r="R32" s="111"/>
      <c r="S32" s="111"/>
      <c r="T32" s="112"/>
      <c r="U32" s="113">
        <f>データ!AD7</f>
        <v>465.2</v>
      </c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>
        <f>データ!AE7</f>
        <v>1736.5</v>
      </c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>
        <f>データ!AF7</f>
        <v>3200.8</v>
      </c>
      <c r="BH32" s="113"/>
      <c r="BI32" s="113"/>
      <c r="BJ32" s="113"/>
      <c r="BK32" s="113"/>
      <c r="BL32" s="113"/>
      <c r="BM32" s="113"/>
      <c r="BN32" s="113"/>
      <c r="BO32" s="113"/>
      <c r="BP32" s="113"/>
      <c r="BQ32" s="113"/>
      <c r="BR32" s="113"/>
      <c r="BS32" s="113"/>
      <c r="BT32" s="113"/>
      <c r="BU32" s="113"/>
      <c r="BV32" s="113"/>
      <c r="BW32" s="113"/>
      <c r="BX32" s="113"/>
      <c r="BY32" s="113"/>
      <c r="BZ32" s="113">
        <f>データ!AG7</f>
        <v>274.39999999999998</v>
      </c>
      <c r="CA32" s="113"/>
      <c r="CB32" s="113"/>
      <c r="CC32" s="113"/>
      <c r="CD32" s="113"/>
      <c r="CE32" s="113"/>
      <c r="CF32" s="113"/>
      <c r="CG32" s="113"/>
      <c r="CH32" s="113"/>
      <c r="CI32" s="113"/>
      <c r="CJ32" s="113"/>
      <c r="CK32" s="113"/>
      <c r="CL32" s="113"/>
      <c r="CM32" s="113"/>
      <c r="CN32" s="113"/>
      <c r="CO32" s="113"/>
      <c r="CP32" s="113"/>
      <c r="CQ32" s="113"/>
      <c r="CR32" s="113"/>
      <c r="CS32" s="113">
        <f>データ!AH7</f>
        <v>972.8</v>
      </c>
      <c r="CT32" s="113"/>
      <c r="CU32" s="113"/>
      <c r="CV32" s="113"/>
      <c r="CW32" s="113"/>
      <c r="CX32" s="113"/>
      <c r="CY32" s="113"/>
      <c r="CZ32" s="113"/>
      <c r="DA32" s="113"/>
      <c r="DB32" s="113"/>
      <c r="DC32" s="113"/>
      <c r="DD32" s="113"/>
      <c r="DE32" s="113"/>
      <c r="DF32" s="113"/>
      <c r="DG32" s="113"/>
      <c r="DH32" s="113"/>
      <c r="DI32" s="113"/>
      <c r="DJ32" s="113"/>
      <c r="DK32" s="113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0" t="s">
        <v>29</v>
      </c>
      <c r="EB32" s="111"/>
      <c r="EC32" s="111"/>
      <c r="ED32" s="111"/>
      <c r="EE32" s="111"/>
      <c r="EF32" s="111"/>
      <c r="EG32" s="111"/>
      <c r="EH32" s="111"/>
      <c r="EI32" s="111"/>
      <c r="EJ32" s="111"/>
      <c r="EK32" s="112"/>
      <c r="EL32" s="113">
        <f>データ!AO7</f>
        <v>9.6999999999999993</v>
      </c>
      <c r="EM32" s="113"/>
      <c r="EN32" s="113"/>
      <c r="EO32" s="113"/>
      <c r="EP32" s="113"/>
      <c r="EQ32" s="113"/>
      <c r="ER32" s="113"/>
      <c r="ES32" s="113"/>
      <c r="ET32" s="113"/>
      <c r="EU32" s="113"/>
      <c r="EV32" s="113"/>
      <c r="EW32" s="113"/>
      <c r="EX32" s="113"/>
      <c r="EY32" s="113"/>
      <c r="EZ32" s="113"/>
      <c r="FA32" s="113"/>
      <c r="FB32" s="113"/>
      <c r="FC32" s="113"/>
      <c r="FD32" s="113"/>
      <c r="FE32" s="113">
        <f>データ!AP7</f>
        <v>1.3</v>
      </c>
      <c r="FF32" s="113"/>
      <c r="FG32" s="113"/>
      <c r="FH32" s="113"/>
      <c r="FI32" s="113"/>
      <c r="FJ32" s="113"/>
      <c r="FK32" s="113"/>
      <c r="FL32" s="113"/>
      <c r="FM32" s="113"/>
      <c r="FN32" s="113"/>
      <c r="FO32" s="113"/>
      <c r="FP32" s="113"/>
      <c r="FQ32" s="113"/>
      <c r="FR32" s="113"/>
      <c r="FS32" s="113"/>
      <c r="FT32" s="113"/>
      <c r="FU32" s="113"/>
      <c r="FV32" s="113"/>
      <c r="FW32" s="113"/>
      <c r="FX32" s="113">
        <f>データ!AQ7</f>
        <v>4.8</v>
      </c>
      <c r="FY32" s="113"/>
      <c r="FZ32" s="113"/>
      <c r="GA32" s="113"/>
      <c r="GB32" s="113"/>
      <c r="GC32" s="113"/>
      <c r="GD32" s="113"/>
      <c r="GE32" s="113"/>
      <c r="GF32" s="113"/>
      <c r="GG32" s="113"/>
      <c r="GH32" s="113"/>
      <c r="GI32" s="113"/>
      <c r="GJ32" s="113"/>
      <c r="GK32" s="113"/>
      <c r="GL32" s="113"/>
      <c r="GM32" s="113"/>
      <c r="GN32" s="113"/>
      <c r="GO32" s="113"/>
      <c r="GP32" s="113"/>
      <c r="GQ32" s="113">
        <f>データ!AR7</f>
        <v>3.3</v>
      </c>
      <c r="GR32" s="113"/>
      <c r="GS32" s="113"/>
      <c r="GT32" s="113"/>
      <c r="GU32" s="113"/>
      <c r="GV32" s="113"/>
      <c r="GW32" s="113"/>
      <c r="GX32" s="113"/>
      <c r="GY32" s="113"/>
      <c r="GZ32" s="113"/>
      <c r="HA32" s="113"/>
      <c r="HB32" s="113"/>
      <c r="HC32" s="113"/>
      <c r="HD32" s="113"/>
      <c r="HE32" s="113"/>
      <c r="HF32" s="113"/>
      <c r="HG32" s="113"/>
      <c r="HH32" s="113"/>
      <c r="HI32" s="113"/>
      <c r="HJ32" s="113">
        <f>データ!AS7</f>
        <v>1.6</v>
      </c>
      <c r="HK32" s="113"/>
      <c r="HL32" s="113"/>
      <c r="HM32" s="113"/>
      <c r="HN32" s="113"/>
      <c r="HO32" s="113"/>
      <c r="HP32" s="113"/>
      <c r="HQ32" s="113"/>
      <c r="HR32" s="113"/>
      <c r="HS32" s="113"/>
      <c r="HT32" s="113"/>
      <c r="HU32" s="113"/>
      <c r="HV32" s="113"/>
      <c r="HW32" s="113"/>
      <c r="HX32" s="113"/>
      <c r="HY32" s="113"/>
      <c r="HZ32" s="113"/>
      <c r="IA32" s="113"/>
      <c r="IB32" s="113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0" t="s">
        <v>29</v>
      </c>
      <c r="IS32" s="111"/>
      <c r="IT32" s="111"/>
      <c r="IU32" s="111"/>
      <c r="IV32" s="111"/>
      <c r="IW32" s="111"/>
      <c r="IX32" s="111"/>
      <c r="IY32" s="111"/>
      <c r="IZ32" s="111"/>
      <c r="JA32" s="111"/>
      <c r="JB32" s="112"/>
      <c r="JC32" s="114">
        <f>データ!DP7</f>
        <v>159.69999999999999</v>
      </c>
      <c r="JD32" s="115"/>
      <c r="JE32" s="115"/>
      <c r="JF32" s="115"/>
      <c r="JG32" s="115"/>
      <c r="JH32" s="115"/>
      <c r="JI32" s="115"/>
      <c r="JJ32" s="115"/>
      <c r="JK32" s="115"/>
      <c r="JL32" s="115"/>
      <c r="JM32" s="115"/>
      <c r="JN32" s="115"/>
      <c r="JO32" s="115"/>
      <c r="JP32" s="115"/>
      <c r="JQ32" s="115"/>
      <c r="JR32" s="115"/>
      <c r="JS32" s="115"/>
      <c r="JT32" s="115"/>
      <c r="JU32" s="116"/>
      <c r="JV32" s="114">
        <f>データ!DQ7</f>
        <v>159.6</v>
      </c>
      <c r="JW32" s="115"/>
      <c r="JX32" s="115"/>
      <c r="JY32" s="115"/>
      <c r="JZ32" s="115"/>
      <c r="KA32" s="115"/>
      <c r="KB32" s="115"/>
      <c r="KC32" s="115"/>
      <c r="KD32" s="115"/>
      <c r="KE32" s="115"/>
      <c r="KF32" s="115"/>
      <c r="KG32" s="115"/>
      <c r="KH32" s="115"/>
      <c r="KI32" s="115"/>
      <c r="KJ32" s="115"/>
      <c r="KK32" s="115"/>
      <c r="KL32" s="115"/>
      <c r="KM32" s="115"/>
      <c r="KN32" s="116"/>
      <c r="KO32" s="114">
        <f>データ!DR7</f>
        <v>128.5</v>
      </c>
      <c r="KP32" s="115"/>
      <c r="KQ32" s="115"/>
      <c r="KR32" s="115"/>
      <c r="KS32" s="115"/>
      <c r="KT32" s="115"/>
      <c r="KU32" s="115"/>
      <c r="KV32" s="115"/>
      <c r="KW32" s="115"/>
      <c r="KX32" s="115"/>
      <c r="KY32" s="115"/>
      <c r="KZ32" s="115"/>
      <c r="LA32" s="115"/>
      <c r="LB32" s="115"/>
      <c r="LC32" s="115"/>
      <c r="LD32" s="115"/>
      <c r="LE32" s="115"/>
      <c r="LF32" s="115"/>
      <c r="LG32" s="116"/>
      <c r="LH32" s="114">
        <f>データ!DS7</f>
        <v>138.1</v>
      </c>
      <c r="LI32" s="115"/>
      <c r="LJ32" s="115"/>
      <c r="LK32" s="115"/>
      <c r="LL32" s="115"/>
      <c r="LM32" s="115"/>
      <c r="LN32" s="115"/>
      <c r="LO32" s="115"/>
      <c r="LP32" s="115"/>
      <c r="LQ32" s="115"/>
      <c r="LR32" s="115"/>
      <c r="LS32" s="115"/>
      <c r="LT32" s="115"/>
      <c r="LU32" s="115"/>
      <c r="LV32" s="115"/>
      <c r="LW32" s="115"/>
      <c r="LX32" s="115"/>
      <c r="LY32" s="115"/>
      <c r="LZ32" s="116"/>
      <c r="MA32" s="114">
        <f>データ!DT7</f>
        <v>152.4</v>
      </c>
      <c r="MB32" s="115"/>
      <c r="MC32" s="115"/>
      <c r="MD32" s="115"/>
      <c r="ME32" s="115"/>
      <c r="MF32" s="115"/>
      <c r="MG32" s="115"/>
      <c r="MH32" s="115"/>
      <c r="MI32" s="115"/>
      <c r="MJ32" s="115"/>
      <c r="MK32" s="115"/>
      <c r="ML32" s="115"/>
      <c r="MM32" s="115"/>
      <c r="MN32" s="115"/>
      <c r="MO32" s="115"/>
      <c r="MP32" s="115"/>
      <c r="MQ32" s="115"/>
      <c r="MR32" s="115"/>
      <c r="MS32" s="116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123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124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データ!$B$11</f>
        <v>H30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R01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R02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R03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R04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データ!$B$11</f>
        <v>H30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R01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R02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R03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R04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データ!$B$11</f>
        <v>H30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R01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R02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R03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R04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110" t="s">
        <v>27</v>
      </c>
      <c r="K52" s="111"/>
      <c r="L52" s="111"/>
      <c r="M52" s="111"/>
      <c r="N52" s="111"/>
      <c r="O52" s="111"/>
      <c r="P52" s="111"/>
      <c r="Q52" s="111"/>
      <c r="R52" s="111"/>
      <c r="S52" s="111"/>
      <c r="T52" s="112"/>
      <c r="U52" s="120">
        <f>データ!AU7</f>
        <v>0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>
        <f>データ!AV7</f>
        <v>0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データ!AW7</f>
        <v>0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データ!AX7</f>
        <v>0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0" t="s">
        <v>27</v>
      </c>
      <c r="EB52" s="111"/>
      <c r="EC52" s="111"/>
      <c r="ED52" s="111"/>
      <c r="EE52" s="111"/>
      <c r="EF52" s="111"/>
      <c r="EG52" s="111"/>
      <c r="EH52" s="111"/>
      <c r="EI52" s="111"/>
      <c r="EJ52" s="111"/>
      <c r="EK52" s="112"/>
      <c r="EL52" s="113">
        <f>データ!BF7</f>
        <v>31.4</v>
      </c>
      <c r="EM52" s="113"/>
      <c r="EN52" s="113"/>
      <c r="EO52" s="113"/>
      <c r="EP52" s="113"/>
      <c r="EQ52" s="113"/>
      <c r="ER52" s="113"/>
      <c r="ES52" s="113"/>
      <c r="ET52" s="113"/>
      <c r="EU52" s="113"/>
      <c r="EV52" s="113"/>
      <c r="EW52" s="113"/>
      <c r="EX52" s="113"/>
      <c r="EY52" s="113"/>
      <c r="EZ52" s="113"/>
      <c r="FA52" s="113"/>
      <c r="FB52" s="113"/>
      <c r="FC52" s="113"/>
      <c r="FD52" s="113"/>
      <c r="FE52" s="113">
        <f>データ!BG7</f>
        <v>37.799999999999997</v>
      </c>
      <c r="FF52" s="113"/>
      <c r="FG52" s="113"/>
      <c r="FH52" s="113"/>
      <c r="FI52" s="113"/>
      <c r="FJ52" s="113"/>
      <c r="FK52" s="113"/>
      <c r="FL52" s="113"/>
      <c r="FM52" s="113"/>
      <c r="FN52" s="113"/>
      <c r="FO52" s="113"/>
      <c r="FP52" s="113"/>
      <c r="FQ52" s="113"/>
      <c r="FR52" s="113"/>
      <c r="FS52" s="113"/>
      <c r="FT52" s="113"/>
      <c r="FU52" s="113"/>
      <c r="FV52" s="113"/>
      <c r="FW52" s="113"/>
      <c r="FX52" s="113">
        <f>データ!BH7</f>
        <v>28.9</v>
      </c>
      <c r="FY52" s="113"/>
      <c r="FZ52" s="113"/>
      <c r="GA52" s="113"/>
      <c r="GB52" s="113"/>
      <c r="GC52" s="113"/>
      <c r="GD52" s="113"/>
      <c r="GE52" s="113"/>
      <c r="GF52" s="113"/>
      <c r="GG52" s="113"/>
      <c r="GH52" s="113"/>
      <c r="GI52" s="113"/>
      <c r="GJ52" s="113"/>
      <c r="GK52" s="113"/>
      <c r="GL52" s="113"/>
      <c r="GM52" s="113"/>
      <c r="GN52" s="113"/>
      <c r="GO52" s="113"/>
      <c r="GP52" s="113"/>
      <c r="GQ52" s="113">
        <f>データ!BI7</f>
        <v>38.6</v>
      </c>
      <c r="GR52" s="113"/>
      <c r="GS52" s="113"/>
      <c r="GT52" s="113"/>
      <c r="GU52" s="113"/>
      <c r="GV52" s="113"/>
      <c r="GW52" s="113"/>
      <c r="GX52" s="113"/>
      <c r="GY52" s="113"/>
      <c r="GZ52" s="113"/>
      <c r="HA52" s="113"/>
      <c r="HB52" s="113"/>
      <c r="HC52" s="113"/>
      <c r="HD52" s="113"/>
      <c r="HE52" s="113"/>
      <c r="HF52" s="113"/>
      <c r="HG52" s="113"/>
      <c r="HH52" s="113"/>
      <c r="HI52" s="113"/>
      <c r="HJ52" s="113">
        <f>データ!BJ7</f>
        <v>41.9</v>
      </c>
      <c r="HK52" s="113"/>
      <c r="HL52" s="113"/>
      <c r="HM52" s="113"/>
      <c r="HN52" s="113"/>
      <c r="HO52" s="113"/>
      <c r="HP52" s="113"/>
      <c r="HQ52" s="113"/>
      <c r="HR52" s="113"/>
      <c r="HS52" s="113"/>
      <c r="HT52" s="113"/>
      <c r="HU52" s="113"/>
      <c r="HV52" s="113"/>
      <c r="HW52" s="113"/>
      <c r="HX52" s="113"/>
      <c r="HY52" s="113"/>
      <c r="HZ52" s="113"/>
      <c r="IA52" s="113"/>
      <c r="IB52" s="113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0" t="s">
        <v>27</v>
      </c>
      <c r="IS52" s="111"/>
      <c r="IT52" s="111"/>
      <c r="IU52" s="111"/>
      <c r="IV52" s="111"/>
      <c r="IW52" s="111"/>
      <c r="IX52" s="111"/>
      <c r="IY52" s="111"/>
      <c r="IZ52" s="111"/>
      <c r="JA52" s="111"/>
      <c r="JB52" s="112"/>
      <c r="JC52" s="120">
        <f>データ!BQ7</f>
        <v>283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>
        <f>データ!BR7</f>
        <v>255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データ!BS7</f>
        <v>419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データ!BT7</f>
        <v>702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1378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110" t="s">
        <v>29</v>
      </c>
      <c r="K53" s="111"/>
      <c r="L53" s="111"/>
      <c r="M53" s="111"/>
      <c r="N53" s="111"/>
      <c r="O53" s="111"/>
      <c r="P53" s="111"/>
      <c r="Q53" s="111"/>
      <c r="R53" s="111"/>
      <c r="S53" s="111"/>
      <c r="T53" s="112"/>
      <c r="U53" s="120">
        <f>データ!AZ7</f>
        <v>14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>
        <f>データ!BA7</f>
        <v>4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データ!BB7</f>
        <v>98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データ!BC7</f>
        <v>13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2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0" t="s">
        <v>29</v>
      </c>
      <c r="EB53" s="111"/>
      <c r="EC53" s="111"/>
      <c r="ED53" s="111"/>
      <c r="EE53" s="111"/>
      <c r="EF53" s="111"/>
      <c r="EG53" s="111"/>
      <c r="EH53" s="111"/>
      <c r="EI53" s="111"/>
      <c r="EJ53" s="111"/>
      <c r="EK53" s="112"/>
      <c r="EL53" s="113">
        <f>データ!BK7</f>
        <v>33.700000000000003</v>
      </c>
      <c r="EM53" s="113"/>
      <c r="EN53" s="113"/>
      <c r="EO53" s="113"/>
      <c r="EP53" s="113"/>
      <c r="EQ53" s="113"/>
      <c r="ER53" s="113"/>
      <c r="ES53" s="113"/>
      <c r="ET53" s="113"/>
      <c r="EU53" s="113"/>
      <c r="EV53" s="113"/>
      <c r="EW53" s="113"/>
      <c r="EX53" s="113"/>
      <c r="EY53" s="113"/>
      <c r="EZ53" s="113"/>
      <c r="FA53" s="113"/>
      <c r="FB53" s="113"/>
      <c r="FC53" s="113"/>
      <c r="FD53" s="113"/>
      <c r="FE53" s="113">
        <f>データ!BL7</f>
        <v>28.9</v>
      </c>
      <c r="FF53" s="113"/>
      <c r="FG53" s="113"/>
      <c r="FH53" s="113"/>
      <c r="FI53" s="113"/>
      <c r="FJ53" s="113"/>
      <c r="FK53" s="113"/>
      <c r="FL53" s="113"/>
      <c r="FM53" s="113"/>
      <c r="FN53" s="113"/>
      <c r="FO53" s="113"/>
      <c r="FP53" s="113"/>
      <c r="FQ53" s="113"/>
      <c r="FR53" s="113"/>
      <c r="FS53" s="113"/>
      <c r="FT53" s="113"/>
      <c r="FU53" s="113"/>
      <c r="FV53" s="113"/>
      <c r="FW53" s="113"/>
      <c r="FX53" s="113">
        <f>データ!BM7</f>
        <v>-56.4</v>
      </c>
      <c r="FY53" s="113"/>
      <c r="FZ53" s="113"/>
      <c r="GA53" s="113"/>
      <c r="GB53" s="113"/>
      <c r="GC53" s="113"/>
      <c r="GD53" s="113"/>
      <c r="GE53" s="113"/>
      <c r="GF53" s="113"/>
      <c r="GG53" s="113"/>
      <c r="GH53" s="113"/>
      <c r="GI53" s="113"/>
      <c r="GJ53" s="113"/>
      <c r="GK53" s="113"/>
      <c r="GL53" s="113"/>
      <c r="GM53" s="113"/>
      <c r="GN53" s="113"/>
      <c r="GO53" s="113"/>
      <c r="GP53" s="113"/>
      <c r="GQ53" s="113">
        <f>データ!BN7</f>
        <v>16.899999999999999</v>
      </c>
      <c r="GR53" s="113"/>
      <c r="GS53" s="113"/>
      <c r="GT53" s="113"/>
      <c r="GU53" s="113"/>
      <c r="GV53" s="113"/>
      <c r="GW53" s="113"/>
      <c r="GX53" s="113"/>
      <c r="GY53" s="113"/>
      <c r="GZ53" s="113"/>
      <c r="HA53" s="113"/>
      <c r="HB53" s="113"/>
      <c r="HC53" s="113"/>
      <c r="HD53" s="113"/>
      <c r="HE53" s="113"/>
      <c r="HF53" s="113"/>
      <c r="HG53" s="113"/>
      <c r="HH53" s="113"/>
      <c r="HI53" s="113"/>
      <c r="HJ53" s="113">
        <f>データ!BO7</f>
        <v>26.4</v>
      </c>
      <c r="HK53" s="113"/>
      <c r="HL53" s="113"/>
      <c r="HM53" s="113"/>
      <c r="HN53" s="113"/>
      <c r="HO53" s="113"/>
      <c r="HP53" s="113"/>
      <c r="HQ53" s="113"/>
      <c r="HR53" s="113"/>
      <c r="HS53" s="113"/>
      <c r="HT53" s="113"/>
      <c r="HU53" s="113"/>
      <c r="HV53" s="113"/>
      <c r="HW53" s="113"/>
      <c r="HX53" s="113"/>
      <c r="HY53" s="113"/>
      <c r="HZ53" s="113"/>
      <c r="IA53" s="113"/>
      <c r="IB53" s="113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0" t="s">
        <v>29</v>
      </c>
      <c r="IS53" s="111"/>
      <c r="IT53" s="111"/>
      <c r="IU53" s="111"/>
      <c r="IV53" s="111"/>
      <c r="IW53" s="111"/>
      <c r="IX53" s="111"/>
      <c r="IY53" s="111"/>
      <c r="IZ53" s="111"/>
      <c r="JA53" s="111"/>
      <c r="JB53" s="112"/>
      <c r="JC53" s="120">
        <f>データ!BV7</f>
        <v>6546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>
        <f>データ!BW7</f>
        <v>8262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データ!BX7</f>
        <v>1059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データ!BY7</f>
        <v>2866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4637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00" t="s">
        <v>125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2">
        <f>データ!CM7</f>
        <v>0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1" t="str">
        <f>データ!$B$11</f>
        <v>H30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 t="str">
        <f>データ!$C$11</f>
        <v>R01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 t="str">
        <f>データ!$D$11</f>
        <v>R02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 t="str">
        <f>データ!$E$11</f>
        <v>R03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 t="str">
        <f>データ!$F$11</f>
        <v>R04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2"/>
      <c r="CP76" s="2"/>
      <c r="CQ76" s="2"/>
      <c r="CR76" s="2"/>
      <c r="CS76" s="2"/>
      <c r="CT76" s="2"/>
      <c r="CU76" s="2"/>
      <c r="CV76" s="122">
        <f>データ!CN7</f>
        <v>0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1" t="str">
        <f>データ!$B$11</f>
        <v>H30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 t="str">
        <f>データ!$C$11</f>
        <v>R01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 t="str">
        <f>データ!$D$11</f>
        <v>R02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 t="str">
        <f>データ!$E$11</f>
        <v>R03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 t="str">
        <f>データ!$F$11</f>
        <v>R04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1" t="str">
        <f>データ!$B$11</f>
        <v>H30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 t="str">
        <f>データ!$C$11</f>
        <v>R01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 t="str">
        <f>データ!$D$11</f>
        <v>R02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 t="str">
        <f>データ!$E$11</f>
        <v>R03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 t="str">
        <f>データ!$F$11</f>
        <v>R04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11"/>
      <c r="C77" s="2"/>
      <c r="D77" s="2"/>
      <c r="E77" s="2"/>
      <c r="F77" s="2"/>
      <c r="I77" s="134" t="s">
        <v>27</v>
      </c>
      <c r="J77" s="134"/>
      <c r="K77" s="134"/>
      <c r="L77" s="134"/>
      <c r="M77" s="134"/>
      <c r="N77" s="134"/>
      <c r="O77" s="134"/>
      <c r="P77" s="134"/>
      <c r="Q77" s="134"/>
      <c r="R77" s="114" t="str">
        <f>データ!CB7</f>
        <v xml:space="preserve"> </v>
      </c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6"/>
      <c r="AG77" s="114" t="str">
        <f>データ!CC7</f>
        <v xml:space="preserve"> </v>
      </c>
      <c r="AH77" s="115"/>
      <c r="AI77" s="115"/>
      <c r="AJ77" s="115"/>
      <c r="AK77" s="115"/>
      <c r="AL77" s="115"/>
      <c r="AM77" s="115"/>
      <c r="AN77" s="115"/>
      <c r="AO77" s="115"/>
      <c r="AP77" s="115"/>
      <c r="AQ77" s="115"/>
      <c r="AR77" s="115"/>
      <c r="AS77" s="115"/>
      <c r="AT77" s="115"/>
      <c r="AU77" s="116"/>
      <c r="AV77" s="114" t="str">
        <f>データ!CD7</f>
        <v xml:space="preserve"> </v>
      </c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15"/>
      <c r="BH77" s="115"/>
      <c r="BI77" s="115"/>
      <c r="BJ77" s="116"/>
      <c r="BK77" s="114" t="str">
        <f>データ!CE7</f>
        <v xml:space="preserve"> </v>
      </c>
      <c r="BL77" s="115"/>
      <c r="BM77" s="115"/>
      <c r="BN77" s="115"/>
      <c r="BO77" s="115"/>
      <c r="BP77" s="115"/>
      <c r="BQ77" s="115"/>
      <c r="BR77" s="115"/>
      <c r="BS77" s="115"/>
      <c r="BT77" s="115"/>
      <c r="BU77" s="115"/>
      <c r="BV77" s="115"/>
      <c r="BW77" s="115"/>
      <c r="BX77" s="115"/>
      <c r="BY77" s="116"/>
      <c r="BZ77" s="114" t="str">
        <f>データ!CF7</f>
        <v xml:space="preserve"> </v>
      </c>
      <c r="CA77" s="115"/>
      <c r="CB77" s="115"/>
      <c r="CC77" s="115"/>
      <c r="CD77" s="115"/>
      <c r="CE77" s="115"/>
      <c r="CF77" s="115"/>
      <c r="CG77" s="115"/>
      <c r="CH77" s="115"/>
      <c r="CI77" s="115"/>
      <c r="CJ77" s="115"/>
      <c r="CK77" s="115"/>
      <c r="CL77" s="115"/>
      <c r="CM77" s="115"/>
      <c r="CN77" s="116"/>
      <c r="CO77" s="2"/>
      <c r="CP77" s="2"/>
      <c r="CQ77" s="2"/>
      <c r="CR77" s="2"/>
      <c r="CS77" s="2"/>
      <c r="CT77" s="2"/>
      <c r="CU77" s="2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2"/>
      <c r="FZ77" s="2"/>
      <c r="GA77" s="2"/>
      <c r="GB77" s="2"/>
      <c r="GC77" s="134" t="s">
        <v>27</v>
      </c>
      <c r="GD77" s="134"/>
      <c r="GE77" s="134"/>
      <c r="GF77" s="134"/>
      <c r="GG77" s="134"/>
      <c r="GH77" s="134"/>
      <c r="GI77" s="134"/>
      <c r="GJ77" s="134"/>
      <c r="GK77" s="134"/>
      <c r="GL77" s="114" t="str">
        <f>データ!CO7</f>
        <v xml:space="preserve"> </v>
      </c>
      <c r="GM77" s="115"/>
      <c r="GN77" s="115"/>
      <c r="GO77" s="115"/>
      <c r="GP77" s="115"/>
      <c r="GQ77" s="115"/>
      <c r="GR77" s="115"/>
      <c r="GS77" s="115"/>
      <c r="GT77" s="115"/>
      <c r="GU77" s="115"/>
      <c r="GV77" s="115"/>
      <c r="GW77" s="115"/>
      <c r="GX77" s="115"/>
      <c r="GY77" s="115"/>
      <c r="GZ77" s="116"/>
      <c r="HA77" s="114" t="str">
        <f>データ!CP7</f>
        <v xml:space="preserve"> </v>
      </c>
      <c r="HB77" s="115"/>
      <c r="HC77" s="115"/>
      <c r="HD77" s="115"/>
      <c r="HE77" s="115"/>
      <c r="HF77" s="115"/>
      <c r="HG77" s="115"/>
      <c r="HH77" s="115"/>
      <c r="HI77" s="115"/>
      <c r="HJ77" s="115"/>
      <c r="HK77" s="115"/>
      <c r="HL77" s="115"/>
      <c r="HM77" s="115"/>
      <c r="HN77" s="115"/>
      <c r="HO77" s="116"/>
      <c r="HP77" s="114" t="str">
        <f>データ!CQ7</f>
        <v xml:space="preserve"> </v>
      </c>
      <c r="HQ77" s="115"/>
      <c r="HR77" s="115"/>
      <c r="HS77" s="115"/>
      <c r="HT77" s="115"/>
      <c r="HU77" s="115"/>
      <c r="HV77" s="115"/>
      <c r="HW77" s="115"/>
      <c r="HX77" s="115"/>
      <c r="HY77" s="115"/>
      <c r="HZ77" s="115"/>
      <c r="IA77" s="115"/>
      <c r="IB77" s="115"/>
      <c r="IC77" s="115"/>
      <c r="ID77" s="116"/>
      <c r="IE77" s="114" t="str">
        <f>データ!CR7</f>
        <v xml:space="preserve"> </v>
      </c>
      <c r="IF77" s="115"/>
      <c r="IG77" s="115"/>
      <c r="IH77" s="115"/>
      <c r="II77" s="115"/>
      <c r="IJ77" s="115"/>
      <c r="IK77" s="115"/>
      <c r="IL77" s="115"/>
      <c r="IM77" s="115"/>
      <c r="IN77" s="115"/>
      <c r="IO77" s="115"/>
      <c r="IP77" s="115"/>
      <c r="IQ77" s="115"/>
      <c r="IR77" s="115"/>
      <c r="IS77" s="116"/>
      <c r="IT77" s="114" t="str">
        <f>データ!CS7</f>
        <v xml:space="preserve"> </v>
      </c>
      <c r="IU77" s="115"/>
      <c r="IV77" s="115"/>
      <c r="IW77" s="115"/>
      <c r="IX77" s="115"/>
      <c r="IY77" s="115"/>
      <c r="IZ77" s="115"/>
      <c r="JA77" s="115"/>
      <c r="JB77" s="115"/>
      <c r="JC77" s="115"/>
      <c r="JD77" s="115"/>
      <c r="JE77" s="115"/>
      <c r="JF77" s="115"/>
      <c r="JG77" s="115"/>
      <c r="JH77" s="116"/>
      <c r="JL77" s="2"/>
      <c r="JM77" s="2"/>
      <c r="JN77" s="2"/>
      <c r="JO77" s="2"/>
      <c r="JP77" s="2"/>
      <c r="JQ77" s="2"/>
      <c r="JR77" s="134" t="s">
        <v>27</v>
      </c>
      <c r="JS77" s="134"/>
      <c r="JT77" s="134"/>
      <c r="JU77" s="134"/>
      <c r="JV77" s="134"/>
      <c r="JW77" s="134"/>
      <c r="JX77" s="134"/>
      <c r="JY77" s="134"/>
      <c r="JZ77" s="134"/>
      <c r="KA77" s="114">
        <f>データ!CZ7</f>
        <v>0</v>
      </c>
      <c r="KB77" s="115"/>
      <c r="KC77" s="115"/>
      <c r="KD77" s="115"/>
      <c r="KE77" s="115"/>
      <c r="KF77" s="115"/>
      <c r="KG77" s="115"/>
      <c r="KH77" s="115"/>
      <c r="KI77" s="115"/>
      <c r="KJ77" s="115"/>
      <c r="KK77" s="115"/>
      <c r="KL77" s="115"/>
      <c r="KM77" s="115"/>
      <c r="KN77" s="115"/>
      <c r="KO77" s="116"/>
      <c r="KP77" s="114">
        <f>データ!DA7</f>
        <v>0</v>
      </c>
      <c r="KQ77" s="115"/>
      <c r="KR77" s="115"/>
      <c r="KS77" s="115"/>
      <c r="KT77" s="115"/>
      <c r="KU77" s="115"/>
      <c r="KV77" s="115"/>
      <c r="KW77" s="115"/>
      <c r="KX77" s="115"/>
      <c r="KY77" s="115"/>
      <c r="KZ77" s="115"/>
      <c r="LA77" s="115"/>
      <c r="LB77" s="115"/>
      <c r="LC77" s="115"/>
      <c r="LD77" s="116"/>
      <c r="LE77" s="114">
        <f>データ!DB7</f>
        <v>0</v>
      </c>
      <c r="LF77" s="115"/>
      <c r="LG77" s="115"/>
      <c r="LH77" s="115"/>
      <c r="LI77" s="115"/>
      <c r="LJ77" s="115"/>
      <c r="LK77" s="115"/>
      <c r="LL77" s="115"/>
      <c r="LM77" s="115"/>
      <c r="LN77" s="115"/>
      <c r="LO77" s="115"/>
      <c r="LP77" s="115"/>
      <c r="LQ77" s="115"/>
      <c r="LR77" s="115"/>
      <c r="LS77" s="116"/>
      <c r="LT77" s="114">
        <f>データ!DC7</f>
        <v>0</v>
      </c>
      <c r="LU77" s="115"/>
      <c r="LV77" s="115"/>
      <c r="LW77" s="115"/>
      <c r="LX77" s="115"/>
      <c r="LY77" s="115"/>
      <c r="LZ77" s="115"/>
      <c r="MA77" s="115"/>
      <c r="MB77" s="115"/>
      <c r="MC77" s="115"/>
      <c r="MD77" s="115"/>
      <c r="ME77" s="115"/>
      <c r="MF77" s="115"/>
      <c r="MG77" s="115"/>
      <c r="MH77" s="116"/>
      <c r="MI77" s="114">
        <f>データ!DD7</f>
        <v>0</v>
      </c>
      <c r="MJ77" s="115"/>
      <c r="MK77" s="115"/>
      <c r="ML77" s="115"/>
      <c r="MM77" s="115"/>
      <c r="MN77" s="115"/>
      <c r="MO77" s="115"/>
      <c r="MP77" s="115"/>
      <c r="MQ77" s="115"/>
      <c r="MR77" s="115"/>
      <c r="MS77" s="115"/>
      <c r="MT77" s="115"/>
      <c r="MU77" s="115"/>
      <c r="MV77" s="115"/>
      <c r="MW77" s="116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11"/>
      <c r="C78" s="2"/>
      <c r="D78" s="2"/>
      <c r="E78" s="2"/>
      <c r="F78" s="2"/>
      <c r="I78" s="134" t="s">
        <v>29</v>
      </c>
      <c r="J78" s="134"/>
      <c r="K78" s="134"/>
      <c r="L78" s="134"/>
      <c r="M78" s="134"/>
      <c r="N78" s="134"/>
      <c r="O78" s="134"/>
      <c r="P78" s="134"/>
      <c r="Q78" s="134"/>
      <c r="R78" s="114" t="str">
        <f>データ!CG7</f>
        <v xml:space="preserve"> </v>
      </c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6"/>
      <c r="AG78" s="114" t="str">
        <f>データ!CH7</f>
        <v xml:space="preserve"> </v>
      </c>
      <c r="AH78" s="115"/>
      <c r="AI78" s="115"/>
      <c r="AJ78" s="115"/>
      <c r="AK78" s="115"/>
      <c r="AL78" s="115"/>
      <c r="AM78" s="115"/>
      <c r="AN78" s="115"/>
      <c r="AO78" s="115"/>
      <c r="AP78" s="115"/>
      <c r="AQ78" s="115"/>
      <c r="AR78" s="115"/>
      <c r="AS78" s="115"/>
      <c r="AT78" s="115"/>
      <c r="AU78" s="116"/>
      <c r="AV78" s="114" t="str">
        <f>データ!CI7</f>
        <v xml:space="preserve"> </v>
      </c>
      <c r="AW78" s="115"/>
      <c r="AX78" s="115"/>
      <c r="AY78" s="115"/>
      <c r="AZ78" s="115"/>
      <c r="BA78" s="115"/>
      <c r="BB78" s="115"/>
      <c r="BC78" s="115"/>
      <c r="BD78" s="115"/>
      <c r="BE78" s="115"/>
      <c r="BF78" s="115"/>
      <c r="BG78" s="115"/>
      <c r="BH78" s="115"/>
      <c r="BI78" s="115"/>
      <c r="BJ78" s="116"/>
      <c r="BK78" s="114" t="str">
        <f>データ!CJ7</f>
        <v xml:space="preserve"> </v>
      </c>
      <c r="BL78" s="115"/>
      <c r="BM78" s="115"/>
      <c r="BN78" s="115"/>
      <c r="BO78" s="115"/>
      <c r="BP78" s="115"/>
      <c r="BQ78" s="115"/>
      <c r="BR78" s="115"/>
      <c r="BS78" s="115"/>
      <c r="BT78" s="115"/>
      <c r="BU78" s="115"/>
      <c r="BV78" s="115"/>
      <c r="BW78" s="115"/>
      <c r="BX78" s="115"/>
      <c r="BY78" s="116"/>
      <c r="BZ78" s="114" t="str">
        <f>データ!CK7</f>
        <v xml:space="preserve"> </v>
      </c>
      <c r="CA78" s="115"/>
      <c r="CB78" s="115"/>
      <c r="CC78" s="115"/>
      <c r="CD78" s="115"/>
      <c r="CE78" s="115"/>
      <c r="CF78" s="115"/>
      <c r="CG78" s="115"/>
      <c r="CH78" s="115"/>
      <c r="CI78" s="115"/>
      <c r="CJ78" s="115"/>
      <c r="CK78" s="115"/>
      <c r="CL78" s="115"/>
      <c r="CM78" s="115"/>
      <c r="CN78" s="116"/>
      <c r="CO78" s="2"/>
      <c r="CP78" s="2"/>
      <c r="CQ78" s="2"/>
      <c r="CR78" s="2"/>
      <c r="CS78" s="2"/>
      <c r="CT78" s="2"/>
      <c r="CU78" s="2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2"/>
      <c r="FZ78" s="2"/>
      <c r="GA78" s="2"/>
      <c r="GB78" s="2"/>
      <c r="GC78" s="134" t="s">
        <v>29</v>
      </c>
      <c r="GD78" s="134"/>
      <c r="GE78" s="134"/>
      <c r="GF78" s="134"/>
      <c r="GG78" s="134"/>
      <c r="GH78" s="134"/>
      <c r="GI78" s="134"/>
      <c r="GJ78" s="134"/>
      <c r="GK78" s="134"/>
      <c r="GL78" s="114" t="str">
        <f>データ!CT7</f>
        <v xml:space="preserve"> </v>
      </c>
      <c r="GM78" s="115"/>
      <c r="GN78" s="115"/>
      <c r="GO78" s="115"/>
      <c r="GP78" s="115"/>
      <c r="GQ78" s="115"/>
      <c r="GR78" s="115"/>
      <c r="GS78" s="115"/>
      <c r="GT78" s="115"/>
      <c r="GU78" s="115"/>
      <c r="GV78" s="115"/>
      <c r="GW78" s="115"/>
      <c r="GX78" s="115"/>
      <c r="GY78" s="115"/>
      <c r="GZ78" s="116"/>
      <c r="HA78" s="114" t="str">
        <f>データ!CU7</f>
        <v xml:space="preserve"> </v>
      </c>
      <c r="HB78" s="115"/>
      <c r="HC78" s="115"/>
      <c r="HD78" s="115"/>
      <c r="HE78" s="115"/>
      <c r="HF78" s="115"/>
      <c r="HG78" s="115"/>
      <c r="HH78" s="115"/>
      <c r="HI78" s="115"/>
      <c r="HJ78" s="115"/>
      <c r="HK78" s="115"/>
      <c r="HL78" s="115"/>
      <c r="HM78" s="115"/>
      <c r="HN78" s="115"/>
      <c r="HO78" s="116"/>
      <c r="HP78" s="114" t="str">
        <f>データ!CV7</f>
        <v xml:space="preserve"> </v>
      </c>
      <c r="HQ78" s="115"/>
      <c r="HR78" s="115"/>
      <c r="HS78" s="115"/>
      <c r="HT78" s="115"/>
      <c r="HU78" s="115"/>
      <c r="HV78" s="115"/>
      <c r="HW78" s="115"/>
      <c r="HX78" s="115"/>
      <c r="HY78" s="115"/>
      <c r="HZ78" s="115"/>
      <c r="IA78" s="115"/>
      <c r="IB78" s="115"/>
      <c r="IC78" s="115"/>
      <c r="ID78" s="116"/>
      <c r="IE78" s="114" t="str">
        <f>データ!CW7</f>
        <v xml:space="preserve"> </v>
      </c>
      <c r="IF78" s="115"/>
      <c r="IG78" s="115"/>
      <c r="IH78" s="115"/>
      <c r="II78" s="115"/>
      <c r="IJ78" s="115"/>
      <c r="IK78" s="115"/>
      <c r="IL78" s="115"/>
      <c r="IM78" s="115"/>
      <c r="IN78" s="115"/>
      <c r="IO78" s="115"/>
      <c r="IP78" s="115"/>
      <c r="IQ78" s="115"/>
      <c r="IR78" s="115"/>
      <c r="IS78" s="116"/>
      <c r="IT78" s="114" t="str">
        <f>データ!CX7</f>
        <v xml:space="preserve"> </v>
      </c>
      <c r="IU78" s="115"/>
      <c r="IV78" s="115"/>
      <c r="IW78" s="115"/>
      <c r="IX78" s="115"/>
      <c r="IY78" s="115"/>
      <c r="IZ78" s="115"/>
      <c r="JA78" s="115"/>
      <c r="JB78" s="115"/>
      <c r="JC78" s="115"/>
      <c r="JD78" s="115"/>
      <c r="JE78" s="115"/>
      <c r="JF78" s="115"/>
      <c r="JG78" s="115"/>
      <c r="JH78" s="116"/>
      <c r="JL78" s="2"/>
      <c r="JM78" s="2"/>
      <c r="JN78" s="2"/>
      <c r="JO78" s="2"/>
      <c r="JP78" s="2"/>
      <c r="JQ78" s="2"/>
      <c r="JR78" s="134" t="s">
        <v>29</v>
      </c>
      <c r="JS78" s="134"/>
      <c r="JT78" s="134"/>
      <c r="JU78" s="134"/>
      <c r="JV78" s="134"/>
      <c r="JW78" s="134"/>
      <c r="JX78" s="134"/>
      <c r="JY78" s="134"/>
      <c r="JZ78" s="134"/>
      <c r="KA78" s="114">
        <f>データ!DE7</f>
        <v>51.7</v>
      </c>
      <c r="KB78" s="115"/>
      <c r="KC78" s="115"/>
      <c r="KD78" s="115"/>
      <c r="KE78" s="115"/>
      <c r="KF78" s="115"/>
      <c r="KG78" s="115"/>
      <c r="KH78" s="115"/>
      <c r="KI78" s="115"/>
      <c r="KJ78" s="115"/>
      <c r="KK78" s="115"/>
      <c r="KL78" s="115"/>
      <c r="KM78" s="115"/>
      <c r="KN78" s="115"/>
      <c r="KO78" s="116"/>
      <c r="KP78" s="114">
        <f>データ!DF7</f>
        <v>51.5</v>
      </c>
      <c r="KQ78" s="115"/>
      <c r="KR78" s="115"/>
      <c r="KS78" s="115"/>
      <c r="KT78" s="115"/>
      <c r="KU78" s="115"/>
      <c r="KV78" s="115"/>
      <c r="KW78" s="115"/>
      <c r="KX78" s="115"/>
      <c r="KY78" s="115"/>
      <c r="KZ78" s="115"/>
      <c r="LA78" s="115"/>
      <c r="LB78" s="115"/>
      <c r="LC78" s="115"/>
      <c r="LD78" s="116"/>
      <c r="LE78" s="114">
        <f>データ!DG7</f>
        <v>764.6</v>
      </c>
      <c r="LF78" s="115"/>
      <c r="LG78" s="115"/>
      <c r="LH78" s="115"/>
      <c r="LI78" s="115"/>
      <c r="LJ78" s="115"/>
      <c r="LK78" s="115"/>
      <c r="LL78" s="115"/>
      <c r="LM78" s="115"/>
      <c r="LN78" s="115"/>
      <c r="LO78" s="115"/>
      <c r="LP78" s="115"/>
      <c r="LQ78" s="115"/>
      <c r="LR78" s="115"/>
      <c r="LS78" s="116"/>
      <c r="LT78" s="114">
        <f>データ!DH7</f>
        <v>72.599999999999994</v>
      </c>
      <c r="LU78" s="115"/>
      <c r="LV78" s="115"/>
      <c r="LW78" s="115"/>
      <c r="LX78" s="115"/>
      <c r="LY78" s="115"/>
      <c r="LZ78" s="115"/>
      <c r="MA78" s="115"/>
      <c r="MB78" s="115"/>
      <c r="MC78" s="115"/>
      <c r="MD78" s="115"/>
      <c r="ME78" s="115"/>
      <c r="MF78" s="115"/>
      <c r="MG78" s="115"/>
      <c r="MH78" s="116"/>
      <c r="MI78" s="114">
        <f>データ!DI7</f>
        <v>50.4</v>
      </c>
      <c r="MJ78" s="115"/>
      <c r="MK78" s="115"/>
      <c r="ML78" s="115"/>
      <c r="MM78" s="115"/>
      <c r="MN78" s="115"/>
      <c r="MO78" s="115"/>
      <c r="MP78" s="115"/>
      <c r="MQ78" s="115"/>
      <c r="MR78" s="115"/>
      <c r="MS78" s="115"/>
      <c r="MT78" s="115"/>
      <c r="MU78" s="115"/>
      <c r="MV78" s="115"/>
      <c r="MW78" s="116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7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9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【676.8】</v>
      </c>
      <c r="C88" s="34" t="str">
        <f>データ!AT6</f>
        <v>【3.6】</v>
      </c>
      <c r="D88" s="34" t="str">
        <f>データ!BE6</f>
        <v>【33】</v>
      </c>
      <c r="E88" s="34" t="str">
        <f>データ!DU6</f>
        <v>【201.6】</v>
      </c>
      <c r="F88" s="34" t="str">
        <f>データ!BP6</f>
        <v>【12.8】</v>
      </c>
      <c r="G88" s="34" t="str">
        <f>データ!CA6</f>
        <v>【10,556】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【72.2】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rs/hAbBZU9dJ8d9HYXipE4ELMjkhmTuhNKVvU2K7bbHsyDOSxJD9JaHDdzGV+qK4JxF4TsqUgn5y5lcKrWq6Sw==" saltValue="vYTDkeXRZD+2kQz6316jHA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MA51:MS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J31:T31"/>
    <mergeCell ref="U31:AM31"/>
    <mergeCell ref="AN31:BF31"/>
    <mergeCell ref="BG31:BY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89</v>
      </c>
      <c r="AK5" s="47" t="s">
        <v>90</v>
      </c>
      <c r="AL5" s="47" t="s">
        <v>91</v>
      </c>
      <c r="AM5" s="47" t="s">
        <v>92</v>
      </c>
      <c r="AN5" s="47" t="s">
        <v>93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89</v>
      </c>
      <c r="AV5" s="47" t="s">
        <v>90</v>
      </c>
      <c r="AW5" s="47" t="s">
        <v>91</v>
      </c>
      <c r="AX5" s="47" t="s">
        <v>92</v>
      </c>
      <c r="AY5" s="47" t="s">
        <v>93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89</v>
      </c>
      <c r="BG5" s="47" t="s">
        <v>90</v>
      </c>
      <c r="BH5" s="47" t="s">
        <v>91</v>
      </c>
      <c r="BI5" s="47" t="s">
        <v>92</v>
      </c>
      <c r="BJ5" s="47" t="s">
        <v>93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89</v>
      </c>
      <c r="BR5" s="47" t="s">
        <v>90</v>
      </c>
      <c r="BS5" s="47" t="s">
        <v>91</v>
      </c>
      <c r="BT5" s="47" t="s">
        <v>92</v>
      </c>
      <c r="BU5" s="47" t="s">
        <v>93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89</v>
      </c>
      <c r="CC5" s="47" t="s">
        <v>90</v>
      </c>
      <c r="CD5" s="47" t="s">
        <v>91</v>
      </c>
      <c r="CE5" s="47" t="s">
        <v>92</v>
      </c>
      <c r="CF5" s="47" t="s">
        <v>93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89</v>
      </c>
      <c r="CP5" s="47" t="s">
        <v>90</v>
      </c>
      <c r="CQ5" s="47" t="s">
        <v>91</v>
      </c>
      <c r="CR5" s="47" t="s">
        <v>92</v>
      </c>
      <c r="CS5" s="47" t="s">
        <v>93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89</v>
      </c>
      <c r="DA5" s="47" t="s">
        <v>90</v>
      </c>
      <c r="DB5" s="47" t="s">
        <v>91</v>
      </c>
      <c r="DC5" s="47" t="s">
        <v>92</v>
      </c>
      <c r="DD5" s="47" t="s">
        <v>93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89</v>
      </c>
      <c r="DL5" s="47" t="s">
        <v>90</v>
      </c>
      <c r="DM5" s="47" t="s">
        <v>91</v>
      </c>
      <c r="DN5" s="47" t="s">
        <v>92</v>
      </c>
      <c r="DO5" s="47" t="s">
        <v>93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15">
      <c r="A6" s="37" t="s">
        <v>100</v>
      </c>
      <c r="B6" s="48">
        <f>B8</f>
        <v>2022</v>
      </c>
      <c r="C6" s="48">
        <f t="shared" ref="C6:X6" si="1">C8</f>
        <v>382019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9</v>
      </c>
      <c r="H6" s="48" t="str">
        <f>SUBSTITUTE(H8,"　","")</f>
        <v>愛媛県松山市</v>
      </c>
      <c r="I6" s="48" t="str">
        <f t="shared" si="1"/>
        <v>高架下駐車場（朝美）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28</v>
      </c>
      <c r="S6" s="50" t="str">
        <f t="shared" si="1"/>
        <v>無</v>
      </c>
      <c r="T6" s="50" t="str">
        <f t="shared" si="1"/>
        <v>無</v>
      </c>
      <c r="U6" s="51">
        <f t="shared" si="1"/>
        <v>1079</v>
      </c>
      <c r="V6" s="51">
        <f t="shared" si="1"/>
        <v>27</v>
      </c>
      <c r="W6" s="51">
        <f t="shared" si="1"/>
        <v>0</v>
      </c>
      <c r="X6" s="50" t="str">
        <f t="shared" si="1"/>
        <v>利用料金制</v>
      </c>
      <c r="Y6" s="52">
        <f>IF(Y8="-",NA(),Y8)</f>
        <v>145.9</v>
      </c>
      <c r="Z6" s="52">
        <f t="shared" ref="Z6:AH6" si="2">IF(Z8="-",NA(),Z8)</f>
        <v>160.9</v>
      </c>
      <c r="AA6" s="52">
        <f t="shared" si="2"/>
        <v>140.6</v>
      </c>
      <c r="AB6" s="52">
        <f t="shared" si="2"/>
        <v>162.80000000000001</v>
      </c>
      <c r="AC6" s="52">
        <f t="shared" si="2"/>
        <v>172.1</v>
      </c>
      <c r="AD6" s="52">
        <f t="shared" si="2"/>
        <v>465.2</v>
      </c>
      <c r="AE6" s="52">
        <f t="shared" si="2"/>
        <v>1736.5</v>
      </c>
      <c r="AF6" s="52">
        <f t="shared" si="2"/>
        <v>3200.8</v>
      </c>
      <c r="AG6" s="52">
        <f t="shared" si="2"/>
        <v>274.39999999999998</v>
      </c>
      <c r="AH6" s="52">
        <f t="shared" si="2"/>
        <v>972.8</v>
      </c>
      <c r="AI6" s="49" t="str">
        <f>IF(AI8="-","",IF(AI8="-","【-】","【"&amp;SUBSTITUTE(TEXT(AI8,"#,##0.0"),"-","△")&amp;"】"))</f>
        <v>【676.8】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9.6999999999999993</v>
      </c>
      <c r="AP6" s="52">
        <f t="shared" si="3"/>
        <v>1.3</v>
      </c>
      <c r="AQ6" s="52">
        <f t="shared" si="3"/>
        <v>4.8</v>
      </c>
      <c r="AR6" s="52">
        <f t="shared" si="3"/>
        <v>3.3</v>
      </c>
      <c r="AS6" s="52">
        <f t="shared" si="3"/>
        <v>1.6</v>
      </c>
      <c r="AT6" s="49" t="str">
        <f>IF(AT8="-","",IF(AT8="-","【-】","【"&amp;SUBSTITUTE(TEXT(AT8,"#,##0.0"),"-","△")&amp;"】"))</f>
        <v>【3.6】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14</v>
      </c>
      <c r="BA6" s="53">
        <f t="shared" si="4"/>
        <v>4</v>
      </c>
      <c r="BB6" s="53">
        <f t="shared" si="4"/>
        <v>98</v>
      </c>
      <c r="BC6" s="53">
        <f t="shared" si="4"/>
        <v>13</v>
      </c>
      <c r="BD6" s="53">
        <f t="shared" si="4"/>
        <v>2</v>
      </c>
      <c r="BE6" s="51" t="str">
        <f>IF(BE8="-","",IF(BE8="-","【-】","【"&amp;SUBSTITUTE(TEXT(BE8,"#,##0"),"-","△")&amp;"】"))</f>
        <v>【33】</v>
      </c>
      <c r="BF6" s="52">
        <f>IF(BF8="-",NA(),BF8)</f>
        <v>31.4</v>
      </c>
      <c r="BG6" s="52">
        <f t="shared" ref="BG6:BO6" si="5">IF(BG8="-",NA(),BG8)</f>
        <v>37.799999999999997</v>
      </c>
      <c r="BH6" s="52">
        <f t="shared" si="5"/>
        <v>28.9</v>
      </c>
      <c r="BI6" s="52">
        <f t="shared" si="5"/>
        <v>38.6</v>
      </c>
      <c r="BJ6" s="52">
        <f t="shared" si="5"/>
        <v>41.9</v>
      </c>
      <c r="BK6" s="52">
        <f t="shared" si="5"/>
        <v>33.700000000000003</v>
      </c>
      <c r="BL6" s="52">
        <f t="shared" si="5"/>
        <v>28.9</v>
      </c>
      <c r="BM6" s="52">
        <f t="shared" si="5"/>
        <v>-56.4</v>
      </c>
      <c r="BN6" s="52">
        <f t="shared" si="5"/>
        <v>16.899999999999999</v>
      </c>
      <c r="BO6" s="52">
        <f t="shared" si="5"/>
        <v>26.4</v>
      </c>
      <c r="BP6" s="49" t="str">
        <f>IF(BP8="-","",IF(BP8="-","【-】","【"&amp;SUBSTITUTE(TEXT(BP8,"#,##0.0"),"-","△")&amp;"】"))</f>
        <v>【12.8】</v>
      </c>
      <c r="BQ6" s="53">
        <f>IF(BQ8="-",NA(),BQ8)</f>
        <v>283</v>
      </c>
      <c r="BR6" s="53">
        <f t="shared" ref="BR6:BZ6" si="6">IF(BR8="-",NA(),BR8)</f>
        <v>255</v>
      </c>
      <c r="BS6" s="53">
        <f t="shared" si="6"/>
        <v>419</v>
      </c>
      <c r="BT6" s="53">
        <f t="shared" si="6"/>
        <v>702</v>
      </c>
      <c r="BU6" s="53">
        <f t="shared" si="6"/>
        <v>1378</v>
      </c>
      <c r="BV6" s="53">
        <f t="shared" si="6"/>
        <v>6546</v>
      </c>
      <c r="BW6" s="53">
        <f t="shared" si="6"/>
        <v>8262</v>
      </c>
      <c r="BX6" s="53">
        <f t="shared" si="6"/>
        <v>1059</v>
      </c>
      <c r="BY6" s="53">
        <f t="shared" si="6"/>
        <v>2866</v>
      </c>
      <c r="BZ6" s="53">
        <f t="shared" si="6"/>
        <v>4637</v>
      </c>
      <c r="CA6" s="51" t="str">
        <f>IF(CA8="-","",IF(CA8="-","【-】","【"&amp;SUBSTITUTE(TEXT(CA8,"#,##0"),"-","△")&amp;"】"))</f>
        <v>【10,556】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101</v>
      </c>
      <c r="CM6" s="51">
        <f t="shared" ref="CM6:CN6" si="7">CM8</f>
        <v>0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102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51.7</v>
      </c>
      <c r="DF6" s="52">
        <f t="shared" si="8"/>
        <v>51.5</v>
      </c>
      <c r="DG6" s="52">
        <f t="shared" si="8"/>
        <v>764.6</v>
      </c>
      <c r="DH6" s="52">
        <f t="shared" si="8"/>
        <v>72.599999999999994</v>
      </c>
      <c r="DI6" s="52">
        <f t="shared" si="8"/>
        <v>50.4</v>
      </c>
      <c r="DJ6" s="49" t="str">
        <f>IF(DJ8="-","",IF(DJ8="-","【-】","【"&amp;SUBSTITUTE(TEXT(DJ8,"#,##0.0"),"-","△")&amp;"】"))</f>
        <v>【72.2】</v>
      </c>
      <c r="DK6" s="52">
        <f>IF(DK8="-",NA(),DK8)</f>
        <v>0</v>
      </c>
      <c r="DL6" s="52">
        <f t="shared" ref="DL6:DT6" si="9">IF(DL8="-",NA(),DL8)</f>
        <v>0</v>
      </c>
      <c r="DM6" s="52">
        <f t="shared" si="9"/>
        <v>0</v>
      </c>
      <c r="DN6" s="52">
        <f t="shared" si="9"/>
        <v>0</v>
      </c>
      <c r="DO6" s="52">
        <f t="shared" si="9"/>
        <v>0</v>
      </c>
      <c r="DP6" s="52">
        <f t="shared" si="9"/>
        <v>159.69999999999999</v>
      </c>
      <c r="DQ6" s="52">
        <f t="shared" si="9"/>
        <v>159.6</v>
      </c>
      <c r="DR6" s="52">
        <f t="shared" si="9"/>
        <v>128.5</v>
      </c>
      <c r="DS6" s="52">
        <f t="shared" si="9"/>
        <v>138.1</v>
      </c>
      <c r="DT6" s="52">
        <f t="shared" si="9"/>
        <v>152.4</v>
      </c>
      <c r="DU6" s="49" t="str">
        <f>IF(DU8="-","",IF(DU8="-","【-】","【"&amp;SUBSTITUTE(TEXT(DU8,"#,##0.0"),"-","△")&amp;"】"))</f>
        <v>【201.6】</v>
      </c>
    </row>
    <row r="7" spans="1:125" s="54" customFormat="1" x14ac:dyDescent="0.15">
      <c r="A7" s="37" t="s">
        <v>103</v>
      </c>
      <c r="B7" s="48">
        <f t="shared" ref="B7:X7" si="10">B8</f>
        <v>2022</v>
      </c>
      <c r="C7" s="48">
        <f t="shared" si="10"/>
        <v>382019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9</v>
      </c>
      <c r="H7" s="48" t="str">
        <f t="shared" si="10"/>
        <v>愛媛県　松山市</v>
      </c>
      <c r="I7" s="48" t="str">
        <f t="shared" si="10"/>
        <v>高架下駐車場（朝美）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28</v>
      </c>
      <c r="S7" s="50" t="str">
        <f t="shared" si="10"/>
        <v>無</v>
      </c>
      <c r="T7" s="50" t="str">
        <f t="shared" si="10"/>
        <v>無</v>
      </c>
      <c r="U7" s="51">
        <f t="shared" si="10"/>
        <v>1079</v>
      </c>
      <c r="V7" s="51">
        <f t="shared" si="10"/>
        <v>27</v>
      </c>
      <c r="W7" s="51">
        <f t="shared" si="10"/>
        <v>0</v>
      </c>
      <c r="X7" s="50" t="str">
        <f t="shared" si="10"/>
        <v>利用料金制</v>
      </c>
      <c r="Y7" s="52">
        <f>Y8</f>
        <v>145.9</v>
      </c>
      <c r="Z7" s="52">
        <f t="shared" ref="Z7:AH7" si="11">Z8</f>
        <v>160.9</v>
      </c>
      <c r="AA7" s="52">
        <f t="shared" si="11"/>
        <v>140.6</v>
      </c>
      <c r="AB7" s="52">
        <f t="shared" si="11"/>
        <v>162.80000000000001</v>
      </c>
      <c r="AC7" s="52">
        <f t="shared" si="11"/>
        <v>172.1</v>
      </c>
      <c r="AD7" s="52">
        <f t="shared" si="11"/>
        <v>465.2</v>
      </c>
      <c r="AE7" s="52">
        <f t="shared" si="11"/>
        <v>1736.5</v>
      </c>
      <c r="AF7" s="52">
        <f t="shared" si="11"/>
        <v>3200.8</v>
      </c>
      <c r="AG7" s="52">
        <f t="shared" si="11"/>
        <v>274.39999999999998</v>
      </c>
      <c r="AH7" s="52">
        <f t="shared" si="11"/>
        <v>972.8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9.6999999999999993</v>
      </c>
      <c r="AP7" s="52">
        <f t="shared" si="12"/>
        <v>1.3</v>
      </c>
      <c r="AQ7" s="52">
        <f t="shared" si="12"/>
        <v>4.8</v>
      </c>
      <c r="AR7" s="52">
        <f t="shared" si="12"/>
        <v>3.3</v>
      </c>
      <c r="AS7" s="52">
        <f t="shared" si="12"/>
        <v>1.6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14</v>
      </c>
      <c r="BA7" s="53">
        <f t="shared" si="13"/>
        <v>4</v>
      </c>
      <c r="BB7" s="53">
        <f t="shared" si="13"/>
        <v>98</v>
      </c>
      <c r="BC7" s="53">
        <f t="shared" si="13"/>
        <v>13</v>
      </c>
      <c r="BD7" s="53">
        <f t="shared" si="13"/>
        <v>2</v>
      </c>
      <c r="BE7" s="51"/>
      <c r="BF7" s="52">
        <f>BF8</f>
        <v>31.4</v>
      </c>
      <c r="BG7" s="52">
        <f t="shared" ref="BG7:BO7" si="14">BG8</f>
        <v>37.799999999999997</v>
      </c>
      <c r="BH7" s="52">
        <f t="shared" si="14"/>
        <v>28.9</v>
      </c>
      <c r="BI7" s="52">
        <f t="shared" si="14"/>
        <v>38.6</v>
      </c>
      <c r="BJ7" s="52">
        <f t="shared" si="14"/>
        <v>41.9</v>
      </c>
      <c r="BK7" s="52">
        <f t="shared" si="14"/>
        <v>33.700000000000003</v>
      </c>
      <c r="BL7" s="52">
        <f t="shared" si="14"/>
        <v>28.9</v>
      </c>
      <c r="BM7" s="52">
        <f t="shared" si="14"/>
        <v>-56.4</v>
      </c>
      <c r="BN7" s="52">
        <f t="shared" si="14"/>
        <v>16.899999999999999</v>
      </c>
      <c r="BO7" s="52">
        <f t="shared" si="14"/>
        <v>26.4</v>
      </c>
      <c r="BP7" s="49"/>
      <c r="BQ7" s="53">
        <f>BQ8</f>
        <v>283</v>
      </c>
      <c r="BR7" s="53">
        <f t="shared" ref="BR7:BZ7" si="15">BR8</f>
        <v>255</v>
      </c>
      <c r="BS7" s="53">
        <f t="shared" si="15"/>
        <v>419</v>
      </c>
      <c r="BT7" s="53">
        <f t="shared" si="15"/>
        <v>702</v>
      </c>
      <c r="BU7" s="53">
        <f t="shared" si="15"/>
        <v>1378</v>
      </c>
      <c r="BV7" s="53">
        <f t="shared" si="15"/>
        <v>6546</v>
      </c>
      <c r="BW7" s="53">
        <f t="shared" si="15"/>
        <v>8262</v>
      </c>
      <c r="BX7" s="53">
        <f t="shared" si="15"/>
        <v>1059</v>
      </c>
      <c r="BY7" s="53">
        <f t="shared" si="15"/>
        <v>2866</v>
      </c>
      <c r="BZ7" s="53">
        <f t="shared" si="15"/>
        <v>4637</v>
      </c>
      <c r="CA7" s="51"/>
      <c r="CB7" s="52" t="s">
        <v>104</v>
      </c>
      <c r="CC7" s="52" t="s">
        <v>104</v>
      </c>
      <c r="CD7" s="52" t="s">
        <v>104</v>
      </c>
      <c r="CE7" s="52" t="s">
        <v>104</v>
      </c>
      <c r="CF7" s="52" t="s">
        <v>104</v>
      </c>
      <c r="CG7" s="52" t="s">
        <v>104</v>
      </c>
      <c r="CH7" s="52" t="s">
        <v>104</v>
      </c>
      <c r="CI7" s="52" t="s">
        <v>104</v>
      </c>
      <c r="CJ7" s="52" t="s">
        <v>104</v>
      </c>
      <c r="CK7" s="52" t="s">
        <v>101</v>
      </c>
      <c r="CL7" s="49"/>
      <c r="CM7" s="51">
        <f>CM8</f>
        <v>0</v>
      </c>
      <c r="CN7" s="51">
        <f>CN8</f>
        <v>0</v>
      </c>
      <c r="CO7" s="52" t="s">
        <v>104</v>
      </c>
      <c r="CP7" s="52" t="s">
        <v>104</v>
      </c>
      <c r="CQ7" s="52" t="s">
        <v>104</v>
      </c>
      <c r="CR7" s="52" t="s">
        <v>104</v>
      </c>
      <c r="CS7" s="52" t="s">
        <v>104</v>
      </c>
      <c r="CT7" s="52" t="s">
        <v>104</v>
      </c>
      <c r="CU7" s="52" t="s">
        <v>104</v>
      </c>
      <c r="CV7" s="52" t="s">
        <v>104</v>
      </c>
      <c r="CW7" s="52" t="s">
        <v>104</v>
      </c>
      <c r="CX7" s="52" t="s">
        <v>101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51.7</v>
      </c>
      <c r="DF7" s="52">
        <f t="shared" si="16"/>
        <v>51.5</v>
      </c>
      <c r="DG7" s="52">
        <f t="shared" si="16"/>
        <v>764.6</v>
      </c>
      <c r="DH7" s="52">
        <f t="shared" si="16"/>
        <v>72.599999999999994</v>
      </c>
      <c r="DI7" s="52">
        <f t="shared" si="16"/>
        <v>50.4</v>
      </c>
      <c r="DJ7" s="49"/>
      <c r="DK7" s="52">
        <f>DK8</f>
        <v>0</v>
      </c>
      <c r="DL7" s="52">
        <f t="shared" ref="DL7:DT7" si="17">DL8</f>
        <v>0</v>
      </c>
      <c r="DM7" s="52">
        <f t="shared" si="17"/>
        <v>0</v>
      </c>
      <c r="DN7" s="52">
        <f t="shared" si="17"/>
        <v>0</v>
      </c>
      <c r="DO7" s="52">
        <f t="shared" si="17"/>
        <v>0</v>
      </c>
      <c r="DP7" s="52">
        <f t="shared" si="17"/>
        <v>159.69999999999999</v>
      </c>
      <c r="DQ7" s="52">
        <f t="shared" si="17"/>
        <v>159.6</v>
      </c>
      <c r="DR7" s="52">
        <f t="shared" si="17"/>
        <v>128.5</v>
      </c>
      <c r="DS7" s="52">
        <f t="shared" si="17"/>
        <v>138.1</v>
      </c>
      <c r="DT7" s="52">
        <f t="shared" si="17"/>
        <v>152.4</v>
      </c>
      <c r="DU7" s="49"/>
    </row>
    <row r="8" spans="1:125" s="54" customFormat="1" x14ac:dyDescent="0.15">
      <c r="A8" s="37"/>
      <c r="B8" s="55">
        <v>2022</v>
      </c>
      <c r="C8" s="55">
        <v>382019</v>
      </c>
      <c r="D8" s="55">
        <v>47</v>
      </c>
      <c r="E8" s="55">
        <v>14</v>
      </c>
      <c r="F8" s="55">
        <v>0</v>
      </c>
      <c r="G8" s="55">
        <v>9</v>
      </c>
      <c r="H8" s="55" t="s">
        <v>105</v>
      </c>
      <c r="I8" s="55" t="s">
        <v>106</v>
      </c>
      <c r="J8" s="55" t="s">
        <v>107</v>
      </c>
      <c r="K8" s="55" t="s">
        <v>108</v>
      </c>
      <c r="L8" s="55" t="s">
        <v>109</v>
      </c>
      <c r="M8" s="55" t="s">
        <v>110</v>
      </c>
      <c r="N8" s="55" t="s">
        <v>111</v>
      </c>
      <c r="O8" s="56" t="s">
        <v>112</v>
      </c>
      <c r="P8" s="57" t="s">
        <v>113</v>
      </c>
      <c r="Q8" s="57" t="s">
        <v>114</v>
      </c>
      <c r="R8" s="58">
        <v>28</v>
      </c>
      <c r="S8" s="57" t="s">
        <v>115</v>
      </c>
      <c r="T8" s="57" t="s">
        <v>115</v>
      </c>
      <c r="U8" s="58">
        <v>1079</v>
      </c>
      <c r="V8" s="58">
        <v>27</v>
      </c>
      <c r="W8" s="58">
        <v>0</v>
      </c>
      <c r="X8" s="57" t="s">
        <v>116</v>
      </c>
      <c r="Y8" s="59">
        <v>145.9</v>
      </c>
      <c r="Z8" s="59">
        <v>160.9</v>
      </c>
      <c r="AA8" s="59">
        <v>140.6</v>
      </c>
      <c r="AB8" s="59">
        <v>162.80000000000001</v>
      </c>
      <c r="AC8" s="59">
        <v>172.1</v>
      </c>
      <c r="AD8" s="59">
        <v>465.2</v>
      </c>
      <c r="AE8" s="59">
        <v>1736.5</v>
      </c>
      <c r="AF8" s="59">
        <v>3200.8</v>
      </c>
      <c r="AG8" s="59">
        <v>274.39999999999998</v>
      </c>
      <c r="AH8" s="59">
        <v>972.8</v>
      </c>
      <c r="AI8" s="56">
        <v>676.8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9.6999999999999993</v>
      </c>
      <c r="AP8" s="59">
        <v>1.3</v>
      </c>
      <c r="AQ8" s="59">
        <v>4.8</v>
      </c>
      <c r="AR8" s="59">
        <v>3.3</v>
      </c>
      <c r="AS8" s="59">
        <v>1.6</v>
      </c>
      <c r="AT8" s="56">
        <v>3.6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14</v>
      </c>
      <c r="BA8" s="60">
        <v>4</v>
      </c>
      <c r="BB8" s="60">
        <v>98</v>
      </c>
      <c r="BC8" s="60">
        <v>13</v>
      </c>
      <c r="BD8" s="60">
        <v>2</v>
      </c>
      <c r="BE8" s="60">
        <v>33</v>
      </c>
      <c r="BF8" s="59">
        <v>31.4</v>
      </c>
      <c r="BG8" s="59">
        <v>37.799999999999997</v>
      </c>
      <c r="BH8" s="59">
        <v>28.9</v>
      </c>
      <c r="BI8" s="59">
        <v>38.6</v>
      </c>
      <c r="BJ8" s="59">
        <v>41.9</v>
      </c>
      <c r="BK8" s="59">
        <v>33.700000000000003</v>
      </c>
      <c r="BL8" s="59">
        <v>28.9</v>
      </c>
      <c r="BM8" s="59">
        <v>-56.4</v>
      </c>
      <c r="BN8" s="59">
        <v>16.899999999999999</v>
      </c>
      <c r="BO8" s="59">
        <v>26.4</v>
      </c>
      <c r="BP8" s="56">
        <v>12.8</v>
      </c>
      <c r="BQ8" s="60">
        <v>283</v>
      </c>
      <c r="BR8" s="60">
        <v>255</v>
      </c>
      <c r="BS8" s="60">
        <v>419</v>
      </c>
      <c r="BT8" s="61">
        <v>702</v>
      </c>
      <c r="BU8" s="61">
        <v>1378</v>
      </c>
      <c r="BV8" s="60">
        <v>6546</v>
      </c>
      <c r="BW8" s="60">
        <v>8262</v>
      </c>
      <c r="BX8" s="60">
        <v>1059</v>
      </c>
      <c r="BY8" s="60">
        <v>2866</v>
      </c>
      <c r="BZ8" s="60">
        <v>4637</v>
      </c>
      <c r="CA8" s="58">
        <v>10556</v>
      </c>
      <c r="CB8" s="59" t="s">
        <v>109</v>
      </c>
      <c r="CC8" s="59" t="s">
        <v>109</v>
      </c>
      <c r="CD8" s="59" t="s">
        <v>109</v>
      </c>
      <c r="CE8" s="59" t="s">
        <v>109</v>
      </c>
      <c r="CF8" s="59" t="s">
        <v>109</v>
      </c>
      <c r="CG8" s="59" t="s">
        <v>109</v>
      </c>
      <c r="CH8" s="59" t="s">
        <v>109</v>
      </c>
      <c r="CI8" s="59" t="s">
        <v>109</v>
      </c>
      <c r="CJ8" s="59" t="s">
        <v>109</v>
      </c>
      <c r="CK8" s="59" t="s">
        <v>109</v>
      </c>
      <c r="CL8" s="56" t="s">
        <v>109</v>
      </c>
      <c r="CM8" s="58">
        <v>0</v>
      </c>
      <c r="CN8" s="58">
        <v>0</v>
      </c>
      <c r="CO8" s="59" t="s">
        <v>109</v>
      </c>
      <c r="CP8" s="59" t="s">
        <v>109</v>
      </c>
      <c r="CQ8" s="59" t="s">
        <v>109</v>
      </c>
      <c r="CR8" s="59" t="s">
        <v>109</v>
      </c>
      <c r="CS8" s="59" t="s">
        <v>109</v>
      </c>
      <c r="CT8" s="59" t="s">
        <v>109</v>
      </c>
      <c r="CU8" s="59" t="s">
        <v>109</v>
      </c>
      <c r="CV8" s="59" t="s">
        <v>109</v>
      </c>
      <c r="CW8" s="59" t="s">
        <v>109</v>
      </c>
      <c r="CX8" s="59" t="s">
        <v>109</v>
      </c>
      <c r="CY8" s="56" t="s">
        <v>109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51.7</v>
      </c>
      <c r="DF8" s="59">
        <v>51.5</v>
      </c>
      <c r="DG8" s="59">
        <v>764.6</v>
      </c>
      <c r="DH8" s="59">
        <v>72.599999999999994</v>
      </c>
      <c r="DI8" s="59">
        <v>50.4</v>
      </c>
      <c r="DJ8" s="56">
        <v>72.2</v>
      </c>
      <c r="DK8" s="59">
        <v>0</v>
      </c>
      <c r="DL8" s="59">
        <v>0</v>
      </c>
      <c r="DM8" s="59">
        <v>0</v>
      </c>
      <c r="DN8" s="59">
        <v>0</v>
      </c>
      <c r="DO8" s="59">
        <v>0</v>
      </c>
      <c r="DP8" s="59">
        <v>159.69999999999999</v>
      </c>
      <c r="DQ8" s="59">
        <v>159.6</v>
      </c>
      <c r="DR8" s="59">
        <v>128.5</v>
      </c>
      <c r="DS8" s="59">
        <v>138.1</v>
      </c>
      <c r="DT8" s="59">
        <v>152.4</v>
      </c>
      <c r="DU8" s="56">
        <v>201.6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117</v>
      </c>
      <c r="C10" s="64" t="s">
        <v>118</v>
      </c>
      <c r="D10" s="64" t="s">
        <v>119</v>
      </c>
      <c r="E10" s="64" t="s">
        <v>120</v>
      </c>
      <c r="F10" s="64" t="s">
        <v>121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52</v>
      </c>
      <c r="B11" s="65" t="str">
        <f>IF(VALUE($B$6)=0,"",IF(VALUE($B$6)&gt;2022,"R"&amp;TEXT(VALUE($B$6)-2022,"00"),"H"&amp;VALUE($B$6)-1992))</f>
        <v>H30</v>
      </c>
      <c r="C11" s="65" t="str">
        <f>IF(VALUE($B$6)=0,"",IF(VALUE($B$6)&gt;2021,"R"&amp;TEXT(VALUE($B$6)-2021,"00"),"H"&amp;VALUE($B$6)-1991))</f>
        <v>R01</v>
      </c>
      <c r="D11" s="65" t="str">
        <f>IF(VALUE($B$6)=0,"",IF(VALUE($B$6)&gt;2020,"R"&amp;TEXT(VALUE($B$6)-2020,"00"),"H"&amp;VALUE($B$6)-1990))</f>
        <v>R02</v>
      </c>
      <c r="E11" s="65" t="str">
        <f>IF(VALUE($B$6)=0,"",IF(VALUE($B$6)&gt;2019,"R"&amp;TEXT(VALUE($B$6)-2019,"00"),"H"&amp;VALUE($B$6)-1989))</f>
        <v>R03</v>
      </c>
      <c r="F11" s="65" t="str">
        <f>IF(VALUE($B$6)=0,"",IF(VALUE($B$6)&gt;2018,"R"&amp;TEXT(VALUE($B$6)-2018,"00"),"H"&amp;VALUE($B$6)-1988))</f>
        <v>R04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nt128041</cp:lastModifiedBy>
  <dcterms:created xsi:type="dcterms:W3CDTF">2024-01-11T00:15:14Z</dcterms:created>
  <dcterms:modified xsi:type="dcterms:W3CDTF">2024-01-29T09:01:27Z</dcterms:modified>
  <cp:category/>
</cp:coreProperties>
</file>