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0754\Desktop\14.【2_13〆】公営企業に係る経営比較分析表（令和４年度決算）の分析等について（照会）\回答\"/>
    </mc:Choice>
  </mc:AlternateContent>
  <workbookProtection workbookAlgorithmName="SHA-512" workbookHashValue="rclGkHTN02IYUiFejNbeNI0L+0Cshh+6omBS+s9lsZ1HGPY/6zqcvXgLmD96Z+sLC5awwZs5TY9si7EUzpXUvA==" workbookSaltValue="8sEAAkaZ6//kZh6jDmbEW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<sst xmlns="http://schemas.openxmlformats.org/spreadsheetml/2006/main" count="236" uniqueCount="120">
  <si>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</si>
  <si>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</si>
  <si>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</si>
  <si>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</si>
  <si>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</si>
  <si>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</si>
  <si>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</si>
  <si>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</si>
  <si>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</si>
  <si>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</si>
  <si>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</si>
  <si>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</si>
  <si>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</si>
  <si>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</si>
  <si>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</si>
  <si>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</si>
  <si>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</si>
  <si>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</si>
  <si>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</si>
  <si>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</si>
  <si>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</si>
  <si>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</si>
  <si>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</si>
  <si>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</si>
  <si>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</si>
  <si>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</si>
  <si>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</si>
  <si>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</si>
  <si>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</si>
  <si>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</si>
  <si>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</si>
  <si>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</si>
  <si>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</si>
  <si>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</si>
  <si>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</si>
  <si>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</si>
  <si>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</si>
  <si>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</si>
  <si>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</si>
  <si>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</si>
  <si>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</si>
  <si>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</si>
  <si>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</si>
  <si>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</si>
  <si>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</si>
  <si>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</si>
  <si>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</si>
  <si>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</si>
  <si>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</si>
  <si>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</si>
  <si>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</si>
  <si>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</si>
  <si>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</si>
  <si>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</si>
  <si>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</si>
  <si>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</si>
  <si>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</si>
  <si>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</si>
  <si>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</si>
  <si>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</si>
  <si>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</si>
  <si>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</si>
  <si>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</si>
  <si>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</si>
  <si>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</si>
  <si>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</si>
  <si>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</si>
  <si>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</si>
  <si>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</si>
  <si>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</si>
  <si>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</si>
  <si>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</si>
  <si>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</si>
  <si>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</si>
  <si>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</si>
  <si>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</si>
  <si>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</si>
  <si>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</si>
  <si>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</si>
  <si>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</si>
  <si>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</si>
  <si>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</si>
  <si>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</si>
  <si>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</si>
  <si>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</si>
  <si>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</si>
  <si>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</si>
  <si>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</si>
  <si>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</si>
  <si>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</si>
  <si>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</si>
  <si>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</si>
  <si>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</si>
  <si>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</si>
  <si>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</si>
  <si>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</si>
  <si>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</si>
  <si>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</si>
  <si>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</si>
  <si>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</si>
  <si>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</si>
  <si>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</si>
  <si>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</si>
  <si>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</si>
  <si>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</si>
  <si>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</si>
  <si>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</si>
  <si>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</si>
  <si>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</si>
  <si>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</si>
  <si>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</si>
  <si>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</si>
  <si>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</si>
  <si>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</si>
  <si>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</si>
  <si>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</si>
  <si>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</si>
  <si>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収益的収支比率は、施設の老朽化に起因する修繕料が増加したことにより、一般会計からの基準外繰入金が増加したため増加している。
　企業債残高対事業規模比率については、施設の長寿命化計画に基づき、更新等整備工事を実施したため、新たな借り入れがあり増加している。
　経費回収率については、使用料収入の減少及び営業費用の増加により減少している。
　汚水処理原価については、接続件数の微増加はあるが人口の減少や節水型設備の普及により処理水量は減少しており、また、離島・海岸半島部という地理的要因もあって維持管理費用等も高水準であるため増加している。
　施設利用率については、ここ数年横ばい状態が続いている。
　水洗化率については、接続件数の微増加はあるが人口の減少により前年度と同程度である。
　現状では、経費のうち使用料収入で賄えない部分について、一般会計からの基準外繰入を行っている状況である。
　今後の使用料金の改定予定については、現在他市と比較して高料金となっており、利用者に更なる負担を求めることは当面困難と考えている。</t>
    <rPh sb="1" eb="4">
      <t>シュウエキテキ</t>
    </rPh>
    <rPh sb="4" eb="6">
      <t>シュウシ</t>
    </rPh>
    <rPh sb="6" eb="8">
      <t>ヒリツ</t>
    </rPh>
    <rPh sb="55" eb="57">
      <t>ゾウカ</t>
    </rPh>
    <rPh sb="64" eb="66">
      <t>キギョウ</t>
    </rPh>
    <rPh sb="66" eb="67">
      <t>サイ</t>
    </rPh>
    <rPh sb="67" eb="69">
      <t>ザンダカ</t>
    </rPh>
    <rPh sb="69" eb="70">
      <t>タイ</t>
    </rPh>
    <rPh sb="70" eb="72">
      <t>ジギョウ</t>
    </rPh>
    <rPh sb="72" eb="74">
      <t>キボ</t>
    </rPh>
    <rPh sb="74" eb="76">
      <t>ヒリツ</t>
    </rPh>
    <rPh sb="82" eb="84">
      <t>シセツ</t>
    </rPh>
    <rPh sb="111" eb="112">
      <t>シン</t>
    </rPh>
    <rPh sb="130" eb="132">
      <t>ケイヒ</t>
    </rPh>
    <rPh sb="132" eb="134">
      <t>カイシュウ</t>
    </rPh>
    <rPh sb="134" eb="135">
      <t>リツ</t>
    </rPh>
    <rPh sb="141" eb="144">
      <t>シヨウリョウ</t>
    </rPh>
    <rPh sb="144" eb="146">
      <t>シュウニュウ</t>
    </rPh>
    <rPh sb="147" eb="149">
      <t>ゲンショウ</t>
    </rPh>
    <rPh sb="149" eb="150">
      <t>オヨ</t>
    </rPh>
    <rPh sb="151" eb="153">
      <t>エイギョウ</t>
    </rPh>
    <rPh sb="153" eb="155">
      <t>ヒヨウ</t>
    </rPh>
    <rPh sb="156" eb="158">
      <t>ゾウカ</t>
    </rPh>
    <rPh sb="161" eb="163">
      <t>ゲンショウ</t>
    </rPh>
    <rPh sb="170" eb="172">
      <t>オスイ</t>
    </rPh>
    <rPh sb="172" eb="174">
      <t>ショリ</t>
    </rPh>
    <rPh sb="174" eb="176">
      <t>ゲンカ</t>
    </rPh>
    <rPh sb="182" eb="184">
      <t>セツゾク</t>
    </rPh>
    <rPh sb="184" eb="186">
      <t>ケンスウ</t>
    </rPh>
    <rPh sb="187" eb="189">
      <t>ビゾウ</t>
    </rPh>
    <rPh sb="189" eb="190">
      <t>カ</t>
    </rPh>
    <rPh sb="194" eb="196">
      <t>ジンコウ</t>
    </rPh>
    <rPh sb="197" eb="199">
      <t>ゲンショウ</t>
    </rPh>
    <rPh sb="200" eb="203">
      <t>セッスイガタ</t>
    </rPh>
    <rPh sb="203" eb="205">
      <t>セツビ</t>
    </rPh>
    <rPh sb="206" eb="208">
      <t>フキュウ</t>
    </rPh>
    <rPh sb="216" eb="218">
      <t>ゲンショウ</t>
    </rPh>
    <rPh sb="226" eb="228">
      <t>リトウ</t>
    </rPh>
    <rPh sb="229" eb="231">
      <t>カイガン</t>
    </rPh>
    <rPh sb="231" eb="234">
      <t>ハントウブ</t>
    </rPh>
    <rPh sb="237" eb="240">
      <t>チリテキ</t>
    </rPh>
    <rPh sb="240" eb="242">
      <t>ヨウイン</t>
    </rPh>
    <rPh sb="254" eb="257">
      <t>コウスイジュン</t>
    </rPh>
    <rPh sb="262" eb="264">
      <t>ゾウカ</t>
    </rPh>
    <rPh sb="271" eb="273">
      <t>シセツ</t>
    </rPh>
    <rPh sb="273" eb="275">
      <t>リヨウ</t>
    </rPh>
    <rPh sb="275" eb="276">
      <t>リツ</t>
    </rPh>
    <rPh sb="284" eb="286">
      <t>スウネン</t>
    </rPh>
    <rPh sb="286" eb="287">
      <t>ヨコ</t>
    </rPh>
    <rPh sb="289" eb="291">
      <t>ジョウタイ</t>
    </rPh>
    <rPh sb="292" eb="293">
      <t>ツヅ</t>
    </rPh>
    <rPh sb="300" eb="303">
      <t>スイセンカ</t>
    </rPh>
    <rPh sb="303" eb="304">
      <t>リツ</t>
    </rPh>
    <rPh sb="330" eb="333">
      <t>ゼンネンド</t>
    </rPh>
    <rPh sb="334" eb="337">
      <t>ドウテイド</t>
    </rPh>
    <rPh sb="344" eb="346">
      <t>ゲンジョウ</t>
    </rPh>
    <phoneticPr fontId="4"/>
  </si>
  <si>
    <t>　管渠改善率については、供用開始からもっとも古い施設で26年を経過しているが、法定耐用年数を経過するまでには期間があり、改修計画の見直しや大規模な修繕改修の予定はしていない。
　しかし、海岸部にある管渠施設の設備・機器については、塩害等による早期の老朽化が予想されるため長寿命化計画に基づき、更新・整備に着手しており、適正な点検・維持管理に努めている。</t>
    <rPh sb="3" eb="5">
      <t>カイゼン</t>
    </rPh>
    <rPh sb="5" eb="6">
      <t>リツ</t>
    </rPh>
    <rPh sb="22" eb="23">
      <t>フル</t>
    </rPh>
    <rPh sb="24" eb="26">
      <t>シセツ</t>
    </rPh>
    <rPh sb="99" eb="101">
      <t>カンキョ</t>
    </rPh>
    <rPh sb="101" eb="103">
      <t>シセツ</t>
    </rPh>
    <rPh sb="104" eb="106">
      <t>セツビ</t>
    </rPh>
    <rPh sb="107" eb="109">
      <t>キキ</t>
    </rPh>
    <rPh sb="121" eb="123">
      <t>ソウキ</t>
    </rPh>
    <rPh sb="124" eb="127">
      <t>ロウキュウカ</t>
    </rPh>
    <rPh sb="142" eb="143">
      <t>モト</t>
    </rPh>
    <phoneticPr fontId="4"/>
  </si>
  <si>
    <r>
      <t>　今後も人口減少が主な要因となり、使用料収入の減少や施設利用率の低下が懸念されている。しかし、事業の広域化、管路延伸による区域の拡大は離島・海岸半島部に</t>
    </r>
    <r>
      <rPr>
        <sz val="9.5"/>
        <color theme="1"/>
        <rFont val="ＭＳ ゴシック"/>
        <family val="3"/>
        <charset val="128"/>
      </rPr>
      <t>点在しているため、今後も困難な現状である。
　使用料金については、20㎥当り津島地区が 5,500円、遊子地区が 4,884円と他市に比べて大変高い料金設定を導入しており、利用者に更なる負担を求める改定は当面困難である。
　また、地区住民にとっては生活環境を維持し快適な市民生活を送るために必要不可欠な施設であり、今後も安定的にサービスを提供する必要がある。施設及び設備の老朽化対策については、R3年度から長寿命化計画に基づき、効率的で適正な更新等に着手している。
　なお、未接続の世帯に対しても、接続による地域環境の改善に理解を求めるなど普及・啓発活動の推進を行い使用料の増収に努めるとともに、随時点検等を細かに実施することで費用発生の抑制を図り、今後も更なる経費削減に努める。</t>
    </r>
    <rPh sb="102" eb="103">
      <t>キン</t>
    </rPh>
    <rPh sb="112" eb="113">
      <t>ア</t>
    </rPh>
    <rPh sb="255" eb="257">
      <t>シセツ</t>
    </rPh>
    <rPh sb="257" eb="258">
      <t>オヨ</t>
    </rPh>
    <rPh sb="259" eb="261">
      <t>セツビ</t>
    </rPh>
    <rPh sb="262" eb="265">
      <t>ロウキュウカ</t>
    </rPh>
    <rPh sb="265" eb="267">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</si>
</sst>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83-4092-834C-A541AF869F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E683-4092-834C-A541AF869F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28.45</c:v>
                </c:pt>
                <c:pt idx="1">
                  <c:v>27.6</c:v>
                </c:pt>
                <c:pt idx="2">
                  <c:v>28.45</c:v>
                </c:pt>
                <c:pt idx="3">
                  <c:v>27.39</c:v>
                </c:pt>
                <c:pt idx="4">
                  <c:v>27.81</c:v>
                </c:pt>
              </c:numCache>
            </c:numRef>
          </c:val>
          <c:extLst>
            <c:ext xmlns:c16="http://schemas.microsoft.com/office/drawing/2014/chart" uri="{C3380CC4-5D6E-409C-BE32-E72D297353CC}">
              <c16:uniqueId val="{00000000-47DE-47E8-B37F-14F1C458D0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47DE-47E8-B37F-14F1C458D0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72.739999999999995</c:v>
                </c:pt>
                <c:pt idx="1">
                  <c:v>75.16</c:v>
                </c:pt>
                <c:pt idx="2">
                  <c:v>74.97</c:v>
                </c:pt>
                <c:pt idx="3">
                  <c:v>75.95</c:v>
                </c:pt>
                <c:pt idx="4">
                  <c:v>75.930000000000007</c:v>
                </c:pt>
              </c:numCache>
            </c:numRef>
          </c:val>
          <c:extLst>
            <c:ext xmlns:c16="http://schemas.microsoft.com/office/drawing/2014/chart" uri="{C3380CC4-5D6E-409C-BE32-E72D297353CC}">
              <c16:uniqueId val="{00000000-17E2-498F-AE44-12ABBD4BB9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17E2-498F-AE44-12ABBD4BB9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57.22</c:v>
                </c:pt>
                <c:pt idx="1">
                  <c:v>56.94</c:v>
                </c:pt>
                <c:pt idx="2">
                  <c:v>57.55</c:v>
                </c:pt>
                <c:pt idx="3">
                  <c:v>55.6</c:v>
                </c:pt>
                <c:pt idx="4">
                  <c:v>61.19</c:v>
                </c:pt>
              </c:numCache>
            </c:numRef>
          </c:val>
          <c:extLst>
            <c:ext xmlns:c16="http://schemas.microsoft.com/office/drawing/2014/chart" uri="{C3380CC4-5D6E-409C-BE32-E72D297353CC}">
              <c16:uniqueId val="{00000000-4387-45B6-B728-3187C25DF1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87-45B6-B728-3187C25DF1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FA-4A0B-84D7-BAFCDEF075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FA-4A0B-84D7-BAFCDEF075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25-4098-A74C-E632777D62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25-4098-A74C-E632777D62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A-4CFA-B7E7-B782037DD7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A-4CFA-B7E7-B782037DD7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B8-487C-B3D1-A544F9C665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8-487C-B3D1-A544F9C665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1062.5899999999999</c:v>
                </c:pt>
                <c:pt idx="1">
                  <c:v>969.12</c:v>
                </c:pt>
                <c:pt idx="2">
                  <c:v>842.18</c:v>
                </c:pt>
                <c:pt idx="3">
                  <c:v>811.82</c:v>
                </c:pt>
                <c:pt idx="4">
                  <c:v>867.46</c:v>
                </c:pt>
              </c:numCache>
            </c:numRef>
          </c:val>
          <c:extLst>
            <c:ext xmlns:c16="http://schemas.microsoft.com/office/drawing/2014/chart" uri="{C3380CC4-5D6E-409C-BE32-E72D297353CC}">
              <c16:uniqueId val="{00000000-7187-4109-BA6A-F9E0424970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7187-4109-BA6A-F9E0424970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31.74</c:v>
                </c:pt>
                <c:pt idx="1">
                  <c:v>31.52</c:v>
                </c:pt>
                <c:pt idx="2">
                  <c:v>32.659999999999997</c:v>
                </c:pt>
                <c:pt idx="3">
                  <c:v>30.26</c:v>
                </c:pt>
                <c:pt idx="4">
                  <c:v>26.99</c:v>
                </c:pt>
              </c:numCache>
            </c:numRef>
          </c:val>
          <c:extLst>
            <c:ext xmlns:c16="http://schemas.microsoft.com/office/drawing/2014/chart" uri="{C3380CC4-5D6E-409C-BE32-E72D297353CC}">
              <c16:uniqueId val="{00000000-AE09-44E2-8871-4DBEEEDA9E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AE09-44E2-8871-4DBEEEDA9E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844.74</c:v>
                </c:pt>
                <c:pt idx="1">
                  <c:v>885.43</c:v>
                </c:pt>
                <c:pt idx="2">
                  <c:v>876.06</c:v>
                </c:pt>
                <c:pt idx="3">
                  <c:v>945.9</c:v>
                </c:pt>
                <c:pt idx="4">
                  <c:v>1062.25</c:v>
                </c:pt>
              </c:numCache>
            </c:numRef>
          </c:val>
          <c:extLst>
            <c:ext xmlns:c16="http://schemas.microsoft.com/office/drawing/2014/chart" uri="{C3380CC4-5D6E-409C-BE32-E72D297353CC}">
              <c16:uniqueId val="{00000000-11D5-4C4E-BDBC-0ED931FE0A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11D5-4C4E-BDBC-0ED931FE0A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V1" zoomScaleNormal="100" zoomScaleSheetLayoutView="100" workbookViewId="0">
      <selection activeCell="BS84" sqref="BS8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宇和島市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51">
        <f>データ!S6</f>
        <v>70019</v>
      </c>
      <c r="AM8" s="51"/>
      <c r="AN8" s="51"/>
      <c r="AO8" s="51"/>
      <c r="AP8" s="51"/>
      <c r="AQ8" s="51"/>
      <c r="AR8" s="51"/>
      <c r="AS8" s="51"/>
      <c r="AT8" s="52">
        <f>データ!T6</f>
        <v>468.16</v>
      </c>
      <c r="AU8" s="52"/>
      <c r="AV8" s="52"/>
      <c r="AW8" s="52"/>
      <c r="AX8" s="52"/>
      <c r="AY8" s="52"/>
      <c r="AZ8" s="52"/>
      <c r="BA8" s="52"/>
      <c r="BB8" s="52">
        <f>データ!U6</f>
        <v>149.56</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t="str">
        <f>データ!O6</f>
        <v>該当数値なし</v>
      </c>
      <c r="J10" s="52"/>
      <c r="K10" s="52"/>
      <c r="L10" s="52"/>
      <c r="M10" s="52"/>
      <c r="N10" s="52"/>
      <c r="O10" s="52"/>
      <c r="P10" s="52">
        <f>データ!P6</f>
        <v>1.05</v>
      </c>
      <c r="Q10" s="52"/>
      <c r="R10" s="52"/>
      <c r="S10" s="52"/>
      <c r="T10" s="52"/>
      <c r="U10" s="52"/>
      <c r="V10" s="52"/>
      <c r="W10" s="52">
        <f>データ!Q6</f>
        <v>100</v>
      </c>
      <c r="X10" s="52"/>
      <c r="Y10" s="52"/>
      <c r="Z10" s="52"/>
      <c r="AA10" s="52"/>
      <c r="AB10" s="52"/>
      <c r="AC10" s="52"/>
      <c r="AD10" s="51">
        <f>データ!R6</f>
        <v>4884</v>
      </c>
      <c r="AE10" s="51"/>
      <c r="AF10" s="51"/>
      <c r="AG10" s="51"/>
      <c r="AH10" s="51"/>
      <c r="AI10" s="51"/>
      <c r="AJ10" s="51"/>
      <c r="AK10" s="2"/>
      <c r="AL10" s="51">
        <f>データ!V6</f>
        <v>727</v>
      </c>
      <c r="AM10" s="51"/>
      <c r="AN10" s="51"/>
      <c r="AO10" s="51"/>
      <c r="AP10" s="51"/>
      <c r="AQ10" s="51"/>
      <c r="AR10" s="51"/>
      <c r="AS10" s="51"/>
      <c r="AT10" s="52">
        <f>データ!W6</f>
        <v>0.33</v>
      </c>
      <c r="AU10" s="52"/>
      <c r="AV10" s="52"/>
      <c r="AW10" s="52"/>
      <c r="AX10" s="52"/>
      <c r="AY10" s="52"/>
      <c r="AZ10" s="52"/>
      <c r="BA10" s="52"/>
      <c r="BB10" s="52">
        <f>データ!X6</f>
        <v>2203.0300000000002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119</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mTKE5l37SAD8lIfHKuPzo5LUvfl21pkes0QZgcax7wOHMNHCBFJu9btCSPhxLl5Eow/Nf9f383RadopmgJOSwA==" saltValue="5KSJZZicbv952T/7jpXw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382035</v>
      </c>
      <c r="D6" s="19">
        <f t="shared" si="3"/>
        <v>47</v>
      </c>
      <c r="E6" s="19">
        <f t="shared" si="3"/>
        <v>17</v>
      </c>
      <c r="F6" s="19">
        <f t="shared" si="3"/>
        <v>6</v>
      </c>
      <c r="G6" s="19">
        <f t="shared" si="3"/>
        <v>0</v>
      </c>
      <c r="H6" s="19" t="str">
        <f t="shared" si="3"/>
        <v>愛媛県　宇和島市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1.05</v>
      </c>
      <c r="Q6" s="20">
        <f t="shared" si="3"/>
        <v>100</v>
      </c>
      <c r="R6" s="20">
        <f t="shared" si="3"/>
        <v>4884</v>
      </c>
      <c r="S6" s="20">
        <f t="shared" si="3"/>
        <v>70019</v>
      </c>
      <c r="T6" s="20">
        <f t="shared" si="3"/>
        <v>468.16</v>
      </c>
      <c r="U6" s="20">
        <f t="shared" si="3"/>
        <v>149.56</v>
      </c>
      <c r="V6" s="20">
        <f t="shared" si="3"/>
        <v>727</v>
      </c>
      <c r="W6" s="20">
        <f t="shared" si="3"/>
        <v>0.33</v>
      </c>
      <c r="X6" s="20">
        <f t="shared" si="3"/>
        <v>2203.0300000000002</v>
      </c>
      <c r="Y6" s="21">
        <f>IF(Y7="",NA(),Y7)</f>
        <v>57.22</v>
      </c>
      <c r="Z6" s="21">
        <f t="shared" ref="Z6:AH6" si="4">IF(Z7="",NA(),Z7)</f>
        <v>56.94</v>
      </c>
      <c r="AA6" s="21">
        <f t="shared" si="4"/>
        <v>57.55</v>
      </c>
      <c r="AB6" s="21">
        <f t="shared" si="4"/>
        <v>55.6</v>
      </c>
      <c r="AC6" s="21">
        <f t="shared" si="4"/>
        <v>61.19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1062.5899999999999</v>
      </c>
      <c r="BG6" s="21">
        <f t="shared" ref="BG6:BO6" si="7">IF(BG7="",NA(),BG7)</f>
        <v>969.12</v>
      </c>
      <c r="BH6" s="21">
        <f t="shared" si="7"/>
        <v>842.18</v>
      </c>
      <c r="BI6" s="21">
        <f t="shared" si="7"/>
        <v>811.82</v>
      </c>
      <c r="BJ6" s="21">
        <f t="shared" si="7"/>
        <v>867.46</v>
      </c>
      <c r="BK6" s="21">
        <f t="shared" si="7"/>
        <v>1006.65</v>
      </c>
      <c r="BL6" s="21">
        <f t="shared" si="7"/>
        <v>998.42</v>
      </c>
      <c r="BM6" s="21">
        <f t="shared" si="7"/>
        <v>1095.52</v>
      </c>
      <c r="BN6" s="21">
        <f t="shared" si="7"/>
        <v>1056.55</v>
      </c>
      <c r="BO6" s="21">
        <f t="shared" si="7"/>
        <v>1278.54</v>
      </c>
      <c r="BP6" s="20" t="str">
        <f>IF(BP7="","",IF(BP7="-","【-】","【"&amp;SUBSTITUTE(TEXT(BP7,"#,##0.00"),"-","△")&amp;"】"))</f>
        <v>【1,078.44】</v>
      </c>
      <c r="BQ6" s="21">
        <f>IF(BQ7="",NA(),BQ7)</f>
        <v>31.74</v>
      </c>
      <c r="BR6" s="21">
        <f t="shared" ref="BR6:BZ6" si="8">IF(BR7="",NA(),BR7)</f>
        <v>31.52</v>
      </c>
      <c r="BS6" s="21">
        <f t="shared" si="8"/>
        <v>32.659999999999997</v>
      </c>
      <c r="BT6" s="21">
        <f t="shared" si="8"/>
        <v>30.26</v>
      </c>
      <c r="BU6" s="21">
        <f t="shared" si="8"/>
        <v>26.99</v>
      </c>
      <c r="BV6" s="21">
        <f t="shared" si="8"/>
        <v>43.43</v>
      </c>
      <c r="BW6" s="21">
        <f t="shared" si="8"/>
        <v>41.41</v>
      </c>
      <c r="BX6" s="21">
        <f t="shared" si="8"/>
        <v>39.64</v>
      </c>
      <c r="BY6" s="21">
        <f t="shared" si="8"/>
        <v>40</v>
      </c>
      <c r="BZ6" s="21">
        <f t="shared" si="8"/>
        <v>38.74</v>
      </c>
      <c r="CA6" s="20" t="str">
        <f>IF(CA7="","",IF(CA7="-","【-】","【"&amp;SUBSTITUTE(TEXT(CA7,"#,##0.00"),"-","△")&amp;"】"))</f>
        <v>【41.91】</v>
      </c>
      <c r="CB6" s="21">
        <f>IF(CB7="",NA(),CB7)</f>
        <v>844.74</v>
      </c>
      <c r="CC6" s="21">
        <f t="shared" ref="CC6:CK6" si="9">IF(CC7="",NA(),CC7)</f>
        <v>885.43</v>
      </c>
      <c r="CD6" s="21">
        <f t="shared" si="9"/>
        <v>876.06</v>
      </c>
      <c r="CE6" s="21">
        <f t="shared" si="9"/>
        <v>945.9</v>
      </c>
      <c r="CF6" s="21">
        <f t="shared" si="9"/>
        <v>1062.25</v>
      </c>
      <c r="CG6" s="21">
        <f t="shared" si="9"/>
        <v>400.44</v>
      </c>
      <c r="CH6" s="21">
        <f t="shared" si="9"/>
        <v>417.56</v>
      </c>
      <c r="CI6" s="21">
        <f t="shared" si="9"/>
        <v>449.72</v>
      </c>
      <c r="CJ6" s="21">
        <f t="shared" si="9"/>
        <v>437.27</v>
      </c>
      <c r="CK6" s="21">
        <f t="shared" si="9"/>
        <v>456.72</v>
      </c>
      <c r="CL6" s="20" t="str">
        <f>IF(CL7="","",IF(CL7="-","【-】","【"&amp;SUBSTITUTE(TEXT(CL7,"#,##0.00"),"-","△")&amp;"】"))</f>
        <v>【420.17】</v>
      </c>
      <c r="CM6" s="21">
        <f>IF(CM7="",NA(),CM7)</f>
        <v>28.45</v>
      </c>
      <c r="CN6" s="21">
        <f t="shared" ref="CN6:CV6" si="10">IF(CN7="",NA(),CN7)</f>
        <v>27.6</v>
      </c>
      <c r="CO6" s="21">
        <f t="shared" si="10"/>
        <v>28.45</v>
      </c>
      <c r="CP6" s="21">
        <f t="shared" si="10"/>
        <v>27.39</v>
      </c>
      <c r="CQ6" s="21">
        <f t="shared" si="10"/>
        <v>27.81</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72.739999999999995</v>
      </c>
      <c r="CY6" s="21">
        <f t="shared" ref="CY6:DG6" si="11">IF(CY7="",NA(),CY7)</f>
        <v>75.16</v>
      </c>
      <c r="CZ6" s="21">
        <f t="shared" si="11"/>
        <v>74.97</v>
      </c>
      <c r="DA6" s="21">
        <f t="shared" si="11"/>
        <v>75.95</v>
      </c>
      <c r="DB6" s="21">
        <f t="shared" si="11"/>
        <v>75.930000000000007</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2">
      <c r="A7" s="14"/>
      <c r="B7" s="23">
        <v>2022</v>
      </c>
      <c r="C7" s="23">
        <v>382035</v>
      </c>
      <c r="D7" s="23">
        <v>47</v>
      </c>
      <c r="E7" s="23">
        <v>17</v>
      </c>
      <c r="F7" s="23">
        <v>6</v>
      </c>
      <c r="G7" s="23">
        <v>0</v>
      </c>
      <c r="H7" s="23" t="s">
        <v>98</v>
      </c>
      <c r="I7" s="23" t="s">
        <v>99</v>
      </c>
      <c r="J7" s="23" t="s">
        <v>100</v>
      </c>
      <c r="K7" s="23" t="s">
        <v>101</v>
      </c>
      <c r="L7" s="23" t="s">
        <v>102</v>
      </c>
      <c r="M7" s="23" t="s">
        <v>103</v>
      </c>
      <c r="N7" s="24" t="s">
        <v>104</v>
      </c>
      <c r="O7" s="24" t="s">
        <v>105</v>
      </c>
      <c r="P7" s="24">
        <v>1.05</v>
      </c>
      <c r="Q7" s="24">
        <v>100</v>
      </c>
      <c r="R7" s="24">
        <v>4884</v>
      </c>
      <c r="S7" s="24">
        <v>70019</v>
      </c>
      <c r="T7" s="24">
        <v>468.16</v>
      </c>
      <c r="U7" s="24">
        <v>149.56</v>
      </c>
      <c r="V7" s="24">
        <v>727</v>
      </c>
      <c r="W7" s="24">
        <v>0.33</v>
      </c>
      <c r="X7" s="24">
        <v>2203.0300000000002</v>
      </c>
      <c r="Y7" s="24">
        <v>57.22</v>
      </c>
      <c r="Z7" s="24">
        <v>56.94</v>
      </c>
      <c r="AA7" s="24">
        <v>57.55</v>
      </c>
      <c r="AB7" s="24">
        <v>55.6</v>
      </c>
      <c r="AC7" s="24">
        <v>61.19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1062.5899999999999</v>
      </c>
      <c r="BG7" s="24">
        <v>969.12</v>
      </c>
      <c r="BH7" s="24">
        <v>842.18</v>
      </c>
      <c r="BI7" s="24">
        <v>811.82</v>
      </c>
      <c r="BJ7" s="24">
        <v>867.46</v>
      </c>
      <c r="BK7" s="24">
        <v>1006.65</v>
      </c>
      <c r="BL7" s="24">
        <v>998.42</v>
      </c>
      <c r="BM7" s="24">
        <v>1095.52</v>
      </c>
      <c r="BN7" s="24">
        <v>1056.55</v>
      </c>
      <c r="BO7" s="24">
        <v>1278.54</v>
      </c>
      <c r="BP7" s="24">
        <v>1078.44</v>
      </c>
      <c r="BQ7" s="24">
        <v>31.74</v>
      </c>
      <c r="BR7" s="24">
        <v>31.52</v>
      </c>
      <c r="BS7" s="24">
        <v>32.659999999999997</v>
      </c>
      <c r="BT7" s="24">
        <v>30.26</v>
      </c>
      <c r="BU7" s="24">
        <v>26.99</v>
      </c>
      <c r="BV7" s="24">
        <v>43.43</v>
      </c>
      <c r="BW7" s="24">
        <v>41.41</v>
      </c>
      <c r="BX7" s="24">
        <v>39.64</v>
      </c>
      <c r="BY7" s="24">
        <v>40</v>
      </c>
      <c r="BZ7" s="24">
        <v>38.74</v>
      </c>
      <c r="CA7" s="24">
        <v>41.91</v>
      </c>
      <c r="CB7" s="24">
        <v>844.74</v>
      </c>
      <c r="CC7" s="24">
        <v>885.43</v>
      </c>
      <c r="CD7" s="24">
        <v>876.06</v>
      </c>
      <c r="CE7" s="24">
        <v>945.9</v>
      </c>
      <c r="CF7" s="24">
        <v>1062.25</v>
      </c>
      <c r="CG7" s="24">
        <v>400.44</v>
      </c>
      <c r="CH7" s="24">
        <v>417.56</v>
      </c>
      <c r="CI7" s="24">
        <v>449.72</v>
      </c>
      <c r="CJ7" s="24">
        <v>437.27</v>
      </c>
      <c r="CK7" s="24">
        <v>456.72</v>
      </c>
      <c r="CL7" s="24">
        <v>420.17</v>
      </c>
      <c r="CM7" s="24">
        <v>28.45</v>
      </c>
      <c r="CN7" s="24">
        <v>27.6</v>
      </c>
      <c r="CO7" s="24">
        <v>28.45</v>
      </c>
      <c r="CP7" s="24">
        <v>27.39</v>
      </c>
      <c r="CQ7" s="24">
        <v>27.81</v>
      </c>
      <c r="CR7" s="24">
        <v>32.229999999999997</v>
      </c>
      <c r="CS7" s="24">
        <v>32.479999999999997</v>
      </c>
      <c r="CT7" s="24">
        <v>30.19</v>
      </c>
      <c r="CU7" s="24">
        <v>28.77</v>
      </c>
      <c r="CV7" s="24">
        <v>26.22</v>
      </c>
      <c r="CW7" s="24">
        <v>29.92</v>
      </c>
      <c r="CX7" s="24">
        <v>72.739999999999995</v>
      </c>
      <c r="CY7" s="24">
        <v>75.16</v>
      </c>
      <c r="CZ7" s="24">
        <v>74.97</v>
      </c>
      <c r="DA7" s="24">
        <v>75.95</v>
      </c>
      <c r="DB7" s="24">
        <v>75.930000000000007</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1010754</cp:lastModifiedBy>
  <cp:lastPrinted>2024-01-18T05:06:35Z</cp:lastPrinted>
  <dcterms:created xsi:type="dcterms:W3CDTF">2023-12-12T02:57:56Z</dcterms:created>
  <dcterms:modified xsi:type="dcterms:W3CDTF">2024-01-18T05:06:44Z</dcterms:modified>
  <cp:category/>
</cp:coreProperties>
</file>