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4500" windowWidth="14550" windowHeight="5430" tabRatio="762" activeTab="0"/>
  </bookViews>
  <sheets>
    <sheet name="１１表" sheetId="1" r:id="rId1"/>
    <sheet name="１２表" sheetId="2" r:id="rId2"/>
    <sheet name="１３表" sheetId="3" r:id="rId3"/>
    <sheet name="１４表" sheetId="4" r:id="rId4"/>
    <sheet name="１５表" sheetId="5" r:id="rId5"/>
    <sheet name="１６表" sheetId="6" r:id="rId6"/>
    <sheet name="１７表" sheetId="7" r:id="rId7"/>
    <sheet name="１８表" sheetId="8" r:id="rId8"/>
    <sheet name="１９表" sheetId="9" r:id="rId9"/>
  </sheets>
  <definedNames>
    <definedName name="_xlnm.Print_Area" localSheetId="1">'１２表'!$A$1:$L$46</definedName>
    <definedName name="_xlnm.Print_Area" localSheetId="2">'１３表'!$A$1:$M$10</definedName>
    <definedName name="_xlnm.Print_Area" localSheetId="3">'１４表'!$A$1:$G$31</definedName>
    <definedName name="_xlnm.Print_Area" localSheetId="4">'１５表'!$A$1:$K$15</definedName>
    <definedName name="_xlnm.Print_Area" localSheetId="5">'１６表'!$A$1:$L$58</definedName>
    <definedName name="_xlnm.Print_Area" localSheetId="6">'１７表'!$A$1:$J$25</definedName>
    <definedName name="_xlnm.Print_Area" localSheetId="8">'１９表'!$A$1:$AD$96</definedName>
    <definedName name="_xlnm.Print_Titles" localSheetId="6">'１７表'!$A:$A</definedName>
    <definedName name="_xlnm.Print_Titles" localSheetId="8">'１９表'!#REF!,'１９表'!$5:$6</definedName>
  </definedNames>
  <calcPr fullCalcOnLoad="1"/>
</workbook>
</file>

<file path=xl/sharedStrings.xml><?xml version="1.0" encoding="utf-8"?>
<sst xmlns="http://schemas.openxmlformats.org/spreadsheetml/2006/main" count="444" uniqueCount="358">
  <si>
    <t>一般食堂・レストラン等</t>
  </si>
  <si>
    <t>仕出し屋・弁当屋</t>
  </si>
  <si>
    <t>旅館</t>
  </si>
  <si>
    <t>その他</t>
  </si>
  <si>
    <t>飲食店営業</t>
  </si>
  <si>
    <t>菓子（パンを含む）製造業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</si>
  <si>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</si>
  <si>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</si>
  <si>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</si>
  <si>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</si>
  <si>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</si>
  <si>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</si>
  <si>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</si>
  <si>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食品の冷凍または冷蔵業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</si>
  <si>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</si>
  <si>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</si>
  <si>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</si>
  <si>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</si>
  <si>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</si>
  <si>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</si>
  <si>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</si>
  <si>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</si>
  <si>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</si>
  <si>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</si>
  <si>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</si>
  <si>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</si>
  <si>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</si>
  <si>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</si>
  <si>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</si>
  <si>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</si>
  <si>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</si>
  <si>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</si>
  <si>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食品の放射線照射業</t>
  </si>
  <si>
    <t>清涼飲料水製造業</t>
  </si>
  <si>
    <t>氷雪製造業</t>
  </si>
  <si>
    <t>氷雪販売業</t>
  </si>
  <si>
    <t>継続</t>
  </si>
  <si>
    <t>新規</t>
  </si>
  <si>
    <t>処分件数</t>
  </si>
  <si>
    <t>告発件数</t>
  </si>
  <si>
    <t>その他</t>
  </si>
  <si>
    <t>市町村</t>
  </si>
  <si>
    <t>総　　　数</t>
  </si>
  <si>
    <t>市　　　計</t>
  </si>
  <si>
    <t>郡　　　計</t>
  </si>
  <si>
    <t xml:space="preserve"> </t>
  </si>
  <si>
    <t>宇　　　摩</t>
  </si>
  <si>
    <t>新居浜西条</t>
  </si>
  <si>
    <t>今　　　治</t>
  </si>
  <si>
    <t>松　　　山</t>
  </si>
  <si>
    <t>八幡浜大洲</t>
  </si>
  <si>
    <t>宇　和　島</t>
  </si>
  <si>
    <t>総数</t>
  </si>
  <si>
    <t>伊予三島</t>
  </si>
  <si>
    <t>新居浜</t>
  </si>
  <si>
    <t>西条中央</t>
  </si>
  <si>
    <t>今治中央</t>
  </si>
  <si>
    <t>松山中央</t>
  </si>
  <si>
    <t>大洲</t>
  </si>
  <si>
    <t>八幡浜中央</t>
  </si>
  <si>
    <t>宇和島中央</t>
  </si>
  <si>
    <t>コレラ</t>
  </si>
  <si>
    <t>チフス</t>
  </si>
  <si>
    <t>松山市</t>
  </si>
  <si>
    <t>総数</t>
  </si>
  <si>
    <t>延人員</t>
  </si>
  <si>
    <t>その他</t>
  </si>
  <si>
    <t>その他</t>
  </si>
  <si>
    <t>結核</t>
  </si>
  <si>
    <t>保健所</t>
  </si>
  <si>
    <t>宇和島中央</t>
  </si>
  <si>
    <t>（再掲）</t>
  </si>
  <si>
    <t>実人員</t>
  </si>
  <si>
    <t>施設</t>
  </si>
  <si>
    <t>営業許可
施設数</t>
  </si>
  <si>
    <t>営業許可取消命令</t>
  </si>
  <si>
    <t>営業禁止命令</t>
  </si>
  <si>
    <t>改善命令</t>
  </si>
  <si>
    <t>営業停止命令</t>
  </si>
  <si>
    <t>物品廃棄命令</t>
  </si>
  <si>
    <t>無許可営業</t>
  </si>
  <si>
    <t>調査・
監視指導施設数</t>
  </si>
  <si>
    <t>給食施設</t>
  </si>
  <si>
    <t>学校</t>
  </si>
  <si>
    <t>病院・診療所</t>
  </si>
  <si>
    <t>事業所</t>
  </si>
  <si>
    <t>処分件数</t>
  </si>
  <si>
    <t>営業
禁止命令</t>
  </si>
  <si>
    <t>営業
停止命令</t>
  </si>
  <si>
    <t>物品
廃業命令</t>
  </si>
  <si>
    <t>乳さく取業</t>
  </si>
  <si>
    <t>食品製造業</t>
  </si>
  <si>
    <t>野菜果物販売業</t>
  </si>
  <si>
    <t>そうざい販売業</t>
  </si>
  <si>
    <t>菓子（パンを含む）</t>
  </si>
  <si>
    <t>食品販売業（上記以外）</t>
  </si>
  <si>
    <t>添加物（法第７条第１項以外）製造業</t>
  </si>
  <si>
    <t>添加物の販売業</t>
  </si>
  <si>
    <t>氷雪採取業</t>
  </si>
  <si>
    <t>乳及び乳製品の成分規格の定めのある事項に関する検査</t>
  </si>
  <si>
    <t>不適理由（延数）</t>
  </si>
  <si>
    <t>乳脂肪</t>
  </si>
  <si>
    <t>比重</t>
  </si>
  <si>
    <t>酸度</t>
  </si>
  <si>
    <t>細菌数</t>
  </si>
  <si>
    <t>大腸菌群</t>
  </si>
  <si>
    <t>試験した
収去検体
数（実数）</t>
  </si>
  <si>
    <t>不適検体
数（実数）</t>
  </si>
  <si>
    <t>抗菌性物
質</t>
  </si>
  <si>
    <t>無視乳固
成分</t>
  </si>
  <si>
    <t>検査件数
（延数）</t>
  </si>
  <si>
    <t>成分規格の定めのない
事項に関する検査</t>
  </si>
  <si>
    <t>生乳</t>
  </si>
  <si>
    <t>牛乳</t>
  </si>
  <si>
    <t>部分脱脂乳</t>
  </si>
  <si>
    <t>加工乳</t>
  </si>
  <si>
    <t>乳脂肪分
３％以上</t>
  </si>
  <si>
    <t>乳脂肪分
３％未満</t>
  </si>
  <si>
    <t>その他の乳</t>
  </si>
  <si>
    <t>特別牛乳</t>
  </si>
  <si>
    <t>部分脱脂乳</t>
  </si>
  <si>
    <t>殺菌（キロリットル）</t>
  </si>
  <si>
    <t>７５℃以上</t>
  </si>
  <si>
    <t>瞬間</t>
  </si>
  <si>
    <t>計</t>
  </si>
  <si>
    <t>乳脂肪分
　　３％以上</t>
  </si>
  <si>
    <t>乳脂肪分
　　３％未満</t>
  </si>
  <si>
    <t>細菌学的検査</t>
  </si>
  <si>
    <t>食品衛生関係検査</t>
  </si>
  <si>
    <t>臨床学的検査</t>
  </si>
  <si>
    <t>食中毒</t>
  </si>
  <si>
    <t>食品等検査</t>
  </si>
  <si>
    <t>血清等検査</t>
  </si>
  <si>
    <t>赤痢</t>
  </si>
  <si>
    <t>生化学検査</t>
  </si>
  <si>
    <t>尿検査</t>
  </si>
  <si>
    <t>糞便検査</t>
  </si>
  <si>
    <t>生理学的検査</t>
  </si>
  <si>
    <t>胸部Ｘ線検査</t>
  </si>
  <si>
    <t>細菌
学的
検査</t>
  </si>
  <si>
    <t>理化
学的
検査</t>
  </si>
  <si>
    <t>尿一般等</t>
  </si>
  <si>
    <t>血液
一般
検査</t>
  </si>
  <si>
    <t>梅毒
血清
検査</t>
  </si>
  <si>
    <t>生化学
検査</t>
  </si>
  <si>
    <t>先天性
代謝異
常検査</t>
  </si>
  <si>
    <t>神経芽
細胞腫</t>
  </si>
  <si>
    <t>水質検査</t>
  </si>
  <si>
    <t>環境・公害関係検査</t>
  </si>
  <si>
    <t>水道原水</t>
  </si>
  <si>
    <t>飲用水</t>
  </si>
  <si>
    <t>理化学
的検査</t>
  </si>
  <si>
    <t>生物学
的検査</t>
  </si>
  <si>
    <t>細菌学
的検査</t>
  </si>
  <si>
    <t>理化学
的検査</t>
  </si>
  <si>
    <t>細菌学
的検査</t>
  </si>
  <si>
    <t>理化学
的検査</t>
  </si>
  <si>
    <t>廃棄物
関係
検査</t>
  </si>
  <si>
    <t>大気
汚染</t>
  </si>
  <si>
    <t>営業関係施設</t>
  </si>
  <si>
    <t>旅館等</t>
  </si>
  <si>
    <t>興行場</t>
  </si>
  <si>
    <t>理容所</t>
  </si>
  <si>
    <t>美容所</t>
  </si>
  <si>
    <t>その他の施設</t>
  </si>
  <si>
    <t>火葬場</t>
  </si>
  <si>
    <t>公衆浴場</t>
  </si>
  <si>
    <t>クリーニング所</t>
  </si>
  <si>
    <t>クリーニ
ング所</t>
  </si>
  <si>
    <t>墓地・
納骨堂</t>
  </si>
  <si>
    <t>相談件数</t>
  </si>
  <si>
    <t>電話</t>
  </si>
  <si>
    <t>来所</t>
  </si>
  <si>
    <t>確認検査</t>
  </si>
  <si>
    <t>保健所</t>
  </si>
  <si>
    <t>松山市</t>
  </si>
  <si>
    <t>第１８表　　環境衛生施設数・年次別</t>
  </si>
  <si>
    <t>年次</t>
  </si>
  <si>
    <t>ホテル・旅館・簡易宿泊所・下宿</t>
  </si>
  <si>
    <t>旅館</t>
  </si>
  <si>
    <t>施設数</t>
  </si>
  <si>
    <t>客室数</t>
  </si>
  <si>
    <t>簡易宿泊所数</t>
  </si>
  <si>
    <t>下宿施設数</t>
  </si>
  <si>
    <t>興行業</t>
  </si>
  <si>
    <t>映画館</t>
  </si>
  <si>
    <t>スポーツ施設</t>
  </si>
  <si>
    <t>その他の施設</t>
  </si>
  <si>
    <t>公営</t>
  </si>
  <si>
    <t>私営</t>
  </si>
  <si>
    <t>個室付浴場</t>
  </si>
  <si>
    <t>サウナ風呂・その他</t>
  </si>
  <si>
    <t>従業美容師数</t>
  </si>
  <si>
    <t>従業クリーニング師数</t>
  </si>
  <si>
    <t>取次所数　再掲</t>
  </si>
  <si>
    <t>墓地</t>
  </si>
  <si>
    <t>火葬場</t>
  </si>
  <si>
    <t>納骨堂</t>
  </si>
  <si>
    <t>常設の興行場</t>
  </si>
  <si>
    <t>特殊（再掲）</t>
  </si>
  <si>
    <t>特定洗たく物を取り扱う
施設数　再掲</t>
  </si>
  <si>
    <t>昭和４３年</t>
  </si>
  <si>
    <t>平成元年</t>
  </si>
  <si>
    <t>（注）　平成８年までは各年末現在、平成９年からは年度末現在</t>
  </si>
  <si>
    <t>仮設の興行業  年中</t>
  </si>
  <si>
    <t>従業理容師数</t>
  </si>
  <si>
    <t>美容所</t>
  </si>
  <si>
    <t>医師</t>
  </si>
  <si>
    <t>獣医師</t>
  </si>
  <si>
    <t>薬剤師</t>
  </si>
  <si>
    <t>派遣</t>
  </si>
  <si>
    <t>交流</t>
  </si>
  <si>
    <t>栄養士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</si>
  <si>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</si>
  <si>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</si>
  <si>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</si>
  <si>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</si>
  <si>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</si>
  <si>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</si>
  <si>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</si>
  <si>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川之江市</t>
  </si>
  <si>
    <t>伊予三島市</t>
  </si>
  <si>
    <t>伊予市</t>
  </si>
  <si>
    <t>北条市</t>
  </si>
  <si>
    <t>東予市</t>
  </si>
  <si>
    <t>新宮村</t>
  </si>
  <si>
    <t>土居町</t>
  </si>
  <si>
    <t>小松町</t>
  </si>
  <si>
    <t>丹原町</t>
  </si>
  <si>
    <t>朝倉村</t>
  </si>
  <si>
    <t>玉川町</t>
  </si>
  <si>
    <t>波方町</t>
  </si>
  <si>
    <t>大西町</t>
  </si>
  <si>
    <t>菊間町</t>
  </si>
  <si>
    <t>吉海町</t>
  </si>
  <si>
    <t>宮窪町</t>
  </si>
  <si>
    <t>伯方町</t>
  </si>
  <si>
    <t>魚島村</t>
  </si>
  <si>
    <t>弓削町</t>
  </si>
  <si>
    <t>生名村</t>
  </si>
  <si>
    <t>岩城村</t>
  </si>
  <si>
    <t>上浦町</t>
  </si>
  <si>
    <t>大三島町</t>
  </si>
  <si>
    <t>関前村</t>
  </si>
  <si>
    <t>重信町</t>
  </si>
  <si>
    <t>川内町</t>
  </si>
  <si>
    <t>中島町</t>
  </si>
  <si>
    <t>久万町</t>
  </si>
  <si>
    <t>面河村</t>
  </si>
  <si>
    <t>美川村</t>
  </si>
  <si>
    <t>柳谷村</t>
  </si>
  <si>
    <t>小田町</t>
  </si>
  <si>
    <t>松前町</t>
  </si>
  <si>
    <t>砥部町</t>
  </si>
  <si>
    <t>広田村</t>
  </si>
  <si>
    <t>中山町</t>
  </si>
  <si>
    <t>双海町</t>
  </si>
  <si>
    <t>長浜町</t>
  </si>
  <si>
    <t>内子町</t>
  </si>
  <si>
    <t>五十崎町</t>
  </si>
  <si>
    <t>肱川町</t>
  </si>
  <si>
    <t>河辺村</t>
  </si>
  <si>
    <t>保内町</t>
  </si>
  <si>
    <t>伊方町</t>
  </si>
  <si>
    <t>瀬戸町</t>
  </si>
  <si>
    <t>三崎町</t>
  </si>
  <si>
    <t>三瓶町</t>
  </si>
  <si>
    <t>明浜町</t>
  </si>
  <si>
    <t>宇和町</t>
  </si>
  <si>
    <t>野村町</t>
  </si>
  <si>
    <t>城川町</t>
  </si>
  <si>
    <t>吉田町</t>
  </si>
  <si>
    <t>三間町</t>
  </si>
  <si>
    <t>広見町</t>
  </si>
  <si>
    <t>松野町</t>
  </si>
  <si>
    <t>日吉村</t>
  </si>
  <si>
    <t>津島町</t>
  </si>
  <si>
    <t>内海村</t>
  </si>
  <si>
    <t>御荘町</t>
  </si>
  <si>
    <t>城辺町</t>
  </si>
  <si>
    <t>一本松町</t>
  </si>
  <si>
    <t>西海町</t>
  </si>
  <si>
    <t>歯科医師</t>
  </si>
  <si>
    <t>栄養
指導員</t>
  </si>
  <si>
    <t>健康
運動
指導士</t>
  </si>
  <si>
    <t>健康
運動実践
指導者</t>
  </si>
  <si>
    <t>理学
療法士</t>
  </si>
  <si>
    <t>作業
療法士</t>
  </si>
  <si>
    <t>歯科
衛生士</t>
  </si>
  <si>
    <t>診療
放射線
技師</t>
  </si>
  <si>
    <t>臨床
検査
技師</t>
  </si>
  <si>
    <t>衛生
検査
技師</t>
  </si>
  <si>
    <t>管理
栄養士</t>
  </si>
  <si>
    <t>第１２表　許可を要しない食品営業施設数・処分・告発件数等ー営業の種類別</t>
  </si>
  <si>
    <t>第１３表　　乳の食品等の収去試験検査検体数・不適・不良検体数</t>
  </si>
  <si>
    <t>第１４表　　乳処理量</t>
  </si>
  <si>
    <t>第１１表　許可を要する食品関係営業施設</t>
  </si>
  <si>
    <t>かん詰めまたはびん詰め食品製造業
（上記及び下記以外）</t>
  </si>
  <si>
    <t>添加物（法第７条第１項の規定により
規格が定められたものに限る）製造業</t>
  </si>
  <si>
    <t>平成１２年度</t>
  </si>
  <si>
    <t>精神
保健福祉
相談員</t>
  </si>
  <si>
    <t>精神保健福祉士</t>
  </si>
  <si>
    <t>診療
X線
技師</t>
  </si>
  <si>
    <t>南宇和郡</t>
  </si>
  <si>
    <t>北宇和郡</t>
  </si>
  <si>
    <t>東宇和郡</t>
  </si>
  <si>
    <t>西宇和郡</t>
  </si>
  <si>
    <t>喜多郡</t>
  </si>
  <si>
    <t>上浮穴郡</t>
  </si>
  <si>
    <t>温泉郡</t>
  </si>
  <si>
    <t>越智郡</t>
  </si>
  <si>
    <t>周桑郡</t>
  </si>
  <si>
    <t>宇摩郡</t>
  </si>
  <si>
    <t>伊予郡</t>
  </si>
  <si>
    <t>心電図</t>
  </si>
  <si>
    <t>眼底</t>
  </si>
  <si>
    <t>第１５表　　エイズ相談件数・HIV抗体検査のための採血件数　-　保健所別</t>
  </si>
  <si>
    <t>第１６表　試験検査　-　保健所別</t>
  </si>
  <si>
    <t>第１７表　　環境衛生　-　保健所別</t>
  </si>
  <si>
    <t>医療社会事
業員が関与
した件数</t>
  </si>
  <si>
    <t>陽性件数</t>
  </si>
  <si>
    <t>器具・容器包装・おもちゃ製造業
又は販売業</t>
  </si>
  <si>
    <t>ＨＢｓ
抗原抗
体検査</t>
  </si>
  <si>
    <t>潜血
反応</t>
  </si>
  <si>
    <t>寄生虫
卵</t>
  </si>
  <si>
    <t>間接
撮影</t>
  </si>
  <si>
    <t>直接
撮影</t>
  </si>
  <si>
    <t>断層
撮影</t>
  </si>
  <si>
    <t>利用水等
（プール水等
含む）</t>
  </si>
  <si>
    <t>騒音・
振動</t>
  </si>
  <si>
    <t>悪臭
検査</t>
  </si>
  <si>
    <t>公衆
浴場</t>
  </si>
  <si>
    <t>６２℃～
　　６５℃</t>
  </si>
  <si>
    <t>ホテル</t>
  </si>
  <si>
    <t>ヘルスセンター</t>
  </si>
  <si>
    <t>保健師</t>
  </si>
  <si>
    <t>看護師</t>
  </si>
  <si>
    <t>准看護師</t>
  </si>
  <si>
    <t>助産師</t>
  </si>
  <si>
    <t>食品
衛生
監視員</t>
  </si>
  <si>
    <t>環境
衛生
監視員</t>
  </si>
  <si>
    <t>医療
監視員</t>
  </si>
  <si>
    <t>営業
施設数
（年度末
現在）</t>
  </si>
  <si>
    <t>告発
件数</t>
  </si>
  <si>
    <t>第１９表　職員設置状況（常勤）　-  市町村別</t>
  </si>
  <si>
    <t>平成１5年度</t>
  </si>
  <si>
    <t>平成１5年度</t>
  </si>
  <si>
    <t>平成１5年度</t>
  </si>
  <si>
    <t>平成１5年度</t>
  </si>
  <si>
    <t>訪問指導</t>
  </si>
  <si>
    <t>HIV抗体検査の
ための採血件数</t>
  </si>
  <si>
    <t>スクリー
ニング
検査</t>
  </si>
  <si>
    <t>廃業施設数</t>
  </si>
  <si>
    <t>営業施設数</t>
  </si>
  <si>
    <t>監視指導施設数
(年度中)</t>
  </si>
  <si>
    <t>無殺菌乳
(キロリットル)</t>
  </si>
  <si>
    <t>水質検査
（公共用水域､工場等排水、浄化槽放流水等）</t>
  </si>
  <si>
    <t>土壌・
底質検査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</si>
</sst>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－&quot;"/>
    <numFmt numFmtId="177" formatCode="#,###"/>
    <numFmt numFmtId="178" formatCode="0.0000"/>
    <numFmt numFmtId="179" formatCode="0.000"/>
    <numFmt numFmtId="180" formatCode="0.0"/>
    <numFmt numFmtId="181" formatCode="#,##0.0;[Red]\-#,##0.0"/>
    <numFmt numFmtId="182" formatCode="0.00000"/>
    <numFmt numFmtId="183" formatCode="0.000000"/>
    <numFmt numFmtId="184" formatCode="0.0000000"/>
    <numFmt numFmtId="185" formatCode="#.0;\-#.0;&quot;－&quot;"/>
    <numFmt numFmtId="186" formatCode="_ * #,##0.0_ ;_ * \-#,##0.0_ ;_ * &quot;-&quot;?_ ;_ @_ "/>
    <numFmt numFmtId="187" formatCode="_ * #,##0.0_ ;_ * \-#,##0.0_ ;_ * &quot;-&quot;_ ;_ @_ "/>
    <numFmt numFmtId="188" formatCode="_ * #,##0.00_ ;_ * \-#,##0.00_ ;_ * &quot;-&quot;_ ;_ @_ "/>
    <numFmt numFmtId="189" formatCode="0.00000000"/>
    <numFmt numFmtId="190" formatCode="_ * #,##0_ ;_ * &quot;△&quot;?,?#0_ ;_ * &quot;-&quot;_ ;_ @_ "/>
  </numFmts>
  <fonts count="25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11"/>
      <name val="標準明朝"/>
      <family val="1"/>
    </font>
    <font>
      <sz val="11"/>
      <color indexed="8"/>
      <name val="ＭＳ 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6"/>
      <name val="明朝"/>
      <family val="3"/>
    </font>
    <font>
      <sz val="18"/>
      <name val="HG創英角ｺﾞｼｯｸUB"/>
      <family val="3"/>
    </font>
    <font>
      <sz val="11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HG丸ｺﾞｼｯｸM-PRO"/>
      <family val="3"/>
    </font>
    <font>
      <sz val="11"/>
      <color indexed="8"/>
      <name val="ＭＳ ＰＲゴシック"/>
      <family val="3"/>
    </font>
    <font>
      <sz val="11"/>
      <name val="ＭＳ ＰＲゴシック"/>
      <family val="3"/>
    </font>
    <font>
      <sz val="16"/>
      <name val="HG創英角ｺﾞｼｯｸUB"/>
      <family val="3"/>
    </font>
    <font>
      <sz val="11"/>
      <name val="HG創英角ｺﾞｼｯｸUB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b/>
      <sz val="11"/>
      <name val="HG丸ｺﾞｼｯｸM-PRO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sz val="16"/>
      <name val="HGS創英角ｺﾞｼｯｸUB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41" fontId="0" fillId="0" borderId="0" xfId="0" applyNumberFormat="1" applyAlignment="1">
      <alignment horizontal="center" vertical="distributed"/>
    </xf>
    <xf numFmtId="41" fontId="0" fillId="0" borderId="0" xfId="0" applyNumberFormat="1" applyAlignment="1">
      <alignment vertical="distributed"/>
    </xf>
    <xf numFmtId="41" fontId="0" fillId="0" borderId="0" xfId="0" applyNumberFormat="1" applyFill="1" applyAlignment="1">
      <alignment vertical="center"/>
    </xf>
    <xf numFmtId="41" fontId="2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distributed" vertical="center"/>
    </xf>
    <xf numFmtId="41" fontId="4" fillId="0" borderId="1" xfId="17" applyNumberFormat="1" applyFont="1" applyFill="1" applyBorder="1" applyAlignment="1" applyProtection="1">
      <alignment horizontal="right" vertical="center"/>
      <protection locked="0"/>
    </xf>
    <xf numFmtId="41" fontId="4" fillId="0" borderId="2" xfId="17" applyNumberFormat="1" applyFont="1" applyFill="1" applyBorder="1" applyAlignment="1" applyProtection="1">
      <alignment horizontal="right" vertical="center"/>
      <protection locked="0"/>
    </xf>
    <xf numFmtId="41" fontId="4" fillId="0" borderId="3" xfId="17" applyNumberFormat="1" applyFont="1" applyFill="1" applyBorder="1" applyAlignment="1" applyProtection="1">
      <alignment horizontal="right" vertical="center"/>
      <protection locked="0"/>
    </xf>
    <xf numFmtId="41" fontId="0" fillId="0" borderId="0" xfId="0" applyNumberFormat="1" applyFill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distributed" vertical="center"/>
    </xf>
    <xf numFmtId="41" fontId="0" fillId="0" borderId="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distributed" vertical="center"/>
    </xf>
    <xf numFmtId="41" fontId="0" fillId="0" borderId="0" xfId="0" applyNumberFormat="1" applyFont="1" applyFill="1" applyAlignment="1">
      <alignment vertical="center"/>
    </xf>
    <xf numFmtId="41" fontId="0" fillId="0" borderId="0" xfId="17" applyNumberFormat="1" applyFont="1" applyFill="1" applyBorder="1" applyAlignment="1">
      <alignment horizontal="right" vertical="center"/>
    </xf>
    <xf numFmtId="41" fontId="0" fillId="0" borderId="2" xfId="17" applyNumberFormat="1" applyFont="1" applyFill="1" applyBorder="1" applyAlignment="1">
      <alignment horizontal="right" vertical="center"/>
    </xf>
    <xf numFmtId="41" fontId="0" fillId="0" borderId="0" xfId="17" applyNumberFormat="1" applyFont="1" applyFill="1" applyAlignment="1">
      <alignment horizontal="right" vertical="center"/>
    </xf>
    <xf numFmtId="41" fontId="0" fillId="0" borderId="0" xfId="0" applyNumberFormat="1" applyFont="1" applyFill="1" applyBorder="1" applyAlignment="1">
      <alignment horizontal="left" vertical="center"/>
    </xf>
    <xf numFmtId="0" fontId="0" fillId="0" borderId="5" xfId="0" applyBorder="1" applyAlignment="1">
      <alignment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Border="1" applyAlignment="1">
      <alignment horizontal="left" vertical="center"/>
    </xf>
    <xf numFmtId="41" fontId="2" fillId="0" borderId="0" xfId="0" applyNumberFormat="1" applyFont="1" applyAlignment="1">
      <alignment horizontal="left" vertical="distributed"/>
    </xf>
    <xf numFmtId="0" fontId="0" fillId="0" borderId="4" xfId="0" applyNumberFormat="1" applyFont="1" applyFill="1" applyBorder="1" applyAlignment="1">
      <alignment horizontal="center" vertical="center"/>
    </xf>
    <xf numFmtId="49" fontId="10" fillId="0" borderId="6" xfId="21" applyNumberFormat="1" applyFont="1" applyFill="1" applyBorder="1" applyAlignment="1" applyProtection="1">
      <alignment horizontal="center" vertical="center"/>
      <protection locked="0"/>
    </xf>
    <xf numFmtId="41" fontId="14" fillId="0" borderId="7" xfId="17" applyNumberFormat="1" applyFont="1" applyFill="1" applyBorder="1" applyAlignment="1" applyProtection="1">
      <alignment horizontal="right" vertical="center" shrinkToFit="1"/>
      <protection locked="0"/>
    </xf>
    <xf numFmtId="41" fontId="14" fillId="0" borderId="8" xfId="17" applyNumberFormat="1" applyFont="1" applyFill="1" applyBorder="1" applyAlignment="1" applyProtection="1">
      <alignment horizontal="right" vertical="center" shrinkToFit="1"/>
      <protection locked="0"/>
    </xf>
    <xf numFmtId="41" fontId="14" fillId="0" borderId="1" xfId="17" applyNumberFormat="1" applyFont="1" applyFill="1" applyBorder="1" applyAlignment="1" applyProtection="1">
      <alignment horizontal="right" vertical="center" shrinkToFit="1"/>
      <protection locked="0"/>
    </xf>
    <xf numFmtId="41" fontId="14" fillId="0" borderId="9" xfId="17" applyNumberFormat="1" applyFont="1" applyFill="1" applyBorder="1" applyAlignment="1" applyProtection="1">
      <alignment horizontal="right" vertical="center" shrinkToFit="1"/>
      <protection locked="0"/>
    </xf>
    <xf numFmtId="41" fontId="14" fillId="0" borderId="0" xfId="17" applyNumberFormat="1" applyFont="1" applyFill="1" applyBorder="1" applyAlignment="1" applyProtection="1">
      <alignment horizontal="right" vertical="center" shrinkToFit="1"/>
      <protection locked="0"/>
    </xf>
    <xf numFmtId="41" fontId="14" fillId="0" borderId="2" xfId="17" applyNumberFormat="1" applyFont="1" applyFill="1" applyBorder="1" applyAlignment="1" applyProtection="1">
      <alignment horizontal="right" vertical="center" shrinkToFit="1"/>
      <protection locked="0"/>
    </xf>
    <xf numFmtId="49" fontId="10" fillId="0" borderId="10" xfId="21" applyNumberFormat="1" applyFont="1" applyFill="1" applyBorder="1" applyAlignment="1" applyProtection="1">
      <alignment horizontal="center" vertical="center"/>
      <protection locked="0"/>
    </xf>
    <xf numFmtId="41" fontId="14" fillId="0" borderId="11" xfId="17" applyNumberFormat="1" applyFont="1" applyFill="1" applyBorder="1" applyAlignment="1" applyProtection="1">
      <alignment horizontal="right" vertical="center" shrinkToFit="1"/>
      <protection locked="0"/>
    </xf>
    <xf numFmtId="41" fontId="14" fillId="0" borderId="4" xfId="17" applyNumberFormat="1" applyFont="1" applyFill="1" applyBorder="1" applyAlignment="1" applyProtection="1">
      <alignment horizontal="right" vertical="center" shrinkToFit="1"/>
      <protection locked="0"/>
    </xf>
    <xf numFmtId="41" fontId="14" fillId="0" borderId="3" xfId="17" applyNumberFormat="1" applyFont="1" applyFill="1" applyBorder="1" applyAlignment="1" applyProtection="1">
      <alignment horizontal="right" vertical="center" shrinkToFit="1"/>
      <protection locked="0"/>
    </xf>
    <xf numFmtId="49" fontId="10" fillId="0" borderId="12" xfId="21" applyNumberFormat="1" applyFont="1" applyFill="1" applyBorder="1" applyAlignment="1" applyProtection="1">
      <alignment horizontal="center" vertical="center"/>
      <protection locked="0"/>
    </xf>
    <xf numFmtId="41" fontId="15" fillId="0" borderId="0" xfId="17" applyNumberFormat="1" applyFont="1" applyFill="1" applyBorder="1" applyAlignment="1">
      <alignment horizontal="right" vertical="center" shrinkToFit="1"/>
    </xf>
    <xf numFmtId="41" fontId="15" fillId="0" borderId="8" xfId="17" applyNumberFormat="1" applyFont="1" applyFill="1" applyBorder="1" applyAlignment="1">
      <alignment horizontal="right" vertical="center" shrinkToFit="1"/>
    </xf>
    <xf numFmtId="41" fontId="15" fillId="0" borderId="9" xfId="17" applyNumberFormat="1" applyFont="1" applyFill="1" applyBorder="1" applyAlignment="1">
      <alignment horizontal="right" vertical="center" shrinkToFit="1"/>
    </xf>
    <xf numFmtId="41" fontId="15" fillId="0" borderId="2" xfId="0" applyNumberFormat="1" applyFont="1" applyFill="1" applyBorder="1" applyAlignment="1">
      <alignment horizontal="right" vertical="center" shrinkToFit="1"/>
    </xf>
    <xf numFmtId="41" fontId="15" fillId="0" borderId="9" xfId="0" applyNumberFormat="1" applyFont="1" applyFill="1" applyBorder="1" applyAlignment="1">
      <alignment horizontal="right" vertical="center" shrinkToFit="1"/>
    </xf>
    <xf numFmtId="41" fontId="15" fillId="0" borderId="0" xfId="0" applyNumberFormat="1" applyFont="1" applyFill="1" applyBorder="1" applyAlignment="1">
      <alignment horizontal="right" vertical="center" shrinkToFit="1"/>
    </xf>
    <xf numFmtId="41" fontId="15" fillId="0" borderId="4" xfId="17" applyNumberFormat="1" applyFont="1" applyFill="1" applyBorder="1" applyAlignment="1">
      <alignment horizontal="right" vertical="center" shrinkToFit="1"/>
    </xf>
    <xf numFmtId="41" fontId="15" fillId="0" borderId="7" xfId="17" applyNumberFormat="1" applyFont="1" applyFill="1" applyBorder="1" applyAlignment="1">
      <alignment horizontal="right" vertical="center" shrinkToFit="1"/>
    </xf>
    <xf numFmtId="41" fontId="15" fillId="0" borderId="11" xfId="17" applyNumberFormat="1" applyFont="1" applyFill="1" applyBorder="1" applyAlignment="1">
      <alignment horizontal="right" vertical="center" shrinkToFit="1"/>
    </xf>
    <xf numFmtId="41" fontId="15" fillId="0" borderId="3" xfId="0" applyNumberFormat="1" applyFont="1" applyFill="1" applyBorder="1" applyAlignment="1">
      <alignment horizontal="right" vertical="center" shrinkToFit="1"/>
    </xf>
    <xf numFmtId="41" fontId="15" fillId="0" borderId="11" xfId="0" applyNumberFormat="1" applyFont="1" applyFill="1" applyBorder="1" applyAlignment="1">
      <alignment horizontal="right" vertical="center" shrinkToFit="1"/>
    </xf>
    <xf numFmtId="41" fontId="15" fillId="0" borderId="4" xfId="0" applyNumberFormat="1" applyFont="1" applyFill="1" applyBorder="1" applyAlignment="1">
      <alignment horizontal="right" vertical="center" shrinkToFit="1"/>
    </xf>
    <xf numFmtId="41" fontId="15" fillId="0" borderId="13" xfId="17" applyNumberFormat="1" applyFont="1" applyFill="1" applyBorder="1" applyAlignment="1">
      <alignment horizontal="right" vertical="center" shrinkToFit="1"/>
    </xf>
    <xf numFmtId="41" fontId="15" fillId="0" borderId="14" xfId="17" applyNumberFormat="1" applyFont="1" applyFill="1" applyBorder="1" applyAlignment="1">
      <alignment horizontal="right" vertical="center" shrinkToFit="1"/>
    </xf>
    <xf numFmtId="41" fontId="15" fillId="0" borderId="15" xfId="0" applyNumberFormat="1" applyFont="1" applyFill="1" applyBorder="1" applyAlignment="1">
      <alignment horizontal="right" vertical="center" shrinkToFit="1"/>
    </xf>
    <xf numFmtId="41" fontId="15" fillId="0" borderId="13" xfId="0" applyNumberFormat="1" applyFont="1" applyFill="1" applyBorder="1" applyAlignment="1">
      <alignment horizontal="right" vertical="center" shrinkToFit="1"/>
    </xf>
    <xf numFmtId="41" fontId="15" fillId="0" borderId="14" xfId="0" applyNumberFormat="1" applyFont="1" applyFill="1" applyBorder="1" applyAlignment="1">
      <alignment horizontal="right" vertical="center" shrinkToFi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3" fillId="0" borderId="5" xfId="21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>
      <alignment horizontal="left" vertical="center"/>
    </xf>
    <xf numFmtId="49" fontId="13" fillId="0" borderId="12" xfId="21" applyNumberFormat="1" applyFont="1" applyFill="1" applyBorder="1" applyAlignment="1" applyProtection="1">
      <alignment horizontal="center" vertical="center"/>
      <protection locked="0"/>
    </xf>
    <xf numFmtId="49" fontId="13" fillId="0" borderId="6" xfId="21" applyNumberFormat="1" applyFont="1" applyFill="1" applyBorder="1" applyAlignment="1" applyProtection="1">
      <alignment horizontal="center" vertical="center"/>
      <protection locked="0"/>
    </xf>
    <xf numFmtId="49" fontId="13" fillId="0" borderId="10" xfId="21" applyNumberFormat="1" applyFont="1" applyFill="1" applyBorder="1" applyAlignment="1" applyProtection="1">
      <alignment horizontal="center" vertical="center"/>
      <protection locked="0"/>
    </xf>
    <xf numFmtId="41" fontId="10" fillId="0" borderId="4" xfId="0" applyNumberFormat="1" applyFont="1" applyFill="1" applyBorder="1" applyAlignment="1">
      <alignment horizontal="right" vertical="center"/>
    </xf>
    <xf numFmtId="49" fontId="10" fillId="0" borderId="5" xfId="0" applyNumberFormat="1" applyFont="1" applyFill="1" applyBorder="1" applyAlignment="1">
      <alignment horizontal="center" vertical="center" wrapText="1"/>
    </xf>
    <xf numFmtId="41" fontId="15" fillId="0" borderId="2" xfId="17" applyNumberFormat="1" applyFont="1" applyFill="1" applyBorder="1" applyAlignment="1">
      <alignment horizontal="right" vertical="center" shrinkToFit="1"/>
    </xf>
    <xf numFmtId="41" fontId="14" fillId="0" borderId="13" xfId="17" applyNumberFormat="1" applyFont="1" applyFill="1" applyBorder="1" applyAlignment="1" applyProtection="1">
      <alignment horizontal="right" vertical="center" shrinkToFit="1"/>
      <protection locked="0"/>
    </xf>
    <xf numFmtId="41" fontId="14" fillId="0" borderId="14" xfId="17" applyNumberFormat="1" applyFont="1" applyFill="1" applyBorder="1" applyAlignment="1" applyProtection="1">
      <alignment horizontal="right" vertical="center" shrinkToFit="1"/>
      <protection locked="0"/>
    </xf>
    <xf numFmtId="41" fontId="14" fillId="0" borderId="15" xfId="17" applyNumberFormat="1" applyFont="1" applyFill="1" applyBorder="1" applyAlignment="1" applyProtection="1">
      <alignment horizontal="right" vertical="center" shrinkToFit="1"/>
      <protection locked="0"/>
    </xf>
    <xf numFmtId="41" fontId="15" fillId="0" borderId="1" xfId="17" applyNumberFormat="1" applyFont="1" applyFill="1" applyBorder="1" applyAlignment="1">
      <alignment horizontal="right" vertical="center" shrinkToFit="1"/>
    </xf>
    <xf numFmtId="41" fontId="15" fillId="0" borderId="3" xfId="17" applyNumberFormat="1" applyFont="1" applyFill="1" applyBorder="1" applyAlignment="1">
      <alignment horizontal="right" vertical="center" shrinkToFit="1"/>
    </xf>
    <xf numFmtId="41" fontId="15" fillId="0" borderId="15" xfId="17" applyNumberFormat="1" applyFont="1" applyFill="1" applyBorder="1" applyAlignment="1">
      <alignment horizontal="right" vertical="center" shrinkToFit="1"/>
    </xf>
    <xf numFmtId="41" fontId="0" fillId="0" borderId="0" xfId="0" applyNumberFormat="1" applyFont="1" applyAlignment="1">
      <alignment horizontal="center" vertical="distributed"/>
    </xf>
    <xf numFmtId="49" fontId="10" fillId="0" borderId="12" xfId="0" applyNumberFormat="1" applyFont="1" applyBorder="1" applyAlignment="1">
      <alignment horizontal="center" vertical="center" textRotation="255" wrapText="1"/>
    </xf>
    <xf numFmtId="49" fontId="10" fillId="0" borderId="7" xfId="0" applyNumberFormat="1" applyFont="1" applyBorder="1" applyAlignment="1">
      <alignment horizontal="center" vertical="center" textRotation="255" wrapText="1"/>
    </xf>
    <xf numFmtId="49" fontId="18" fillId="0" borderId="7" xfId="0" applyNumberFormat="1" applyFont="1" applyBorder="1" applyAlignment="1">
      <alignment horizontal="left" vertical="center" wrapText="1"/>
    </xf>
    <xf numFmtId="190" fontId="0" fillId="0" borderId="7" xfId="0" applyNumberFormat="1" applyFont="1" applyBorder="1" applyAlignment="1">
      <alignment horizontal="center" vertical="center" shrinkToFit="1"/>
    </xf>
    <xf numFmtId="190" fontId="0" fillId="0" borderId="8" xfId="0" applyNumberFormat="1" applyFont="1" applyBorder="1" applyAlignment="1">
      <alignment horizontal="center" vertical="center" shrinkToFit="1"/>
    </xf>
    <xf numFmtId="190" fontId="0" fillId="0" borderId="8" xfId="0" applyNumberFormat="1" applyFont="1" applyBorder="1" applyAlignment="1">
      <alignment horizontal="center" vertical="center"/>
    </xf>
    <xf numFmtId="190" fontId="0" fillId="0" borderId="1" xfId="0" applyNumberFormat="1" applyFont="1" applyBorder="1" applyAlignment="1">
      <alignment horizontal="center" vertical="center" shrinkToFit="1"/>
    </xf>
    <xf numFmtId="49" fontId="18" fillId="0" borderId="9" xfId="0" applyNumberFormat="1" applyFont="1" applyBorder="1" applyAlignment="1">
      <alignment horizontal="left" vertical="center" wrapText="1"/>
    </xf>
    <xf numFmtId="190" fontId="0" fillId="0" borderId="9" xfId="0" applyNumberFormat="1" applyFont="1" applyBorder="1" applyAlignment="1">
      <alignment horizontal="center" vertical="center" shrinkToFit="1"/>
    </xf>
    <xf numFmtId="190" fontId="0" fillId="0" borderId="0" xfId="0" applyNumberFormat="1" applyFont="1" applyBorder="1" applyAlignment="1">
      <alignment horizontal="center" vertical="center" shrinkToFit="1"/>
    </xf>
    <xf numFmtId="190" fontId="0" fillId="0" borderId="0" xfId="0" applyNumberFormat="1" applyFont="1" applyBorder="1" applyAlignment="1">
      <alignment horizontal="center" vertical="center"/>
    </xf>
    <xf numFmtId="190" fontId="0" fillId="0" borderId="2" xfId="0" applyNumberFormat="1" applyFont="1" applyBorder="1" applyAlignment="1">
      <alignment horizontal="center" vertical="center" shrinkToFit="1"/>
    </xf>
    <xf numFmtId="49" fontId="18" fillId="0" borderId="11" xfId="0" applyNumberFormat="1" applyFont="1" applyBorder="1" applyAlignment="1">
      <alignment horizontal="left" vertical="center" wrapText="1"/>
    </xf>
    <xf numFmtId="190" fontId="0" fillId="0" borderId="11" xfId="0" applyNumberFormat="1" applyFont="1" applyBorder="1" applyAlignment="1">
      <alignment horizontal="center" vertical="center" shrinkToFit="1"/>
    </xf>
    <xf numFmtId="190" fontId="0" fillId="0" borderId="4" xfId="0" applyNumberFormat="1" applyFont="1" applyBorder="1" applyAlignment="1">
      <alignment horizontal="center" vertical="center" shrinkToFit="1"/>
    </xf>
    <xf numFmtId="190" fontId="0" fillId="0" borderId="4" xfId="0" applyNumberFormat="1" applyFont="1" applyBorder="1" applyAlignment="1">
      <alignment horizontal="center" vertical="center"/>
    </xf>
    <xf numFmtId="190" fontId="0" fillId="0" borderId="3" xfId="0" applyNumberFormat="1" applyFont="1" applyBorder="1" applyAlignment="1">
      <alignment horizontal="center" vertical="center" shrinkToFit="1"/>
    </xf>
    <xf numFmtId="190" fontId="0" fillId="0" borderId="13" xfId="0" applyNumberFormat="1" applyFont="1" applyBorder="1" applyAlignment="1">
      <alignment horizontal="center" vertical="center" shrinkToFit="1"/>
    </xf>
    <xf numFmtId="190" fontId="0" fillId="0" borderId="14" xfId="0" applyNumberFormat="1" applyFont="1" applyBorder="1" applyAlignment="1">
      <alignment horizontal="center" vertical="center" shrinkToFit="1"/>
    </xf>
    <xf numFmtId="190" fontId="0" fillId="0" borderId="14" xfId="0" applyNumberFormat="1" applyFont="1" applyBorder="1" applyAlignment="1">
      <alignment horizontal="center" vertical="center"/>
    </xf>
    <xf numFmtId="190" fontId="0" fillId="0" borderId="15" xfId="0" applyNumberFormat="1" applyFont="1" applyBorder="1" applyAlignment="1">
      <alignment horizontal="center" vertical="center" shrinkToFit="1"/>
    </xf>
    <xf numFmtId="190" fontId="0" fillId="0" borderId="13" xfId="0" applyNumberFormat="1" applyFont="1" applyBorder="1" applyAlignment="1">
      <alignment horizontal="center" vertical="center"/>
    </xf>
    <xf numFmtId="190" fontId="0" fillId="0" borderId="15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right" vertical="center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/>
    </xf>
    <xf numFmtId="190" fontId="15" fillId="0" borderId="13" xfId="0" applyNumberFormat="1" applyFont="1" applyBorder="1" applyAlignment="1">
      <alignment horizontal="right" vertical="center" shrinkToFit="1"/>
    </xf>
    <xf numFmtId="190" fontId="15" fillId="0" borderId="14" xfId="0" applyNumberFormat="1" applyFont="1" applyBorder="1" applyAlignment="1">
      <alignment horizontal="right" vertical="center" shrinkToFit="1"/>
    </xf>
    <xf numFmtId="190" fontId="15" fillId="0" borderId="15" xfId="0" applyNumberFormat="1" applyFont="1" applyBorder="1" applyAlignment="1">
      <alignment horizontal="right" vertical="center" shrinkToFit="1"/>
    </xf>
    <xf numFmtId="190" fontId="15" fillId="0" borderId="9" xfId="0" applyNumberFormat="1" applyFont="1" applyBorder="1" applyAlignment="1">
      <alignment horizontal="right" vertical="center" shrinkToFit="1"/>
    </xf>
    <xf numFmtId="190" fontId="15" fillId="0" borderId="0" xfId="0" applyNumberFormat="1" applyFont="1" applyBorder="1" applyAlignment="1">
      <alignment horizontal="right" vertical="center" shrinkToFit="1"/>
    </xf>
    <xf numFmtId="190" fontId="15" fillId="0" borderId="2" xfId="0" applyNumberFormat="1" applyFont="1" applyBorder="1" applyAlignment="1">
      <alignment horizontal="right" vertical="center" shrinkToFit="1"/>
    </xf>
    <xf numFmtId="190" fontId="15" fillId="0" borderId="11" xfId="0" applyNumberFormat="1" applyFont="1" applyBorder="1" applyAlignment="1">
      <alignment horizontal="right" vertical="center" shrinkToFit="1"/>
    </xf>
    <xf numFmtId="190" fontId="15" fillId="0" borderId="4" xfId="0" applyNumberFormat="1" applyFont="1" applyBorder="1" applyAlignment="1">
      <alignment horizontal="right" vertical="center" shrinkToFit="1"/>
    </xf>
    <xf numFmtId="190" fontId="15" fillId="0" borderId="3" xfId="0" applyNumberFormat="1" applyFont="1" applyBorder="1" applyAlignment="1">
      <alignment horizontal="right" vertical="center" shrinkToFit="1"/>
    </xf>
    <xf numFmtId="49" fontId="10" fillId="0" borderId="5" xfId="0" applyNumberFormat="1" applyFont="1" applyBorder="1" applyAlignment="1">
      <alignment horizontal="left" vertical="center"/>
    </xf>
    <xf numFmtId="190" fontId="15" fillId="0" borderId="5" xfId="0" applyNumberFormat="1" applyFont="1" applyBorder="1" applyAlignment="1">
      <alignment horizontal="right" vertical="center" shrinkToFit="1"/>
    </xf>
    <xf numFmtId="190" fontId="15" fillId="0" borderId="6" xfId="0" applyNumberFormat="1" applyFont="1" applyBorder="1" applyAlignment="1">
      <alignment horizontal="right" vertical="center" shrinkToFit="1"/>
    </xf>
    <xf numFmtId="190" fontId="15" fillId="0" borderId="10" xfId="0" applyNumberFormat="1" applyFont="1" applyBorder="1" applyAlignment="1">
      <alignment horizontal="right" vertical="center" shrinkToFit="1"/>
    </xf>
    <xf numFmtId="49" fontId="10" fillId="0" borderId="12" xfId="0" applyNumberFormat="1" applyFont="1" applyBorder="1" applyAlignment="1">
      <alignment horizontal="center" vertical="center"/>
    </xf>
    <xf numFmtId="190" fontId="15" fillId="0" borderId="7" xfId="0" applyNumberFormat="1" applyFont="1" applyBorder="1" applyAlignment="1">
      <alignment horizontal="right" vertical="center" shrinkToFit="1"/>
    </xf>
    <xf numFmtId="190" fontId="15" fillId="0" borderId="8" xfId="0" applyNumberFormat="1" applyFont="1" applyBorder="1" applyAlignment="1">
      <alignment horizontal="right" vertical="center" shrinkToFit="1"/>
    </xf>
    <xf numFmtId="190" fontId="15" fillId="0" borderId="1" xfId="0" applyNumberFormat="1" applyFont="1" applyBorder="1" applyAlignment="1">
      <alignment horizontal="right" vertical="center" shrinkToFit="1"/>
    </xf>
    <xf numFmtId="49" fontId="10" fillId="0" borderId="5" xfId="0" applyNumberFormat="1" applyFont="1" applyBorder="1" applyAlignment="1">
      <alignment horizontal="center" vertical="center" textRotation="255"/>
    </xf>
    <xf numFmtId="49" fontId="18" fillId="0" borderId="5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190" fontId="15" fillId="0" borderId="14" xfId="0" applyNumberFormat="1" applyFont="1" applyFill="1" applyBorder="1" applyAlignment="1">
      <alignment horizontal="right" vertical="center" shrinkToFit="1"/>
    </xf>
    <xf numFmtId="190" fontId="15" fillId="0" borderId="15" xfId="0" applyNumberFormat="1" applyFont="1" applyFill="1" applyBorder="1" applyAlignment="1">
      <alignment horizontal="right" vertical="center" shrinkToFit="1"/>
    </xf>
    <xf numFmtId="190" fontId="15" fillId="0" borderId="0" xfId="0" applyNumberFormat="1" applyFont="1" applyFill="1" applyBorder="1" applyAlignment="1">
      <alignment horizontal="right" vertical="center" shrinkToFit="1"/>
    </xf>
    <xf numFmtId="190" fontId="15" fillId="0" borderId="2" xfId="0" applyNumberFormat="1" applyFont="1" applyFill="1" applyBorder="1" applyAlignment="1">
      <alignment horizontal="right" vertical="center" shrinkToFit="1"/>
    </xf>
    <xf numFmtId="190" fontId="15" fillId="0" borderId="4" xfId="0" applyNumberFormat="1" applyFont="1" applyFill="1" applyBorder="1" applyAlignment="1">
      <alignment horizontal="right" vertical="center" shrinkToFit="1"/>
    </xf>
    <xf numFmtId="190" fontId="15" fillId="0" borderId="3" xfId="0" applyNumberFormat="1" applyFont="1" applyFill="1" applyBorder="1" applyAlignment="1">
      <alignment horizontal="right" vertical="center" shrinkToFi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41" fontId="10" fillId="0" borderId="6" xfId="0" applyNumberFormat="1" applyFont="1" applyFill="1" applyBorder="1" applyAlignment="1">
      <alignment horizontal="center" vertical="center"/>
    </xf>
    <xf numFmtId="49" fontId="13" fillId="0" borderId="5" xfId="21" applyNumberFormat="1" applyFont="1" applyFill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Border="1" applyAlignment="1">
      <alignment horizontal="center" vertical="center" textRotation="255" wrapText="1"/>
    </xf>
    <xf numFmtId="38" fontId="15" fillId="0" borderId="7" xfId="17" applyFont="1" applyBorder="1" applyAlignment="1">
      <alignment horizontal="right" vertical="center" shrinkToFit="1"/>
    </xf>
    <xf numFmtId="38" fontId="15" fillId="0" borderId="8" xfId="17" applyFont="1" applyBorder="1" applyAlignment="1">
      <alignment horizontal="right" vertical="center" shrinkToFit="1"/>
    </xf>
    <xf numFmtId="38" fontId="15" fillId="0" borderId="1" xfId="17" applyFont="1" applyBorder="1" applyAlignment="1">
      <alignment horizontal="right" vertical="center" shrinkToFit="1"/>
    </xf>
    <xf numFmtId="0" fontId="10" fillId="0" borderId="6" xfId="0" applyFont="1" applyBorder="1" applyAlignment="1">
      <alignment horizontal="center" vertical="center" shrinkToFit="1"/>
    </xf>
    <xf numFmtId="38" fontId="15" fillId="0" borderId="9" xfId="17" applyFont="1" applyBorder="1" applyAlignment="1">
      <alignment horizontal="right" vertical="center" shrinkToFit="1"/>
    </xf>
    <xf numFmtId="38" fontId="15" fillId="0" borderId="0" xfId="17" applyFont="1" applyBorder="1" applyAlignment="1">
      <alignment horizontal="right" vertical="center" shrinkToFit="1"/>
    </xf>
    <xf numFmtId="38" fontId="15" fillId="0" borderId="2" xfId="17" applyFont="1" applyBorder="1" applyAlignment="1">
      <alignment horizontal="right" vertical="center" shrinkToFit="1"/>
    </xf>
    <xf numFmtId="0" fontId="10" fillId="0" borderId="6" xfId="0" applyFont="1" applyBorder="1" applyAlignment="1">
      <alignment horizontal="center" shrinkToFit="1"/>
    </xf>
    <xf numFmtId="38" fontId="15" fillId="0" borderId="9" xfId="17" applyFont="1" applyBorder="1" applyAlignment="1">
      <alignment horizontal="right" shrinkToFit="1"/>
    </xf>
    <xf numFmtId="38" fontId="15" fillId="0" borderId="0" xfId="17" applyFont="1" applyBorder="1" applyAlignment="1">
      <alignment horizontal="right" shrinkToFit="1"/>
    </xf>
    <xf numFmtId="38" fontId="15" fillId="0" borderId="2" xfId="17" applyFont="1" applyBorder="1" applyAlignment="1">
      <alignment horizontal="right" shrinkToFit="1"/>
    </xf>
    <xf numFmtId="49" fontId="10" fillId="0" borderId="6" xfId="0" applyNumberFormat="1" applyFont="1" applyBorder="1" applyAlignment="1">
      <alignment horizontal="center" vertical="center"/>
    </xf>
    <xf numFmtId="38" fontId="15" fillId="0" borderId="11" xfId="17" applyFont="1" applyBorder="1" applyAlignment="1">
      <alignment horizontal="right" vertical="center" shrinkToFit="1"/>
    </xf>
    <xf numFmtId="38" fontId="15" fillId="0" borderId="4" xfId="17" applyFont="1" applyBorder="1" applyAlignment="1">
      <alignment horizontal="right" vertical="center" shrinkToFit="1"/>
    </xf>
    <xf numFmtId="38" fontId="15" fillId="0" borderId="3" xfId="17" applyFont="1" applyBorder="1" applyAlignment="1">
      <alignment horizontal="right" vertical="center" shrinkToFit="1"/>
    </xf>
    <xf numFmtId="0" fontId="16" fillId="0" borderId="0" xfId="0" applyNumberFormat="1" applyFont="1" applyFill="1" applyBorder="1" applyAlignment="1">
      <alignment horizontal="left" vertical="center"/>
    </xf>
    <xf numFmtId="41" fontId="10" fillId="0" borderId="7" xfId="0" applyNumberFormat="1" applyFont="1" applyFill="1" applyBorder="1" applyAlignment="1">
      <alignment horizontal="center" vertical="center"/>
    </xf>
    <xf numFmtId="41" fontId="10" fillId="0" borderId="8" xfId="0" applyNumberFormat="1" applyFont="1" applyFill="1" applyBorder="1" applyAlignment="1">
      <alignment horizontal="center" vertical="center"/>
    </xf>
    <xf numFmtId="41" fontId="10" fillId="0" borderId="1" xfId="0" applyNumberFormat="1" applyFont="1" applyFill="1" applyBorder="1" applyAlignment="1">
      <alignment horizontal="center" vertical="center"/>
    </xf>
    <xf numFmtId="41" fontId="10" fillId="0" borderId="12" xfId="0" applyNumberFormat="1" applyFont="1" applyFill="1" applyBorder="1" applyAlignment="1">
      <alignment horizontal="center" vertical="center"/>
    </xf>
    <xf numFmtId="41" fontId="10" fillId="0" borderId="12" xfId="0" applyNumberFormat="1" applyFont="1" applyFill="1" applyBorder="1" applyAlignment="1">
      <alignment horizontal="center" vertical="center" wrapText="1"/>
    </xf>
    <xf numFmtId="41" fontId="10" fillId="0" borderId="7" xfId="0" applyNumberFormat="1" applyFont="1" applyFill="1" applyBorder="1" applyAlignment="1">
      <alignment horizontal="center" vertical="center" wrapText="1"/>
    </xf>
    <xf numFmtId="41" fontId="10" fillId="0" borderId="1" xfId="0" applyNumberFormat="1" applyFont="1" applyFill="1" applyBorder="1" applyAlignment="1">
      <alignment horizontal="center" vertical="center" wrapText="1"/>
    </xf>
    <xf numFmtId="49" fontId="10" fillId="0" borderId="14" xfId="21" applyNumberFormat="1" applyFont="1" applyFill="1" applyBorder="1" applyAlignment="1" applyProtection="1">
      <alignment horizontal="center" vertical="center"/>
      <protection locked="0"/>
    </xf>
    <xf numFmtId="41" fontId="0" fillId="0" borderId="14" xfId="17" applyNumberFormat="1" applyFont="1" applyFill="1" applyBorder="1" applyAlignment="1">
      <alignment horizontal="right" vertical="center"/>
    </xf>
    <xf numFmtId="41" fontId="0" fillId="0" borderId="15" xfId="17" applyNumberFormat="1" applyFont="1" applyFill="1" applyBorder="1" applyAlignment="1">
      <alignment horizontal="right" vertical="center"/>
    </xf>
    <xf numFmtId="41" fontId="0" fillId="0" borderId="3" xfId="17" applyNumberFormat="1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9" fontId="17" fillId="0" borderId="4" xfId="0" applyNumberFormat="1" applyFont="1" applyFill="1" applyBorder="1" applyAlignment="1">
      <alignment horizontal="left" vertical="center"/>
    </xf>
    <xf numFmtId="0" fontId="10" fillId="0" borderId="4" xfId="0" applyNumberFormat="1" applyFont="1" applyFill="1" applyBorder="1" applyAlignment="1">
      <alignment horizontal="right" vertical="center"/>
    </xf>
    <xf numFmtId="41" fontId="22" fillId="0" borderId="0" xfId="0" applyNumberFormat="1" applyFont="1" applyFill="1" applyBorder="1" applyAlignment="1">
      <alignment horizontal="left" vertical="center"/>
    </xf>
    <xf numFmtId="41" fontId="23" fillId="0" borderId="0" xfId="0" applyNumberFormat="1" applyFont="1" applyFill="1" applyAlignment="1">
      <alignment vertical="center"/>
    </xf>
    <xf numFmtId="41" fontId="21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/>
    </xf>
    <xf numFmtId="49" fontId="16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49" fontId="24" fillId="0" borderId="0" xfId="0" applyNumberFormat="1" applyFont="1" applyFill="1" applyBorder="1" applyAlignment="1">
      <alignment horizontal="left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49" fontId="20" fillId="0" borderId="13" xfId="0" applyNumberFormat="1" applyFont="1" applyFill="1" applyBorder="1" applyAlignment="1">
      <alignment horizontal="center" vertical="center" wrapText="1" shrinkToFit="1"/>
    </xf>
    <xf numFmtId="49" fontId="10" fillId="0" borderId="3" xfId="0" applyNumberFormat="1" applyFont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3" fillId="0" borderId="5" xfId="21" applyNumberFormat="1" applyFont="1" applyFill="1" applyBorder="1" applyAlignment="1" applyProtection="1">
      <alignment horizontal="center" vertical="center"/>
      <protection locked="0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1" fontId="10" fillId="0" borderId="6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right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1" fontId="10" fillId="0" borderId="1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41" fontId="10" fillId="0" borderId="15" xfId="0" applyNumberFormat="1" applyFont="1" applyFill="1" applyBorder="1" applyAlignment="1">
      <alignment horizontal="center" vertical="center"/>
    </xf>
    <xf numFmtId="41" fontId="10" fillId="0" borderId="12" xfId="0" applyNumberFormat="1" applyFont="1" applyFill="1" applyBorder="1" applyAlignment="1">
      <alignment horizontal="center" vertical="center"/>
    </xf>
    <xf numFmtId="41" fontId="10" fillId="0" borderId="10" xfId="0" applyNumberFormat="1" applyFont="1" applyFill="1" applyBorder="1" applyAlignment="1">
      <alignment horizontal="center" vertical="center"/>
    </xf>
    <xf numFmtId="41" fontId="10" fillId="0" borderId="14" xfId="0" applyNumberFormat="1" applyFont="1" applyFill="1" applyBorder="1" applyAlignment="1">
      <alignment horizontal="center" vertical="center"/>
    </xf>
    <xf numFmtId="49" fontId="13" fillId="0" borderId="12" xfId="21" applyNumberFormat="1" applyFont="1" applyFill="1" applyBorder="1" applyAlignment="1" applyProtection="1">
      <alignment horizontal="center" vertical="center"/>
      <protection locked="0"/>
    </xf>
    <xf numFmtId="49" fontId="13" fillId="0" borderId="6" xfId="21" applyNumberFormat="1" applyFont="1" applyFill="1" applyBorder="1" applyAlignment="1" applyProtection="1">
      <alignment horizontal="center" vertical="center"/>
      <protection locked="0"/>
    </xf>
    <xf numFmtId="49" fontId="13" fillId="0" borderId="10" xfId="21" applyNumberFormat="1" applyFont="1" applyFill="1" applyBorder="1" applyAlignment="1" applyProtection="1">
      <alignment horizontal="center" vertical="center"/>
      <protection locked="0"/>
    </xf>
    <xf numFmtId="41" fontId="10" fillId="0" borderId="13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8" fillId="0" borderId="5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right" vertical="center"/>
    </xf>
    <xf numFmtId="49" fontId="18" fillId="0" borderId="13" xfId="0" applyNumberFormat="1" applyFont="1" applyBorder="1" applyAlignment="1">
      <alignment horizontal="left" vertical="center" wrapText="1"/>
    </xf>
    <xf numFmtId="49" fontId="18" fillId="0" borderId="14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center" vertical="center" textRotation="255"/>
    </xf>
    <xf numFmtId="49" fontId="10" fillId="0" borderId="6" xfId="0" applyNumberFormat="1" applyFont="1" applyBorder="1" applyAlignment="1">
      <alignment horizontal="center" vertical="center" textRotation="255"/>
    </xf>
    <xf numFmtId="49" fontId="10" fillId="0" borderId="10" xfId="0" applyNumberFormat="1" applyFont="1" applyBorder="1" applyAlignment="1">
      <alignment horizontal="center" vertical="center" textRotation="255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distributed"/>
    </xf>
    <xf numFmtId="0" fontId="0" fillId="0" borderId="8" xfId="0" applyBorder="1" applyAlignment="1">
      <alignment horizontal="center" vertical="distributed"/>
    </xf>
    <xf numFmtId="0" fontId="0" fillId="0" borderId="9" xfId="0" applyBorder="1" applyAlignment="1">
      <alignment horizontal="center" vertical="distributed"/>
    </xf>
    <xf numFmtId="0" fontId="0" fillId="0" borderId="0" xfId="0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0" fontId="0" fillId="0" borderId="4" xfId="0" applyBorder="1" applyAlignment="1">
      <alignment horizontal="center" vertical="distributed"/>
    </xf>
    <xf numFmtId="49" fontId="10" fillId="0" borderId="12" xfId="0" applyNumberFormat="1" applyFont="1" applyBorder="1" applyAlignment="1">
      <alignment horizontal="center" vertical="center" textRotation="255" wrapText="1"/>
    </xf>
    <xf numFmtId="49" fontId="10" fillId="0" borderId="6" xfId="0" applyNumberFormat="1" applyFont="1" applyBorder="1" applyAlignment="1">
      <alignment horizontal="center" vertical="center" textRotation="255" wrapText="1"/>
    </xf>
    <xf numFmtId="49" fontId="10" fillId="0" borderId="10" xfId="0" applyNumberFormat="1" applyFont="1" applyBorder="1" applyAlignment="1">
      <alignment horizontal="center" vertical="center" textRotation="255" wrapText="1"/>
    </xf>
    <xf numFmtId="49" fontId="10" fillId="0" borderId="7" xfId="0" applyNumberFormat="1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left" vertical="center" wrapText="1"/>
    </xf>
    <xf numFmtId="49" fontId="18" fillId="0" borderId="8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10" fillId="0" borderId="5" xfId="0" applyNumberFormat="1" applyFont="1" applyBorder="1" applyAlignment="1">
      <alignment horizontal="center" vertical="center" textRotation="255"/>
    </xf>
    <xf numFmtId="49" fontId="10" fillId="0" borderId="5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center" vertical="center"/>
    </xf>
    <xf numFmtId="49" fontId="18" fillId="0" borderId="7" xfId="0" applyNumberFormat="1" applyFont="1" applyFill="1" applyBorder="1" applyAlignment="1">
      <alignment horizontal="center" vertical="center"/>
    </xf>
    <xf numFmtId="49" fontId="18" fillId="0" borderId="8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center"/>
    </xf>
    <xf numFmtId="49" fontId="13" fillId="0" borderId="5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49" fontId="10" fillId="0" borderId="15" xfId="0" applyNumberFormat="1" applyFont="1" applyBorder="1" applyAlignment="1">
      <alignment horizontal="center" vertical="center" textRotation="255"/>
    </xf>
    <xf numFmtId="49" fontId="10" fillId="0" borderId="5" xfId="0" applyNumberFormat="1" applyFont="1" applyBorder="1" applyAlignment="1">
      <alignment horizontal="center" vertical="center" textRotation="255" wrapText="1"/>
    </xf>
    <xf numFmtId="41" fontId="10" fillId="0" borderId="7" xfId="0" applyNumberFormat="1" applyFont="1" applyFill="1" applyBorder="1" applyAlignment="1">
      <alignment horizontal="center" vertical="center" wrapText="1"/>
    </xf>
    <xf numFmtId="41" fontId="10" fillId="0" borderId="9" xfId="0" applyNumberFormat="1" applyFont="1" applyFill="1" applyBorder="1" applyAlignment="1">
      <alignment horizontal="center" vertical="center"/>
    </xf>
    <xf numFmtId="41" fontId="0" fillId="0" borderId="5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人口動態総覧(実数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O42"/>
  <sheetViews>
    <sheetView tabSelected="1" view="pageBreakPreview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12" sqref="N12"/>
    </sheetView>
  </sheetViews>
  <sheetFormatPr defaultColWidth="9.00390625" defaultRowHeight="19.5" customHeight="1"/>
  <cols>
    <col min="1" max="1" width="2.75390625" style="2" customWidth="1"/>
    <col min="2" max="2" width="28.625" style="2" customWidth="1"/>
    <col min="3" max="3" width="7.375" style="1" customWidth="1"/>
    <col min="4" max="4" width="5.875" style="1" customWidth="1"/>
    <col min="5" max="5" width="6.375" style="1" customWidth="1"/>
    <col min="6" max="6" width="6.00390625" style="1" customWidth="1"/>
    <col min="7" max="7" width="6.125" style="1" bestFit="1" customWidth="1"/>
    <col min="8" max="8" width="4.875" style="1" customWidth="1"/>
    <col min="9" max="11" width="4.875" style="1" bestFit="1" customWidth="1"/>
    <col min="12" max="12" width="4.625" style="1" customWidth="1"/>
    <col min="13" max="14" width="5.125" style="1" customWidth="1"/>
    <col min="15" max="15" width="6.875" style="1" customWidth="1"/>
    <col min="16" max="16384" width="9.00390625" style="1" customWidth="1"/>
  </cols>
  <sheetData>
    <row r="1" spans="1:15" ht="21" customHeight="1">
      <c r="A1" s="175" t="s">
        <v>296</v>
      </c>
      <c r="B1" s="26"/>
      <c r="C1" s="26"/>
      <c r="D1" s="26"/>
      <c r="E1" s="73"/>
      <c r="F1" s="73"/>
      <c r="G1" s="73"/>
      <c r="H1" s="73"/>
      <c r="I1" s="73"/>
      <c r="J1" s="73"/>
      <c r="K1" s="73"/>
      <c r="L1" s="73"/>
      <c r="M1" s="217" t="s">
        <v>347</v>
      </c>
      <c r="N1" s="217"/>
      <c r="O1" s="217"/>
    </row>
    <row r="2" spans="1:15" ht="19.5" customHeight="1">
      <c r="A2" s="226"/>
      <c r="B2" s="227"/>
      <c r="C2" s="232" t="s">
        <v>353</v>
      </c>
      <c r="D2" s="235" t="s">
        <v>74</v>
      </c>
      <c r="E2" s="200"/>
      <c r="F2" s="232" t="s">
        <v>352</v>
      </c>
      <c r="G2" s="223" t="s">
        <v>38</v>
      </c>
      <c r="H2" s="224"/>
      <c r="I2" s="224"/>
      <c r="J2" s="224"/>
      <c r="K2" s="224"/>
      <c r="L2" s="225"/>
      <c r="M2" s="223" t="s">
        <v>39</v>
      </c>
      <c r="N2" s="225"/>
      <c r="O2" s="232" t="s">
        <v>81</v>
      </c>
    </row>
    <row r="3" spans="1:15" ht="19.5" customHeight="1">
      <c r="A3" s="228"/>
      <c r="B3" s="229"/>
      <c r="C3" s="233"/>
      <c r="D3" s="201"/>
      <c r="E3" s="183"/>
      <c r="F3" s="233"/>
      <c r="G3" s="232" t="s">
        <v>75</v>
      </c>
      <c r="H3" s="220" t="s">
        <v>76</v>
      </c>
      <c r="I3" s="220" t="s">
        <v>78</v>
      </c>
      <c r="J3" s="220" t="s">
        <v>77</v>
      </c>
      <c r="K3" s="220" t="s">
        <v>79</v>
      </c>
      <c r="L3" s="232" t="s">
        <v>40</v>
      </c>
      <c r="M3" s="232" t="s">
        <v>80</v>
      </c>
      <c r="N3" s="232" t="s">
        <v>40</v>
      </c>
      <c r="O3" s="233"/>
    </row>
    <row r="4" spans="1:15" ht="95.25" customHeight="1">
      <c r="A4" s="230"/>
      <c r="B4" s="231"/>
      <c r="C4" s="234"/>
      <c r="D4" s="75" t="s">
        <v>36</v>
      </c>
      <c r="E4" s="74" t="s">
        <v>37</v>
      </c>
      <c r="F4" s="234"/>
      <c r="G4" s="234"/>
      <c r="H4" s="222"/>
      <c r="I4" s="222"/>
      <c r="J4" s="222"/>
      <c r="K4" s="222"/>
      <c r="L4" s="234"/>
      <c r="M4" s="234"/>
      <c r="N4" s="234"/>
      <c r="O4" s="234"/>
    </row>
    <row r="5" spans="1:15" ht="19.5" customHeight="1">
      <c r="A5" s="220" t="s">
        <v>4</v>
      </c>
      <c r="B5" s="76" t="s">
        <v>0</v>
      </c>
      <c r="C5" s="77">
        <v>9560</v>
      </c>
      <c r="D5" s="78">
        <v>1199</v>
      </c>
      <c r="E5" s="78">
        <v>456</v>
      </c>
      <c r="F5" s="78">
        <v>754</v>
      </c>
      <c r="G5" s="79">
        <v>0</v>
      </c>
      <c r="H5" s="79">
        <v>0</v>
      </c>
      <c r="I5" s="78">
        <v>3</v>
      </c>
      <c r="J5" s="79">
        <v>0</v>
      </c>
      <c r="K5" s="79">
        <v>0</v>
      </c>
      <c r="L5" s="78">
        <v>3</v>
      </c>
      <c r="M5" s="79">
        <v>0</v>
      </c>
      <c r="N5" s="79">
        <v>0</v>
      </c>
      <c r="O5" s="80">
        <v>4558</v>
      </c>
    </row>
    <row r="6" spans="1:15" ht="19.5" customHeight="1">
      <c r="A6" s="221"/>
      <c r="B6" s="81" t="s">
        <v>1</v>
      </c>
      <c r="C6" s="82">
        <v>1438</v>
      </c>
      <c r="D6" s="83">
        <v>195</v>
      </c>
      <c r="E6" s="83">
        <v>88</v>
      </c>
      <c r="F6" s="83">
        <v>76</v>
      </c>
      <c r="G6" s="84">
        <v>0</v>
      </c>
      <c r="H6" s="84">
        <v>0</v>
      </c>
      <c r="I6" s="83">
        <v>0</v>
      </c>
      <c r="J6" s="84">
        <v>0</v>
      </c>
      <c r="K6" s="84">
        <v>0</v>
      </c>
      <c r="L6" s="83">
        <v>2</v>
      </c>
      <c r="M6" s="84">
        <v>0</v>
      </c>
      <c r="N6" s="84">
        <v>0</v>
      </c>
      <c r="O6" s="85">
        <v>1747</v>
      </c>
    </row>
    <row r="7" spans="1:15" ht="19.5" customHeight="1">
      <c r="A7" s="221"/>
      <c r="B7" s="81" t="s">
        <v>2</v>
      </c>
      <c r="C7" s="82">
        <v>823</v>
      </c>
      <c r="D7" s="83">
        <v>158</v>
      </c>
      <c r="E7" s="83">
        <v>28</v>
      </c>
      <c r="F7" s="83">
        <v>34</v>
      </c>
      <c r="G7" s="84">
        <v>0</v>
      </c>
      <c r="H7" s="84">
        <v>0</v>
      </c>
      <c r="I7" s="83">
        <v>0</v>
      </c>
      <c r="J7" s="84">
        <v>0</v>
      </c>
      <c r="K7" s="84">
        <v>0</v>
      </c>
      <c r="L7" s="83">
        <v>0</v>
      </c>
      <c r="M7" s="84">
        <v>0</v>
      </c>
      <c r="N7" s="84">
        <v>0</v>
      </c>
      <c r="O7" s="85">
        <v>473</v>
      </c>
    </row>
    <row r="8" spans="1:15" ht="19.5" customHeight="1">
      <c r="A8" s="222"/>
      <c r="B8" s="86" t="s">
        <v>3</v>
      </c>
      <c r="C8" s="87">
        <v>11226</v>
      </c>
      <c r="D8" s="88">
        <v>850</v>
      </c>
      <c r="E8" s="88">
        <v>1018</v>
      </c>
      <c r="F8" s="88">
        <v>968</v>
      </c>
      <c r="G8" s="89">
        <v>0</v>
      </c>
      <c r="H8" s="89">
        <v>0</v>
      </c>
      <c r="I8" s="88">
        <v>1</v>
      </c>
      <c r="J8" s="89">
        <v>0</v>
      </c>
      <c r="K8" s="89">
        <v>0</v>
      </c>
      <c r="L8" s="88">
        <v>26</v>
      </c>
      <c r="M8" s="89">
        <v>0</v>
      </c>
      <c r="N8" s="89">
        <v>0</v>
      </c>
      <c r="O8" s="90">
        <v>6084</v>
      </c>
    </row>
    <row r="9" spans="1:15" ht="19.5" customHeight="1">
      <c r="A9" s="216" t="s">
        <v>5</v>
      </c>
      <c r="B9" s="216"/>
      <c r="C9" s="91">
        <v>2421</v>
      </c>
      <c r="D9" s="92">
        <v>274</v>
      </c>
      <c r="E9" s="92">
        <v>170</v>
      </c>
      <c r="F9" s="92">
        <v>152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92">
        <v>8</v>
      </c>
      <c r="M9" s="89">
        <v>0</v>
      </c>
      <c r="N9" s="89">
        <v>0</v>
      </c>
      <c r="O9" s="94">
        <v>2324</v>
      </c>
    </row>
    <row r="10" spans="1:15" ht="19.5" customHeight="1">
      <c r="A10" s="216" t="s">
        <v>6</v>
      </c>
      <c r="B10" s="216"/>
      <c r="C10" s="91">
        <v>3</v>
      </c>
      <c r="D10" s="93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93">
        <v>0</v>
      </c>
      <c r="M10" s="89">
        <v>0</v>
      </c>
      <c r="N10" s="89">
        <v>0</v>
      </c>
      <c r="O10" s="94">
        <v>19</v>
      </c>
    </row>
    <row r="11" spans="1:15" ht="19.5" customHeight="1">
      <c r="A11" s="216" t="s">
        <v>7</v>
      </c>
      <c r="B11" s="216"/>
      <c r="C11" s="95">
        <v>0</v>
      </c>
      <c r="D11" s="93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93">
        <v>0</v>
      </c>
      <c r="M11" s="89">
        <v>0</v>
      </c>
      <c r="N11" s="89">
        <v>0</v>
      </c>
      <c r="O11" s="96">
        <v>0</v>
      </c>
    </row>
    <row r="12" spans="1:15" ht="19.5" customHeight="1">
      <c r="A12" s="216" t="s">
        <v>8</v>
      </c>
      <c r="B12" s="216"/>
      <c r="C12" s="91">
        <v>13</v>
      </c>
      <c r="D12" s="93">
        <v>2</v>
      </c>
      <c r="E12" s="89">
        <v>2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93">
        <v>0</v>
      </c>
      <c r="M12" s="89">
        <v>0</v>
      </c>
      <c r="N12" s="89">
        <v>0</v>
      </c>
      <c r="O12" s="94">
        <v>78</v>
      </c>
    </row>
    <row r="13" spans="1:15" ht="19.5" customHeight="1">
      <c r="A13" s="216" t="s">
        <v>9</v>
      </c>
      <c r="B13" s="216"/>
      <c r="C13" s="95">
        <v>0</v>
      </c>
      <c r="D13" s="93">
        <v>0</v>
      </c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93">
        <v>0</v>
      </c>
      <c r="M13" s="89">
        <v>0</v>
      </c>
      <c r="N13" s="89">
        <v>0</v>
      </c>
      <c r="O13" s="96">
        <v>0</v>
      </c>
    </row>
    <row r="14" spans="1:15" ht="19.5" customHeight="1">
      <c r="A14" s="216" t="s">
        <v>10</v>
      </c>
      <c r="B14" s="216"/>
      <c r="C14" s="91">
        <v>2503</v>
      </c>
      <c r="D14" s="92">
        <v>327</v>
      </c>
      <c r="E14" s="92">
        <v>122</v>
      </c>
      <c r="F14" s="92">
        <v>124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93">
        <v>0</v>
      </c>
      <c r="M14" s="89">
        <v>0</v>
      </c>
      <c r="N14" s="89">
        <v>0</v>
      </c>
      <c r="O14" s="94">
        <v>2614</v>
      </c>
    </row>
    <row r="15" spans="1:15" ht="19.5" customHeight="1">
      <c r="A15" s="216" t="s">
        <v>11</v>
      </c>
      <c r="B15" s="216"/>
      <c r="C15" s="91">
        <v>43</v>
      </c>
      <c r="D15" s="92">
        <v>6</v>
      </c>
      <c r="E15" s="92">
        <v>0</v>
      </c>
      <c r="F15" s="92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93">
        <v>0</v>
      </c>
      <c r="M15" s="89">
        <v>0</v>
      </c>
      <c r="N15" s="89">
        <v>0</v>
      </c>
      <c r="O15" s="94">
        <v>90</v>
      </c>
    </row>
    <row r="16" spans="1:15" ht="19.5" customHeight="1">
      <c r="A16" s="216" t="s">
        <v>12</v>
      </c>
      <c r="B16" s="216"/>
      <c r="C16" s="91">
        <v>210</v>
      </c>
      <c r="D16" s="92">
        <v>32</v>
      </c>
      <c r="E16" s="92">
        <v>6</v>
      </c>
      <c r="F16" s="92">
        <v>9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92">
        <v>6</v>
      </c>
      <c r="M16" s="89">
        <v>0</v>
      </c>
      <c r="N16" s="89">
        <v>0</v>
      </c>
      <c r="O16" s="94">
        <v>305</v>
      </c>
    </row>
    <row r="17" spans="1:15" ht="19.5" customHeight="1">
      <c r="A17" s="216" t="s">
        <v>13</v>
      </c>
      <c r="B17" s="216"/>
      <c r="C17" s="91">
        <v>169</v>
      </c>
      <c r="D17" s="92">
        <v>26</v>
      </c>
      <c r="E17" s="92">
        <v>15</v>
      </c>
      <c r="F17" s="92">
        <v>15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93">
        <v>2</v>
      </c>
      <c r="M17" s="89">
        <v>0</v>
      </c>
      <c r="N17" s="89">
        <v>0</v>
      </c>
      <c r="O17" s="94">
        <v>249</v>
      </c>
    </row>
    <row r="18" spans="1:15" ht="30" customHeight="1">
      <c r="A18" s="236" t="s">
        <v>297</v>
      </c>
      <c r="B18" s="237"/>
      <c r="C18" s="77">
        <v>89</v>
      </c>
      <c r="D18" s="78">
        <v>15</v>
      </c>
      <c r="E18" s="78">
        <v>3</v>
      </c>
      <c r="F18" s="78">
        <v>4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79">
        <v>2</v>
      </c>
      <c r="M18" s="89">
        <v>0</v>
      </c>
      <c r="N18" s="89">
        <v>0</v>
      </c>
      <c r="O18" s="80">
        <v>139</v>
      </c>
    </row>
    <row r="19" spans="1:15" ht="19.5" customHeight="1">
      <c r="A19" s="216" t="s">
        <v>14</v>
      </c>
      <c r="B19" s="216"/>
      <c r="C19" s="91">
        <v>3981</v>
      </c>
      <c r="D19" s="92">
        <v>419</v>
      </c>
      <c r="E19" s="92">
        <v>206</v>
      </c>
      <c r="F19" s="92">
        <v>390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93">
        <v>3</v>
      </c>
      <c r="M19" s="89">
        <v>0</v>
      </c>
      <c r="N19" s="89">
        <v>0</v>
      </c>
      <c r="O19" s="94">
        <v>3243</v>
      </c>
    </row>
    <row r="20" spans="1:15" ht="19.5" customHeight="1">
      <c r="A20" s="216" t="s">
        <v>15</v>
      </c>
      <c r="B20" s="216"/>
      <c r="C20" s="91">
        <v>27</v>
      </c>
      <c r="D20" s="92">
        <v>3</v>
      </c>
      <c r="E20" s="93">
        <v>1</v>
      </c>
      <c r="F20" s="93">
        <v>1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93">
        <v>0</v>
      </c>
      <c r="M20" s="89">
        <v>0</v>
      </c>
      <c r="N20" s="89">
        <v>0</v>
      </c>
      <c r="O20" s="94">
        <v>30</v>
      </c>
    </row>
    <row r="21" spans="1:15" ht="19.5" customHeight="1">
      <c r="A21" s="216" t="s">
        <v>16</v>
      </c>
      <c r="B21" s="216"/>
      <c r="C21" s="91">
        <v>425</v>
      </c>
      <c r="D21" s="92">
        <v>39</v>
      </c>
      <c r="E21" s="92">
        <v>31</v>
      </c>
      <c r="F21" s="92">
        <v>33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92">
        <v>1</v>
      </c>
      <c r="M21" s="89">
        <v>0</v>
      </c>
      <c r="N21" s="89">
        <v>0</v>
      </c>
      <c r="O21" s="94">
        <v>665</v>
      </c>
    </row>
    <row r="22" spans="1:15" ht="19.5" customHeight="1">
      <c r="A22" s="216" t="s">
        <v>17</v>
      </c>
      <c r="B22" s="216"/>
      <c r="C22" s="91">
        <v>4319</v>
      </c>
      <c r="D22" s="92">
        <v>581</v>
      </c>
      <c r="E22" s="92">
        <v>202</v>
      </c>
      <c r="F22" s="92">
        <v>345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93">
        <v>4</v>
      </c>
      <c r="M22" s="89">
        <v>0</v>
      </c>
      <c r="N22" s="89">
        <v>0</v>
      </c>
      <c r="O22" s="94">
        <v>3163</v>
      </c>
    </row>
    <row r="23" spans="1:15" ht="19.5" customHeight="1">
      <c r="A23" s="216" t="s">
        <v>18</v>
      </c>
      <c r="B23" s="216"/>
      <c r="C23" s="91">
        <v>144</v>
      </c>
      <c r="D23" s="92">
        <v>18</v>
      </c>
      <c r="E23" s="92">
        <v>4</v>
      </c>
      <c r="F23" s="92">
        <v>5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93">
        <v>0</v>
      </c>
      <c r="M23" s="89">
        <v>0</v>
      </c>
      <c r="N23" s="89">
        <v>0</v>
      </c>
      <c r="O23" s="94">
        <v>236</v>
      </c>
    </row>
    <row r="24" spans="1:15" ht="19.5" customHeight="1">
      <c r="A24" s="216" t="s">
        <v>19</v>
      </c>
      <c r="B24" s="216"/>
      <c r="C24" s="91">
        <v>2394</v>
      </c>
      <c r="D24" s="92">
        <v>378</v>
      </c>
      <c r="E24" s="92">
        <v>96</v>
      </c>
      <c r="F24" s="92">
        <v>167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93">
        <v>2</v>
      </c>
      <c r="M24" s="89">
        <v>0</v>
      </c>
      <c r="N24" s="89">
        <v>0</v>
      </c>
      <c r="O24" s="94">
        <v>2391</v>
      </c>
    </row>
    <row r="25" spans="1:15" ht="19.5" customHeight="1">
      <c r="A25" s="216" t="s">
        <v>20</v>
      </c>
      <c r="B25" s="216"/>
      <c r="C25" s="91">
        <v>31</v>
      </c>
      <c r="D25" s="92">
        <v>4</v>
      </c>
      <c r="E25" s="92">
        <v>3</v>
      </c>
      <c r="F25" s="93">
        <v>2</v>
      </c>
      <c r="G25" s="89">
        <v>0</v>
      </c>
      <c r="H25" s="89">
        <v>0</v>
      </c>
      <c r="I25" s="89">
        <v>1</v>
      </c>
      <c r="J25" s="89">
        <v>0</v>
      </c>
      <c r="K25" s="89">
        <v>0</v>
      </c>
      <c r="L25" s="93">
        <v>0</v>
      </c>
      <c r="M25" s="89">
        <v>0</v>
      </c>
      <c r="N25" s="89">
        <v>0</v>
      </c>
      <c r="O25" s="94">
        <v>94</v>
      </c>
    </row>
    <row r="26" spans="1:15" ht="19.5" customHeight="1">
      <c r="A26" s="216" t="s">
        <v>21</v>
      </c>
      <c r="B26" s="216"/>
      <c r="C26" s="91">
        <v>3</v>
      </c>
      <c r="D26" s="93">
        <v>0</v>
      </c>
      <c r="E26" s="93">
        <v>0</v>
      </c>
      <c r="F26" s="92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93">
        <v>0</v>
      </c>
      <c r="M26" s="89">
        <v>0</v>
      </c>
      <c r="N26" s="89">
        <v>0</v>
      </c>
      <c r="O26" s="94">
        <v>37</v>
      </c>
    </row>
    <row r="27" spans="1:15" ht="19.5" customHeight="1">
      <c r="A27" s="216" t="s">
        <v>22</v>
      </c>
      <c r="B27" s="216"/>
      <c r="C27" s="91">
        <v>2</v>
      </c>
      <c r="D27" s="93">
        <v>0</v>
      </c>
      <c r="E27" s="93">
        <v>0</v>
      </c>
      <c r="F27" s="93">
        <v>0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93">
        <v>0</v>
      </c>
      <c r="M27" s="89">
        <v>0</v>
      </c>
      <c r="N27" s="89">
        <v>0</v>
      </c>
      <c r="O27" s="94">
        <v>0</v>
      </c>
    </row>
    <row r="28" spans="1:15" ht="19.5" customHeight="1">
      <c r="A28" s="216" t="s">
        <v>23</v>
      </c>
      <c r="B28" s="216"/>
      <c r="C28" s="95">
        <v>0</v>
      </c>
      <c r="D28" s="93">
        <v>0</v>
      </c>
      <c r="E28" s="93">
        <v>0</v>
      </c>
      <c r="F28" s="93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93">
        <v>0</v>
      </c>
      <c r="M28" s="89">
        <v>0</v>
      </c>
      <c r="N28" s="89">
        <v>0</v>
      </c>
      <c r="O28" s="96">
        <v>0</v>
      </c>
    </row>
    <row r="29" spans="1:15" ht="19.5" customHeight="1">
      <c r="A29" s="216" t="s">
        <v>24</v>
      </c>
      <c r="B29" s="216"/>
      <c r="C29" s="91">
        <v>109</v>
      </c>
      <c r="D29" s="92">
        <v>15</v>
      </c>
      <c r="E29" s="92">
        <v>6</v>
      </c>
      <c r="F29" s="92">
        <v>3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93">
        <v>0</v>
      </c>
      <c r="M29" s="89">
        <v>0</v>
      </c>
      <c r="N29" s="89">
        <v>0</v>
      </c>
      <c r="O29" s="94">
        <v>148</v>
      </c>
    </row>
    <row r="30" spans="1:15" ht="19.5" customHeight="1">
      <c r="A30" s="216" t="s">
        <v>25</v>
      </c>
      <c r="B30" s="216"/>
      <c r="C30" s="91">
        <v>75</v>
      </c>
      <c r="D30" s="92">
        <v>12</v>
      </c>
      <c r="E30" s="92">
        <v>0</v>
      </c>
      <c r="F30" s="92">
        <v>1</v>
      </c>
      <c r="G30" s="89">
        <v>0</v>
      </c>
      <c r="H30" s="89">
        <v>0</v>
      </c>
      <c r="I30" s="89">
        <v>0</v>
      </c>
      <c r="J30" s="89">
        <v>0</v>
      </c>
      <c r="K30" s="89">
        <v>0</v>
      </c>
      <c r="L30" s="92">
        <v>0</v>
      </c>
      <c r="M30" s="89">
        <v>0</v>
      </c>
      <c r="N30" s="89">
        <v>0</v>
      </c>
      <c r="O30" s="94">
        <v>128</v>
      </c>
    </row>
    <row r="31" spans="1:15" ht="19.5" customHeight="1">
      <c r="A31" s="216" t="s">
        <v>26</v>
      </c>
      <c r="B31" s="216"/>
      <c r="C31" s="91">
        <v>61</v>
      </c>
      <c r="D31" s="92">
        <v>10</v>
      </c>
      <c r="E31" s="92">
        <v>10</v>
      </c>
      <c r="F31" s="92">
        <v>5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93">
        <v>0</v>
      </c>
      <c r="M31" s="89">
        <v>0</v>
      </c>
      <c r="N31" s="89">
        <v>0</v>
      </c>
      <c r="O31" s="94">
        <v>92</v>
      </c>
    </row>
    <row r="32" spans="1:15" ht="19.5" customHeight="1">
      <c r="A32" s="216" t="s">
        <v>27</v>
      </c>
      <c r="B32" s="216"/>
      <c r="C32" s="91">
        <v>68</v>
      </c>
      <c r="D32" s="92">
        <v>11</v>
      </c>
      <c r="E32" s="92">
        <v>0</v>
      </c>
      <c r="F32" s="93">
        <v>5</v>
      </c>
      <c r="G32" s="89">
        <v>0</v>
      </c>
      <c r="H32" s="89">
        <v>0</v>
      </c>
      <c r="I32" s="89">
        <v>0</v>
      </c>
      <c r="J32" s="89">
        <v>0</v>
      </c>
      <c r="K32" s="89">
        <v>0</v>
      </c>
      <c r="L32" s="93">
        <v>0</v>
      </c>
      <c r="M32" s="89">
        <v>0</v>
      </c>
      <c r="N32" s="89">
        <v>0</v>
      </c>
      <c r="O32" s="94">
        <v>49</v>
      </c>
    </row>
    <row r="33" spans="1:15" ht="19.5" customHeight="1">
      <c r="A33" s="216" t="s">
        <v>28</v>
      </c>
      <c r="B33" s="216"/>
      <c r="C33" s="91">
        <v>275</v>
      </c>
      <c r="D33" s="92">
        <v>49</v>
      </c>
      <c r="E33" s="92">
        <v>8</v>
      </c>
      <c r="F33" s="92">
        <v>17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92">
        <v>0</v>
      </c>
      <c r="M33" s="89">
        <v>0</v>
      </c>
      <c r="N33" s="89">
        <v>0</v>
      </c>
      <c r="O33" s="94">
        <v>215</v>
      </c>
    </row>
    <row r="34" spans="1:15" ht="19.5" customHeight="1">
      <c r="A34" s="216" t="s">
        <v>29</v>
      </c>
      <c r="B34" s="216"/>
      <c r="C34" s="91">
        <v>5</v>
      </c>
      <c r="D34" s="92">
        <v>1</v>
      </c>
      <c r="E34" s="93">
        <v>0</v>
      </c>
      <c r="F34" s="93">
        <v>0</v>
      </c>
      <c r="G34" s="89">
        <v>0</v>
      </c>
      <c r="H34" s="89">
        <v>0</v>
      </c>
      <c r="I34" s="89">
        <v>0</v>
      </c>
      <c r="J34" s="89">
        <v>0</v>
      </c>
      <c r="K34" s="89">
        <v>0</v>
      </c>
      <c r="L34" s="93">
        <v>0</v>
      </c>
      <c r="M34" s="89">
        <v>0</v>
      </c>
      <c r="N34" s="89">
        <v>0</v>
      </c>
      <c r="O34" s="94">
        <v>6</v>
      </c>
    </row>
    <row r="35" spans="1:15" ht="19.5" customHeight="1">
      <c r="A35" s="216" t="s">
        <v>30</v>
      </c>
      <c r="B35" s="216"/>
      <c r="C35" s="91">
        <v>173</v>
      </c>
      <c r="D35" s="92">
        <v>25</v>
      </c>
      <c r="E35" s="92">
        <v>5</v>
      </c>
      <c r="F35" s="92">
        <v>6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92">
        <v>3</v>
      </c>
      <c r="M35" s="89">
        <v>0</v>
      </c>
      <c r="N35" s="89">
        <v>0</v>
      </c>
      <c r="O35" s="94">
        <v>182</v>
      </c>
    </row>
    <row r="36" spans="1:15" ht="19.5" customHeight="1">
      <c r="A36" s="216" t="s">
        <v>31</v>
      </c>
      <c r="B36" s="216"/>
      <c r="C36" s="91">
        <v>544</v>
      </c>
      <c r="D36" s="92">
        <v>74</v>
      </c>
      <c r="E36" s="92">
        <v>46</v>
      </c>
      <c r="F36" s="92">
        <v>28</v>
      </c>
      <c r="G36" s="89">
        <v>0</v>
      </c>
      <c r="H36" s="89">
        <v>0</v>
      </c>
      <c r="I36" s="89">
        <v>0</v>
      </c>
      <c r="J36" s="89">
        <v>0</v>
      </c>
      <c r="K36" s="89">
        <v>1</v>
      </c>
      <c r="L36" s="92">
        <v>1</v>
      </c>
      <c r="M36" s="89">
        <v>0</v>
      </c>
      <c r="N36" s="89">
        <v>0</v>
      </c>
      <c r="O36" s="94">
        <v>662</v>
      </c>
    </row>
    <row r="37" spans="1:15" ht="28.5" customHeight="1">
      <c r="A37" s="236" t="s">
        <v>298</v>
      </c>
      <c r="B37" s="237"/>
      <c r="C37" s="77">
        <v>24</v>
      </c>
      <c r="D37" s="78">
        <v>3</v>
      </c>
      <c r="E37" s="89">
        <v>0</v>
      </c>
      <c r="F37" s="89">
        <v>0</v>
      </c>
      <c r="G37" s="89">
        <v>0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89">
        <v>0</v>
      </c>
      <c r="N37" s="89">
        <v>0</v>
      </c>
      <c r="O37" s="80">
        <v>36</v>
      </c>
    </row>
    <row r="38" spans="1:15" ht="19.5" customHeight="1">
      <c r="A38" s="216" t="s">
        <v>32</v>
      </c>
      <c r="B38" s="216"/>
      <c r="C38" s="95">
        <v>0</v>
      </c>
      <c r="D38" s="93">
        <v>0</v>
      </c>
      <c r="E38" s="89">
        <v>0</v>
      </c>
      <c r="F38" s="89">
        <v>0</v>
      </c>
      <c r="G38" s="89">
        <v>0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96">
        <v>0</v>
      </c>
    </row>
    <row r="39" spans="1:15" ht="19.5" customHeight="1">
      <c r="A39" s="216" t="s">
        <v>33</v>
      </c>
      <c r="B39" s="216"/>
      <c r="C39" s="91">
        <v>69</v>
      </c>
      <c r="D39" s="92">
        <v>8</v>
      </c>
      <c r="E39" s="92">
        <v>4</v>
      </c>
      <c r="F39" s="92">
        <v>3</v>
      </c>
      <c r="G39" s="89">
        <v>0</v>
      </c>
      <c r="H39" s="89">
        <v>0</v>
      </c>
      <c r="I39" s="89">
        <v>0</v>
      </c>
      <c r="J39" s="89">
        <v>0</v>
      </c>
      <c r="K39" s="89">
        <v>0</v>
      </c>
      <c r="L39" s="89">
        <v>3</v>
      </c>
      <c r="M39" s="89">
        <v>0</v>
      </c>
      <c r="N39" s="89">
        <v>0</v>
      </c>
      <c r="O39" s="94">
        <v>192</v>
      </c>
    </row>
    <row r="40" spans="1:15" ht="19.5" customHeight="1">
      <c r="A40" s="216" t="s">
        <v>34</v>
      </c>
      <c r="B40" s="216"/>
      <c r="C40" s="91">
        <v>30</v>
      </c>
      <c r="D40" s="92">
        <v>3</v>
      </c>
      <c r="E40" s="93">
        <v>0</v>
      </c>
      <c r="F40" s="93">
        <v>0</v>
      </c>
      <c r="G40" s="89">
        <v>0</v>
      </c>
      <c r="H40" s="89">
        <v>0</v>
      </c>
      <c r="I40" s="89">
        <v>0</v>
      </c>
      <c r="J40" s="89">
        <v>0</v>
      </c>
      <c r="K40" s="89">
        <v>0</v>
      </c>
      <c r="L40" s="89">
        <v>0</v>
      </c>
      <c r="M40" s="89">
        <v>0</v>
      </c>
      <c r="N40" s="89">
        <v>0</v>
      </c>
      <c r="O40" s="94">
        <v>23</v>
      </c>
    </row>
    <row r="41" spans="1:15" ht="19.5" customHeight="1">
      <c r="A41" s="216" t="s">
        <v>35</v>
      </c>
      <c r="B41" s="216"/>
      <c r="C41" s="91">
        <v>69</v>
      </c>
      <c r="D41" s="92">
        <v>10</v>
      </c>
      <c r="E41" s="89">
        <v>0</v>
      </c>
      <c r="F41" s="93">
        <v>0</v>
      </c>
      <c r="G41" s="89">
        <v>0</v>
      </c>
      <c r="H41" s="89">
        <v>0</v>
      </c>
      <c r="I41" s="89">
        <v>0</v>
      </c>
      <c r="J41" s="89">
        <v>0</v>
      </c>
      <c r="K41" s="89">
        <v>0</v>
      </c>
      <c r="L41" s="89">
        <v>0</v>
      </c>
      <c r="M41" s="89">
        <v>0</v>
      </c>
      <c r="N41" s="89">
        <v>0</v>
      </c>
      <c r="O41" s="94">
        <v>27</v>
      </c>
    </row>
    <row r="42" spans="1:15" ht="19.5" customHeight="1">
      <c r="A42" s="218" t="s">
        <v>64</v>
      </c>
      <c r="B42" s="219"/>
      <c r="C42" s="91">
        <v>41326</v>
      </c>
      <c r="D42" s="92">
        <v>4747</v>
      </c>
      <c r="E42" s="92">
        <v>2530</v>
      </c>
      <c r="F42" s="92">
        <v>3147</v>
      </c>
      <c r="G42" s="92">
        <v>0</v>
      </c>
      <c r="H42" s="92">
        <v>0</v>
      </c>
      <c r="I42" s="92">
        <v>5</v>
      </c>
      <c r="J42" s="92">
        <v>0</v>
      </c>
      <c r="K42" s="92">
        <v>1</v>
      </c>
      <c r="L42" s="92">
        <v>66</v>
      </c>
      <c r="M42" s="92">
        <v>0</v>
      </c>
      <c r="N42" s="92">
        <v>0</v>
      </c>
      <c r="O42" s="94">
        <v>30299</v>
      </c>
    </row>
  </sheetData>
  <mergeCells count="51">
    <mergeCell ref="O2:O4"/>
    <mergeCell ref="G3:G4"/>
    <mergeCell ref="H3:H4"/>
    <mergeCell ref="I3:I4"/>
    <mergeCell ref="J3:J4"/>
    <mergeCell ref="K3:K4"/>
    <mergeCell ref="L3:L4"/>
    <mergeCell ref="M3:M4"/>
    <mergeCell ref="N3:N4"/>
    <mergeCell ref="M2:N2"/>
    <mergeCell ref="A41:B41"/>
    <mergeCell ref="A37:B37"/>
    <mergeCell ref="A38:B38"/>
    <mergeCell ref="A30:B30"/>
    <mergeCell ref="A31:B31"/>
    <mergeCell ref="A32:B32"/>
    <mergeCell ref="A39:B39"/>
    <mergeCell ref="A33:B33"/>
    <mergeCell ref="A34:B34"/>
    <mergeCell ref="A35:B35"/>
    <mergeCell ref="A27:B27"/>
    <mergeCell ref="A28:B28"/>
    <mergeCell ref="A29:B29"/>
    <mergeCell ref="A40:B40"/>
    <mergeCell ref="A36:B36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0:B10"/>
    <mergeCell ref="A12:B12"/>
    <mergeCell ref="A13:B13"/>
    <mergeCell ref="A14:B14"/>
    <mergeCell ref="A9:B9"/>
    <mergeCell ref="M1:O1"/>
    <mergeCell ref="A42:B42"/>
    <mergeCell ref="A11:B11"/>
    <mergeCell ref="A5:A8"/>
    <mergeCell ref="G2:L2"/>
    <mergeCell ref="A2:B4"/>
    <mergeCell ref="C2:C4"/>
    <mergeCell ref="D2:E3"/>
    <mergeCell ref="F2:F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I19"/>
  <sheetViews>
    <sheetView view="pageBreakPreview" zoomScaleSheetLayoutView="100" workbookViewId="0" topLeftCell="A1">
      <selection activeCell="K29" sqref="K29"/>
    </sheetView>
  </sheetViews>
  <sheetFormatPr defaultColWidth="9.00390625" defaultRowHeight="13.5"/>
  <cols>
    <col min="1" max="1" width="13.625" style="0" customWidth="1"/>
    <col min="2" max="2" width="21.125" style="0" customWidth="1"/>
    <col min="3" max="3" width="9.875" style="0" customWidth="1"/>
    <col min="5" max="5" width="8.875" style="0" customWidth="1"/>
    <col min="6" max="6" width="9.125" style="0" customWidth="1"/>
    <col min="7" max="7" width="7.875" style="0" customWidth="1"/>
    <col min="8" max="8" width="6.25390625" style="0" customWidth="1"/>
    <col min="9" max="9" width="9.625" style="0" customWidth="1"/>
    <col min="10" max="10" width="2.25390625" style="0" customWidth="1"/>
    <col min="12" max="12" width="2.00390625" style="0" customWidth="1"/>
  </cols>
  <sheetData>
    <row r="1" spans="1:9" ht="18.75">
      <c r="A1" s="178" t="s">
        <v>293</v>
      </c>
      <c r="B1" s="163"/>
      <c r="C1" s="163"/>
      <c r="D1" s="163"/>
      <c r="E1" s="163"/>
      <c r="F1" s="163"/>
      <c r="G1" s="163"/>
      <c r="H1" s="163"/>
      <c r="I1" s="163"/>
    </row>
    <row r="2" spans="1:9" ht="13.5" customHeight="1">
      <c r="A2" s="163"/>
      <c r="B2" s="163"/>
      <c r="C2" s="163"/>
      <c r="D2" s="163"/>
      <c r="E2" s="163"/>
      <c r="F2" s="163"/>
      <c r="G2" s="163"/>
      <c r="H2" s="163"/>
      <c r="I2" s="164" t="s">
        <v>345</v>
      </c>
    </row>
    <row r="3" spans="1:9" ht="19.5" customHeight="1">
      <c r="A3" s="251" t="s">
        <v>73</v>
      </c>
      <c r="B3" s="252"/>
      <c r="C3" s="255" t="s">
        <v>342</v>
      </c>
      <c r="D3" s="256" t="s">
        <v>86</v>
      </c>
      <c r="E3" s="257"/>
      <c r="F3" s="257"/>
      <c r="G3" s="258"/>
      <c r="H3" s="242" t="s">
        <v>343</v>
      </c>
      <c r="I3" s="242" t="s">
        <v>354</v>
      </c>
    </row>
    <row r="4" spans="1:9" ht="40.5" customHeight="1">
      <c r="A4" s="253"/>
      <c r="B4" s="254"/>
      <c r="C4" s="255"/>
      <c r="D4" s="165" t="s">
        <v>87</v>
      </c>
      <c r="E4" s="165" t="s">
        <v>88</v>
      </c>
      <c r="F4" s="165" t="s">
        <v>89</v>
      </c>
      <c r="G4" s="166" t="s">
        <v>67</v>
      </c>
      <c r="H4" s="248"/>
      <c r="I4" s="243"/>
    </row>
    <row r="5" spans="1:9" ht="19.5" customHeight="1">
      <c r="A5" s="244" t="s">
        <v>64</v>
      </c>
      <c r="B5" s="245"/>
      <c r="C5" s="111">
        <v>7024</v>
      </c>
      <c r="D5" s="102">
        <f>SUM(D6:D19)</f>
        <v>0</v>
      </c>
      <c r="E5" s="102">
        <f>SUM(E6:E19)</f>
        <v>0</v>
      </c>
      <c r="F5" s="102">
        <f>SUM(F6:F19)</f>
        <v>0</v>
      </c>
      <c r="G5" s="102">
        <v>14</v>
      </c>
      <c r="H5" s="102">
        <f>SUM(H6:H19)</f>
        <v>0</v>
      </c>
      <c r="I5" s="103">
        <v>5523</v>
      </c>
    </row>
    <row r="6" spans="1:9" ht="19.5" customHeight="1">
      <c r="A6" s="246" t="s">
        <v>82</v>
      </c>
      <c r="B6" s="167" t="s">
        <v>83</v>
      </c>
      <c r="C6" s="112">
        <v>198</v>
      </c>
      <c r="D6" s="105">
        <v>0</v>
      </c>
      <c r="E6" s="105">
        <v>0</v>
      </c>
      <c r="F6" s="105">
        <v>0</v>
      </c>
      <c r="G6" s="105">
        <v>0</v>
      </c>
      <c r="H6" s="105">
        <v>0</v>
      </c>
      <c r="I6" s="106">
        <v>201</v>
      </c>
    </row>
    <row r="7" spans="1:9" ht="19.5" customHeight="1">
      <c r="A7" s="247"/>
      <c r="B7" s="168" t="s">
        <v>84</v>
      </c>
      <c r="C7" s="112">
        <v>228</v>
      </c>
      <c r="D7" s="105">
        <v>0</v>
      </c>
      <c r="E7" s="105">
        <v>0</v>
      </c>
      <c r="F7" s="105">
        <v>0</v>
      </c>
      <c r="G7" s="105">
        <v>0</v>
      </c>
      <c r="H7" s="105">
        <v>0</v>
      </c>
      <c r="I7" s="106">
        <v>144</v>
      </c>
    </row>
    <row r="8" spans="1:9" ht="19.5" customHeight="1">
      <c r="A8" s="247"/>
      <c r="B8" s="168" t="s">
        <v>85</v>
      </c>
      <c r="C8" s="112">
        <v>56</v>
      </c>
      <c r="D8" s="105">
        <v>0</v>
      </c>
      <c r="E8" s="105">
        <v>0</v>
      </c>
      <c r="F8" s="105">
        <v>0</v>
      </c>
      <c r="G8" s="105">
        <v>0</v>
      </c>
      <c r="H8" s="105">
        <v>0</v>
      </c>
      <c r="I8" s="106">
        <v>20</v>
      </c>
    </row>
    <row r="9" spans="1:9" ht="19.5" customHeight="1">
      <c r="A9" s="248"/>
      <c r="B9" s="169" t="s">
        <v>67</v>
      </c>
      <c r="C9" s="113">
        <v>617</v>
      </c>
      <c r="D9" s="108">
        <v>0</v>
      </c>
      <c r="E9" s="108">
        <v>0</v>
      </c>
      <c r="F9" s="108">
        <v>0</v>
      </c>
      <c r="G9" s="108">
        <v>0</v>
      </c>
      <c r="H9" s="108">
        <v>0</v>
      </c>
      <c r="I9" s="109">
        <v>562</v>
      </c>
    </row>
    <row r="10" spans="1:9" ht="19.5" customHeight="1">
      <c r="A10" s="249" t="s">
        <v>90</v>
      </c>
      <c r="B10" s="250"/>
      <c r="C10" s="112">
        <v>259</v>
      </c>
      <c r="D10" s="105">
        <v>0</v>
      </c>
      <c r="E10" s="105">
        <v>0</v>
      </c>
      <c r="F10" s="105">
        <v>0</v>
      </c>
      <c r="G10" s="105">
        <v>0</v>
      </c>
      <c r="H10" s="105">
        <v>0</v>
      </c>
      <c r="I10" s="106">
        <v>0</v>
      </c>
    </row>
    <row r="11" spans="1:9" ht="19.5" customHeight="1">
      <c r="A11" s="240" t="s">
        <v>91</v>
      </c>
      <c r="B11" s="241"/>
      <c r="C11" s="112">
        <v>370</v>
      </c>
      <c r="D11" s="105">
        <v>0</v>
      </c>
      <c r="E11" s="105">
        <v>0</v>
      </c>
      <c r="F11" s="105">
        <v>0</v>
      </c>
      <c r="G11" s="105">
        <v>7</v>
      </c>
      <c r="H11" s="105">
        <v>0</v>
      </c>
      <c r="I11" s="106">
        <v>262</v>
      </c>
    </row>
    <row r="12" spans="1:9" ht="19.5" customHeight="1">
      <c r="A12" s="240" t="s">
        <v>92</v>
      </c>
      <c r="B12" s="241"/>
      <c r="C12" s="112">
        <v>1186</v>
      </c>
      <c r="D12" s="105">
        <v>0</v>
      </c>
      <c r="E12" s="105">
        <v>0</v>
      </c>
      <c r="F12" s="105">
        <v>0</v>
      </c>
      <c r="G12" s="105">
        <v>0</v>
      </c>
      <c r="H12" s="105">
        <v>0</v>
      </c>
      <c r="I12" s="106">
        <v>610</v>
      </c>
    </row>
    <row r="13" spans="1:9" ht="19.5" customHeight="1">
      <c r="A13" s="240" t="s">
        <v>93</v>
      </c>
      <c r="B13" s="241"/>
      <c r="C13" s="112">
        <v>643</v>
      </c>
      <c r="D13" s="105">
        <v>0</v>
      </c>
      <c r="E13" s="105">
        <v>0</v>
      </c>
      <c r="F13" s="105">
        <v>0</v>
      </c>
      <c r="G13" s="105">
        <v>0</v>
      </c>
      <c r="H13" s="105">
        <v>0</v>
      </c>
      <c r="I13" s="106">
        <v>566</v>
      </c>
    </row>
    <row r="14" spans="1:9" ht="19.5" customHeight="1">
      <c r="A14" s="240" t="s">
        <v>94</v>
      </c>
      <c r="B14" s="241"/>
      <c r="C14" s="112">
        <v>1245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 s="106">
        <v>1020</v>
      </c>
    </row>
    <row r="15" spans="1:9" ht="19.5" customHeight="1">
      <c r="A15" s="240" t="s">
        <v>95</v>
      </c>
      <c r="B15" s="241"/>
      <c r="C15" s="112">
        <v>1762</v>
      </c>
      <c r="D15" s="105">
        <v>0</v>
      </c>
      <c r="E15" s="105">
        <v>0</v>
      </c>
      <c r="F15" s="105">
        <v>0</v>
      </c>
      <c r="G15" s="105">
        <v>2</v>
      </c>
      <c r="H15" s="105">
        <v>0</v>
      </c>
      <c r="I15" s="106">
        <v>2113</v>
      </c>
    </row>
    <row r="16" spans="1:9" ht="19.5" customHeight="1">
      <c r="A16" s="240" t="s">
        <v>96</v>
      </c>
      <c r="B16" s="241"/>
      <c r="C16" s="112">
        <v>5</v>
      </c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06">
        <v>0</v>
      </c>
    </row>
    <row r="17" spans="1:9" ht="19.5" customHeight="1">
      <c r="A17" s="240" t="s">
        <v>97</v>
      </c>
      <c r="B17" s="241"/>
      <c r="C17" s="112">
        <v>142</v>
      </c>
      <c r="D17" s="105">
        <v>0</v>
      </c>
      <c r="E17" s="105">
        <v>0</v>
      </c>
      <c r="F17" s="105">
        <v>0</v>
      </c>
      <c r="G17" s="105">
        <v>0</v>
      </c>
      <c r="H17" s="105">
        <v>0</v>
      </c>
      <c r="I17" s="106">
        <v>9</v>
      </c>
    </row>
    <row r="18" spans="1:9" ht="19.5" customHeight="1">
      <c r="A18" s="240" t="s">
        <v>98</v>
      </c>
      <c r="B18" s="241"/>
      <c r="C18" s="112">
        <v>0</v>
      </c>
      <c r="D18" s="105">
        <v>0</v>
      </c>
      <c r="E18" s="105">
        <v>0</v>
      </c>
      <c r="F18" s="105">
        <v>0</v>
      </c>
      <c r="G18" s="105">
        <v>0</v>
      </c>
      <c r="H18" s="105">
        <v>0</v>
      </c>
      <c r="I18" s="106">
        <v>0</v>
      </c>
    </row>
    <row r="19" spans="1:9" ht="33.75" customHeight="1">
      <c r="A19" s="238" t="s">
        <v>321</v>
      </c>
      <c r="B19" s="239"/>
      <c r="C19" s="113">
        <v>313</v>
      </c>
      <c r="D19" s="108">
        <v>0</v>
      </c>
      <c r="E19" s="108">
        <v>0</v>
      </c>
      <c r="F19" s="108">
        <v>0</v>
      </c>
      <c r="G19" s="108">
        <v>5</v>
      </c>
      <c r="H19" s="108">
        <v>0</v>
      </c>
      <c r="I19" s="109">
        <v>16</v>
      </c>
    </row>
  </sheetData>
  <mergeCells count="17">
    <mergeCell ref="I3:I4"/>
    <mergeCell ref="A5:B5"/>
    <mergeCell ref="A6:A9"/>
    <mergeCell ref="A10:B10"/>
    <mergeCell ref="A3:B4"/>
    <mergeCell ref="C3:C4"/>
    <mergeCell ref="D3:G3"/>
    <mergeCell ref="H3:H4"/>
    <mergeCell ref="A11:B11"/>
    <mergeCell ref="A12:B12"/>
    <mergeCell ref="A13:B13"/>
    <mergeCell ref="A14:B14"/>
    <mergeCell ref="A19:B19"/>
    <mergeCell ref="A15:B15"/>
    <mergeCell ref="A16:B16"/>
    <mergeCell ref="A17:B17"/>
    <mergeCell ref="A18:B18"/>
  </mergeCells>
  <printOptions/>
  <pageMargins left="0.75" right="0.75" top="1" bottom="1" header="0.512" footer="0.51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M10"/>
  <sheetViews>
    <sheetView view="pageBreakPreview" zoomScaleSheetLayoutView="100" workbookViewId="0" topLeftCell="A1">
      <selection activeCell="L14" sqref="L14"/>
    </sheetView>
  </sheetViews>
  <sheetFormatPr defaultColWidth="9.00390625" defaultRowHeight="13.5"/>
  <cols>
    <col min="1" max="1" width="4.00390625" style="0" customWidth="1"/>
    <col min="3" max="13" width="8.625" style="0" customWidth="1"/>
  </cols>
  <sheetData>
    <row r="1" spans="1:13" ht="21">
      <c r="A1" s="177" t="s">
        <v>294</v>
      </c>
      <c r="B1" s="176"/>
      <c r="M1" s="98" t="s">
        <v>346</v>
      </c>
    </row>
    <row r="2" spans="1:13" ht="30" customHeight="1">
      <c r="A2" s="290"/>
      <c r="B2" s="291"/>
      <c r="C2" s="255" t="s">
        <v>99</v>
      </c>
      <c r="D2" s="266"/>
      <c r="E2" s="266"/>
      <c r="F2" s="266"/>
      <c r="G2" s="266"/>
      <c r="H2" s="266"/>
      <c r="I2" s="266"/>
      <c r="J2" s="266"/>
      <c r="K2" s="266"/>
      <c r="L2" s="255" t="s">
        <v>111</v>
      </c>
      <c r="M2" s="255"/>
    </row>
    <row r="3" spans="1:13" ht="30" customHeight="1">
      <c r="A3" s="292"/>
      <c r="B3" s="293"/>
      <c r="C3" s="232" t="s">
        <v>106</v>
      </c>
      <c r="D3" s="232" t="s">
        <v>107</v>
      </c>
      <c r="E3" s="255" t="s">
        <v>100</v>
      </c>
      <c r="F3" s="255"/>
      <c r="G3" s="255"/>
      <c r="H3" s="255"/>
      <c r="I3" s="255"/>
      <c r="J3" s="255"/>
      <c r="K3" s="255"/>
      <c r="L3" s="255"/>
      <c r="M3" s="255"/>
    </row>
    <row r="4" spans="1:13" ht="74.25" customHeight="1">
      <c r="A4" s="294"/>
      <c r="B4" s="295"/>
      <c r="C4" s="234"/>
      <c r="D4" s="234"/>
      <c r="E4" s="134" t="s">
        <v>109</v>
      </c>
      <c r="F4" s="118" t="s">
        <v>101</v>
      </c>
      <c r="G4" s="118" t="s">
        <v>102</v>
      </c>
      <c r="H4" s="118" t="s">
        <v>103</v>
      </c>
      <c r="I4" s="118" t="s">
        <v>104</v>
      </c>
      <c r="J4" s="118" t="s">
        <v>105</v>
      </c>
      <c r="K4" s="134" t="s">
        <v>108</v>
      </c>
      <c r="L4" s="134" t="s">
        <v>106</v>
      </c>
      <c r="M4" s="134" t="s">
        <v>110</v>
      </c>
    </row>
    <row r="5" spans="1:13" ht="30" customHeight="1">
      <c r="A5" s="269" t="s">
        <v>112</v>
      </c>
      <c r="B5" s="200"/>
      <c r="C5" s="115">
        <v>0</v>
      </c>
      <c r="D5" s="116">
        <v>0</v>
      </c>
      <c r="E5" s="116">
        <v>0</v>
      </c>
      <c r="F5" s="116">
        <v>0</v>
      </c>
      <c r="G5" s="116">
        <v>0</v>
      </c>
      <c r="H5" s="116">
        <v>0</v>
      </c>
      <c r="I5" s="116">
        <v>0</v>
      </c>
      <c r="J5" s="116">
        <v>0</v>
      </c>
      <c r="K5" s="116">
        <v>0</v>
      </c>
      <c r="L5" s="116">
        <v>0</v>
      </c>
      <c r="M5" s="117">
        <v>0</v>
      </c>
    </row>
    <row r="6" spans="1:13" ht="30" customHeight="1">
      <c r="A6" s="259" t="s">
        <v>113</v>
      </c>
      <c r="B6" s="260"/>
      <c r="C6" s="104">
        <v>78</v>
      </c>
      <c r="D6" s="105">
        <v>0</v>
      </c>
      <c r="E6" s="105">
        <v>0</v>
      </c>
      <c r="F6" s="105">
        <v>0</v>
      </c>
      <c r="G6" s="105">
        <v>0</v>
      </c>
      <c r="H6" s="105">
        <v>0</v>
      </c>
      <c r="I6" s="105">
        <v>0</v>
      </c>
      <c r="J6" s="105">
        <v>0</v>
      </c>
      <c r="K6" s="105">
        <v>0</v>
      </c>
      <c r="L6" s="105">
        <v>24</v>
      </c>
      <c r="M6" s="106">
        <v>24</v>
      </c>
    </row>
    <row r="7" spans="1:13" ht="30" customHeight="1">
      <c r="A7" s="201" t="s">
        <v>114</v>
      </c>
      <c r="B7" s="183"/>
      <c r="C7" s="107">
        <v>3</v>
      </c>
      <c r="D7" s="108">
        <v>0</v>
      </c>
      <c r="E7" s="108">
        <v>0</v>
      </c>
      <c r="F7" s="108">
        <v>0</v>
      </c>
      <c r="G7" s="108">
        <v>0</v>
      </c>
      <c r="H7" s="108">
        <v>0</v>
      </c>
      <c r="I7" s="108">
        <v>0</v>
      </c>
      <c r="J7" s="108">
        <v>0</v>
      </c>
      <c r="K7" s="108">
        <v>0</v>
      </c>
      <c r="L7" s="108">
        <v>0</v>
      </c>
      <c r="M7" s="109">
        <v>0</v>
      </c>
    </row>
    <row r="8" spans="1:13" ht="30" customHeight="1">
      <c r="A8" s="220" t="s">
        <v>115</v>
      </c>
      <c r="B8" s="99" t="s">
        <v>116</v>
      </c>
      <c r="C8" s="101">
        <v>5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3">
        <v>0</v>
      </c>
    </row>
    <row r="9" spans="1:13" ht="30" customHeight="1">
      <c r="A9" s="222"/>
      <c r="B9" s="99" t="s">
        <v>117</v>
      </c>
      <c r="C9" s="101">
        <v>11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3">
        <v>0</v>
      </c>
    </row>
    <row r="10" spans="1:13" ht="30" customHeight="1">
      <c r="A10" s="213" t="s">
        <v>118</v>
      </c>
      <c r="B10" s="215"/>
      <c r="C10" s="101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3">
        <v>0</v>
      </c>
    </row>
  </sheetData>
  <mergeCells count="11">
    <mergeCell ref="C2:K2"/>
    <mergeCell ref="E3:K3"/>
    <mergeCell ref="L2:M3"/>
    <mergeCell ref="C3:C4"/>
    <mergeCell ref="D3:D4"/>
    <mergeCell ref="A10:B10"/>
    <mergeCell ref="A2:B4"/>
    <mergeCell ref="A8:A9"/>
    <mergeCell ref="A5:B5"/>
    <mergeCell ref="A6:B6"/>
    <mergeCell ref="A7:B7"/>
  </mergeCells>
  <printOptions/>
  <pageMargins left="0.75" right="0.75" top="1" bottom="1" header="0.512" footer="0.512"/>
  <pageSetup horizontalDpi="400" verticalDpi="4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G9"/>
  <sheetViews>
    <sheetView view="pageBreakPreview" zoomScaleSheetLayoutView="100" workbookViewId="0" topLeftCell="A1">
      <selection activeCell="K34" sqref="K34"/>
    </sheetView>
  </sheetViews>
  <sheetFormatPr defaultColWidth="9.00390625" defaultRowHeight="13.5"/>
  <cols>
    <col min="1" max="1" width="3.75390625" style="0" customWidth="1"/>
    <col min="2" max="2" width="11.25390625" style="0" customWidth="1"/>
    <col min="3" max="3" width="13.375" style="0" customWidth="1"/>
    <col min="4" max="4" width="13.50390625" style="0" customWidth="1"/>
    <col min="5" max="5" width="15.50390625" style="0" customWidth="1"/>
    <col min="6" max="6" width="14.875" style="0" customWidth="1"/>
    <col min="7" max="7" width="15.50390625" style="0" customWidth="1"/>
    <col min="10" max="10" width="5.50390625" style="0" customWidth="1"/>
  </cols>
  <sheetData>
    <row r="1" spans="1:7" ht="13.5">
      <c r="A1" s="97" t="s">
        <v>295</v>
      </c>
      <c r="G1" s="98" t="s">
        <v>348</v>
      </c>
    </row>
    <row r="2" spans="1:7" ht="13.5" customHeight="1">
      <c r="A2" s="261"/>
      <c r="B2" s="262"/>
      <c r="C2" s="255" t="s">
        <v>355</v>
      </c>
      <c r="D2" s="266" t="s">
        <v>121</v>
      </c>
      <c r="E2" s="266"/>
      <c r="F2" s="266"/>
      <c r="G2" s="267" t="s">
        <v>124</v>
      </c>
    </row>
    <row r="3" spans="1:7" ht="27">
      <c r="A3" s="263"/>
      <c r="B3" s="264"/>
      <c r="C3" s="266"/>
      <c r="D3" s="99" t="s">
        <v>332</v>
      </c>
      <c r="E3" s="100" t="s">
        <v>122</v>
      </c>
      <c r="F3" s="100" t="s">
        <v>123</v>
      </c>
      <c r="G3" s="268"/>
    </row>
    <row r="4" spans="1:7" ht="13.5">
      <c r="A4" s="269" t="s">
        <v>119</v>
      </c>
      <c r="B4" s="200"/>
      <c r="C4" s="115">
        <v>0</v>
      </c>
      <c r="D4" s="116">
        <v>0</v>
      </c>
      <c r="E4" s="116">
        <v>0</v>
      </c>
      <c r="F4" s="116">
        <v>0</v>
      </c>
      <c r="G4" s="117">
        <f aca="true" t="shared" si="0" ref="G4:G9">SUM(C4:F4)</f>
        <v>0</v>
      </c>
    </row>
    <row r="5" spans="1:7" ht="13.5">
      <c r="A5" s="259" t="s">
        <v>113</v>
      </c>
      <c r="B5" s="260"/>
      <c r="C5" s="104">
        <v>0</v>
      </c>
      <c r="D5" s="105">
        <v>765</v>
      </c>
      <c r="E5" s="105">
        <v>332</v>
      </c>
      <c r="F5" s="105">
        <v>37530</v>
      </c>
      <c r="G5" s="106">
        <f t="shared" si="0"/>
        <v>38627</v>
      </c>
    </row>
    <row r="6" spans="1:7" ht="13.5">
      <c r="A6" s="259" t="s">
        <v>120</v>
      </c>
      <c r="B6" s="260"/>
      <c r="C6" s="107">
        <v>0</v>
      </c>
      <c r="D6" s="105">
        <v>0</v>
      </c>
      <c r="E6" s="108">
        <v>0</v>
      </c>
      <c r="F6" s="108">
        <v>7529</v>
      </c>
      <c r="G6" s="106">
        <f t="shared" si="0"/>
        <v>7529</v>
      </c>
    </row>
    <row r="7" spans="1:7" ht="27" customHeight="1">
      <c r="A7" s="265" t="s">
        <v>115</v>
      </c>
      <c r="B7" s="99" t="s">
        <v>125</v>
      </c>
      <c r="C7" s="101">
        <v>0</v>
      </c>
      <c r="D7" s="102">
        <v>0</v>
      </c>
      <c r="E7" s="102">
        <v>0</v>
      </c>
      <c r="F7" s="102">
        <v>677</v>
      </c>
      <c r="G7" s="103">
        <f t="shared" si="0"/>
        <v>677</v>
      </c>
    </row>
    <row r="8" spans="1:7" ht="27">
      <c r="A8" s="265"/>
      <c r="B8" s="99" t="s">
        <v>126</v>
      </c>
      <c r="C8" s="101">
        <v>0</v>
      </c>
      <c r="D8" s="102">
        <v>0</v>
      </c>
      <c r="E8" s="102">
        <v>0</v>
      </c>
      <c r="F8" s="102">
        <v>60</v>
      </c>
      <c r="G8" s="103">
        <f t="shared" si="0"/>
        <v>60</v>
      </c>
    </row>
    <row r="9" spans="1:7" ht="13.5">
      <c r="A9" s="110" t="s">
        <v>118</v>
      </c>
      <c r="B9" s="21"/>
      <c r="C9" s="101">
        <v>0</v>
      </c>
      <c r="D9" s="102">
        <v>0</v>
      </c>
      <c r="E9" s="102">
        <v>0</v>
      </c>
      <c r="F9" s="102">
        <v>0</v>
      </c>
      <c r="G9" s="103">
        <f t="shared" si="0"/>
        <v>0</v>
      </c>
    </row>
  </sheetData>
  <mergeCells count="8">
    <mergeCell ref="G2:G3"/>
    <mergeCell ref="D2:F2"/>
    <mergeCell ref="A4:B4"/>
    <mergeCell ref="A5:B5"/>
    <mergeCell ref="A6:B6"/>
    <mergeCell ref="A2:B3"/>
    <mergeCell ref="A7:A8"/>
    <mergeCell ref="C2:C3"/>
  </mergeCells>
  <printOptions/>
  <pageMargins left="0.75" right="0.75" top="1" bottom="1" header="0.512" footer="0.51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7"/>
  <dimension ref="A1:I14"/>
  <sheetViews>
    <sheetView workbookViewId="0" topLeftCell="A1">
      <selection activeCell="G31" sqref="G31"/>
    </sheetView>
  </sheetViews>
  <sheetFormatPr defaultColWidth="9.00390625" defaultRowHeight="15" customHeight="1"/>
  <cols>
    <col min="1" max="1" width="12.25390625" style="5" customWidth="1"/>
    <col min="2" max="4" width="9.50390625" style="3" customWidth="1"/>
    <col min="5" max="6" width="9.00390625" style="3" customWidth="1"/>
    <col min="7" max="9" width="9.50390625" style="3" customWidth="1"/>
    <col min="10" max="10" width="3.25390625" style="3" customWidth="1"/>
    <col min="11" max="16384" width="9.00390625" style="3" customWidth="1"/>
  </cols>
  <sheetData>
    <row r="1" spans="1:9" ht="13.5">
      <c r="A1" s="170" t="s">
        <v>316</v>
      </c>
      <c r="B1" s="27"/>
      <c r="C1" s="27"/>
      <c r="D1" s="27"/>
      <c r="E1" s="27"/>
      <c r="F1" s="27"/>
      <c r="G1" s="27"/>
      <c r="H1" s="27"/>
      <c r="I1" s="171" t="s">
        <v>348</v>
      </c>
    </row>
    <row r="2" spans="1:9" ht="25.5" customHeight="1">
      <c r="A2" s="208" t="s">
        <v>174</v>
      </c>
      <c r="B2" s="190" t="s">
        <v>170</v>
      </c>
      <c r="C2" s="191"/>
      <c r="D2" s="192"/>
      <c r="E2" s="190" t="s">
        <v>349</v>
      </c>
      <c r="F2" s="192"/>
      <c r="G2" s="288" t="s">
        <v>350</v>
      </c>
      <c r="H2" s="289"/>
      <c r="I2" s="203" t="s">
        <v>320</v>
      </c>
    </row>
    <row r="3" spans="1:9" ht="14.25" customHeight="1">
      <c r="A3" s="209"/>
      <c r="B3" s="188" t="s">
        <v>171</v>
      </c>
      <c r="C3" s="194" t="s">
        <v>172</v>
      </c>
      <c r="D3" s="14"/>
      <c r="E3" s="287" t="s">
        <v>72</v>
      </c>
      <c r="F3" s="287" t="s">
        <v>65</v>
      </c>
      <c r="G3" s="198" t="s">
        <v>351</v>
      </c>
      <c r="H3" s="199" t="s">
        <v>173</v>
      </c>
      <c r="I3" s="188"/>
    </row>
    <row r="4" spans="1:9" ht="33.75">
      <c r="A4" s="210"/>
      <c r="B4" s="189"/>
      <c r="C4" s="195"/>
      <c r="D4" s="182" t="s">
        <v>319</v>
      </c>
      <c r="E4" s="287"/>
      <c r="F4" s="287"/>
      <c r="G4" s="189"/>
      <c r="H4" s="195"/>
      <c r="I4" s="189"/>
    </row>
    <row r="5" spans="1:9" ht="15" customHeight="1">
      <c r="A5" s="59" t="s">
        <v>52</v>
      </c>
      <c r="B5" s="55">
        <v>357</v>
      </c>
      <c r="C5" s="56">
        <v>589</v>
      </c>
      <c r="D5" s="56">
        <v>0</v>
      </c>
      <c r="E5" s="56">
        <v>1</v>
      </c>
      <c r="F5" s="56">
        <v>1</v>
      </c>
      <c r="G5" s="56">
        <v>580</v>
      </c>
      <c r="H5" s="56">
        <v>5</v>
      </c>
      <c r="I5" s="54">
        <v>3</v>
      </c>
    </row>
    <row r="6" spans="1:9" ht="15" customHeight="1">
      <c r="A6" s="62" t="s">
        <v>175</v>
      </c>
      <c r="B6" s="44">
        <v>59</v>
      </c>
      <c r="C6" s="45">
        <v>272</v>
      </c>
      <c r="D6" s="45">
        <v>0</v>
      </c>
      <c r="E6" s="45">
        <v>1</v>
      </c>
      <c r="F6" s="45">
        <v>1</v>
      </c>
      <c r="G6" s="45">
        <v>253</v>
      </c>
      <c r="H6" s="45">
        <v>3</v>
      </c>
      <c r="I6" s="43">
        <v>2</v>
      </c>
    </row>
    <row r="7" spans="1:9" ht="15" customHeight="1">
      <c r="A7" s="58" t="s">
        <v>53</v>
      </c>
      <c r="B7" s="44">
        <v>26</v>
      </c>
      <c r="C7" s="45">
        <v>15</v>
      </c>
      <c r="D7" s="45">
        <v>0</v>
      </c>
      <c r="E7" s="45">
        <v>0</v>
      </c>
      <c r="F7" s="45">
        <v>0</v>
      </c>
      <c r="G7" s="45">
        <v>15</v>
      </c>
      <c r="H7" s="45">
        <v>0</v>
      </c>
      <c r="I7" s="43">
        <v>0</v>
      </c>
    </row>
    <row r="8" spans="1:9" ht="15" customHeight="1">
      <c r="A8" s="58" t="s">
        <v>54</v>
      </c>
      <c r="B8" s="44">
        <v>52</v>
      </c>
      <c r="C8" s="45">
        <v>34</v>
      </c>
      <c r="D8" s="45">
        <v>0</v>
      </c>
      <c r="E8" s="45">
        <v>0</v>
      </c>
      <c r="F8" s="45">
        <v>0</v>
      </c>
      <c r="G8" s="45">
        <v>31</v>
      </c>
      <c r="H8" s="45">
        <v>0</v>
      </c>
      <c r="I8" s="43">
        <v>0</v>
      </c>
    </row>
    <row r="9" spans="1:9" ht="15" customHeight="1">
      <c r="A9" s="58" t="s">
        <v>55</v>
      </c>
      <c r="B9" s="44">
        <v>36</v>
      </c>
      <c r="C9" s="45">
        <v>5</v>
      </c>
      <c r="D9" s="45">
        <v>0</v>
      </c>
      <c r="E9" s="45">
        <v>0</v>
      </c>
      <c r="F9" s="45">
        <v>0</v>
      </c>
      <c r="G9" s="45">
        <v>36</v>
      </c>
      <c r="H9" s="45">
        <v>0</v>
      </c>
      <c r="I9" s="43">
        <v>0</v>
      </c>
    </row>
    <row r="10" spans="1:9" ht="15" customHeight="1">
      <c r="A10" s="58" t="s">
        <v>56</v>
      </c>
      <c r="B10" s="44">
        <v>16</v>
      </c>
      <c r="C10" s="45">
        <v>67</v>
      </c>
      <c r="D10" s="45">
        <v>0</v>
      </c>
      <c r="E10" s="45">
        <v>0</v>
      </c>
      <c r="F10" s="45">
        <v>0</v>
      </c>
      <c r="G10" s="45">
        <v>60</v>
      </c>
      <c r="H10" s="45">
        <v>0</v>
      </c>
      <c r="I10" s="43">
        <v>0</v>
      </c>
    </row>
    <row r="11" spans="1:9" ht="15" customHeight="1">
      <c r="A11" s="58" t="s">
        <v>57</v>
      </c>
      <c r="B11" s="44">
        <v>123</v>
      </c>
      <c r="C11" s="45">
        <v>152</v>
      </c>
      <c r="D11" s="45">
        <v>0</v>
      </c>
      <c r="E11" s="45">
        <v>0</v>
      </c>
      <c r="F11" s="45">
        <v>0</v>
      </c>
      <c r="G11" s="45">
        <v>148</v>
      </c>
      <c r="H11" s="45">
        <v>1</v>
      </c>
      <c r="I11" s="43">
        <v>0</v>
      </c>
    </row>
    <row r="12" spans="1:9" ht="15" customHeight="1">
      <c r="A12" s="58" t="s">
        <v>58</v>
      </c>
      <c r="B12" s="44">
        <v>19</v>
      </c>
      <c r="C12" s="45">
        <v>11</v>
      </c>
      <c r="D12" s="45">
        <v>0</v>
      </c>
      <c r="E12" s="45">
        <v>0</v>
      </c>
      <c r="F12" s="45">
        <v>0</v>
      </c>
      <c r="G12" s="45">
        <v>10</v>
      </c>
      <c r="H12" s="45">
        <v>0</v>
      </c>
      <c r="I12" s="43">
        <v>0</v>
      </c>
    </row>
    <row r="13" spans="1:9" ht="15" customHeight="1">
      <c r="A13" s="58" t="s">
        <v>59</v>
      </c>
      <c r="B13" s="44">
        <v>5</v>
      </c>
      <c r="C13" s="45">
        <v>18</v>
      </c>
      <c r="D13" s="45">
        <v>0</v>
      </c>
      <c r="E13" s="45">
        <v>0</v>
      </c>
      <c r="F13" s="45">
        <v>0</v>
      </c>
      <c r="G13" s="45">
        <v>13</v>
      </c>
      <c r="H13" s="45">
        <v>1</v>
      </c>
      <c r="I13" s="43">
        <v>1</v>
      </c>
    </row>
    <row r="14" spans="1:9" ht="15" customHeight="1">
      <c r="A14" s="57" t="s">
        <v>60</v>
      </c>
      <c r="B14" s="50">
        <v>21</v>
      </c>
      <c r="C14" s="51">
        <v>15</v>
      </c>
      <c r="D14" s="51">
        <v>0</v>
      </c>
      <c r="E14" s="51">
        <v>0</v>
      </c>
      <c r="F14" s="51">
        <v>0</v>
      </c>
      <c r="G14" s="51">
        <v>14</v>
      </c>
      <c r="H14" s="51">
        <v>0</v>
      </c>
      <c r="I14" s="49">
        <v>0</v>
      </c>
    </row>
  </sheetData>
  <mergeCells count="11">
    <mergeCell ref="I2:I4"/>
    <mergeCell ref="B3:B4"/>
    <mergeCell ref="C3:C4"/>
    <mergeCell ref="G3:G4"/>
    <mergeCell ref="H3:H4"/>
    <mergeCell ref="E2:F2"/>
    <mergeCell ref="E3:E4"/>
    <mergeCell ref="F3:F4"/>
    <mergeCell ref="A2:A4"/>
    <mergeCell ref="B2:D2"/>
    <mergeCell ref="G2:H2"/>
  </mergeCells>
  <printOptions horizontalCentered="1"/>
  <pageMargins left="0.5905511811023623" right="0.3937007874015748" top="0.5905511811023623" bottom="0.5905511811023623" header="0.5118110236220472" footer="0.5118110236220472"/>
  <pageSetup fitToWidth="2" horizontalDpi="400" verticalDpi="400" orientation="portrait" paperSize="1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/>
  <dimension ref="A1:AY58"/>
  <sheetViews>
    <sheetView view="pageBreakPreview" zoomScaleSheetLayoutView="100" workbookViewId="0" topLeftCell="A1">
      <selection activeCell="J31" sqref="J31"/>
    </sheetView>
  </sheetViews>
  <sheetFormatPr defaultColWidth="9.00390625" defaultRowHeight="19.5" customHeight="1"/>
  <cols>
    <col min="1" max="1" width="11.875" style="13" customWidth="1"/>
    <col min="2" max="5" width="9.625" style="10" customWidth="1"/>
    <col min="6" max="6" width="10.00390625" style="10" customWidth="1"/>
    <col min="7" max="12" width="9.625" style="10" customWidth="1"/>
    <col min="13" max="13" width="8.50390625" style="10" bestFit="1" customWidth="1"/>
    <col min="14" max="14" width="10.875" style="10" bestFit="1" customWidth="1"/>
    <col min="15" max="15" width="9.125" style="10" bestFit="1" customWidth="1"/>
    <col min="16" max="16" width="10.875" style="10" bestFit="1" customWidth="1"/>
    <col min="17" max="17" width="7.875" style="10" customWidth="1"/>
    <col min="18" max="18" width="8.50390625" style="10" customWidth="1"/>
    <col min="19" max="23" width="8.625" style="10" customWidth="1"/>
    <col min="24" max="25" width="11.125" style="10" bestFit="1" customWidth="1"/>
    <col min="26" max="26" width="9.125" style="10" bestFit="1" customWidth="1"/>
    <col min="27" max="27" width="8.75390625" style="10" customWidth="1"/>
    <col min="28" max="28" width="9.375" style="10" customWidth="1"/>
    <col min="29" max="34" width="7.625" style="10" customWidth="1"/>
    <col min="35" max="35" width="10.00390625" style="10" customWidth="1"/>
    <col min="36" max="36" width="10.25390625" style="10" customWidth="1"/>
    <col min="37" max="37" width="9.125" style="10" bestFit="1" customWidth="1"/>
    <col min="38" max="38" width="7.625" style="10" customWidth="1"/>
    <col min="39" max="39" width="22.00390625" style="10" bestFit="1" customWidth="1"/>
    <col min="40" max="44" width="7.625" style="10" customWidth="1"/>
    <col min="45" max="51" width="7.625" style="11" customWidth="1"/>
    <col min="52" max="16384" width="7.625" style="10" customWidth="1"/>
  </cols>
  <sheetData>
    <row r="1" spans="1:51" ht="18.75">
      <c r="A1" s="179" t="s">
        <v>317</v>
      </c>
      <c r="B1" s="172"/>
      <c r="C1" s="172"/>
      <c r="D1" s="172"/>
      <c r="E1" s="172"/>
      <c r="F1" s="172"/>
      <c r="G1" s="172"/>
      <c r="H1" s="172"/>
      <c r="I1" s="172"/>
      <c r="J1" s="173"/>
      <c r="K1" s="197" t="s">
        <v>348</v>
      </c>
      <c r="L1" s="197" t="s">
        <v>299</v>
      </c>
      <c r="M1" s="23"/>
      <c r="AH1" s="11"/>
      <c r="AI1" s="11"/>
      <c r="AJ1" s="11"/>
      <c r="AK1" s="11"/>
      <c r="AL1" s="11"/>
      <c r="AM1" s="11"/>
      <c r="AS1" s="10"/>
      <c r="AT1" s="10"/>
      <c r="AU1" s="10"/>
      <c r="AV1" s="10"/>
      <c r="AW1" s="10"/>
      <c r="AX1" s="10"/>
      <c r="AY1" s="10"/>
    </row>
    <row r="2" spans="1:12" s="12" customFormat="1" ht="12.75" customHeight="1">
      <c r="A2" s="208" t="s">
        <v>69</v>
      </c>
      <c r="B2" s="273" t="s">
        <v>127</v>
      </c>
      <c r="C2" s="273"/>
      <c r="D2" s="273"/>
      <c r="E2" s="273"/>
      <c r="F2" s="273"/>
      <c r="G2" s="273" t="s">
        <v>128</v>
      </c>
      <c r="H2" s="273"/>
      <c r="I2" s="273"/>
      <c r="J2" s="273"/>
      <c r="K2" s="273"/>
      <c r="L2" s="273"/>
    </row>
    <row r="3" spans="1:12" s="12" customFormat="1" ht="12.75" customHeight="1">
      <c r="A3" s="209"/>
      <c r="B3" s="270" t="s">
        <v>133</v>
      </c>
      <c r="C3" s="270" t="s">
        <v>61</v>
      </c>
      <c r="D3" s="270" t="s">
        <v>62</v>
      </c>
      <c r="E3" s="270" t="s">
        <v>68</v>
      </c>
      <c r="F3" s="270" t="s">
        <v>66</v>
      </c>
      <c r="G3" s="273" t="s">
        <v>130</v>
      </c>
      <c r="H3" s="273"/>
      <c r="I3" s="273"/>
      <c r="J3" s="273" t="s">
        <v>131</v>
      </c>
      <c r="K3" s="273"/>
      <c r="L3" s="273"/>
    </row>
    <row r="4" spans="1:12" s="12" customFormat="1" ht="63" customHeight="1">
      <c r="A4" s="210"/>
      <c r="B4" s="271"/>
      <c r="C4" s="271"/>
      <c r="D4" s="271"/>
      <c r="E4" s="271"/>
      <c r="F4" s="271"/>
      <c r="G4" s="121" t="s">
        <v>139</v>
      </c>
      <c r="H4" s="121" t="s">
        <v>140</v>
      </c>
      <c r="I4" s="120" t="s">
        <v>66</v>
      </c>
      <c r="J4" s="121" t="s">
        <v>139</v>
      </c>
      <c r="K4" s="121" t="s">
        <v>140</v>
      </c>
      <c r="L4" s="120" t="s">
        <v>67</v>
      </c>
    </row>
    <row r="5" spans="1:51" ht="15" customHeight="1">
      <c r="A5" s="63" t="s">
        <v>52</v>
      </c>
      <c r="B5" s="122">
        <v>22827</v>
      </c>
      <c r="C5" s="122">
        <v>66</v>
      </c>
      <c r="D5" s="122">
        <v>810</v>
      </c>
      <c r="E5" s="122">
        <v>0</v>
      </c>
      <c r="F5" s="122">
        <v>33810</v>
      </c>
      <c r="G5" s="122">
        <v>632</v>
      </c>
      <c r="H5" s="122">
        <v>6</v>
      </c>
      <c r="I5" s="122">
        <v>3</v>
      </c>
      <c r="J5" s="122">
        <v>4447</v>
      </c>
      <c r="K5" s="122">
        <v>1519</v>
      </c>
      <c r="L5" s="123">
        <v>1</v>
      </c>
      <c r="AH5" s="11"/>
      <c r="AS5" s="10"/>
      <c r="AT5" s="10"/>
      <c r="AU5" s="10"/>
      <c r="AV5" s="10"/>
      <c r="AW5" s="10"/>
      <c r="AX5" s="10"/>
      <c r="AY5" s="10"/>
    </row>
    <row r="6" spans="1:51" ht="15" customHeight="1">
      <c r="A6" s="61" t="s">
        <v>63</v>
      </c>
      <c r="B6" s="124">
        <v>5193</v>
      </c>
      <c r="C6" s="124">
        <v>0</v>
      </c>
      <c r="D6" s="124">
        <v>236</v>
      </c>
      <c r="E6" s="124">
        <v>0</v>
      </c>
      <c r="F6" s="124">
        <v>8763</v>
      </c>
      <c r="G6" s="124">
        <v>167</v>
      </c>
      <c r="H6" s="124">
        <v>0</v>
      </c>
      <c r="I6" s="124">
        <v>0</v>
      </c>
      <c r="J6" s="124">
        <v>1528</v>
      </c>
      <c r="K6" s="124">
        <v>480</v>
      </c>
      <c r="L6" s="125">
        <v>0</v>
      </c>
      <c r="AH6" s="11"/>
      <c r="AS6" s="10"/>
      <c r="AT6" s="10"/>
      <c r="AU6" s="10"/>
      <c r="AV6" s="10"/>
      <c r="AW6" s="10"/>
      <c r="AX6" s="10"/>
      <c r="AY6" s="10"/>
    </row>
    <row r="7" spans="1:51" ht="15" customHeight="1">
      <c r="A7" s="58" t="s">
        <v>53</v>
      </c>
      <c r="B7" s="124">
        <v>0</v>
      </c>
      <c r="C7" s="124">
        <v>0</v>
      </c>
      <c r="D7" s="124">
        <v>0</v>
      </c>
      <c r="E7" s="124">
        <v>0</v>
      </c>
      <c r="F7" s="124">
        <v>0</v>
      </c>
      <c r="G7" s="124">
        <v>0</v>
      </c>
      <c r="H7" s="124">
        <v>0</v>
      </c>
      <c r="I7" s="124">
        <v>0</v>
      </c>
      <c r="J7" s="124">
        <v>0</v>
      </c>
      <c r="K7" s="124">
        <v>0</v>
      </c>
      <c r="L7" s="125">
        <v>0</v>
      </c>
      <c r="AH7" s="11"/>
      <c r="AS7" s="10"/>
      <c r="AT7" s="10"/>
      <c r="AU7" s="10"/>
      <c r="AV7" s="10"/>
      <c r="AW7" s="10"/>
      <c r="AX7" s="10"/>
      <c r="AY7" s="10"/>
    </row>
    <row r="8" spans="1:51" ht="15" customHeight="1">
      <c r="A8" s="58" t="s">
        <v>54</v>
      </c>
      <c r="B8" s="124">
        <v>0</v>
      </c>
      <c r="C8" s="124">
        <v>0</v>
      </c>
      <c r="D8" s="124">
        <v>0</v>
      </c>
      <c r="E8" s="124">
        <v>0</v>
      </c>
      <c r="F8" s="124">
        <v>0</v>
      </c>
      <c r="G8" s="124">
        <v>0</v>
      </c>
      <c r="H8" s="124">
        <v>0</v>
      </c>
      <c r="I8" s="124">
        <v>0</v>
      </c>
      <c r="J8" s="124">
        <v>0</v>
      </c>
      <c r="K8" s="124">
        <v>0</v>
      </c>
      <c r="L8" s="125">
        <v>0</v>
      </c>
      <c r="AH8" s="11"/>
      <c r="AS8" s="10"/>
      <c r="AT8" s="10"/>
      <c r="AU8" s="10"/>
      <c r="AV8" s="10"/>
      <c r="AW8" s="10"/>
      <c r="AX8" s="10"/>
      <c r="AY8" s="10"/>
    </row>
    <row r="9" spans="1:51" ht="15" customHeight="1">
      <c r="A9" s="58" t="s">
        <v>55</v>
      </c>
      <c r="B9" s="124">
        <v>4581</v>
      </c>
      <c r="C9" s="124">
        <v>66</v>
      </c>
      <c r="D9" s="124">
        <v>143</v>
      </c>
      <c r="E9" s="124">
        <v>0</v>
      </c>
      <c r="F9" s="124">
        <v>3043</v>
      </c>
      <c r="G9" s="124">
        <v>52</v>
      </c>
      <c r="H9" s="124">
        <v>0</v>
      </c>
      <c r="I9" s="124">
        <v>0</v>
      </c>
      <c r="J9" s="124">
        <v>885</v>
      </c>
      <c r="K9" s="124">
        <v>326</v>
      </c>
      <c r="L9" s="125">
        <v>1</v>
      </c>
      <c r="AH9" s="11"/>
      <c r="AS9" s="10"/>
      <c r="AT9" s="10"/>
      <c r="AU9" s="10"/>
      <c r="AV9" s="10"/>
      <c r="AW9" s="10"/>
      <c r="AX9" s="10"/>
      <c r="AY9" s="10"/>
    </row>
    <row r="10" spans="1:51" ht="15" customHeight="1">
      <c r="A10" s="58" t="s">
        <v>56</v>
      </c>
      <c r="B10" s="124">
        <v>2680</v>
      </c>
      <c r="C10" s="124">
        <v>0</v>
      </c>
      <c r="D10" s="124">
        <v>361</v>
      </c>
      <c r="E10" s="124">
        <v>0</v>
      </c>
      <c r="F10" s="124">
        <v>11662</v>
      </c>
      <c r="G10" s="124">
        <v>252</v>
      </c>
      <c r="H10" s="124">
        <v>0</v>
      </c>
      <c r="I10" s="124">
        <v>0</v>
      </c>
      <c r="J10" s="124">
        <v>672</v>
      </c>
      <c r="K10" s="124">
        <v>0</v>
      </c>
      <c r="L10" s="125">
        <v>0</v>
      </c>
      <c r="AH10" s="11"/>
      <c r="AS10" s="10"/>
      <c r="AT10" s="10"/>
      <c r="AU10" s="10"/>
      <c r="AV10" s="10"/>
      <c r="AW10" s="10"/>
      <c r="AX10" s="10"/>
      <c r="AY10" s="10"/>
    </row>
    <row r="11" spans="1:51" ht="15" customHeight="1">
      <c r="A11" s="58" t="s">
        <v>57</v>
      </c>
      <c r="B11" s="124">
        <v>4335</v>
      </c>
      <c r="C11" s="124">
        <v>0</v>
      </c>
      <c r="D11" s="124">
        <v>46</v>
      </c>
      <c r="E11" s="124">
        <v>0</v>
      </c>
      <c r="F11" s="124">
        <v>3514</v>
      </c>
      <c r="G11" s="124">
        <v>37</v>
      </c>
      <c r="H11" s="124">
        <v>0</v>
      </c>
      <c r="I11" s="124">
        <v>0</v>
      </c>
      <c r="J11" s="124">
        <v>401</v>
      </c>
      <c r="K11" s="124">
        <v>168</v>
      </c>
      <c r="L11" s="125">
        <v>0</v>
      </c>
      <c r="AH11" s="11"/>
      <c r="AS11" s="10"/>
      <c r="AT11" s="10"/>
      <c r="AU11" s="10"/>
      <c r="AV11" s="10"/>
      <c r="AW11" s="10"/>
      <c r="AX11" s="10"/>
      <c r="AY11" s="10"/>
    </row>
    <row r="12" spans="1:51" ht="15" customHeight="1">
      <c r="A12" s="58" t="s">
        <v>58</v>
      </c>
      <c r="B12" s="124">
        <v>0</v>
      </c>
      <c r="C12" s="124">
        <v>0</v>
      </c>
      <c r="D12" s="124">
        <v>0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5">
        <v>0</v>
      </c>
      <c r="AH12" s="11"/>
      <c r="AS12" s="10"/>
      <c r="AT12" s="10"/>
      <c r="AU12" s="10"/>
      <c r="AV12" s="10"/>
      <c r="AW12" s="10"/>
      <c r="AX12" s="10"/>
      <c r="AY12" s="10"/>
    </row>
    <row r="13" spans="1:51" ht="15" customHeight="1">
      <c r="A13" s="58" t="s">
        <v>59</v>
      </c>
      <c r="B13" s="124">
        <v>2706</v>
      </c>
      <c r="C13" s="124">
        <v>0</v>
      </c>
      <c r="D13" s="124">
        <v>24</v>
      </c>
      <c r="E13" s="124">
        <v>0</v>
      </c>
      <c r="F13" s="124">
        <v>4184</v>
      </c>
      <c r="G13" s="124">
        <v>64</v>
      </c>
      <c r="H13" s="124">
        <v>0</v>
      </c>
      <c r="I13" s="124">
        <v>0</v>
      </c>
      <c r="J13" s="124">
        <v>511</v>
      </c>
      <c r="K13" s="124">
        <v>326</v>
      </c>
      <c r="L13" s="125">
        <v>0</v>
      </c>
      <c r="AH13" s="11"/>
      <c r="AS13" s="10"/>
      <c r="AT13" s="10"/>
      <c r="AU13" s="10"/>
      <c r="AV13" s="10"/>
      <c r="AW13" s="10"/>
      <c r="AX13" s="10"/>
      <c r="AY13" s="10"/>
    </row>
    <row r="14" spans="1:34" s="16" customFormat="1" ht="15" customHeight="1">
      <c r="A14" s="57" t="s">
        <v>70</v>
      </c>
      <c r="B14" s="126">
        <v>3332</v>
      </c>
      <c r="C14" s="126">
        <v>0</v>
      </c>
      <c r="D14" s="126">
        <v>0</v>
      </c>
      <c r="E14" s="126">
        <v>0</v>
      </c>
      <c r="F14" s="126">
        <v>2644</v>
      </c>
      <c r="G14" s="126">
        <v>60</v>
      </c>
      <c r="H14" s="126">
        <v>6</v>
      </c>
      <c r="I14" s="126">
        <v>3</v>
      </c>
      <c r="J14" s="126">
        <v>450</v>
      </c>
      <c r="K14" s="126">
        <v>219</v>
      </c>
      <c r="L14" s="127">
        <v>0</v>
      </c>
      <c r="AH14" s="22"/>
    </row>
    <row r="15" spans="28:51" ht="12.75" customHeight="1">
      <c r="AB15" s="11"/>
      <c r="AC15" s="11"/>
      <c r="AD15" s="11"/>
      <c r="AE15" s="11"/>
      <c r="AF15" s="11"/>
      <c r="AG15" s="11"/>
      <c r="AH15" s="11"/>
      <c r="AS15" s="10"/>
      <c r="AT15" s="10"/>
      <c r="AU15" s="10"/>
      <c r="AV15" s="10"/>
      <c r="AW15" s="10"/>
      <c r="AX15" s="10"/>
      <c r="AY15" s="10"/>
    </row>
    <row r="16" ht="12.75" customHeight="1"/>
    <row r="17" spans="1:51" s="16" customFormat="1" ht="12.75" customHeight="1">
      <c r="A17" s="208" t="s">
        <v>69</v>
      </c>
      <c r="B17" s="274" t="s">
        <v>129</v>
      </c>
      <c r="C17" s="275"/>
      <c r="D17" s="275"/>
      <c r="E17" s="276"/>
      <c r="F17" s="184" t="s">
        <v>129</v>
      </c>
      <c r="G17" s="185"/>
      <c r="H17" s="185"/>
      <c r="I17" s="185"/>
      <c r="J17" s="185"/>
      <c r="K17" s="185"/>
      <c r="L17" s="185"/>
      <c r="AS17" s="22"/>
      <c r="AT17" s="22"/>
      <c r="AU17" s="22"/>
      <c r="AV17" s="22"/>
      <c r="AW17" s="22"/>
      <c r="AX17" s="22"/>
      <c r="AY17" s="22"/>
    </row>
    <row r="18" spans="1:51" s="16" customFormat="1" ht="12.75" customHeight="1">
      <c r="A18" s="209"/>
      <c r="B18" s="277" t="s">
        <v>142</v>
      </c>
      <c r="C18" s="184" t="s">
        <v>132</v>
      </c>
      <c r="D18" s="185"/>
      <c r="E18" s="186"/>
      <c r="F18" s="184" t="s">
        <v>134</v>
      </c>
      <c r="G18" s="186"/>
      <c r="H18" s="184" t="s">
        <v>135</v>
      </c>
      <c r="I18" s="186"/>
      <c r="J18" s="184" t="s">
        <v>136</v>
      </c>
      <c r="K18" s="185"/>
      <c r="L18" s="186"/>
      <c r="AS18" s="22"/>
      <c r="AT18" s="22"/>
      <c r="AU18" s="22"/>
      <c r="AV18" s="22"/>
      <c r="AW18" s="22"/>
      <c r="AX18" s="22"/>
      <c r="AY18" s="22"/>
    </row>
    <row r="19" spans="1:51" s="16" customFormat="1" ht="39.75" customHeight="1">
      <c r="A19" s="210"/>
      <c r="B19" s="278"/>
      <c r="C19" s="121" t="s">
        <v>322</v>
      </c>
      <c r="D19" s="129" t="s">
        <v>143</v>
      </c>
      <c r="E19" s="119" t="s">
        <v>66</v>
      </c>
      <c r="F19" s="130" t="s">
        <v>144</v>
      </c>
      <c r="G19" s="121" t="s">
        <v>145</v>
      </c>
      <c r="H19" s="119" t="s">
        <v>141</v>
      </c>
      <c r="I19" s="131" t="s">
        <v>146</v>
      </c>
      <c r="J19" s="121" t="s">
        <v>323</v>
      </c>
      <c r="K19" s="121" t="s">
        <v>324</v>
      </c>
      <c r="L19" s="120" t="s">
        <v>66</v>
      </c>
      <c r="P19" s="22"/>
      <c r="Q19" s="22"/>
      <c r="R19" s="22"/>
      <c r="AS19" s="22"/>
      <c r="AT19" s="22"/>
      <c r="AU19" s="22"/>
      <c r="AV19" s="22"/>
      <c r="AW19" s="22"/>
      <c r="AX19" s="22"/>
      <c r="AY19" s="22"/>
    </row>
    <row r="20" spans="1:51" s="16" customFormat="1" ht="15" customHeight="1">
      <c r="A20" s="63" t="s">
        <v>52</v>
      </c>
      <c r="B20" s="122">
        <v>2821</v>
      </c>
      <c r="C20" s="122">
        <v>832</v>
      </c>
      <c r="D20" s="122">
        <v>315</v>
      </c>
      <c r="E20" s="122">
        <v>697</v>
      </c>
      <c r="F20" s="122">
        <v>1356</v>
      </c>
      <c r="G20" s="122">
        <v>0</v>
      </c>
      <c r="H20" s="122">
        <v>8559</v>
      </c>
      <c r="I20" s="122">
        <v>0</v>
      </c>
      <c r="J20" s="122">
        <v>0</v>
      </c>
      <c r="K20" s="122">
        <v>0</v>
      </c>
      <c r="L20" s="123">
        <v>0</v>
      </c>
      <c r="P20" s="22"/>
      <c r="Q20" s="22"/>
      <c r="R20" s="22"/>
      <c r="AS20" s="22"/>
      <c r="AT20" s="22"/>
      <c r="AU20" s="22"/>
      <c r="AV20" s="22"/>
      <c r="AW20" s="22"/>
      <c r="AX20" s="22"/>
      <c r="AY20" s="22"/>
    </row>
    <row r="21" spans="1:51" s="16" customFormat="1" ht="15" customHeight="1">
      <c r="A21" s="61" t="s">
        <v>63</v>
      </c>
      <c r="B21" s="124">
        <v>1170</v>
      </c>
      <c r="C21" s="124">
        <v>235</v>
      </c>
      <c r="D21" s="124">
        <v>0</v>
      </c>
      <c r="E21" s="124">
        <v>253</v>
      </c>
      <c r="F21" s="124">
        <v>986</v>
      </c>
      <c r="G21" s="124">
        <v>0</v>
      </c>
      <c r="H21" s="124">
        <v>1941</v>
      </c>
      <c r="I21" s="124">
        <v>0</v>
      </c>
      <c r="J21" s="124">
        <v>0</v>
      </c>
      <c r="K21" s="124">
        <v>0</v>
      </c>
      <c r="L21" s="125">
        <v>0</v>
      </c>
      <c r="P21" s="22"/>
      <c r="Q21" s="22"/>
      <c r="R21" s="22"/>
      <c r="AS21" s="22"/>
      <c r="AT21" s="22"/>
      <c r="AU21" s="22"/>
      <c r="AV21" s="22"/>
      <c r="AW21" s="22"/>
      <c r="AX21" s="22"/>
      <c r="AY21" s="22"/>
    </row>
    <row r="22" spans="1:51" s="16" customFormat="1" ht="15" customHeight="1">
      <c r="A22" s="58" t="s">
        <v>53</v>
      </c>
      <c r="B22" s="124">
        <v>0</v>
      </c>
      <c r="C22" s="124">
        <v>5</v>
      </c>
      <c r="D22" s="124">
        <v>4</v>
      </c>
      <c r="E22" s="124">
        <v>0</v>
      </c>
      <c r="F22" s="124">
        <v>0</v>
      </c>
      <c r="G22" s="124">
        <v>0</v>
      </c>
      <c r="H22" s="124">
        <v>0</v>
      </c>
      <c r="I22" s="124">
        <v>0</v>
      </c>
      <c r="J22" s="124">
        <v>0</v>
      </c>
      <c r="K22" s="124">
        <v>0</v>
      </c>
      <c r="L22" s="125">
        <v>0</v>
      </c>
      <c r="P22" s="22"/>
      <c r="Q22" s="22"/>
      <c r="R22" s="22"/>
      <c r="AS22" s="22"/>
      <c r="AT22" s="22"/>
      <c r="AU22" s="22"/>
      <c r="AV22" s="22"/>
      <c r="AW22" s="22"/>
      <c r="AX22" s="22"/>
      <c r="AY22" s="22"/>
    </row>
    <row r="23" spans="1:51" s="16" customFormat="1" ht="15" customHeight="1">
      <c r="A23" s="58" t="s">
        <v>54</v>
      </c>
      <c r="B23" s="124">
        <v>288</v>
      </c>
      <c r="C23" s="124">
        <v>30</v>
      </c>
      <c r="D23" s="124">
        <v>20</v>
      </c>
      <c r="E23" s="124">
        <v>18</v>
      </c>
      <c r="F23" s="124">
        <v>0</v>
      </c>
      <c r="G23" s="124">
        <v>0</v>
      </c>
      <c r="H23" s="124">
        <v>1297</v>
      </c>
      <c r="I23" s="124">
        <v>0</v>
      </c>
      <c r="J23" s="124">
        <v>0</v>
      </c>
      <c r="K23" s="124">
        <v>0</v>
      </c>
      <c r="L23" s="125">
        <v>0</v>
      </c>
      <c r="P23" s="22"/>
      <c r="Q23" s="22"/>
      <c r="R23" s="22"/>
      <c r="AS23" s="22"/>
      <c r="AT23" s="22"/>
      <c r="AU23" s="22"/>
      <c r="AV23" s="22"/>
      <c r="AW23" s="22"/>
      <c r="AX23" s="22"/>
      <c r="AY23" s="22"/>
    </row>
    <row r="24" spans="1:51" s="16" customFormat="1" ht="15" customHeight="1">
      <c r="A24" s="58" t="s">
        <v>55</v>
      </c>
      <c r="B24" s="124">
        <v>279</v>
      </c>
      <c r="C24" s="124">
        <v>76</v>
      </c>
      <c r="D24" s="124">
        <v>89</v>
      </c>
      <c r="E24" s="124">
        <v>219</v>
      </c>
      <c r="F24" s="124">
        <v>0</v>
      </c>
      <c r="G24" s="124">
        <v>0</v>
      </c>
      <c r="H24" s="124">
        <v>831</v>
      </c>
      <c r="I24" s="124">
        <v>0</v>
      </c>
      <c r="J24" s="124">
        <v>0</v>
      </c>
      <c r="K24" s="124">
        <v>0</v>
      </c>
      <c r="L24" s="125">
        <v>0</v>
      </c>
      <c r="P24" s="22"/>
      <c r="Q24" s="22"/>
      <c r="R24" s="22"/>
      <c r="AS24" s="22"/>
      <c r="AT24" s="22"/>
      <c r="AU24" s="22"/>
      <c r="AV24" s="22"/>
      <c r="AW24" s="22"/>
      <c r="AX24" s="22"/>
      <c r="AY24" s="22"/>
    </row>
    <row r="25" spans="1:51" s="16" customFormat="1" ht="15" customHeight="1">
      <c r="A25" s="58" t="s">
        <v>56</v>
      </c>
      <c r="B25" s="124">
        <v>135</v>
      </c>
      <c r="C25" s="124">
        <v>136</v>
      </c>
      <c r="D25" s="124">
        <v>22</v>
      </c>
      <c r="E25" s="124">
        <v>0</v>
      </c>
      <c r="F25" s="124">
        <v>0</v>
      </c>
      <c r="G25" s="124">
        <v>0</v>
      </c>
      <c r="H25" s="124">
        <v>1348</v>
      </c>
      <c r="I25" s="124">
        <v>0</v>
      </c>
      <c r="J25" s="124">
        <v>0</v>
      </c>
      <c r="K25" s="124">
        <v>0</v>
      </c>
      <c r="L25" s="125">
        <v>0</v>
      </c>
      <c r="P25" s="22"/>
      <c r="Q25" s="22"/>
      <c r="R25" s="22"/>
      <c r="AS25" s="22"/>
      <c r="AT25" s="22"/>
      <c r="AU25" s="22"/>
      <c r="AV25" s="22"/>
      <c r="AW25" s="22"/>
      <c r="AX25" s="22"/>
      <c r="AY25" s="22"/>
    </row>
    <row r="26" spans="1:51" s="16" customFormat="1" ht="15" customHeight="1">
      <c r="A26" s="58" t="s">
        <v>57</v>
      </c>
      <c r="B26" s="124">
        <v>438</v>
      </c>
      <c r="C26" s="124">
        <v>171</v>
      </c>
      <c r="D26" s="124">
        <v>154</v>
      </c>
      <c r="E26" s="124">
        <v>170</v>
      </c>
      <c r="F26" s="124">
        <v>370</v>
      </c>
      <c r="G26" s="124">
        <v>0</v>
      </c>
      <c r="H26" s="124">
        <v>858</v>
      </c>
      <c r="I26" s="124">
        <v>0</v>
      </c>
      <c r="J26" s="124">
        <v>0</v>
      </c>
      <c r="K26" s="124">
        <v>0</v>
      </c>
      <c r="L26" s="125">
        <v>0</v>
      </c>
      <c r="AS26" s="22"/>
      <c r="AT26" s="22"/>
      <c r="AU26" s="22"/>
      <c r="AV26" s="22"/>
      <c r="AW26" s="22"/>
      <c r="AX26" s="22"/>
      <c r="AY26" s="22"/>
    </row>
    <row r="27" spans="1:51" s="16" customFormat="1" ht="15" customHeight="1">
      <c r="A27" s="58" t="s">
        <v>58</v>
      </c>
      <c r="B27" s="124">
        <v>0</v>
      </c>
      <c r="C27" s="124">
        <v>0</v>
      </c>
      <c r="D27" s="124">
        <v>0</v>
      </c>
      <c r="E27" s="124">
        <v>0</v>
      </c>
      <c r="F27" s="124">
        <v>0</v>
      </c>
      <c r="G27" s="124">
        <v>0</v>
      </c>
      <c r="H27" s="124">
        <v>300</v>
      </c>
      <c r="I27" s="124">
        <v>0</v>
      </c>
      <c r="J27" s="124">
        <v>0</v>
      </c>
      <c r="K27" s="124">
        <v>0</v>
      </c>
      <c r="L27" s="125">
        <v>0</v>
      </c>
      <c r="AS27" s="22"/>
      <c r="AT27" s="22"/>
      <c r="AU27" s="22"/>
      <c r="AV27" s="22"/>
      <c r="AW27" s="22"/>
      <c r="AX27" s="22"/>
      <c r="AY27" s="22"/>
    </row>
    <row r="28" spans="1:51" s="16" customFormat="1" ht="15" customHeight="1">
      <c r="A28" s="58" t="s">
        <v>59</v>
      </c>
      <c r="B28" s="124">
        <v>184</v>
      </c>
      <c r="C28" s="124">
        <v>31</v>
      </c>
      <c r="D28" s="124">
        <v>7</v>
      </c>
      <c r="E28" s="124">
        <v>0</v>
      </c>
      <c r="F28" s="124">
        <v>0</v>
      </c>
      <c r="G28" s="124">
        <v>0</v>
      </c>
      <c r="H28" s="124">
        <v>910</v>
      </c>
      <c r="I28" s="124">
        <v>0</v>
      </c>
      <c r="J28" s="124">
        <v>0</v>
      </c>
      <c r="K28" s="124">
        <v>0</v>
      </c>
      <c r="L28" s="125">
        <v>0</v>
      </c>
      <c r="AS28" s="22"/>
      <c r="AT28" s="22"/>
      <c r="AU28" s="22"/>
      <c r="AV28" s="22"/>
      <c r="AW28" s="22"/>
      <c r="AX28" s="22"/>
      <c r="AY28" s="22"/>
    </row>
    <row r="29" spans="1:51" s="16" customFormat="1" ht="15" customHeight="1">
      <c r="A29" s="57" t="s">
        <v>60</v>
      </c>
      <c r="B29" s="126">
        <v>327</v>
      </c>
      <c r="C29" s="126">
        <v>148</v>
      </c>
      <c r="D29" s="126">
        <v>19</v>
      </c>
      <c r="E29" s="126">
        <v>37</v>
      </c>
      <c r="F29" s="126">
        <v>0</v>
      </c>
      <c r="G29" s="126">
        <v>0</v>
      </c>
      <c r="H29" s="126">
        <v>1074</v>
      </c>
      <c r="I29" s="126">
        <v>0</v>
      </c>
      <c r="J29" s="126">
        <v>0</v>
      </c>
      <c r="K29" s="126">
        <v>0</v>
      </c>
      <c r="L29" s="127">
        <v>0</v>
      </c>
      <c r="AS29" s="22"/>
      <c r="AT29" s="22"/>
      <c r="AU29" s="22"/>
      <c r="AV29" s="22"/>
      <c r="AW29" s="22"/>
      <c r="AX29" s="22"/>
      <c r="AY29" s="22"/>
    </row>
    <row r="30" ht="12.75" customHeight="1"/>
    <row r="31" ht="12.75" customHeight="1">
      <c r="A31" s="10"/>
    </row>
    <row r="32" spans="1:12" ht="12.75" customHeight="1">
      <c r="A32" s="208" t="s">
        <v>69</v>
      </c>
      <c r="B32" s="184" t="s">
        <v>129</v>
      </c>
      <c r="C32" s="185"/>
      <c r="D32" s="185"/>
      <c r="E32" s="185"/>
      <c r="F32" s="185"/>
      <c r="G32" s="186"/>
      <c r="H32" s="184" t="s">
        <v>147</v>
      </c>
      <c r="I32" s="185"/>
      <c r="J32" s="185"/>
      <c r="K32" s="185"/>
      <c r="L32" s="186"/>
    </row>
    <row r="33" spans="1:12" ht="12.75" customHeight="1">
      <c r="A33" s="209"/>
      <c r="B33" s="184" t="s">
        <v>137</v>
      </c>
      <c r="C33" s="185"/>
      <c r="D33" s="273" t="s">
        <v>138</v>
      </c>
      <c r="E33" s="273"/>
      <c r="F33" s="273"/>
      <c r="G33" s="273" t="s">
        <v>67</v>
      </c>
      <c r="H33" s="184" t="s">
        <v>149</v>
      </c>
      <c r="I33" s="185"/>
      <c r="J33" s="186"/>
      <c r="K33" s="184" t="s">
        <v>150</v>
      </c>
      <c r="L33" s="186"/>
    </row>
    <row r="34" spans="1:12" ht="27.75" customHeight="1">
      <c r="A34" s="210"/>
      <c r="B34" s="119" t="s">
        <v>314</v>
      </c>
      <c r="C34" s="119" t="s">
        <v>315</v>
      </c>
      <c r="D34" s="129" t="s">
        <v>325</v>
      </c>
      <c r="E34" s="129" t="s">
        <v>326</v>
      </c>
      <c r="F34" s="129" t="s">
        <v>327</v>
      </c>
      <c r="G34" s="273"/>
      <c r="H34" s="128" t="s">
        <v>153</v>
      </c>
      <c r="I34" s="128" t="s">
        <v>151</v>
      </c>
      <c r="J34" s="128" t="s">
        <v>152</v>
      </c>
      <c r="K34" s="128" t="s">
        <v>153</v>
      </c>
      <c r="L34" s="128" t="s">
        <v>154</v>
      </c>
    </row>
    <row r="35" spans="1:12" ht="15" customHeight="1">
      <c r="A35" s="63" t="s">
        <v>52</v>
      </c>
      <c r="B35" s="122">
        <v>1908</v>
      </c>
      <c r="C35" s="122">
        <v>0</v>
      </c>
      <c r="D35" s="122">
        <v>25282</v>
      </c>
      <c r="E35" s="122">
        <v>2437</v>
      </c>
      <c r="F35" s="122">
        <v>0</v>
      </c>
      <c r="G35" s="122">
        <v>50</v>
      </c>
      <c r="H35" s="122">
        <v>279</v>
      </c>
      <c r="I35" s="122">
        <v>32</v>
      </c>
      <c r="J35" s="122">
        <v>0</v>
      </c>
      <c r="K35" s="122">
        <v>7168</v>
      </c>
      <c r="L35" s="123">
        <v>6806</v>
      </c>
    </row>
    <row r="36" spans="1:12" ht="15" customHeight="1">
      <c r="A36" s="61" t="s">
        <v>63</v>
      </c>
      <c r="B36" s="124">
        <v>1032</v>
      </c>
      <c r="C36" s="124">
        <v>0</v>
      </c>
      <c r="D36" s="124">
        <v>2236</v>
      </c>
      <c r="E36" s="124">
        <v>150</v>
      </c>
      <c r="F36" s="124">
        <v>0</v>
      </c>
      <c r="G36" s="124">
        <v>0</v>
      </c>
      <c r="H36" s="124">
        <v>21</v>
      </c>
      <c r="I36" s="124">
        <v>23</v>
      </c>
      <c r="J36" s="124">
        <v>0</v>
      </c>
      <c r="K36" s="124">
        <v>1018</v>
      </c>
      <c r="L36" s="125">
        <v>975</v>
      </c>
    </row>
    <row r="37" spans="1:12" ht="15" customHeight="1">
      <c r="A37" s="58" t="s">
        <v>53</v>
      </c>
      <c r="B37" s="124">
        <v>65</v>
      </c>
      <c r="C37" s="124">
        <v>0</v>
      </c>
      <c r="D37" s="124">
        <v>1709</v>
      </c>
      <c r="E37" s="124">
        <v>141</v>
      </c>
      <c r="F37" s="124">
        <v>0</v>
      </c>
      <c r="G37" s="124">
        <v>50</v>
      </c>
      <c r="H37" s="124">
        <v>0</v>
      </c>
      <c r="I37" s="124">
        <v>0</v>
      </c>
      <c r="J37" s="124">
        <v>0</v>
      </c>
      <c r="K37" s="124">
        <v>0</v>
      </c>
      <c r="L37" s="125">
        <v>0</v>
      </c>
    </row>
    <row r="38" spans="1:12" ht="15" customHeight="1">
      <c r="A38" s="58" t="s">
        <v>54</v>
      </c>
      <c r="B38" s="124">
        <v>190</v>
      </c>
      <c r="C38" s="124">
        <v>0</v>
      </c>
      <c r="D38" s="124">
        <v>3007</v>
      </c>
      <c r="E38" s="124">
        <v>187</v>
      </c>
      <c r="F38" s="124">
        <v>0</v>
      </c>
      <c r="G38" s="124">
        <v>0</v>
      </c>
      <c r="H38" s="124">
        <v>0</v>
      </c>
      <c r="I38" s="124">
        <v>0</v>
      </c>
      <c r="J38" s="124">
        <v>0</v>
      </c>
      <c r="K38" s="124">
        <v>0</v>
      </c>
      <c r="L38" s="125">
        <v>0</v>
      </c>
    </row>
    <row r="39" spans="1:12" ht="15" customHeight="1">
      <c r="A39" s="58" t="s">
        <v>55</v>
      </c>
      <c r="B39" s="124">
        <v>0</v>
      </c>
      <c r="C39" s="124">
        <v>0</v>
      </c>
      <c r="D39" s="124">
        <v>2138</v>
      </c>
      <c r="E39" s="124">
        <v>230</v>
      </c>
      <c r="F39" s="124">
        <v>0</v>
      </c>
      <c r="G39" s="124">
        <v>0</v>
      </c>
      <c r="H39" s="124">
        <v>72</v>
      </c>
      <c r="I39" s="124">
        <v>0</v>
      </c>
      <c r="J39" s="124">
        <v>0</v>
      </c>
      <c r="K39" s="124">
        <v>2359</v>
      </c>
      <c r="L39" s="125">
        <v>2164</v>
      </c>
    </row>
    <row r="40" spans="1:12" ht="15" customHeight="1">
      <c r="A40" s="58" t="s">
        <v>56</v>
      </c>
      <c r="B40" s="124">
        <v>0</v>
      </c>
      <c r="C40" s="124">
        <v>0</v>
      </c>
      <c r="D40" s="124">
        <v>3055</v>
      </c>
      <c r="E40" s="124">
        <v>510</v>
      </c>
      <c r="F40" s="124">
        <v>0</v>
      </c>
      <c r="G40" s="124">
        <v>0</v>
      </c>
      <c r="H40" s="124">
        <v>24</v>
      </c>
      <c r="I40" s="124">
        <v>0</v>
      </c>
      <c r="J40" s="124">
        <v>0</v>
      </c>
      <c r="K40" s="124">
        <v>884</v>
      </c>
      <c r="L40" s="125">
        <v>896</v>
      </c>
    </row>
    <row r="41" spans="1:12" ht="15" customHeight="1">
      <c r="A41" s="58" t="s">
        <v>57</v>
      </c>
      <c r="B41" s="124">
        <v>315</v>
      </c>
      <c r="C41" s="124">
        <v>0</v>
      </c>
      <c r="D41" s="124">
        <v>6783</v>
      </c>
      <c r="E41" s="124">
        <v>278</v>
      </c>
      <c r="F41" s="124">
        <v>0</v>
      </c>
      <c r="G41" s="124">
        <v>0</v>
      </c>
      <c r="H41" s="124">
        <v>63</v>
      </c>
      <c r="I41" s="124">
        <v>0</v>
      </c>
      <c r="J41" s="124">
        <v>0</v>
      </c>
      <c r="K41" s="124">
        <v>1250</v>
      </c>
      <c r="L41" s="125">
        <v>1253</v>
      </c>
    </row>
    <row r="42" spans="1:12" ht="15" customHeight="1">
      <c r="A42" s="58" t="s">
        <v>58</v>
      </c>
      <c r="B42" s="124">
        <v>23</v>
      </c>
      <c r="C42" s="124">
        <v>0</v>
      </c>
      <c r="D42" s="124">
        <v>1080</v>
      </c>
      <c r="E42" s="124">
        <v>210</v>
      </c>
      <c r="F42" s="124">
        <v>0</v>
      </c>
      <c r="G42" s="124">
        <v>0</v>
      </c>
      <c r="H42" s="124">
        <v>0</v>
      </c>
      <c r="I42" s="124">
        <v>0</v>
      </c>
      <c r="J42" s="124">
        <v>0</v>
      </c>
      <c r="K42" s="124">
        <v>0</v>
      </c>
      <c r="L42" s="125">
        <v>0</v>
      </c>
    </row>
    <row r="43" spans="1:12" ht="15" customHeight="1">
      <c r="A43" s="58" t="s">
        <v>59</v>
      </c>
      <c r="B43" s="124">
        <v>97</v>
      </c>
      <c r="C43" s="124">
        <v>0</v>
      </c>
      <c r="D43" s="124">
        <v>2173</v>
      </c>
      <c r="E43" s="124">
        <v>341</v>
      </c>
      <c r="F43" s="124">
        <v>0</v>
      </c>
      <c r="G43" s="124">
        <v>0</v>
      </c>
      <c r="H43" s="124">
        <v>98</v>
      </c>
      <c r="I43" s="124">
        <v>9</v>
      </c>
      <c r="J43" s="124">
        <v>0</v>
      </c>
      <c r="K43" s="124">
        <v>1343</v>
      </c>
      <c r="L43" s="125">
        <v>1199</v>
      </c>
    </row>
    <row r="44" spans="1:12" ht="15" customHeight="1">
      <c r="A44" s="57" t="s">
        <v>60</v>
      </c>
      <c r="B44" s="126">
        <v>186</v>
      </c>
      <c r="C44" s="126">
        <v>0</v>
      </c>
      <c r="D44" s="126">
        <v>3101</v>
      </c>
      <c r="E44" s="126">
        <v>390</v>
      </c>
      <c r="F44" s="126">
        <v>0</v>
      </c>
      <c r="G44" s="126">
        <v>0</v>
      </c>
      <c r="H44" s="126">
        <v>1</v>
      </c>
      <c r="I44" s="126">
        <v>0</v>
      </c>
      <c r="J44" s="126">
        <v>0</v>
      </c>
      <c r="K44" s="126">
        <v>314</v>
      </c>
      <c r="L44" s="127">
        <v>319</v>
      </c>
    </row>
    <row r="45" ht="12.75" customHeight="1"/>
    <row r="46" spans="1:11" ht="12.75" customHeight="1">
      <c r="A46" s="208" t="s">
        <v>69</v>
      </c>
      <c r="B46" s="190" t="s">
        <v>147</v>
      </c>
      <c r="C46" s="192"/>
      <c r="D46" s="198" t="s">
        <v>157</v>
      </c>
      <c r="E46" s="190" t="s">
        <v>148</v>
      </c>
      <c r="F46" s="191"/>
      <c r="G46" s="191"/>
      <c r="H46" s="191"/>
      <c r="I46" s="191"/>
      <c r="J46" s="192"/>
      <c r="K46" s="203" t="s">
        <v>66</v>
      </c>
    </row>
    <row r="47" spans="1:11" ht="12.75" customHeight="1">
      <c r="A47" s="209"/>
      <c r="B47" s="272" t="s">
        <v>328</v>
      </c>
      <c r="C47" s="212"/>
      <c r="D47" s="188"/>
      <c r="E47" s="198" t="s">
        <v>158</v>
      </c>
      <c r="F47" s="279" t="s">
        <v>356</v>
      </c>
      <c r="G47" s="198" t="s">
        <v>329</v>
      </c>
      <c r="H47" s="198" t="s">
        <v>330</v>
      </c>
      <c r="I47" s="198" t="s">
        <v>357</v>
      </c>
      <c r="J47" s="203" t="s">
        <v>66</v>
      </c>
      <c r="K47" s="188"/>
    </row>
    <row r="48" spans="1:11" ht="37.5" customHeight="1">
      <c r="A48" s="209"/>
      <c r="B48" s="65" t="s">
        <v>155</v>
      </c>
      <c r="C48" s="65" t="s">
        <v>156</v>
      </c>
      <c r="D48" s="188"/>
      <c r="E48" s="193"/>
      <c r="F48" s="280"/>
      <c r="G48" s="188"/>
      <c r="H48" s="188"/>
      <c r="I48" s="188"/>
      <c r="J48" s="188"/>
      <c r="K48" s="188"/>
    </row>
    <row r="49" spans="1:11" ht="15" customHeight="1">
      <c r="A49" s="59" t="s">
        <v>52</v>
      </c>
      <c r="B49" s="122">
        <v>2117</v>
      </c>
      <c r="C49" s="122">
        <v>1364</v>
      </c>
      <c r="D49" s="122">
        <v>0</v>
      </c>
      <c r="E49" s="122">
        <v>0</v>
      </c>
      <c r="F49" s="122">
        <v>2687</v>
      </c>
      <c r="G49" s="122">
        <v>0</v>
      </c>
      <c r="H49" s="122">
        <v>0</v>
      </c>
      <c r="I49" s="122">
        <v>0</v>
      </c>
      <c r="J49" s="122">
        <v>0</v>
      </c>
      <c r="K49" s="123">
        <v>0</v>
      </c>
    </row>
    <row r="50" spans="1:11" ht="15" customHeight="1">
      <c r="A50" s="61" t="s">
        <v>63</v>
      </c>
      <c r="B50" s="124">
        <v>180</v>
      </c>
      <c r="C50" s="124">
        <v>127</v>
      </c>
      <c r="D50" s="124">
        <v>0</v>
      </c>
      <c r="E50" s="124">
        <v>0</v>
      </c>
      <c r="F50" s="124">
        <v>0</v>
      </c>
      <c r="G50" s="124">
        <v>0</v>
      </c>
      <c r="H50" s="124">
        <v>0</v>
      </c>
      <c r="I50" s="124">
        <v>0</v>
      </c>
      <c r="J50" s="124">
        <v>0</v>
      </c>
      <c r="K50" s="125">
        <v>0</v>
      </c>
    </row>
    <row r="51" spans="1:11" ht="15" customHeight="1">
      <c r="A51" s="58" t="s">
        <v>53</v>
      </c>
      <c r="B51" s="124">
        <v>0</v>
      </c>
      <c r="C51" s="124">
        <v>0</v>
      </c>
      <c r="D51" s="124">
        <v>0</v>
      </c>
      <c r="E51" s="124">
        <v>0</v>
      </c>
      <c r="F51" s="124">
        <v>0</v>
      </c>
      <c r="G51" s="124">
        <v>0</v>
      </c>
      <c r="H51" s="124">
        <v>0</v>
      </c>
      <c r="I51" s="124">
        <v>0</v>
      </c>
      <c r="J51" s="124">
        <v>0</v>
      </c>
      <c r="K51" s="125">
        <v>0</v>
      </c>
    </row>
    <row r="52" spans="1:11" ht="15" customHeight="1">
      <c r="A52" s="58" t="s">
        <v>54</v>
      </c>
      <c r="B52" s="124">
        <v>0</v>
      </c>
      <c r="C52" s="124">
        <v>0</v>
      </c>
      <c r="D52" s="124">
        <v>0</v>
      </c>
      <c r="E52" s="124">
        <v>0</v>
      </c>
      <c r="F52" s="124">
        <v>0</v>
      </c>
      <c r="G52" s="124">
        <v>0</v>
      </c>
      <c r="H52" s="124">
        <v>0</v>
      </c>
      <c r="I52" s="124">
        <v>0</v>
      </c>
      <c r="J52" s="124">
        <v>0</v>
      </c>
      <c r="K52" s="125">
        <v>0</v>
      </c>
    </row>
    <row r="53" spans="1:11" ht="15" customHeight="1">
      <c r="A53" s="58" t="s">
        <v>55</v>
      </c>
      <c r="B53" s="124">
        <v>397</v>
      </c>
      <c r="C53" s="124">
        <v>433</v>
      </c>
      <c r="D53" s="124">
        <v>0</v>
      </c>
      <c r="E53" s="124">
        <v>0</v>
      </c>
      <c r="F53" s="124">
        <v>999</v>
      </c>
      <c r="G53" s="124">
        <v>0</v>
      </c>
      <c r="H53" s="124">
        <v>0</v>
      </c>
      <c r="I53" s="124">
        <v>0</v>
      </c>
      <c r="J53" s="124">
        <v>0</v>
      </c>
      <c r="K53" s="125">
        <v>0</v>
      </c>
    </row>
    <row r="54" spans="1:11" ht="15" customHeight="1">
      <c r="A54" s="58" t="s">
        <v>56</v>
      </c>
      <c r="B54" s="124">
        <v>729</v>
      </c>
      <c r="C54" s="124">
        <v>310</v>
      </c>
      <c r="D54" s="124">
        <v>0</v>
      </c>
      <c r="E54" s="124">
        <v>0</v>
      </c>
      <c r="F54" s="124">
        <v>327</v>
      </c>
      <c r="G54" s="124">
        <v>0</v>
      </c>
      <c r="H54" s="124">
        <v>0</v>
      </c>
      <c r="I54" s="124">
        <v>0</v>
      </c>
      <c r="J54" s="124">
        <v>0</v>
      </c>
      <c r="K54" s="125">
        <v>0</v>
      </c>
    </row>
    <row r="55" spans="1:11" ht="15" customHeight="1">
      <c r="A55" s="58" t="s">
        <v>57</v>
      </c>
      <c r="B55" s="124">
        <v>302</v>
      </c>
      <c r="C55" s="124">
        <v>145</v>
      </c>
      <c r="D55" s="124">
        <v>0</v>
      </c>
      <c r="E55" s="124">
        <v>0</v>
      </c>
      <c r="F55" s="124">
        <v>355</v>
      </c>
      <c r="G55" s="124">
        <v>0</v>
      </c>
      <c r="H55" s="124">
        <v>0</v>
      </c>
      <c r="I55" s="124">
        <v>0</v>
      </c>
      <c r="J55" s="124">
        <v>0</v>
      </c>
      <c r="K55" s="125">
        <v>0</v>
      </c>
    </row>
    <row r="56" spans="1:11" ht="15" customHeight="1">
      <c r="A56" s="58" t="s">
        <v>58</v>
      </c>
      <c r="B56" s="124">
        <v>0</v>
      </c>
      <c r="C56" s="124">
        <v>0</v>
      </c>
      <c r="D56" s="124">
        <v>0</v>
      </c>
      <c r="E56" s="124">
        <v>0</v>
      </c>
      <c r="F56" s="124">
        <v>0</v>
      </c>
      <c r="G56" s="124">
        <v>0</v>
      </c>
      <c r="H56" s="124">
        <v>0</v>
      </c>
      <c r="I56" s="124">
        <v>0</v>
      </c>
      <c r="J56" s="124">
        <v>0</v>
      </c>
      <c r="K56" s="125">
        <v>0</v>
      </c>
    </row>
    <row r="57" spans="1:11" ht="15" customHeight="1">
      <c r="A57" s="58" t="s">
        <v>59</v>
      </c>
      <c r="B57" s="124">
        <v>285</v>
      </c>
      <c r="C57" s="124">
        <v>193</v>
      </c>
      <c r="D57" s="124">
        <v>0</v>
      </c>
      <c r="E57" s="124">
        <v>0</v>
      </c>
      <c r="F57" s="124">
        <v>638</v>
      </c>
      <c r="G57" s="124">
        <v>0</v>
      </c>
      <c r="H57" s="124">
        <v>0</v>
      </c>
      <c r="I57" s="124">
        <v>0</v>
      </c>
      <c r="J57" s="124">
        <v>0</v>
      </c>
      <c r="K57" s="125">
        <v>0</v>
      </c>
    </row>
    <row r="58" spans="1:11" ht="15" customHeight="1">
      <c r="A58" s="57" t="s">
        <v>60</v>
      </c>
      <c r="B58" s="126">
        <v>224</v>
      </c>
      <c r="C58" s="126">
        <v>156</v>
      </c>
      <c r="D58" s="126">
        <v>0</v>
      </c>
      <c r="E58" s="126">
        <v>0</v>
      </c>
      <c r="F58" s="126">
        <v>368</v>
      </c>
      <c r="G58" s="126">
        <v>0</v>
      </c>
      <c r="H58" s="126">
        <v>0</v>
      </c>
      <c r="I58" s="126">
        <v>0</v>
      </c>
      <c r="J58" s="126">
        <v>0</v>
      </c>
      <c r="K58" s="127">
        <v>0</v>
      </c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</sheetData>
  <mergeCells count="39">
    <mergeCell ref="J47:J48"/>
    <mergeCell ref="B2:F2"/>
    <mergeCell ref="G2:L2"/>
    <mergeCell ref="K46:K48"/>
    <mergeCell ref="D46:D48"/>
    <mergeCell ref="E47:E48"/>
    <mergeCell ref="F47:F48"/>
    <mergeCell ref="G47:G48"/>
    <mergeCell ref="F3:F4"/>
    <mergeCell ref="C18:E18"/>
    <mergeCell ref="G3:I3"/>
    <mergeCell ref="E46:J46"/>
    <mergeCell ref="B17:E17"/>
    <mergeCell ref="J3:L3"/>
    <mergeCell ref="F17:L17"/>
    <mergeCell ref="E3:E4"/>
    <mergeCell ref="B18:B19"/>
    <mergeCell ref="B33:C33"/>
    <mergeCell ref="D3:D4"/>
    <mergeCell ref="A17:A19"/>
    <mergeCell ref="H47:H48"/>
    <mergeCell ref="I47:I48"/>
    <mergeCell ref="H33:J33"/>
    <mergeCell ref="F18:G18"/>
    <mergeCell ref="H18:I18"/>
    <mergeCell ref="J18:L18"/>
    <mergeCell ref="D33:F33"/>
    <mergeCell ref="G33:G34"/>
    <mergeCell ref="H32:L32"/>
    <mergeCell ref="K1:L1"/>
    <mergeCell ref="B32:G32"/>
    <mergeCell ref="K33:L33"/>
    <mergeCell ref="A46:A48"/>
    <mergeCell ref="B3:B4"/>
    <mergeCell ref="C3:C4"/>
    <mergeCell ref="B47:C47"/>
    <mergeCell ref="B46:C46"/>
    <mergeCell ref="A32:A34"/>
    <mergeCell ref="A2:A4"/>
  </mergeCells>
  <printOptions horizontalCentered="1"/>
  <pageMargins left="0.9055118110236221" right="0.3937007874015748" top="0.9448818897637796" bottom="0.5905511811023623" header="0.5118110236220472" footer="0.5118110236220472"/>
  <pageSetup horizontalDpi="300" verticalDpi="300" orientation="portrait" paperSize="9" scale="76" r:id="rId1"/>
  <colBreaks count="1" manualBreakCount="1">
    <brk id="12" max="6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/>
  <dimension ref="A1:K14"/>
  <sheetViews>
    <sheetView view="pageBreakPreview" zoomScaleSheetLayoutView="100" workbookViewId="0" topLeftCell="A1">
      <selection activeCell="K34" sqref="K34"/>
    </sheetView>
  </sheetViews>
  <sheetFormatPr defaultColWidth="9.00390625" defaultRowHeight="15" customHeight="1"/>
  <cols>
    <col min="1" max="1" width="11.625" style="5" bestFit="1" customWidth="1"/>
    <col min="2" max="2" width="8.375" style="3" customWidth="1"/>
    <col min="3" max="4" width="7.625" style="3" customWidth="1"/>
    <col min="5" max="5" width="7.875" style="3" customWidth="1"/>
    <col min="6" max="7" width="7.625" style="3" customWidth="1"/>
    <col min="8" max="8" width="9.75390625" style="3" customWidth="1"/>
    <col min="9" max="9" width="9.125" style="3" bestFit="1" customWidth="1"/>
    <col min="10" max="16384" width="7.625" style="3" customWidth="1"/>
  </cols>
  <sheetData>
    <row r="1" spans="1:10" ht="13.5">
      <c r="A1" s="60" t="s">
        <v>318</v>
      </c>
      <c r="B1" s="20"/>
      <c r="C1" s="20"/>
      <c r="D1" s="20"/>
      <c r="E1" s="20"/>
      <c r="F1" s="20"/>
      <c r="G1" s="20"/>
      <c r="J1" s="23" t="s">
        <v>345</v>
      </c>
    </row>
    <row r="2" spans="1:10" s="4" customFormat="1" ht="15" customHeight="1">
      <c r="A2" s="208" t="s">
        <v>69</v>
      </c>
      <c r="B2" s="187" t="s">
        <v>64</v>
      </c>
      <c r="C2" s="281" t="s">
        <v>159</v>
      </c>
      <c r="D2" s="281"/>
      <c r="E2" s="281"/>
      <c r="F2" s="281"/>
      <c r="G2" s="281"/>
      <c r="H2" s="281"/>
      <c r="I2" s="281" t="s">
        <v>164</v>
      </c>
      <c r="J2" s="281"/>
    </row>
    <row r="3" spans="1:10" s="4" customFormat="1" ht="45.75" customHeight="1">
      <c r="A3" s="210"/>
      <c r="B3" s="187"/>
      <c r="C3" s="133" t="s">
        <v>160</v>
      </c>
      <c r="D3" s="133" t="s">
        <v>161</v>
      </c>
      <c r="E3" s="133" t="s">
        <v>331</v>
      </c>
      <c r="F3" s="133" t="s">
        <v>162</v>
      </c>
      <c r="G3" s="133" t="s">
        <v>163</v>
      </c>
      <c r="H3" s="133" t="s">
        <v>168</v>
      </c>
      <c r="I3" s="133" t="s">
        <v>165</v>
      </c>
      <c r="J3" s="133" t="s">
        <v>169</v>
      </c>
    </row>
    <row r="4" spans="1:10" ht="15" customHeight="1">
      <c r="A4" s="59" t="s">
        <v>52</v>
      </c>
      <c r="B4" s="55">
        <f>SUM(B5:B13)</f>
        <v>14779</v>
      </c>
      <c r="C4" s="56">
        <f>SUM(C5:C13)</f>
        <v>1216</v>
      </c>
      <c r="D4" s="56">
        <f aca="true" t="shared" si="0" ref="D4:J4">SUM(D5:D13)</f>
        <v>71</v>
      </c>
      <c r="E4" s="56">
        <f t="shared" si="0"/>
        <v>423</v>
      </c>
      <c r="F4" s="56">
        <f t="shared" si="0"/>
        <v>2243</v>
      </c>
      <c r="G4" s="56">
        <f t="shared" si="0"/>
        <v>3243</v>
      </c>
      <c r="H4" s="56">
        <f t="shared" si="0"/>
        <v>1849</v>
      </c>
      <c r="I4" s="56">
        <f t="shared" si="0"/>
        <v>56</v>
      </c>
      <c r="J4" s="54">
        <f t="shared" si="0"/>
        <v>5678</v>
      </c>
    </row>
    <row r="5" spans="1:11" ht="15" customHeight="1">
      <c r="A5" s="62" t="s">
        <v>63</v>
      </c>
      <c r="B5" s="44">
        <f>SUM(C5:J5)</f>
        <v>3249</v>
      </c>
      <c r="C5" s="45">
        <v>265</v>
      </c>
      <c r="D5" s="45">
        <v>27</v>
      </c>
      <c r="E5" s="45">
        <v>121</v>
      </c>
      <c r="F5" s="45">
        <v>631</v>
      </c>
      <c r="G5" s="45">
        <v>1012</v>
      </c>
      <c r="H5" s="45">
        <v>559</v>
      </c>
      <c r="I5" s="45">
        <v>3</v>
      </c>
      <c r="J5" s="43">
        <v>631</v>
      </c>
      <c r="K5" s="9"/>
    </row>
    <row r="6" spans="1:10" ht="15" customHeight="1">
      <c r="A6" s="58" t="s">
        <v>53</v>
      </c>
      <c r="B6" s="44">
        <f aca="true" t="shared" si="1" ref="B6:B13">SUM(C6:J6)</f>
        <v>797</v>
      </c>
      <c r="C6" s="45">
        <v>59</v>
      </c>
      <c r="D6" s="45">
        <v>2</v>
      </c>
      <c r="E6" s="45">
        <v>39</v>
      </c>
      <c r="F6" s="45">
        <v>152</v>
      </c>
      <c r="G6" s="45">
        <v>230</v>
      </c>
      <c r="H6" s="45">
        <v>124</v>
      </c>
      <c r="I6" s="45">
        <v>4</v>
      </c>
      <c r="J6" s="43">
        <v>187</v>
      </c>
    </row>
    <row r="7" spans="1:10" ht="15" customHeight="1">
      <c r="A7" s="58" t="s">
        <v>54</v>
      </c>
      <c r="B7" s="44">
        <f t="shared" si="1"/>
        <v>908</v>
      </c>
      <c r="C7" s="45">
        <v>60</v>
      </c>
      <c r="D7" s="45">
        <v>7</v>
      </c>
      <c r="E7" s="45">
        <v>42</v>
      </c>
      <c r="F7" s="45">
        <v>201</v>
      </c>
      <c r="G7" s="45">
        <v>304</v>
      </c>
      <c r="H7" s="45">
        <v>164</v>
      </c>
      <c r="I7" s="45">
        <v>3</v>
      </c>
      <c r="J7" s="43">
        <v>127</v>
      </c>
    </row>
    <row r="8" spans="1:10" ht="15" customHeight="1">
      <c r="A8" s="58" t="s">
        <v>55</v>
      </c>
      <c r="B8" s="44">
        <f t="shared" si="1"/>
        <v>1257</v>
      </c>
      <c r="C8" s="45">
        <v>83</v>
      </c>
      <c r="D8" s="45">
        <v>3</v>
      </c>
      <c r="E8" s="45">
        <v>36</v>
      </c>
      <c r="F8" s="45">
        <v>169</v>
      </c>
      <c r="G8" s="45">
        <v>211</v>
      </c>
      <c r="H8" s="45">
        <v>135</v>
      </c>
      <c r="I8" s="45">
        <v>1</v>
      </c>
      <c r="J8" s="43">
        <v>619</v>
      </c>
    </row>
    <row r="9" spans="1:10" ht="15" customHeight="1">
      <c r="A9" s="58" t="s">
        <v>56</v>
      </c>
      <c r="B9" s="44">
        <f t="shared" si="1"/>
        <v>2040</v>
      </c>
      <c r="C9" s="45">
        <v>157</v>
      </c>
      <c r="D9" s="45">
        <v>7</v>
      </c>
      <c r="E9" s="45">
        <v>63</v>
      </c>
      <c r="F9" s="45">
        <v>284</v>
      </c>
      <c r="G9" s="45">
        <v>381</v>
      </c>
      <c r="H9" s="45">
        <v>226</v>
      </c>
      <c r="I9" s="45">
        <v>15</v>
      </c>
      <c r="J9" s="43">
        <v>907</v>
      </c>
    </row>
    <row r="10" spans="1:10" ht="15" customHeight="1">
      <c r="A10" s="58" t="s">
        <v>57</v>
      </c>
      <c r="B10" s="44">
        <f t="shared" si="1"/>
        <v>2173</v>
      </c>
      <c r="C10" s="45">
        <v>112</v>
      </c>
      <c r="D10" s="45">
        <v>3</v>
      </c>
      <c r="E10" s="45">
        <v>42</v>
      </c>
      <c r="F10" s="45">
        <v>274</v>
      </c>
      <c r="G10" s="45">
        <v>358</v>
      </c>
      <c r="H10" s="45">
        <v>177</v>
      </c>
      <c r="I10" s="45">
        <v>9</v>
      </c>
      <c r="J10" s="43">
        <v>1198</v>
      </c>
    </row>
    <row r="11" spans="1:10" ht="15" customHeight="1">
      <c r="A11" s="58" t="s">
        <v>58</v>
      </c>
      <c r="B11" s="44">
        <f t="shared" si="1"/>
        <v>967</v>
      </c>
      <c r="C11" s="45">
        <v>76</v>
      </c>
      <c r="D11" s="45">
        <v>4</v>
      </c>
      <c r="E11" s="45">
        <v>18</v>
      </c>
      <c r="F11" s="45">
        <v>103</v>
      </c>
      <c r="G11" s="45">
        <v>150</v>
      </c>
      <c r="H11" s="45">
        <v>96</v>
      </c>
      <c r="I11" s="45">
        <v>5</v>
      </c>
      <c r="J11" s="43">
        <v>515</v>
      </c>
    </row>
    <row r="12" spans="1:10" ht="15" customHeight="1">
      <c r="A12" s="58" t="s">
        <v>59</v>
      </c>
      <c r="B12" s="44">
        <f t="shared" si="1"/>
        <v>1282</v>
      </c>
      <c r="C12" s="45">
        <v>137</v>
      </c>
      <c r="D12" s="45">
        <v>6</v>
      </c>
      <c r="E12" s="45">
        <v>25</v>
      </c>
      <c r="F12" s="45">
        <v>183</v>
      </c>
      <c r="G12" s="45">
        <v>230</v>
      </c>
      <c r="H12" s="45">
        <v>108</v>
      </c>
      <c r="I12" s="45">
        <v>9</v>
      </c>
      <c r="J12" s="43">
        <v>584</v>
      </c>
    </row>
    <row r="13" spans="1:10" ht="15" customHeight="1">
      <c r="A13" s="57" t="s">
        <v>60</v>
      </c>
      <c r="B13" s="50">
        <f t="shared" si="1"/>
        <v>2106</v>
      </c>
      <c r="C13" s="51">
        <v>267</v>
      </c>
      <c r="D13" s="51">
        <v>12</v>
      </c>
      <c r="E13" s="51">
        <v>37</v>
      </c>
      <c r="F13" s="51">
        <v>246</v>
      </c>
      <c r="G13" s="51">
        <v>367</v>
      </c>
      <c r="H13" s="51">
        <v>260</v>
      </c>
      <c r="I13" s="51">
        <v>7</v>
      </c>
      <c r="J13" s="49">
        <v>910</v>
      </c>
    </row>
    <row r="14" spans="1:8" ht="15" customHeight="1">
      <c r="A14" s="15"/>
      <c r="B14" s="16"/>
      <c r="C14" s="16"/>
      <c r="D14" s="16"/>
      <c r="E14" s="16"/>
      <c r="F14" s="16"/>
      <c r="G14" s="16"/>
      <c r="H14" s="16"/>
    </row>
  </sheetData>
  <mergeCells count="4">
    <mergeCell ref="I2:J2"/>
    <mergeCell ref="A2:A3"/>
    <mergeCell ref="B2:B3"/>
    <mergeCell ref="C2:H2"/>
  </mergeCells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/>
  <dimension ref="A1:AB41"/>
  <sheetViews>
    <sheetView view="pageBreakPreview" zoomScaleSheetLayoutView="100" workbookViewId="0" topLeftCell="A1">
      <pane xSplit="1" ySplit="4" topLeftCell="K8" activePane="bottomRight" state="frozen"/>
      <selection pane="topLeft" activeCell="G2" sqref="G2:G4"/>
      <selection pane="topRight" activeCell="G2" sqref="G2:G4"/>
      <selection pane="bottomLeft" activeCell="G2" sqref="G2:G4"/>
      <selection pane="bottomRight" activeCell="T23" sqref="T23"/>
    </sheetView>
  </sheetViews>
  <sheetFormatPr defaultColWidth="9.00390625" defaultRowHeight="13.5"/>
  <cols>
    <col min="1" max="1" width="10.625" style="0" customWidth="1"/>
    <col min="2" max="28" width="7.625" style="0" customWidth="1"/>
  </cols>
  <sheetData>
    <row r="1" spans="1:19" ht="13.5">
      <c r="A1" s="97" t="s">
        <v>176</v>
      </c>
      <c r="R1" s="282"/>
      <c r="S1" s="282"/>
    </row>
    <row r="2" spans="1:28" s="163" customFormat="1" ht="13.5" customHeight="1">
      <c r="A2" s="266" t="s">
        <v>177</v>
      </c>
      <c r="B2" s="213" t="s">
        <v>178</v>
      </c>
      <c r="C2" s="214"/>
      <c r="D2" s="214"/>
      <c r="E2" s="214"/>
      <c r="F2" s="214"/>
      <c r="G2" s="215"/>
      <c r="H2" s="213" t="s">
        <v>184</v>
      </c>
      <c r="I2" s="214"/>
      <c r="J2" s="214"/>
      <c r="K2" s="215"/>
      <c r="L2" s="213" t="s">
        <v>166</v>
      </c>
      <c r="M2" s="214"/>
      <c r="N2" s="215"/>
      <c r="O2" s="213"/>
      <c r="P2" s="214"/>
      <c r="Q2" s="215"/>
      <c r="R2" s="266" t="s">
        <v>162</v>
      </c>
      <c r="S2" s="266"/>
      <c r="T2" s="213" t="s">
        <v>206</v>
      </c>
      <c r="U2" s="215"/>
      <c r="V2" s="214" t="s">
        <v>167</v>
      </c>
      <c r="W2" s="214"/>
      <c r="X2" s="214"/>
      <c r="Y2" s="215"/>
      <c r="Z2" s="265" t="s">
        <v>195</v>
      </c>
      <c r="AA2" s="265" t="s">
        <v>196</v>
      </c>
      <c r="AB2" s="265" t="s">
        <v>197</v>
      </c>
    </row>
    <row r="3" spans="1:28" s="163" customFormat="1" ht="12.75" customHeight="1">
      <c r="A3" s="266"/>
      <c r="B3" s="266" t="s">
        <v>333</v>
      </c>
      <c r="C3" s="266"/>
      <c r="D3" s="266" t="s">
        <v>179</v>
      </c>
      <c r="E3" s="266"/>
      <c r="F3" s="265" t="s">
        <v>182</v>
      </c>
      <c r="G3" s="220" t="s">
        <v>183</v>
      </c>
      <c r="H3" s="266" t="s">
        <v>198</v>
      </c>
      <c r="I3" s="266"/>
      <c r="J3" s="266"/>
      <c r="K3" s="265" t="s">
        <v>204</v>
      </c>
      <c r="L3" s="265" t="s">
        <v>64</v>
      </c>
      <c r="M3" s="265" t="s">
        <v>188</v>
      </c>
      <c r="N3" s="265" t="s">
        <v>189</v>
      </c>
      <c r="O3" s="266" t="s">
        <v>199</v>
      </c>
      <c r="P3" s="266"/>
      <c r="Q3" s="266"/>
      <c r="R3" s="265" t="s">
        <v>180</v>
      </c>
      <c r="S3" s="265" t="s">
        <v>205</v>
      </c>
      <c r="T3" s="265" t="s">
        <v>180</v>
      </c>
      <c r="U3" s="265" t="s">
        <v>192</v>
      </c>
      <c r="V3" s="283" t="s">
        <v>180</v>
      </c>
      <c r="W3" s="265" t="s">
        <v>193</v>
      </c>
      <c r="X3" s="284" t="s">
        <v>200</v>
      </c>
      <c r="Y3" s="265" t="s">
        <v>194</v>
      </c>
      <c r="Z3" s="265"/>
      <c r="AA3" s="265"/>
      <c r="AB3" s="265"/>
    </row>
    <row r="4" spans="1:28" s="163" customFormat="1" ht="141.75" customHeight="1">
      <c r="A4" s="266"/>
      <c r="B4" s="118" t="s">
        <v>180</v>
      </c>
      <c r="C4" s="118" t="s">
        <v>181</v>
      </c>
      <c r="D4" s="118" t="s">
        <v>180</v>
      </c>
      <c r="E4" s="118" t="s">
        <v>181</v>
      </c>
      <c r="F4" s="265"/>
      <c r="G4" s="222"/>
      <c r="H4" s="118" t="s">
        <v>185</v>
      </c>
      <c r="I4" s="118" t="s">
        <v>186</v>
      </c>
      <c r="J4" s="118" t="s">
        <v>187</v>
      </c>
      <c r="K4" s="265"/>
      <c r="L4" s="265"/>
      <c r="M4" s="265"/>
      <c r="N4" s="265"/>
      <c r="O4" s="118" t="s">
        <v>190</v>
      </c>
      <c r="P4" s="118" t="s">
        <v>334</v>
      </c>
      <c r="Q4" s="118" t="s">
        <v>191</v>
      </c>
      <c r="R4" s="265"/>
      <c r="S4" s="265"/>
      <c r="T4" s="265"/>
      <c r="U4" s="265"/>
      <c r="V4" s="283"/>
      <c r="W4" s="265"/>
      <c r="X4" s="265"/>
      <c r="Y4" s="265"/>
      <c r="Z4" s="265"/>
      <c r="AA4" s="265"/>
      <c r="AB4" s="265"/>
    </row>
    <row r="5" spans="1:28" ht="13.5">
      <c r="A5" s="114" t="s">
        <v>201</v>
      </c>
      <c r="B5" s="135">
        <v>3</v>
      </c>
      <c r="C5" s="136">
        <v>130</v>
      </c>
      <c r="D5" s="136">
        <v>1165</v>
      </c>
      <c r="E5" s="136">
        <v>9605</v>
      </c>
      <c r="F5" s="136">
        <v>656</v>
      </c>
      <c r="G5" s="136">
        <v>10</v>
      </c>
      <c r="H5" s="136">
        <v>159</v>
      </c>
      <c r="I5" s="136">
        <v>3</v>
      </c>
      <c r="J5" s="136">
        <v>3</v>
      </c>
      <c r="K5" s="137">
        <v>54</v>
      </c>
      <c r="L5" s="135">
        <v>578</v>
      </c>
      <c r="M5" s="136">
        <v>14</v>
      </c>
      <c r="N5" s="137">
        <v>564</v>
      </c>
      <c r="O5" s="135">
        <v>1</v>
      </c>
      <c r="P5" s="136">
        <v>20</v>
      </c>
      <c r="Q5" s="136">
        <v>39</v>
      </c>
      <c r="R5" s="136">
        <v>2381</v>
      </c>
      <c r="S5" s="136">
        <v>3702</v>
      </c>
      <c r="T5" s="136">
        <v>1944</v>
      </c>
      <c r="U5" s="137">
        <v>2943</v>
      </c>
      <c r="V5" s="136">
        <v>851</v>
      </c>
      <c r="W5" s="136">
        <v>1048</v>
      </c>
      <c r="X5" s="136">
        <v>3</v>
      </c>
      <c r="Y5" s="136">
        <v>171</v>
      </c>
      <c r="Z5" s="136">
        <v>6900</v>
      </c>
      <c r="AA5" s="136">
        <v>224</v>
      </c>
      <c r="AB5" s="137">
        <v>29</v>
      </c>
    </row>
    <row r="6" spans="1:28" ht="13.5">
      <c r="A6" s="138">
        <v>44</v>
      </c>
      <c r="B6" s="139">
        <v>3</v>
      </c>
      <c r="C6" s="140">
        <v>292</v>
      </c>
      <c r="D6" s="140">
        <v>1165</v>
      </c>
      <c r="E6" s="140">
        <v>9600</v>
      </c>
      <c r="F6" s="140">
        <v>679</v>
      </c>
      <c r="G6" s="140">
        <v>10</v>
      </c>
      <c r="H6" s="140">
        <v>150</v>
      </c>
      <c r="I6" s="140">
        <v>3</v>
      </c>
      <c r="J6" s="140">
        <v>4</v>
      </c>
      <c r="K6" s="141">
        <v>70</v>
      </c>
      <c r="L6" s="139">
        <v>594</v>
      </c>
      <c r="M6" s="140">
        <v>15</v>
      </c>
      <c r="N6" s="141">
        <v>579</v>
      </c>
      <c r="O6" s="139">
        <v>3</v>
      </c>
      <c r="P6" s="140">
        <v>19</v>
      </c>
      <c r="Q6" s="140">
        <v>45</v>
      </c>
      <c r="R6" s="140">
        <v>2448</v>
      </c>
      <c r="S6" s="140">
        <v>4088</v>
      </c>
      <c r="T6" s="140">
        <v>2035</v>
      </c>
      <c r="U6" s="141">
        <v>3128</v>
      </c>
      <c r="V6" s="140">
        <v>895</v>
      </c>
      <c r="W6" s="140">
        <v>1072</v>
      </c>
      <c r="X6" s="140">
        <v>3</v>
      </c>
      <c r="Y6" s="140">
        <v>176</v>
      </c>
      <c r="Z6" s="140">
        <v>6737</v>
      </c>
      <c r="AA6" s="140">
        <v>226</v>
      </c>
      <c r="AB6" s="141">
        <v>30</v>
      </c>
    </row>
    <row r="7" spans="1:28" ht="13.5">
      <c r="A7" s="138">
        <v>45</v>
      </c>
      <c r="B7" s="139">
        <v>3</v>
      </c>
      <c r="C7" s="140">
        <v>292</v>
      </c>
      <c r="D7" s="140">
        <v>1192</v>
      </c>
      <c r="E7" s="140">
        <v>9994</v>
      </c>
      <c r="F7" s="140">
        <v>698</v>
      </c>
      <c r="G7" s="140">
        <v>10</v>
      </c>
      <c r="H7" s="140">
        <v>146</v>
      </c>
      <c r="I7" s="140">
        <v>3</v>
      </c>
      <c r="J7" s="140">
        <v>4</v>
      </c>
      <c r="K7" s="141">
        <v>56</v>
      </c>
      <c r="L7" s="139">
        <v>618</v>
      </c>
      <c r="M7" s="140">
        <v>15</v>
      </c>
      <c r="N7" s="141">
        <v>603</v>
      </c>
      <c r="O7" s="139">
        <v>5</v>
      </c>
      <c r="P7" s="140">
        <v>19</v>
      </c>
      <c r="Q7" s="140">
        <v>54</v>
      </c>
      <c r="R7" s="140">
        <v>2484</v>
      </c>
      <c r="S7" s="140">
        <v>4191</v>
      </c>
      <c r="T7" s="140">
        <v>2806</v>
      </c>
      <c r="U7" s="141">
        <v>3353</v>
      </c>
      <c r="V7" s="140">
        <v>937</v>
      </c>
      <c r="W7" s="140">
        <v>1124</v>
      </c>
      <c r="X7" s="140">
        <v>4</v>
      </c>
      <c r="Y7" s="140">
        <v>217</v>
      </c>
      <c r="Z7" s="140">
        <v>6685</v>
      </c>
      <c r="AA7" s="140">
        <v>217</v>
      </c>
      <c r="AB7" s="141">
        <v>37</v>
      </c>
    </row>
    <row r="8" spans="1:28" ht="13.5">
      <c r="A8" s="142">
        <v>46</v>
      </c>
      <c r="B8" s="143">
        <v>3</v>
      </c>
      <c r="C8" s="144">
        <v>292</v>
      </c>
      <c r="D8" s="144">
        <v>1216</v>
      </c>
      <c r="E8" s="144">
        <v>10553</v>
      </c>
      <c r="F8" s="144">
        <v>708</v>
      </c>
      <c r="G8" s="144">
        <v>9</v>
      </c>
      <c r="H8" s="144">
        <v>113</v>
      </c>
      <c r="I8" s="144">
        <v>3</v>
      </c>
      <c r="J8" s="144">
        <v>6</v>
      </c>
      <c r="K8" s="145">
        <v>58</v>
      </c>
      <c r="L8" s="143">
        <v>629</v>
      </c>
      <c r="M8" s="144">
        <v>16</v>
      </c>
      <c r="N8" s="145">
        <v>613</v>
      </c>
      <c r="O8" s="143">
        <v>7</v>
      </c>
      <c r="P8" s="144">
        <v>21</v>
      </c>
      <c r="Q8" s="144">
        <v>69</v>
      </c>
      <c r="R8" s="144">
        <v>2481</v>
      </c>
      <c r="S8" s="144">
        <v>4028</v>
      </c>
      <c r="T8" s="144">
        <v>2100</v>
      </c>
      <c r="U8" s="145">
        <v>3527</v>
      </c>
      <c r="V8" s="144">
        <v>993</v>
      </c>
      <c r="W8" s="144">
        <v>1183</v>
      </c>
      <c r="X8" s="144">
        <v>4</v>
      </c>
      <c r="Y8" s="144">
        <v>253</v>
      </c>
      <c r="Z8" s="144">
        <v>7162</v>
      </c>
      <c r="AA8" s="144">
        <v>93</v>
      </c>
      <c r="AB8" s="145">
        <v>33</v>
      </c>
    </row>
    <row r="9" spans="1:28" ht="13.5">
      <c r="A9" s="138">
        <v>47</v>
      </c>
      <c r="B9" s="139">
        <v>7</v>
      </c>
      <c r="C9" s="140">
        <v>609</v>
      </c>
      <c r="D9" s="140">
        <v>1237</v>
      </c>
      <c r="E9" s="140">
        <v>11700</v>
      </c>
      <c r="F9" s="140">
        <v>744</v>
      </c>
      <c r="G9" s="140">
        <v>11</v>
      </c>
      <c r="H9" s="140">
        <v>98</v>
      </c>
      <c r="I9" s="140">
        <v>3</v>
      </c>
      <c r="J9" s="140">
        <v>8</v>
      </c>
      <c r="K9" s="141">
        <v>61</v>
      </c>
      <c r="L9" s="139">
        <v>640</v>
      </c>
      <c r="M9" s="140">
        <v>16</v>
      </c>
      <c r="N9" s="141">
        <v>624</v>
      </c>
      <c r="O9" s="139">
        <v>9</v>
      </c>
      <c r="P9" s="140">
        <v>21</v>
      </c>
      <c r="Q9" s="140">
        <v>80</v>
      </c>
      <c r="R9" s="140">
        <v>2487</v>
      </c>
      <c r="S9" s="140">
        <v>4092</v>
      </c>
      <c r="T9" s="140">
        <v>2131</v>
      </c>
      <c r="U9" s="141">
        <v>3597</v>
      </c>
      <c r="V9" s="140">
        <v>1025</v>
      </c>
      <c r="W9" s="140">
        <v>1238</v>
      </c>
      <c r="X9" s="140">
        <v>4</v>
      </c>
      <c r="Y9" s="140">
        <v>272</v>
      </c>
      <c r="Z9" s="140">
        <v>7143</v>
      </c>
      <c r="AA9" s="140">
        <v>88</v>
      </c>
      <c r="AB9" s="141">
        <v>35</v>
      </c>
    </row>
    <row r="10" spans="1:28" ht="13.5">
      <c r="A10" s="138">
        <v>48</v>
      </c>
      <c r="B10" s="139">
        <v>11</v>
      </c>
      <c r="C10" s="140">
        <v>820</v>
      </c>
      <c r="D10" s="140">
        <v>1318</v>
      </c>
      <c r="E10" s="140">
        <v>13525</v>
      </c>
      <c r="F10" s="140">
        <v>764</v>
      </c>
      <c r="G10" s="140">
        <v>13</v>
      </c>
      <c r="H10" s="140">
        <v>88</v>
      </c>
      <c r="I10" s="140">
        <v>3</v>
      </c>
      <c r="J10" s="140">
        <v>9</v>
      </c>
      <c r="K10" s="141">
        <v>52</v>
      </c>
      <c r="L10" s="139">
        <v>637</v>
      </c>
      <c r="M10" s="140">
        <v>14</v>
      </c>
      <c r="N10" s="141">
        <v>623</v>
      </c>
      <c r="O10" s="139">
        <v>10</v>
      </c>
      <c r="P10" s="140">
        <v>21</v>
      </c>
      <c r="Q10" s="140">
        <v>88</v>
      </c>
      <c r="R10" s="140">
        <v>2444</v>
      </c>
      <c r="S10" s="140">
        <v>3917</v>
      </c>
      <c r="T10" s="140">
        <v>2141</v>
      </c>
      <c r="U10" s="141">
        <v>3458</v>
      </c>
      <c r="V10" s="140">
        <v>1072</v>
      </c>
      <c r="W10" s="140">
        <v>1065</v>
      </c>
      <c r="X10" s="140">
        <v>4</v>
      </c>
      <c r="Y10" s="140">
        <v>256</v>
      </c>
      <c r="Z10" s="140">
        <v>6025</v>
      </c>
      <c r="AA10" s="140">
        <v>107</v>
      </c>
      <c r="AB10" s="141">
        <v>28</v>
      </c>
    </row>
    <row r="11" spans="1:28" ht="13.5">
      <c r="A11" s="138">
        <v>49</v>
      </c>
      <c r="B11" s="139">
        <v>12</v>
      </c>
      <c r="C11" s="140">
        <v>640</v>
      </c>
      <c r="D11" s="140">
        <v>1249</v>
      </c>
      <c r="E11" s="140">
        <v>20016</v>
      </c>
      <c r="F11" s="140">
        <v>773</v>
      </c>
      <c r="G11" s="140">
        <v>13</v>
      </c>
      <c r="H11" s="140">
        <v>72</v>
      </c>
      <c r="I11" s="140">
        <v>2</v>
      </c>
      <c r="J11" s="140">
        <v>20</v>
      </c>
      <c r="K11" s="141">
        <v>61</v>
      </c>
      <c r="L11" s="139">
        <v>647</v>
      </c>
      <c r="M11" s="140">
        <v>30</v>
      </c>
      <c r="N11" s="141">
        <v>617</v>
      </c>
      <c r="O11" s="139">
        <v>10</v>
      </c>
      <c r="P11" s="140">
        <v>9</v>
      </c>
      <c r="Q11" s="140">
        <v>63</v>
      </c>
      <c r="R11" s="140">
        <v>2449</v>
      </c>
      <c r="S11" s="140">
        <v>3569</v>
      </c>
      <c r="T11" s="140">
        <v>2219</v>
      </c>
      <c r="U11" s="141">
        <v>3102</v>
      </c>
      <c r="V11" s="140">
        <v>1121</v>
      </c>
      <c r="W11" s="140">
        <v>1078</v>
      </c>
      <c r="X11" s="140">
        <v>43</v>
      </c>
      <c r="Y11" s="140">
        <v>288</v>
      </c>
      <c r="Z11" s="140">
        <v>6031</v>
      </c>
      <c r="AA11" s="140">
        <v>102</v>
      </c>
      <c r="AB11" s="141">
        <v>32</v>
      </c>
    </row>
    <row r="12" spans="1:28" ht="13.5">
      <c r="A12" s="138">
        <v>50</v>
      </c>
      <c r="B12" s="139">
        <v>15</v>
      </c>
      <c r="C12" s="140">
        <v>840</v>
      </c>
      <c r="D12" s="140">
        <v>1207</v>
      </c>
      <c r="E12" s="140">
        <v>12483</v>
      </c>
      <c r="F12" s="140">
        <v>763</v>
      </c>
      <c r="G12" s="140">
        <v>20</v>
      </c>
      <c r="H12" s="140">
        <v>79</v>
      </c>
      <c r="I12" s="140">
        <v>3</v>
      </c>
      <c r="J12" s="140">
        <v>14</v>
      </c>
      <c r="K12" s="141">
        <v>51</v>
      </c>
      <c r="L12" s="139">
        <v>627</v>
      </c>
      <c r="M12" s="140">
        <v>28</v>
      </c>
      <c r="N12" s="141">
        <v>599</v>
      </c>
      <c r="O12" s="139">
        <v>9</v>
      </c>
      <c r="P12" s="140">
        <v>32</v>
      </c>
      <c r="Q12" s="140">
        <v>60</v>
      </c>
      <c r="R12" s="140">
        <v>2484</v>
      </c>
      <c r="S12" s="140">
        <v>3774</v>
      </c>
      <c r="T12" s="140">
        <v>2299</v>
      </c>
      <c r="U12" s="141">
        <v>3188</v>
      </c>
      <c r="V12" s="140">
        <v>1201</v>
      </c>
      <c r="W12" s="140">
        <v>1122</v>
      </c>
      <c r="X12" s="140">
        <v>49</v>
      </c>
      <c r="Y12" s="140">
        <v>360</v>
      </c>
      <c r="Z12" s="140">
        <v>6046</v>
      </c>
      <c r="AA12" s="140">
        <v>101</v>
      </c>
      <c r="AB12" s="141">
        <v>28</v>
      </c>
    </row>
    <row r="13" spans="1:28" ht="13.5">
      <c r="A13" s="142">
        <v>51</v>
      </c>
      <c r="B13" s="143">
        <v>15</v>
      </c>
      <c r="C13" s="144">
        <v>840</v>
      </c>
      <c r="D13" s="144">
        <v>1227</v>
      </c>
      <c r="E13" s="144">
        <v>12580</v>
      </c>
      <c r="F13" s="144">
        <v>764</v>
      </c>
      <c r="G13" s="144">
        <v>21</v>
      </c>
      <c r="H13" s="144">
        <v>73</v>
      </c>
      <c r="I13" s="144">
        <v>4</v>
      </c>
      <c r="J13" s="144">
        <v>14</v>
      </c>
      <c r="K13" s="145">
        <v>76</v>
      </c>
      <c r="L13" s="143">
        <v>627</v>
      </c>
      <c r="M13" s="144">
        <v>30</v>
      </c>
      <c r="N13" s="145">
        <v>597</v>
      </c>
      <c r="O13" s="143">
        <v>9</v>
      </c>
      <c r="P13" s="144">
        <v>33</v>
      </c>
      <c r="Q13" s="144">
        <v>104</v>
      </c>
      <c r="R13" s="144">
        <v>2486</v>
      </c>
      <c r="S13" s="144">
        <v>3608</v>
      </c>
      <c r="T13" s="144">
        <v>2372</v>
      </c>
      <c r="U13" s="145">
        <v>3372</v>
      </c>
      <c r="V13" s="144">
        <v>1334</v>
      </c>
      <c r="W13" s="144">
        <v>1177</v>
      </c>
      <c r="X13" s="144">
        <v>9</v>
      </c>
      <c r="Y13" s="144">
        <v>468</v>
      </c>
      <c r="Z13" s="144">
        <v>6056</v>
      </c>
      <c r="AA13" s="144">
        <v>102</v>
      </c>
      <c r="AB13" s="145">
        <v>28</v>
      </c>
    </row>
    <row r="14" spans="1:28" ht="13.5">
      <c r="A14" s="138">
        <v>52</v>
      </c>
      <c r="B14" s="139">
        <v>18</v>
      </c>
      <c r="C14" s="140">
        <v>999</v>
      </c>
      <c r="D14" s="140">
        <v>1221</v>
      </c>
      <c r="E14" s="140">
        <v>13111</v>
      </c>
      <c r="F14" s="140">
        <v>773</v>
      </c>
      <c r="G14" s="140">
        <v>25</v>
      </c>
      <c r="H14" s="140">
        <v>72</v>
      </c>
      <c r="I14" s="140">
        <v>4</v>
      </c>
      <c r="J14" s="140">
        <v>13</v>
      </c>
      <c r="K14" s="141">
        <v>85</v>
      </c>
      <c r="L14" s="139">
        <v>604</v>
      </c>
      <c r="M14" s="140">
        <v>32</v>
      </c>
      <c r="N14" s="141">
        <v>572</v>
      </c>
      <c r="O14" s="139">
        <v>10</v>
      </c>
      <c r="P14" s="140">
        <v>35</v>
      </c>
      <c r="Q14" s="140">
        <v>131</v>
      </c>
      <c r="R14" s="140">
        <v>2498</v>
      </c>
      <c r="S14" s="140">
        <v>3581</v>
      </c>
      <c r="T14" s="140">
        <v>2466</v>
      </c>
      <c r="U14" s="141">
        <v>3466</v>
      </c>
      <c r="V14" s="140">
        <v>1463</v>
      </c>
      <c r="W14" s="140">
        <v>1140</v>
      </c>
      <c r="X14" s="140">
        <v>15</v>
      </c>
      <c r="Y14" s="140">
        <v>577</v>
      </c>
      <c r="Z14" s="140">
        <v>6075</v>
      </c>
      <c r="AA14" s="140">
        <v>102</v>
      </c>
      <c r="AB14" s="141">
        <v>29</v>
      </c>
    </row>
    <row r="15" spans="1:28" ht="13.5">
      <c r="A15" s="138">
        <v>53</v>
      </c>
      <c r="B15" s="139">
        <v>21</v>
      </c>
      <c r="C15" s="140">
        <v>1145</v>
      </c>
      <c r="D15" s="140">
        <v>1226</v>
      </c>
      <c r="E15" s="140">
        <v>12899</v>
      </c>
      <c r="F15" s="140">
        <v>784</v>
      </c>
      <c r="G15" s="140">
        <v>30</v>
      </c>
      <c r="H15" s="140">
        <v>72</v>
      </c>
      <c r="I15" s="140">
        <v>5</v>
      </c>
      <c r="J15" s="140">
        <v>15</v>
      </c>
      <c r="K15" s="141">
        <v>68</v>
      </c>
      <c r="L15" s="139">
        <v>599</v>
      </c>
      <c r="M15" s="140">
        <v>35</v>
      </c>
      <c r="N15" s="141">
        <v>564</v>
      </c>
      <c r="O15" s="139">
        <v>10</v>
      </c>
      <c r="P15" s="140">
        <v>35</v>
      </c>
      <c r="Q15" s="140">
        <v>131</v>
      </c>
      <c r="R15" s="140">
        <v>2527</v>
      </c>
      <c r="S15" s="140">
        <v>3592</v>
      </c>
      <c r="T15" s="140">
        <v>2554</v>
      </c>
      <c r="U15" s="141">
        <v>3554</v>
      </c>
      <c r="V15" s="140">
        <v>1572</v>
      </c>
      <c r="W15" s="140">
        <v>1142</v>
      </c>
      <c r="X15" s="140">
        <v>6</v>
      </c>
      <c r="Y15" s="140">
        <v>669</v>
      </c>
      <c r="Z15" s="140">
        <v>6080</v>
      </c>
      <c r="AA15" s="140">
        <v>99</v>
      </c>
      <c r="AB15" s="141">
        <v>30</v>
      </c>
    </row>
    <row r="16" spans="1:28" ht="13.5">
      <c r="A16" s="138">
        <v>54</v>
      </c>
      <c r="B16" s="139">
        <v>26</v>
      </c>
      <c r="C16" s="140">
        <v>1532</v>
      </c>
      <c r="D16" s="140">
        <v>1217</v>
      </c>
      <c r="E16" s="140">
        <v>12901</v>
      </c>
      <c r="F16" s="140">
        <v>791</v>
      </c>
      <c r="G16" s="140">
        <v>32</v>
      </c>
      <c r="H16" s="140">
        <v>67</v>
      </c>
      <c r="I16" s="140">
        <v>6</v>
      </c>
      <c r="J16" s="140">
        <v>21</v>
      </c>
      <c r="K16" s="141">
        <v>67</v>
      </c>
      <c r="L16" s="139">
        <v>576</v>
      </c>
      <c r="M16" s="140">
        <v>37</v>
      </c>
      <c r="N16" s="141">
        <v>539</v>
      </c>
      <c r="O16" s="139">
        <v>10</v>
      </c>
      <c r="P16" s="140">
        <v>35</v>
      </c>
      <c r="Q16" s="140">
        <v>107</v>
      </c>
      <c r="R16" s="140">
        <v>2553</v>
      </c>
      <c r="S16" s="140">
        <v>3270</v>
      </c>
      <c r="T16" s="140">
        <v>2661</v>
      </c>
      <c r="U16" s="141">
        <v>3650</v>
      </c>
      <c r="V16" s="140">
        <v>1713</v>
      </c>
      <c r="W16" s="140">
        <v>1155</v>
      </c>
      <c r="X16" s="140">
        <v>8</v>
      </c>
      <c r="Y16" s="140">
        <v>808</v>
      </c>
      <c r="Z16" s="140">
        <v>5979</v>
      </c>
      <c r="AA16" s="140">
        <v>135</v>
      </c>
      <c r="AB16" s="141">
        <v>34</v>
      </c>
    </row>
    <row r="17" spans="1:28" ht="13.5">
      <c r="A17" s="138">
        <v>55</v>
      </c>
      <c r="B17" s="139">
        <v>33</v>
      </c>
      <c r="C17" s="140">
        <v>1755</v>
      </c>
      <c r="D17" s="140">
        <v>1213</v>
      </c>
      <c r="E17" s="140">
        <v>13124</v>
      </c>
      <c r="F17" s="140">
        <v>789</v>
      </c>
      <c r="G17" s="140">
        <v>33</v>
      </c>
      <c r="H17" s="140">
        <v>67</v>
      </c>
      <c r="I17" s="140">
        <v>7</v>
      </c>
      <c r="J17" s="140">
        <v>19</v>
      </c>
      <c r="K17" s="141">
        <v>78</v>
      </c>
      <c r="L17" s="139">
        <v>582</v>
      </c>
      <c r="M17" s="140">
        <v>41</v>
      </c>
      <c r="N17" s="141">
        <v>541</v>
      </c>
      <c r="O17" s="139">
        <v>10</v>
      </c>
      <c r="P17" s="140">
        <v>37</v>
      </c>
      <c r="Q17" s="140">
        <v>136</v>
      </c>
      <c r="R17" s="140">
        <v>2569</v>
      </c>
      <c r="S17" s="140">
        <v>3184</v>
      </c>
      <c r="T17" s="140">
        <v>2756</v>
      </c>
      <c r="U17" s="141">
        <v>3796</v>
      </c>
      <c r="V17" s="140">
        <v>1805</v>
      </c>
      <c r="W17" s="140">
        <v>1066</v>
      </c>
      <c r="X17" s="140">
        <v>10</v>
      </c>
      <c r="Y17" s="140">
        <v>888</v>
      </c>
      <c r="Z17" s="140">
        <v>5018</v>
      </c>
      <c r="AA17" s="140">
        <v>172</v>
      </c>
      <c r="AB17" s="141">
        <v>29</v>
      </c>
    </row>
    <row r="18" spans="1:28" ht="13.5">
      <c r="A18" s="142">
        <v>56</v>
      </c>
      <c r="B18" s="143">
        <v>33</v>
      </c>
      <c r="C18" s="144">
        <v>1631</v>
      </c>
      <c r="D18" s="144">
        <v>1211</v>
      </c>
      <c r="E18" s="144">
        <v>13274</v>
      </c>
      <c r="F18" s="144">
        <v>806</v>
      </c>
      <c r="G18" s="144">
        <v>35</v>
      </c>
      <c r="H18" s="144">
        <v>66</v>
      </c>
      <c r="I18" s="144">
        <v>7</v>
      </c>
      <c r="J18" s="144">
        <v>19</v>
      </c>
      <c r="K18" s="145">
        <v>71</v>
      </c>
      <c r="L18" s="143">
        <v>542</v>
      </c>
      <c r="M18" s="144">
        <v>38</v>
      </c>
      <c r="N18" s="145">
        <v>504</v>
      </c>
      <c r="O18" s="143">
        <v>10</v>
      </c>
      <c r="P18" s="144">
        <v>18</v>
      </c>
      <c r="Q18" s="144">
        <v>163</v>
      </c>
      <c r="R18" s="144">
        <v>2575</v>
      </c>
      <c r="S18" s="144">
        <v>3218</v>
      </c>
      <c r="T18" s="144">
        <v>2845</v>
      </c>
      <c r="U18" s="145">
        <v>3972</v>
      </c>
      <c r="V18" s="144">
        <v>1883</v>
      </c>
      <c r="W18" s="144">
        <v>1099</v>
      </c>
      <c r="X18" s="144">
        <v>9</v>
      </c>
      <c r="Y18" s="144">
        <v>978</v>
      </c>
      <c r="Z18" s="144">
        <v>5330</v>
      </c>
      <c r="AA18" s="144">
        <v>155</v>
      </c>
      <c r="AB18" s="145">
        <v>31</v>
      </c>
    </row>
    <row r="19" spans="1:28" ht="13.5">
      <c r="A19" s="138">
        <v>57</v>
      </c>
      <c r="B19" s="139">
        <v>36</v>
      </c>
      <c r="C19" s="140">
        <v>1706</v>
      </c>
      <c r="D19" s="140">
        <v>1201</v>
      </c>
      <c r="E19" s="140">
        <v>13327</v>
      </c>
      <c r="F19" s="140">
        <v>816</v>
      </c>
      <c r="G19" s="140">
        <v>35</v>
      </c>
      <c r="H19" s="140">
        <v>65</v>
      </c>
      <c r="I19" s="140">
        <v>7</v>
      </c>
      <c r="J19" s="140">
        <v>16</v>
      </c>
      <c r="K19" s="141">
        <v>50</v>
      </c>
      <c r="L19" s="139">
        <v>537</v>
      </c>
      <c r="M19" s="140">
        <v>38</v>
      </c>
      <c r="N19" s="141">
        <v>499</v>
      </c>
      <c r="O19" s="139">
        <v>10</v>
      </c>
      <c r="P19" s="140">
        <v>16</v>
      </c>
      <c r="Q19" s="140">
        <v>163</v>
      </c>
      <c r="R19" s="140">
        <v>2582</v>
      </c>
      <c r="S19" s="140">
        <v>3222</v>
      </c>
      <c r="T19" s="140">
        <v>2880</v>
      </c>
      <c r="U19" s="141">
        <v>4082</v>
      </c>
      <c r="V19" s="140">
        <v>1997</v>
      </c>
      <c r="W19" s="140">
        <v>1172</v>
      </c>
      <c r="X19" s="140">
        <v>9</v>
      </c>
      <c r="Y19" s="140">
        <v>1079</v>
      </c>
      <c r="Z19" s="140">
        <v>5354</v>
      </c>
      <c r="AA19" s="140">
        <v>135</v>
      </c>
      <c r="AB19" s="141">
        <v>33</v>
      </c>
    </row>
    <row r="20" spans="1:28" ht="13.5">
      <c r="A20" s="138">
        <v>58</v>
      </c>
      <c r="B20" s="139">
        <v>43</v>
      </c>
      <c r="C20" s="140">
        <v>1984</v>
      </c>
      <c r="D20" s="140">
        <v>1170</v>
      </c>
      <c r="E20" s="140">
        <v>13184</v>
      </c>
      <c r="F20" s="140">
        <v>808</v>
      </c>
      <c r="G20" s="140">
        <v>34</v>
      </c>
      <c r="H20" s="140">
        <v>63</v>
      </c>
      <c r="I20" s="140">
        <v>7</v>
      </c>
      <c r="J20" s="140">
        <v>16</v>
      </c>
      <c r="K20" s="141">
        <v>37</v>
      </c>
      <c r="L20" s="139">
        <v>519</v>
      </c>
      <c r="M20" s="140">
        <v>39</v>
      </c>
      <c r="N20" s="141">
        <v>480</v>
      </c>
      <c r="O20" s="139">
        <v>10</v>
      </c>
      <c r="P20" s="140">
        <v>17</v>
      </c>
      <c r="Q20" s="140">
        <v>158</v>
      </c>
      <c r="R20" s="140">
        <v>2585</v>
      </c>
      <c r="S20" s="140">
        <v>3190</v>
      </c>
      <c r="T20" s="140">
        <v>2942</v>
      </c>
      <c r="U20" s="141">
        <v>4229</v>
      </c>
      <c r="V20" s="140">
        <v>2126</v>
      </c>
      <c r="W20" s="140">
        <v>1169</v>
      </c>
      <c r="X20" s="140">
        <v>9</v>
      </c>
      <c r="Y20" s="140">
        <v>1215</v>
      </c>
      <c r="Z20" s="140">
        <v>5310</v>
      </c>
      <c r="AA20" s="140">
        <v>99</v>
      </c>
      <c r="AB20" s="141">
        <v>36</v>
      </c>
    </row>
    <row r="21" spans="1:28" ht="13.5">
      <c r="A21" s="138">
        <v>59</v>
      </c>
      <c r="B21" s="139">
        <v>51</v>
      </c>
      <c r="C21" s="140">
        <v>2161</v>
      </c>
      <c r="D21" s="140">
        <v>1159</v>
      </c>
      <c r="E21" s="140">
        <v>13084</v>
      </c>
      <c r="F21" s="140">
        <v>804</v>
      </c>
      <c r="G21" s="140">
        <v>34</v>
      </c>
      <c r="H21" s="140">
        <v>61</v>
      </c>
      <c r="I21" s="140">
        <v>7</v>
      </c>
      <c r="J21" s="140">
        <v>16</v>
      </c>
      <c r="K21" s="141">
        <v>18</v>
      </c>
      <c r="L21" s="139">
        <v>519</v>
      </c>
      <c r="M21" s="140">
        <v>40</v>
      </c>
      <c r="N21" s="141">
        <v>479</v>
      </c>
      <c r="O21" s="139">
        <v>10</v>
      </c>
      <c r="P21" s="140">
        <v>17</v>
      </c>
      <c r="Q21" s="140">
        <v>159</v>
      </c>
      <c r="R21" s="140">
        <v>2596</v>
      </c>
      <c r="S21" s="140">
        <v>3230</v>
      </c>
      <c r="T21" s="140">
        <v>3015</v>
      </c>
      <c r="U21" s="141">
        <v>4396</v>
      </c>
      <c r="V21" s="140">
        <v>2185</v>
      </c>
      <c r="W21" s="140">
        <v>1218</v>
      </c>
      <c r="X21" s="140">
        <v>10</v>
      </c>
      <c r="Y21" s="140">
        <v>1300</v>
      </c>
      <c r="Z21" s="140">
        <v>5348</v>
      </c>
      <c r="AA21" s="140">
        <v>94</v>
      </c>
      <c r="AB21" s="141">
        <v>42</v>
      </c>
    </row>
    <row r="22" spans="1:28" ht="13.5">
      <c r="A22" s="138">
        <v>60</v>
      </c>
      <c r="B22" s="139">
        <v>56</v>
      </c>
      <c r="C22" s="140">
        <v>2378</v>
      </c>
      <c r="D22" s="140">
        <v>1134</v>
      </c>
      <c r="E22" s="140">
        <v>12865</v>
      </c>
      <c r="F22" s="140">
        <v>794</v>
      </c>
      <c r="G22" s="140">
        <v>33</v>
      </c>
      <c r="H22" s="140">
        <v>59</v>
      </c>
      <c r="I22" s="140">
        <v>7</v>
      </c>
      <c r="J22" s="140">
        <v>16</v>
      </c>
      <c r="K22" s="141">
        <v>27</v>
      </c>
      <c r="L22" s="139">
        <v>519</v>
      </c>
      <c r="M22" s="140">
        <v>45</v>
      </c>
      <c r="N22" s="141">
        <v>474</v>
      </c>
      <c r="O22" s="139">
        <v>10</v>
      </c>
      <c r="P22" s="140">
        <v>16</v>
      </c>
      <c r="Q22" s="140">
        <v>161</v>
      </c>
      <c r="R22" s="140">
        <v>2596</v>
      </c>
      <c r="S22" s="140">
        <v>3265</v>
      </c>
      <c r="T22" s="140">
        <v>3096</v>
      </c>
      <c r="U22" s="141">
        <v>4534</v>
      </c>
      <c r="V22" s="140">
        <v>2277</v>
      </c>
      <c r="W22" s="140">
        <v>1220</v>
      </c>
      <c r="X22" s="140">
        <v>10</v>
      </c>
      <c r="Y22" s="140">
        <v>1395</v>
      </c>
      <c r="Z22" s="140">
        <v>5293</v>
      </c>
      <c r="AA22" s="140">
        <v>84</v>
      </c>
      <c r="AB22" s="141">
        <v>39</v>
      </c>
    </row>
    <row r="23" spans="1:28" ht="13.5">
      <c r="A23" s="142">
        <v>61</v>
      </c>
      <c r="B23" s="143">
        <v>65</v>
      </c>
      <c r="C23" s="144">
        <v>2727</v>
      </c>
      <c r="D23" s="144">
        <v>1117</v>
      </c>
      <c r="E23" s="144">
        <v>12697</v>
      </c>
      <c r="F23" s="144">
        <v>781</v>
      </c>
      <c r="G23" s="144">
        <v>27</v>
      </c>
      <c r="H23" s="144">
        <v>53</v>
      </c>
      <c r="I23" s="144">
        <v>7</v>
      </c>
      <c r="J23" s="144">
        <v>19</v>
      </c>
      <c r="K23" s="145">
        <v>21</v>
      </c>
      <c r="L23" s="143">
        <v>498</v>
      </c>
      <c r="M23" s="144">
        <v>46</v>
      </c>
      <c r="N23" s="145">
        <v>452</v>
      </c>
      <c r="O23" s="143">
        <v>10</v>
      </c>
      <c r="P23" s="144">
        <v>16</v>
      </c>
      <c r="Q23" s="144">
        <v>156</v>
      </c>
      <c r="R23" s="144">
        <v>2586</v>
      </c>
      <c r="S23" s="144">
        <v>3278</v>
      </c>
      <c r="T23" s="144">
        <v>3156</v>
      </c>
      <c r="U23" s="145">
        <v>4644</v>
      </c>
      <c r="V23" s="144">
        <v>2325</v>
      </c>
      <c r="W23" s="144">
        <v>1230</v>
      </c>
      <c r="X23" s="144">
        <v>10</v>
      </c>
      <c r="Y23" s="144">
        <v>1463</v>
      </c>
      <c r="Z23" s="144">
        <v>5326</v>
      </c>
      <c r="AA23" s="144">
        <v>75</v>
      </c>
      <c r="AB23" s="145">
        <v>41</v>
      </c>
    </row>
    <row r="24" spans="1:28" ht="13.5">
      <c r="A24" s="138">
        <v>62</v>
      </c>
      <c r="B24" s="139">
        <v>78</v>
      </c>
      <c r="C24" s="140">
        <v>3620</v>
      </c>
      <c r="D24" s="140">
        <v>1107</v>
      </c>
      <c r="E24" s="140">
        <v>13340</v>
      </c>
      <c r="F24" s="140">
        <v>768</v>
      </c>
      <c r="G24" s="140">
        <v>27</v>
      </c>
      <c r="H24" s="140">
        <v>29</v>
      </c>
      <c r="I24" s="140">
        <v>5</v>
      </c>
      <c r="J24" s="140">
        <v>24</v>
      </c>
      <c r="K24" s="141">
        <v>13</v>
      </c>
      <c r="L24" s="139">
        <v>486</v>
      </c>
      <c r="M24" s="140">
        <v>45</v>
      </c>
      <c r="N24" s="141">
        <v>441</v>
      </c>
      <c r="O24" s="139">
        <v>10</v>
      </c>
      <c r="P24" s="140">
        <v>16</v>
      </c>
      <c r="Q24" s="140">
        <v>160</v>
      </c>
      <c r="R24" s="140">
        <v>2597</v>
      </c>
      <c r="S24" s="140">
        <v>3315</v>
      </c>
      <c r="T24" s="140">
        <v>3234</v>
      </c>
      <c r="U24" s="141">
        <v>4742</v>
      </c>
      <c r="V24" s="140">
        <v>2435</v>
      </c>
      <c r="W24" s="140">
        <v>1175</v>
      </c>
      <c r="X24" s="140">
        <v>10</v>
      </c>
      <c r="Y24" s="140">
        <v>1569</v>
      </c>
      <c r="Z24" s="140">
        <v>5393</v>
      </c>
      <c r="AA24" s="140">
        <v>73</v>
      </c>
      <c r="AB24" s="141">
        <v>44</v>
      </c>
    </row>
    <row r="25" spans="1:28" ht="13.5">
      <c r="A25" s="138">
        <v>63</v>
      </c>
      <c r="B25" s="139">
        <v>88</v>
      </c>
      <c r="C25" s="140">
        <v>4536</v>
      </c>
      <c r="D25" s="140">
        <v>1091</v>
      </c>
      <c r="E25" s="140">
        <v>14020</v>
      </c>
      <c r="F25" s="140">
        <v>767</v>
      </c>
      <c r="G25" s="140">
        <v>27</v>
      </c>
      <c r="H25" s="140">
        <v>31</v>
      </c>
      <c r="I25" s="140">
        <v>5</v>
      </c>
      <c r="J25" s="140">
        <v>25</v>
      </c>
      <c r="K25" s="141">
        <v>12</v>
      </c>
      <c r="L25" s="139">
        <v>486</v>
      </c>
      <c r="M25" s="140">
        <v>48</v>
      </c>
      <c r="N25" s="141">
        <v>438</v>
      </c>
      <c r="O25" s="139">
        <v>10</v>
      </c>
      <c r="P25" s="140">
        <v>16</v>
      </c>
      <c r="Q25" s="140">
        <v>159</v>
      </c>
      <c r="R25" s="140">
        <v>2604</v>
      </c>
      <c r="S25" s="140">
        <v>3296</v>
      </c>
      <c r="T25" s="140">
        <v>3261</v>
      </c>
      <c r="U25" s="141">
        <v>4772</v>
      </c>
      <c r="V25" s="140">
        <v>2521</v>
      </c>
      <c r="W25" s="140">
        <v>1184</v>
      </c>
      <c r="X25" s="140">
        <v>9</v>
      </c>
      <c r="Y25" s="140">
        <v>1651</v>
      </c>
      <c r="Z25" s="140">
        <v>5421</v>
      </c>
      <c r="AA25" s="140">
        <v>72</v>
      </c>
      <c r="AB25" s="141">
        <v>44</v>
      </c>
    </row>
    <row r="26" spans="1:28" ht="13.5">
      <c r="A26" s="146" t="s">
        <v>202</v>
      </c>
      <c r="B26" s="139">
        <v>97</v>
      </c>
      <c r="C26" s="140">
        <v>5094</v>
      </c>
      <c r="D26" s="140">
        <v>1072</v>
      </c>
      <c r="E26" s="140">
        <v>14039</v>
      </c>
      <c r="F26" s="140">
        <v>754</v>
      </c>
      <c r="G26" s="140">
        <v>27</v>
      </c>
      <c r="H26" s="140">
        <v>36</v>
      </c>
      <c r="I26" s="140">
        <v>5</v>
      </c>
      <c r="J26" s="140">
        <v>25</v>
      </c>
      <c r="K26" s="141">
        <v>10</v>
      </c>
      <c r="L26" s="139">
        <v>483</v>
      </c>
      <c r="M26" s="140">
        <v>51</v>
      </c>
      <c r="N26" s="141">
        <v>432</v>
      </c>
      <c r="O26" s="139">
        <v>10</v>
      </c>
      <c r="P26" s="140">
        <v>15</v>
      </c>
      <c r="Q26" s="140">
        <v>160</v>
      </c>
      <c r="R26" s="140">
        <v>2611</v>
      </c>
      <c r="S26" s="140">
        <v>3346</v>
      </c>
      <c r="T26" s="140">
        <v>3308</v>
      </c>
      <c r="U26" s="141">
        <v>4899</v>
      </c>
      <c r="V26" s="140">
        <v>2570</v>
      </c>
      <c r="W26" s="140">
        <v>1108</v>
      </c>
      <c r="X26" s="140">
        <v>9</v>
      </c>
      <c r="Y26" s="140">
        <v>1751</v>
      </c>
      <c r="Z26" s="140">
        <v>5433</v>
      </c>
      <c r="AA26" s="140">
        <v>75</v>
      </c>
      <c r="AB26" s="141">
        <v>45</v>
      </c>
    </row>
    <row r="27" spans="1:28" ht="13.5">
      <c r="A27" s="138">
        <v>2</v>
      </c>
      <c r="B27" s="139">
        <v>101</v>
      </c>
      <c r="C27" s="140">
        <v>5377</v>
      </c>
      <c r="D27" s="140">
        <v>1068</v>
      </c>
      <c r="E27" s="140">
        <v>14166</v>
      </c>
      <c r="F27" s="140">
        <v>743</v>
      </c>
      <c r="G27" s="140">
        <v>27</v>
      </c>
      <c r="H27" s="140">
        <v>36</v>
      </c>
      <c r="I27" s="140">
        <v>5</v>
      </c>
      <c r="J27" s="140">
        <v>26</v>
      </c>
      <c r="K27" s="141">
        <v>24</v>
      </c>
      <c r="L27" s="139">
        <v>479</v>
      </c>
      <c r="M27" s="140">
        <v>51</v>
      </c>
      <c r="N27" s="141">
        <v>428</v>
      </c>
      <c r="O27" s="139">
        <v>10</v>
      </c>
      <c r="P27" s="140">
        <v>17</v>
      </c>
      <c r="Q27" s="140">
        <v>163</v>
      </c>
      <c r="R27" s="140">
        <v>2610</v>
      </c>
      <c r="S27" s="140">
        <v>3351</v>
      </c>
      <c r="T27" s="140">
        <v>3367</v>
      </c>
      <c r="U27" s="141">
        <v>4975</v>
      </c>
      <c r="V27" s="140">
        <v>2635</v>
      </c>
      <c r="W27" s="140">
        <v>1110</v>
      </c>
      <c r="X27" s="140">
        <v>2</v>
      </c>
      <c r="Y27" s="140">
        <v>1820</v>
      </c>
      <c r="Z27" s="140">
        <v>5402</v>
      </c>
      <c r="AA27" s="140">
        <v>76</v>
      </c>
      <c r="AB27" s="141">
        <v>39</v>
      </c>
    </row>
    <row r="28" spans="1:28" ht="13.5">
      <c r="A28" s="142">
        <v>3</v>
      </c>
      <c r="B28" s="143">
        <v>109</v>
      </c>
      <c r="C28" s="144">
        <v>6152</v>
      </c>
      <c r="D28" s="144">
        <v>1057</v>
      </c>
      <c r="E28" s="144">
        <v>14063</v>
      </c>
      <c r="F28" s="144">
        <v>725</v>
      </c>
      <c r="G28" s="144">
        <v>26</v>
      </c>
      <c r="H28" s="144">
        <v>33</v>
      </c>
      <c r="I28" s="144">
        <v>5</v>
      </c>
      <c r="J28" s="144">
        <v>27</v>
      </c>
      <c r="K28" s="145">
        <v>5</v>
      </c>
      <c r="L28" s="143">
        <v>480</v>
      </c>
      <c r="M28" s="144">
        <v>57</v>
      </c>
      <c r="N28" s="145">
        <v>423</v>
      </c>
      <c r="O28" s="143">
        <v>10</v>
      </c>
      <c r="P28" s="144">
        <v>18</v>
      </c>
      <c r="Q28" s="144">
        <v>170</v>
      </c>
      <c r="R28" s="144">
        <v>2609</v>
      </c>
      <c r="S28" s="144">
        <v>3362</v>
      </c>
      <c r="T28" s="144">
        <v>3388</v>
      </c>
      <c r="U28" s="145">
        <v>5059</v>
      </c>
      <c r="V28" s="144">
        <v>2665</v>
      </c>
      <c r="W28" s="144">
        <v>1091</v>
      </c>
      <c r="X28" s="144">
        <v>10</v>
      </c>
      <c r="Y28" s="144">
        <v>1850</v>
      </c>
      <c r="Z28" s="144">
        <v>5398</v>
      </c>
      <c r="AA28" s="144">
        <v>76</v>
      </c>
      <c r="AB28" s="145">
        <v>40</v>
      </c>
    </row>
    <row r="29" spans="1:28" ht="13.5">
      <c r="A29" s="138">
        <v>4</v>
      </c>
      <c r="B29" s="139">
        <v>115</v>
      </c>
      <c r="C29" s="140">
        <v>6455</v>
      </c>
      <c r="D29" s="140">
        <v>1035</v>
      </c>
      <c r="E29" s="140">
        <v>13774</v>
      </c>
      <c r="F29" s="140">
        <v>721</v>
      </c>
      <c r="G29" s="140">
        <v>27</v>
      </c>
      <c r="H29" s="140">
        <v>31</v>
      </c>
      <c r="I29" s="140">
        <v>6</v>
      </c>
      <c r="J29" s="140">
        <v>28</v>
      </c>
      <c r="K29" s="141">
        <v>6</v>
      </c>
      <c r="L29" s="139">
        <v>458</v>
      </c>
      <c r="M29" s="140">
        <v>56</v>
      </c>
      <c r="N29" s="141">
        <v>402</v>
      </c>
      <c r="O29" s="139">
        <v>10</v>
      </c>
      <c r="P29" s="140">
        <v>18</v>
      </c>
      <c r="Q29" s="140">
        <v>168</v>
      </c>
      <c r="R29" s="140">
        <v>2619</v>
      </c>
      <c r="S29" s="140">
        <v>3359</v>
      </c>
      <c r="T29" s="140">
        <v>3421</v>
      </c>
      <c r="U29" s="141">
        <v>5101</v>
      </c>
      <c r="V29" s="140">
        <v>2630</v>
      </c>
      <c r="W29" s="140">
        <v>1090</v>
      </c>
      <c r="X29" s="140">
        <v>10</v>
      </c>
      <c r="Y29" s="140">
        <v>1827</v>
      </c>
      <c r="Z29" s="140">
        <v>5522</v>
      </c>
      <c r="AA29" s="140">
        <v>65</v>
      </c>
      <c r="AB29" s="141">
        <v>39</v>
      </c>
    </row>
    <row r="30" spans="1:28" ht="13.5">
      <c r="A30" s="138">
        <v>5</v>
      </c>
      <c r="B30" s="139">
        <v>128</v>
      </c>
      <c r="C30" s="140">
        <v>7021</v>
      </c>
      <c r="D30" s="140">
        <v>1027</v>
      </c>
      <c r="E30" s="140">
        <v>13902</v>
      </c>
      <c r="F30" s="140">
        <v>716</v>
      </c>
      <c r="G30" s="140">
        <v>27</v>
      </c>
      <c r="H30" s="140">
        <v>31</v>
      </c>
      <c r="I30" s="140">
        <v>6</v>
      </c>
      <c r="J30" s="140">
        <v>29</v>
      </c>
      <c r="K30" s="141">
        <v>6</v>
      </c>
      <c r="L30" s="139">
        <v>446</v>
      </c>
      <c r="M30" s="140">
        <v>80</v>
      </c>
      <c r="N30" s="141">
        <v>366</v>
      </c>
      <c r="O30" s="139">
        <v>10</v>
      </c>
      <c r="P30" s="140">
        <v>18</v>
      </c>
      <c r="Q30" s="140">
        <v>162</v>
      </c>
      <c r="R30" s="140">
        <v>2636</v>
      </c>
      <c r="S30" s="140">
        <v>3367</v>
      </c>
      <c r="T30" s="140">
        <v>3456</v>
      </c>
      <c r="U30" s="141">
        <v>5155</v>
      </c>
      <c r="V30" s="140">
        <v>2297</v>
      </c>
      <c r="W30" s="140">
        <v>1070</v>
      </c>
      <c r="X30" s="140">
        <v>10</v>
      </c>
      <c r="Y30" s="140">
        <v>1609</v>
      </c>
      <c r="Z30" s="140">
        <v>5423</v>
      </c>
      <c r="AA30" s="140">
        <v>59</v>
      </c>
      <c r="AB30" s="141">
        <v>40</v>
      </c>
    </row>
    <row r="31" spans="1:28" ht="13.5">
      <c r="A31" s="138">
        <v>6</v>
      </c>
      <c r="B31" s="139">
        <v>130</v>
      </c>
      <c r="C31" s="140">
        <v>7083</v>
      </c>
      <c r="D31" s="140">
        <v>1014</v>
      </c>
      <c r="E31" s="140">
        <v>13609</v>
      </c>
      <c r="F31" s="140">
        <v>717</v>
      </c>
      <c r="G31" s="140">
        <v>27</v>
      </c>
      <c r="H31" s="140">
        <v>30</v>
      </c>
      <c r="I31" s="140">
        <v>6</v>
      </c>
      <c r="J31" s="140">
        <v>31</v>
      </c>
      <c r="K31" s="141">
        <v>11</v>
      </c>
      <c r="L31" s="139">
        <v>454</v>
      </c>
      <c r="M31" s="140">
        <v>68</v>
      </c>
      <c r="N31" s="141">
        <v>386</v>
      </c>
      <c r="O31" s="139">
        <v>10</v>
      </c>
      <c r="P31" s="140">
        <v>18</v>
      </c>
      <c r="Q31" s="140">
        <v>164</v>
      </c>
      <c r="R31" s="140">
        <v>2635</v>
      </c>
      <c r="S31" s="140">
        <v>3400</v>
      </c>
      <c r="T31" s="140">
        <v>3477</v>
      </c>
      <c r="U31" s="141">
        <v>5201</v>
      </c>
      <c r="V31" s="140">
        <v>2338</v>
      </c>
      <c r="W31" s="140">
        <v>1054</v>
      </c>
      <c r="X31" s="140">
        <v>10</v>
      </c>
      <c r="Y31" s="140">
        <v>1681</v>
      </c>
      <c r="Z31" s="140">
        <v>5498</v>
      </c>
      <c r="AA31" s="140">
        <v>56</v>
      </c>
      <c r="AB31" s="141">
        <v>43</v>
      </c>
    </row>
    <row r="32" spans="1:28" ht="13.5">
      <c r="A32" s="138">
        <v>7</v>
      </c>
      <c r="B32" s="139">
        <v>132</v>
      </c>
      <c r="C32" s="140">
        <v>7339</v>
      </c>
      <c r="D32" s="140">
        <v>980</v>
      </c>
      <c r="E32" s="140">
        <v>13325</v>
      </c>
      <c r="F32" s="140">
        <v>700</v>
      </c>
      <c r="G32" s="140">
        <v>27</v>
      </c>
      <c r="H32" s="140">
        <v>27</v>
      </c>
      <c r="I32" s="140">
        <v>6</v>
      </c>
      <c r="J32" s="140">
        <v>33</v>
      </c>
      <c r="K32" s="141">
        <v>5</v>
      </c>
      <c r="L32" s="139">
        <v>462</v>
      </c>
      <c r="M32" s="140">
        <v>73</v>
      </c>
      <c r="N32" s="141">
        <v>389</v>
      </c>
      <c r="O32" s="139">
        <v>10</v>
      </c>
      <c r="P32" s="140">
        <v>18</v>
      </c>
      <c r="Q32" s="140">
        <v>176</v>
      </c>
      <c r="R32" s="140">
        <v>2437</v>
      </c>
      <c r="S32" s="140">
        <v>3155</v>
      </c>
      <c r="T32" s="140">
        <v>3163</v>
      </c>
      <c r="U32" s="141">
        <v>4696</v>
      </c>
      <c r="V32" s="140">
        <v>2443</v>
      </c>
      <c r="W32" s="140">
        <v>1059</v>
      </c>
      <c r="X32" s="140">
        <v>10</v>
      </c>
      <c r="Y32" s="140">
        <v>1744</v>
      </c>
      <c r="Z32" s="140">
        <v>5587</v>
      </c>
      <c r="AA32" s="140">
        <v>55</v>
      </c>
      <c r="AB32" s="141">
        <v>44</v>
      </c>
    </row>
    <row r="33" spans="1:28" ht="13.5">
      <c r="A33" s="142">
        <v>8</v>
      </c>
      <c r="B33" s="143">
        <v>135</v>
      </c>
      <c r="C33" s="144">
        <v>7685</v>
      </c>
      <c r="D33" s="144">
        <v>775</v>
      </c>
      <c r="E33" s="144">
        <v>11832</v>
      </c>
      <c r="F33" s="144">
        <v>598</v>
      </c>
      <c r="G33" s="144">
        <v>24</v>
      </c>
      <c r="H33" s="144">
        <v>27</v>
      </c>
      <c r="I33" s="144">
        <v>6</v>
      </c>
      <c r="J33" s="144">
        <v>36</v>
      </c>
      <c r="K33" s="145">
        <v>15</v>
      </c>
      <c r="L33" s="143">
        <v>458</v>
      </c>
      <c r="M33" s="144">
        <v>76</v>
      </c>
      <c r="N33" s="145">
        <v>382</v>
      </c>
      <c r="O33" s="143">
        <v>10</v>
      </c>
      <c r="P33" s="144">
        <v>23</v>
      </c>
      <c r="Q33" s="144">
        <v>181</v>
      </c>
      <c r="R33" s="144">
        <v>2446</v>
      </c>
      <c r="S33" s="144">
        <v>3177</v>
      </c>
      <c r="T33" s="144">
        <v>3202</v>
      </c>
      <c r="U33" s="145">
        <v>4709</v>
      </c>
      <c r="V33" s="144">
        <v>2311</v>
      </c>
      <c r="W33" s="144">
        <v>922</v>
      </c>
      <c r="X33" s="144">
        <v>11</v>
      </c>
      <c r="Y33" s="144">
        <v>1681</v>
      </c>
      <c r="Z33" s="144">
        <v>5610</v>
      </c>
      <c r="AA33" s="144">
        <v>55</v>
      </c>
      <c r="AB33" s="145">
        <v>43</v>
      </c>
    </row>
    <row r="34" spans="1:28" ht="13.5">
      <c r="A34" s="138">
        <v>9</v>
      </c>
      <c r="B34" s="139">
        <v>139</v>
      </c>
      <c r="C34" s="140">
        <v>7864</v>
      </c>
      <c r="D34" s="140">
        <v>761</v>
      </c>
      <c r="E34" s="140">
        <v>12415</v>
      </c>
      <c r="F34" s="140">
        <v>596</v>
      </c>
      <c r="G34" s="140">
        <v>23</v>
      </c>
      <c r="H34" s="140">
        <v>24</v>
      </c>
      <c r="I34" s="140">
        <v>7</v>
      </c>
      <c r="J34" s="140">
        <v>38</v>
      </c>
      <c r="K34" s="141">
        <v>2</v>
      </c>
      <c r="L34" s="139">
        <v>437</v>
      </c>
      <c r="M34" s="140">
        <v>79</v>
      </c>
      <c r="N34" s="141">
        <v>358</v>
      </c>
      <c r="O34" s="139">
        <v>10</v>
      </c>
      <c r="P34" s="140">
        <v>24</v>
      </c>
      <c r="Q34" s="140">
        <v>178</v>
      </c>
      <c r="R34" s="140">
        <v>2452</v>
      </c>
      <c r="S34" s="140">
        <v>3201</v>
      </c>
      <c r="T34" s="140">
        <v>3265</v>
      </c>
      <c r="U34" s="141">
        <v>4702</v>
      </c>
      <c r="V34" s="140">
        <v>2174</v>
      </c>
      <c r="W34" s="140">
        <v>924</v>
      </c>
      <c r="X34" s="140">
        <v>11</v>
      </c>
      <c r="Y34" s="140">
        <v>1274</v>
      </c>
      <c r="Z34" s="140">
        <v>6836</v>
      </c>
      <c r="AA34" s="140">
        <v>52</v>
      </c>
      <c r="AB34" s="141">
        <v>41</v>
      </c>
    </row>
    <row r="35" spans="1:28" ht="13.5">
      <c r="A35" s="138">
        <v>10</v>
      </c>
      <c r="B35" s="140">
        <v>141</v>
      </c>
      <c r="C35" s="140">
        <v>7953</v>
      </c>
      <c r="D35" s="140">
        <v>734</v>
      </c>
      <c r="E35" s="140">
        <v>12213</v>
      </c>
      <c r="F35" s="140">
        <v>572</v>
      </c>
      <c r="G35" s="140">
        <v>22</v>
      </c>
      <c r="H35" s="140">
        <v>24</v>
      </c>
      <c r="I35" s="140">
        <v>7</v>
      </c>
      <c r="J35" s="140">
        <v>38</v>
      </c>
      <c r="K35" s="141">
        <v>3</v>
      </c>
      <c r="L35" s="139">
        <v>430</v>
      </c>
      <c r="M35" s="140">
        <v>73</v>
      </c>
      <c r="N35" s="141">
        <v>357</v>
      </c>
      <c r="O35" s="139">
        <v>10</v>
      </c>
      <c r="P35" s="140">
        <v>29</v>
      </c>
      <c r="Q35" s="140">
        <v>178</v>
      </c>
      <c r="R35" s="140">
        <v>2387</v>
      </c>
      <c r="S35" s="140">
        <v>3109</v>
      </c>
      <c r="T35" s="140">
        <v>3236</v>
      </c>
      <c r="U35" s="141">
        <v>4550</v>
      </c>
      <c r="V35" s="140">
        <v>2153</v>
      </c>
      <c r="W35" s="140">
        <v>859</v>
      </c>
      <c r="X35" s="140">
        <v>10</v>
      </c>
      <c r="Y35" s="140">
        <v>1540</v>
      </c>
      <c r="Z35" s="140">
        <v>4990</v>
      </c>
      <c r="AA35" s="140">
        <v>52</v>
      </c>
      <c r="AB35" s="141">
        <v>39</v>
      </c>
    </row>
    <row r="36" spans="1:28" ht="13.5">
      <c r="A36" s="138">
        <v>11</v>
      </c>
      <c r="B36" s="140">
        <v>146</v>
      </c>
      <c r="C36" s="140">
        <v>8244</v>
      </c>
      <c r="D36" s="140">
        <v>721</v>
      </c>
      <c r="E36" s="140">
        <v>12189</v>
      </c>
      <c r="F36" s="140">
        <v>565</v>
      </c>
      <c r="G36" s="140">
        <v>18</v>
      </c>
      <c r="H36" s="140">
        <v>28</v>
      </c>
      <c r="I36" s="140">
        <v>8</v>
      </c>
      <c r="J36" s="140">
        <v>38</v>
      </c>
      <c r="K36" s="141">
        <v>3</v>
      </c>
      <c r="L36" s="139">
        <v>423</v>
      </c>
      <c r="M36" s="140">
        <v>65</v>
      </c>
      <c r="N36" s="141">
        <v>358</v>
      </c>
      <c r="O36" s="139">
        <v>10</v>
      </c>
      <c r="P36" s="140">
        <v>40</v>
      </c>
      <c r="Q36" s="140">
        <v>175</v>
      </c>
      <c r="R36" s="140">
        <v>2364</v>
      </c>
      <c r="S36" s="140">
        <v>3083</v>
      </c>
      <c r="T36" s="140">
        <v>3188</v>
      </c>
      <c r="U36" s="141">
        <v>4361</v>
      </c>
      <c r="V36" s="140">
        <v>2156</v>
      </c>
      <c r="W36" s="140">
        <v>851</v>
      </c>
      <c r="X36" s="140">
        <v>10</v>
      </c>
      <c r="Y36" s="140">
        <v>1542</v>
      </c>
      <c r="Z36" s="140">
        <v>5566</v>
      </c>
      <c r="AA36" s="140">
        <v>56</v>
      </c>
      <c r="AB36" s="141">
        <v>47</v>
      </c>
    </row>
    <row r="37" spans="1:28" ht="13.5">
      <c r="A37" s="138">
        <v>12</v>
      </c>
      <c r="B37" s="140">
        <f>96+51</f>
        <v>147</v>
      </c>
      <c r="C37" s="140">
        <f>4198+4206</f>
        <v>8404</v>
      </c>
      <c r="D37" s="140">
        <f>455+231</f>
        <v>686</v>
      </c>
      <c r="E37" s="140">
        <f>4875+6925</f>
        <v>11800</v>
      </c>
      <c r="F37" s="140">
        <f>484+63</f>
        <v>547</v>
      </c>
      <c r="G37" s="140">
        <f>13+2</f>
        <v>15</v>
      </c>
      <c r="H37" s="140">
        <f>12+17</f>
        <v>29</v>
      </c>
      <c r="I37" s="140">
        <f>6+3</f>
        <v>9</v>
      </c>
      <c r="J37" s="140">
        <f>25+13</f>
        <v>38</v>
      </c>
      <c r="K37" s="141">
        <f>2+6</f>
        <v>8</v>
      </c>
      <c r="L37" s="139">
        <f>294+110</f>
        <v>404</v>
      </c>
      <c r="M37" s="140">
        <f>59+6</f>
        <v>65</v>
      </c>
      <c r="N37" s="141">
        <f>235+104</f>
        <v>339</v>
      </c>
      <c r="O37" s="139">
        <v>10</v>
      </c>
      <c r="P37" s="140">
        <f>25+18</f>
        <v>43</v>
      </c>
      <c r="Q37" s="140">
        <f>125+39</f>
        <v>164</v>
      </c>
      <c r="R37" s="140">
        <v>2291</v>
      </c>
      <c r="S37" s="140">
        <v>3028</v>
      </c>
      <c r="T37" s="140">
        <v>3158</v>
      </c>
      <c r="U37" s="141">
        <v>4378</v>
      </c>
      <c r="V37" s="140">
        <v>2016</v>
      </c>
      <c r="W37" s="140">
        <v>830</v>
      </c>
      <c r="X37" s="140">
        <v>10</v>
      </c>
      <c r="Y37" s="140">
        <v>1428</v>
      </c>
      <c r="Z37" s="140">
        <f>5031+624</f>
        <v>5655</v>
      </c>
      <c r="AA37" s="140">
        <f>52+3</f>
        <v>55</v>
      </c>
      <c r="AB37" s="141">
        <f>39+7</f>
        <v>46</v>
      </c>
    </row>
    <row r="38" spans="1:28" ht="13.5">
      <c r="A38" s="138">
        <v>13</v>
      </c>
      <c r="B38" s="140">
        <v>151</v>
      </c>
      <c r="C38" s="140">
        <v>8610</v>
      </c>
      <c r="D38" s="140">
        <v>670</v>
      </c>
      <c r="E38" s="140">
        <v>11613</v>
      </c>
      <c r="F38" s="140">
        <v>542</v>
      </c>
      <c r="G38" s="140">
        <v>15</v>
      </c>
      <c r="H38" s="140">
        <v>27</v>
      </c>
      <c r="I38" s="140">
        <v>9</v>
      </c>
      <c r="J38" s="140">
        <v>39</v>
      </c>
      <c r="K38" s="141">
        <v>0</v>
      </c>
      <c r="L38" s="139">
        <v>414</v>
      </c>
      <c r="M38" s="140">
        <v>66</v>
      </c>
      <c r="N38" s="141">
        <v>348</v>
      </c>
      <c r="O38" s="139">
        <v>10</v>
      </c>
      <c r="P38" s="140">
        <v>46</v>
      </c>
      <c r="Q38" s="140">
        <v>182</v>
      </c>
      <c r="R38" s="140">
        <v>2273</v>
      </c>
      <c r="S38" s="140">
        <v>3013</v>
      </c>
      <c r="T38" s="140">
        <v>3185</v>
      </c>
      <c r="U38" s="141">
        <v>4417</v>
      </c>
      <c r="V38" s="140">
        <v>1904</v>
      </c>
      <c r="W38" s="140">
        <v>550</v>
      </c>
      <c r="X38" s="140">
        <v>14</v>
      </c>
      <c r="Y38" s="140">
        <v>1329</v>
      </c>
      <c r="Z38" s="140">
        <v>5585</v>
      </c>
      <c r="AA38" s="140">
        <v>53</v>
      </c>
      <c r="AB38" s="141">
        <v>60</v>
      </c>
    </row>
    <row r="39" spans="1:28" ht="13.5">
      <c r="A39" s="138">
        <v>14</v>
      </c>
      <c r="B39" s="139">
        <f>98+55</f>
        <v>153</v>
      </c>
      <c r="C39" s="140">
        <f>4338+4526</f>
        <v>8864</v>
      </c>
      <c r="D39" s="140">
        <f>418+217</f>
        <v>635</v>
      </c>
      <c r="E39" s="140">
        <f>4655+6686</f>
        <v>11341</v>
      </c>
      <c r="F39" s="140">
        <v>520</v>
      </c>
      <c r="G39" s="140">
        <v>14</v>
      </c>
      <c r="H39" s="140">
        <v>24</v>
      </c>
      <c r="I39" s="140">
        <v>8</v>
      </c>
      <c r="J39" s="140">
        <v>43</v>
      </c>
      <c r="K39" s="141">
        <v>2</v>
      </c>
      <c r="L39" s="139">
        <v>407</v>
      </c>
      <c r="M39" s="140">
        <v>70</v>
      </c>
      <c r="N39" s="141">
        <v>337</v>
      </c>
      <c r="O39" s="139">
        <v>10</v>
      </c>
      <c r="P39" s="140">
        <v>47</v>
      </c>
      <c r="Q39" s="140">
        <v>178</v>
      </c>
      <c r="R39" s="140">
        <v>2270</v>
      </c>
      <c r="S39" s="140">
        <v>3020</v>
      </c>
      <c r="T39" s="140">
        <v>3231</v>
      </c>
      <c r="U39" s="141">
        <v>4477</v>
      </c>
      <c r="V39" s="140">
        <v>1860</v>
      </c>
      <c r="W39" s="140">
        <v>767</v>
      </c>
      <c r="X39" s="140">
        <v>63</v>
      </c>
      <c r="Y39" s="140">
        <v>1311</v>
      </c>
      <c r="Z39" s="140">
        <v>5628</v>
      </c>
      <c r="AA39" s="140">
        <v>55</v>
      </c>
      <c r="AB39" s="141">
        <v>44</v>
      </c>
    </row>
    <row r="40" spans="1:28" ht="13.5">
      <c r="A40" s="181">
        <v>15</v>
      </c>
      <c r="B40" s="147">
        <v>157</v>
      </c>
      <c r="C40" s="148">
        <v>8991</v>
      </c>
      <c r="D40" s="148">
        <v>561</v>
      </c>
      <c r="E40" s="148">
        <v>10625</v>
      </c>
      <c r="F40" s="148">
        <v>486</v>
      </c>
      <c r="G40" s="148">
        <v>12</v>
      </c>
      <c r="H40" s="148">
        <v>20</v>
      </c>
      <c r="I40" s="148">
        <v>9</v>
      </c>
      <c r="J40" s="148">
        <v>42</v>
      </c>
      <c r="K40" s="149">
        <v>9</v>
      </c>
      <c r="L40" s="147">
        <v>423</v>
      </c>
      <c r="M40" s="148">
        <v>80</v>
      </c>
      <c r="N40" s="149">
        <v>343</v>
      </c>
      <c r="O40" s="147">
        <v>9</v>
      </c>
      <c r="P40" s="148">
        <v>39</v>
      </c>
      <c r="Q40" s="148">
        <v>198</v>
      </c>
      <c r="R40" s="148">
        <v>2243</v>
      </c>
      <c r="S40" s="148">
        <v>2924</v>
      </c>
      <c r="T40" s="148">
        <v>3243</v>
      </c>
      <c r="U40" s="149">
        <v>4457</v>
      </c>
      <c r="V40" s="148">
        <v>1849</v>
      </c>
      <c r="W40" s="148">
        <v>779</v>
      </c>
      <c r="X40" s="148">
        <v>64</v>
      </c>
      <c r="Y40" s="148">
        <v>1304</v>
      </c>
      <c r="Z40" s="148">
        <v>5633</v>
      </c>
      <c r="AA40" s="148">
        <v>56</v>
      </c>
      <c r="AB40" s="149">
        <v>45</v>
      </c>
    </row>
    <row r="41" ht="13.5">
      <c r="A41" t="s">
        <v>203</v>
      </c>
    </row>
  </sheetData>
  <mergeCells count="30">
    <mergeCell ref="AB2:AB4"/>
    <mergeCell ref="G3:G4"/>
    <mergeCell ref="B2:G2"/>
    <mergeCell ref="T2:U2"/>
    <mergeCell ref="V2:Y2"/>
    <mergeCell ref="X3:X4"/>
    <mergeCell ref="Y3:Y4"/>
    <mergeCell ref="Z2:Z4"/>
    <mergeCell ref="AA2:AA4"/>
    <mergeCell ref="T3:T4"/>
    <mergeCell ref="U3:U4"/>
    <mergeCell ref="V3:V4"/>
    <mergeCell ref="W3:W4"/>
    <mergeCell ref="L3:L4"/>
    <mergeCell ref="M3:M4"/>
    <mergeCell ref="N3:N4"/>
    <mergeCell ref="R1:S1"/>
    <mergeCell ref="O3:Q3"/>
    <mergeCell ref="R2:S2"/>
    <mergeCell ref="R3:R4"/>
    <mergeCell ref="S3:S4"/>
    <mergeCell ref="L2:N2"/>
    <mergeCell ref="O2:Q2"/>
    <mergeCell ref="H3:J3"/>
    <mergeCell ref="B3:C3"/>
    <mergeCell ref="A2:A4"/>
    <mergeCell ref="D3:E3"/>
    <mergeCell ref="F3:F4"/>
    <mergeCell ref="H2:K2"/>
    <mergeCell ref="K3:K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5" r:id="rId1"/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AE96"/>
  <sheetViews>
    <sheetView view="pageBreakPreview" zoomScale="60" zoomScaleNormal="75" workbookViewId="0" topLeftCell="A1">
      <selection activeCell="R63" sqref="R63"/>
    </sheetView>
  </sheetViews>
  <sheetFormatPr defaultColWidth="9.00390625" defaultRowHeight="16.5" customHeight="1"/>
  <cols>
    <col min="1" max="1" width="12.50390625" style="3" customWidth="1"/>
    <col min="2" max="2" width="8.50390625" style="3" customWidth="1"/>
    <col min="3" max="3" width="8.625" style="3" customWidth="1"/>
    <col min="4" max="4" width="8.125" style="3" bestFit="1" customWidth="1"/>
    <col min="5" max="5" width="7.25390625" style="3" bestFit="1" customWidth="1"/>
    <col min="6" max="6" width="8.625" style="3" customWidth="1"/>
    <col min="7" max="7" width="9.25390625" style="3" bestFit="1" customWidth="1"/>
    <col min="8" max="8" width="8.75390625" style="3" bestFit="1" customWidth="1"/>
    <col min="9" max="10" width="9.125" style="3" bestFit="1" customWidth="1"/>
    <col min="11" max="12" width="9.00390625" style="3" customWidth="1"/>
    <col min="13" max="22" width="8.375" style="3" customWidth="1"/>
    <col min="23" max="27" width="8.875" style="3" customWidth="1"/>
    <col min="28" max="29" width="8.375" style="3" customWidth="1"/>
    <col min="30" max="30" width="9.75390625" style="3" customWidth="1"/>
    <col min="31" max="16384" width="9.00390625" style="3" customWidth="1"/>
  </cols>
  <sheetData>
    <row r="1" spans="1:31" ht="16.5" customHeight="1">
      <c r="A1" s="150" t="s">
        <v>344</v>
      </c>
      <c r="AD1" s="64" t="s">
        <v>345</v>
      </c>
      <c r="AE1" s="162"/>
    </row>
    <row r="2" spans="2:30" ht="13.5" hidden="1">
      <c r="B2" s="25"/>
      <c r="C2" s="25"/>
      <c r="D2" s="25"/>
      <c r="E2" s="25"/>
      <c r="F2" s="25"/>
      <c r="G2" s="25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</row>
    <row r="3" spans="2:30" ht="13.5" hidden="1">
      <c r="B3" s="25"/>
      <c r="C3" s="25"/>
      <c r="D3" s="25"/>
      <c r="E3" s="25"/>
      <c r="F3" s="25"/>
      <c r="G3" s="25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4" spans="2:30" ht="13.5" hidden="1">
      <c r="B4" s="25"/>
      <c r="C4" s="25"/>
      <c r="D4" s="25"/>
      <c r="E4" s="25"/>
      <c r="F4" s="25"/>
      <c r="G4" s="25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1:30" s="174" customFormat="1" ht="13.5">
      <c r="A5" s="208" t="s">
        <v>41</v>
      </c>
      <c r="B5" s="203" t="s">
        <v>64</v>
      </c>
      <c r="C5" s="203" t="s">
        <v>207</v>
      </c>
      <c r="D5" s="203" t="s">
        <v>282</v>
      </c>
      <c r="E5" s="203" t="s">
        <v>208</v>
      </c>
      <c r="F5" s="203" t="s">
        <v>209</v>
      </c>
      <c r="G5" s="151"/>
      <c r="H5" s="152" t="s">
        <v>335</v>
      </c>
      <c r="I5" s="153"/>
      <c r="J5" s="205" t="s">
        <v>338</v>
      </c>
      <c r="K5" s="202" t="s">
        <v>336</v>
      </c>
      <c r="L5" s="285" t="s">
        <v>337</v>
      </c>
      <c r="M5" s="202" t="s">
        <v>286</v>
      </c>
      <c r="N5" s="202" t="s">
        <v>287</v>
      </c>
      <c r="O5" s="202" t="s">
        <v>288</v>
      </c>
      <c r="P5" s="202" t="s">
        <v>289</v>
      </c>
      <c r="Q5" s="202" t="s">
        <v>302</v>
      </c>
      <c r="R5" s="202" t="s">
        <v>290</v>
      </c>
      <c r="S5" s="202" t="s">
        <v>291</v>
      </c>
      <c r="T5" s="202" t="s">
        <v>292</v>
      </c>
      <c r="U5" s="205" t="s">
        <v>212</v>
      </c>
      <c r="V5" s="205" t="s">
        <v>66</v>
      </c>
      <c r="W5" s="211" t="s">
        <v>71</v>
      </c>
      <c r="X5" s="207"/>
      <c r="Y5" s="207"/>
      <c r="Z5" s="207"/>
      <c r="AA5" s="207"/>
      <c r="AB5" s="207"/>
      <c r="AC5" s="207"/>
      <c r="AD5" s="204"/>
    </row>
    <row r="6" spans="1:30" s="174" customFormat="1" ht="40.5">
      <c r="A6" s="209"/>
      <c r="B6" s="188"/>
      <c r="C6" s="188"/>
      <c r="D6" s="188"/>
      <c r="E6" s="188"/>
      <c r="F6" s="188"/>
      <c r="G6" s="132"/>
      <c r="H6" s="154" t="s">
        <v>210</v>
      </c>
      <c r="I6" s="154" t="s">
        <v>211</v>
      </c>
      <c r="J6" s="196"/>
      <c r="K6" s="196"/>
      <c r="L6" s="286"/>
      <c r="M6" s="206"/>
      <c r="N6" s="196"/>
      <c r="O6" s="196"/>
      <c r="P6" s="196"/>
      <c r="Q6" s="196"/>
      <c r="R6" s="196"/>
      <c r="S6" s="196"/>
      <c r="T6" s="196"/>
      <c r="U6" s="196"/>
      <c r="V6" s="196"/>
      <c r="W6" s="156" t="s">
        <v>301</v>
      </c>
      <c r="X6" s="156" t="s">
        <v>300</v>
      </c>
      <c r="Y6" s="155" t="s">
        <v>283</v>
      </c>
      <c r="Z6" s="155" t="s">
        <v>284</v>
      </c>
      <c r="AA6" s="157" t="s">
        <v>285</v>
      </c>
      <c r="AB6" s="155" t="s">
        <v>339</v>
      </c>
      <c r="AC6" s="155" t="s">
        <v>340</v>
      </c>
      <c r="AD6" s="157" t="s">
        <v>341</v>
      </c>
    </row>
    <row r="7" spans="1:30" ht="12.75" customHeight="1">
      <c r="A7" s="39" t="s">
        <v>42</v>
      </c>
      <c r="B7" s="29">
        <v>534</v>
      </c>
      <c r="C7" s="30">
        <v>4</v>
      </c>
      <c r="D7" s="30">
        <v>0</v>
      </c>
      <c r="E7" s="30">
        <v>7</v>
      </c>
      <c r="F7" s="30">
        <v>9</v>
      </c>
      <c r="G7" s="30">
        <v>346</v>
      </c>
      <c r="H7" s="30">
        <v>3</v>
      </c>
      <c r="I7" s="30">
        <v>0</v>
      </c>
      <c r="J7" s="30">
        <v>0</v>
      </c>
      <c r="K7" s="30">
        <v>9</v>
      </c>
      <c r="L7" s="30">
        <v>11</v>
      </c>
      <c r="M7" s="30">
        <v>6</v>
      </c>
      <c r="N7" s="31">
        <v>0</v>
      </c>
      <c r="O7" s="29">
        <v>2</v>
      </c>
      <c r="P7" s="30">
        <v>2</v>
      </c>
      <c r="Q7" s="30">
        <v>0</v>
      </c>
      <c r="R7" s="30">
        <v>4</v>
      </c>
      <c r="S7" s="30">
        <v>0</v>
      </c>
      <c r="T7" s="30">
        <v>42</v>
      </c>
      <c r="U7" s="30">
        <v>15</v>
      </c>
      <c r="V7" s="30">
        <v>77</v>
      </c>
      <c r="W7" s="30">
        <v>8</v>
      </c>
      <c r="X7" s="30">
        <v>0</v>
      </c>
      <c r="Y7" s="30">
        <v>6</v>
      </c>
      <c r="Z7" s="30">
        <v>3</v>
      </c>
      <c r="AA7" s="30">
        <v>33</v>
      </c>
      <c r="AB7" s="30">
        <v>11</v>
      </c>
      <c r="AC7" s="30">
        <v>13</v>
      </c>
      <c r="AD7" s="6">
        <v>20</v>
      </c>
    </row>
    <row r="8" spans="1:30" ht="12.75" customHeight="1">
      <c r="A8" s="28" t="s">
        <v>43</v>
      </c>
      <c r="B8" s="32">
        <v>273</v>
      </c>
      <c r="C8" s="33">
        <v>3</v>
      </c>
      <c r="D8" s="33">
        <v>0</v>
      </c>
      <c r="E8" s="33">
        <v>7</v>
      </c>
      <c r="F8" s="33">
        <v>9</v>
      </c>
      <c r="G8" s="33">
        <v>156</v>
      </c>
      <c r="H8" s="33">
        <v>1</v>
      </c>
      <c r="I8" s="33">
        <v>0</v>
      </c>
      <c r="J8" s="33">
        <v>0</v>
      </c>
      <c r="K8" s="33">
        <v>6</v>
      </c>
      <c r="L8" s="33">
        <v>6</v>
      </c>
      <c r="M8" s="33">
        <v>5</v>
      </c>
      <c r="N8" s="34">
        <v>0</v>
      </c>
      <c r="O8" s="32">
        <v>2</v>
      </c>
      <c r="P8" s="33">
        <v>2</v>
      </c>
      <c r="Q8" s="33">
        <v>0</v>
      </c>
      <c r="R8" s="33">
        <v>3</v>
      </c>
      <c r="S8" s="33">
        <v>0</v>
      </c>
      <c r="T8" s="33">
        <v>14</v>
      </c>
      <c r="U8" s="33">
        <v>3</v>
      </c>
      <c r="V8" s="33">
        <v>57</v>
      </c>
      <c r="W8" s="33">
        <v>2</v>
      </c>
      <c r="X8" s="33">
        <v>0</v>
      </c>
      <c r="Y8" s="33">
        <v>6</v>
      </c>
      <c r="Z8" s="33">
        <v>1</v>
      </c>
      <c r="AA8" s="33">
        <v>10</v>
      </c>
      <c r="AB8" s="33">
        <v>11</v>
      </c>
      <c r="AC8" s="33">
        <v>13</v>
      </c>
      <c r="AD8" s="7">
        <v>20</v>
      </c>
    </row>
    <row r="9" spans="1:30" ht="12.75" customHeight="1">
      <c r="A9" s="35" t="s">
        <v>44</v>
      </c>
      <c r="B9" s="36">
        <v>261</v>
      </c>
      <c r="C9" s="37">
        <v>1</v>
      </c>
      <c r="D9" s="37">
        <v>0</v>
      </c>
      <c r="E9" s="37">
        <v>0</v>
      </c>
      <c r="F9" s="37">
        <v>0</v>
      </c>
      <c r="G9" s="37">
        <v>190</v>
      </c>
      <c r="H9" s="37">
        <v>2</v>
      </c>
      <c r="I9" s="37">
        <v>0</v>
      </c>
      <c r="J9" s="37">
        <v>0</v>
      </c>
      <c r="K9" s="37">
        <v>3</v>
      </c>
      <c r="L9" s="37">
        <v>5</v>
      </c>
      <c r="M9" s="37">
        <v>1</v>
      </c>
      <c r="N9" s="38">
        <v>0</v>
      </c>
      <c r="O9" s="36">
        <v>0</v>
      </c>
      <c r="P9" s="37">
        <v>0</v>
      </c>
      <c r="Q9" s="37">
        <v>0</v>
      </c>
      <c r="R9" s="37">
        <v>1</v>
      </c>
      <c r="S9" s="37">
        <v>0</v>
      </c>
      <c r="T9" s="37">
        <v>28</v>
      </c>
      <c r="U9" s="37">
        <v>12</v>
      </c>
      <c r="V9" s="37">
        <v>20</v>
      </c>
      <c r="W9" s="37">
        <v>6</v>
      </c>
      <c r="X9" s="37">
        <v>0</v>
      </c>
      <c r="Y9" s="37">
        <v>0</v>
      </c>
      <c r="Z9" s="37">
        <v>2</v>
      </c>
      <c r="AA9" s="37">
        <v>23</v>
      </c>
      <c r="AB9" s="37">
        <v>0</v>
      </c>
      <c r="AC9" s="37">
        <v>0</v>
      </c>
      <c r="AD9" s="8">
        <v>0</v>
      </c>
    </row>
    <row r="10" spans="1:30" ht="12.75" customHeight="1">
      <c r="A10" s="146" t="s">
        <v>213</v>
      </c>
      <c r="B10" s="42">
        <v>118</v>
      </c>
      <c r="C10" s="40">
        <v>3</v>
      </c>
      <c r="D10" s="40">
        <v>0</v>
      </c>
      <c r="E10" s="40">
        <v>7</v>
      </c>
      <c r="F10" s="40">
        <v>9</v>
      </c>
      <c r="G10" s="40">
        <v>49</v>
      </c>
      <c r="H10" s="40">
        <v>0</v>
      </c>
      <c r="I10" s="40">
        <v>0</v>
      </c>
      <c r="J10" s="40">
        <v>0</v>
      </c>
      <c r="K10" s="40">
        <v>1</v>
      </c>
      <c r="L10" s="40">
        <v>0</v>
      </c>
      <c r="M10" s="40">
        <v>4</v>
      </c>
      <c r="N10" s="66">
        <v>0</v>
      </c>
      <c r="O10" s="42">
        <v>2</v>
      </c>
      <c r="P10" s="40">
        <v>2</v>
      </c>
      <c r="Q10" s="40">
        <v>0</v>
      </c>
      <c r="R10" s="40">
        <v>3</v>
      </c>
      <c r="S10" s="40">
        <v>0</v>
      </c>
      <c r="T10" s="40">
        <v>3</v>
      </c>
      <c r="U10" s="40">
        <v>0</v>
      </c>
      <c r="V10" s="40">
        <v>35</v>
      </c>
      <c r="W10" s="40">
        <v>1</v>
      </c>
      <c r="X10" s="40">
        <v>0</v>
      </c>
      <c r="Y10" s="40">
        <v>6</v>
      </c>
      <c r="Z10" s="40">
        <v>0</v>
      </c>
      <c r="AA10" s="40">
        <v>4</v>
      </c>
      <c r="AB10" s="40">
        <v>11</v>
      </c>
      <c r="AC10" s="40">
        <v>13</v>
      </c>
      <c r="AD10" s="18">
        <v>20</v>
      </c>
    </row>
    <row r="11" spans="1:30" ht="12.75" customHeight="1">
      <c r="A11" s="146" t="s">
        <v>214</v>
      </c>
      <c r="B11" s="42">
        <v>18</v>
      </c>
      <c r="C11" s="40">
        <v>0</v>
      </c>
      <c r="D11" s="40">
        <v>0</v>
      </c>
      <c r="E11" s="40">
        <v>0</v>
      </c>
      <c r="F11" s="40">
        <v>0</v>
      </c>
      <c r="G11" s="40">
        <v>16</v>
      </c>
      <c r="H11" s="40">
        <v>1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66">
        <v>0</v>
      </c>
      <c r="O11" s="42">
        <v>0</v>
      </c>
      <c r="P11" s="40">
        <v>0</v>
      </c>
      <c r="Q11" s="40">
        <v>0</v>
      </c>
      <c r="R11" s="40">
        <v>0</v>
      </c>
      <c r="S11" s="40">
        <v>0</v>
      </c>
      <c r="T11" s="40">
        <v>2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1</v>
      </c>
      <c r="AA11" s="40">
        <v>0</v>
      </c>
      <c r="AB11" s="40">
        <v>0</v>
      </c>
      <c r="AC11" s="40">
        <v>0</v>
      </c>
      <c r="AD11" s="18">
        <v>0</v>
      </c>
    </row>
    <row r="12" spans="1:30" ht="12.75" customHeight="1">
      <c r="A12" s="146" t="s">
        <v>215</v>
      </c>
      <c r="B12" s="42">
        <v>21</v>
      </c>
      <c r="C12" s="40">
        <v>0</v>
      </c>
      <c r="D12" s="40">
        <v>0</v>
      </c>
      <c r="E12" s="40">
        <v>0</v>
      </c>
      <c r="F12" s="40">
        <v>0</v>
      </c>
      <c r="G12" s="40">
        <v>11</v>
      </c>
      <c r="H12" s="40">
        <v>0</v>
      </c>
      <c r="I12" s="40">
        <v>0</v>
      </c>
      <c r="J12" s="40">
        <v>0</v>
      </c>
      <c r="K12" s="40">
        <v>0</v>
      </c>
      <c r="L12" s="40">
        <v>1</v>
      </c>
      <c r="M12" s="40">
        <v>0</v>
      </c>
      <c r="N12" s="66">
        <v>0</v>
      </c>
      <c r="O12" s="42">
        <v>0</v>
      </c>
      <c r="P12" s="40">
        <v>0</v>
      </c>
      <c r="Q12" s="40">
        <v>0</v>
      </c>
      <c r="R12" s="40">
        <v>0</v>
      </c>
      <c r="S12" s="40">
        <v>0</v>
      </c>
      <c r="T12" s="40">
        <v>1</v>
      </c>
      <c r="U12" s="40">
        <v>0</v>
      </c>
      <c r="V12" s="40">
        <v>8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18">
        <v>0</v>
      </c>
    </row>
    <row r="13" spans="1:30" ht="12.75" customHeight="1">
      <c r="A13" s="146" t="s">
        <v>216</v>
      </c>
      <c r="B13" s="42">
        <v>11</v>
      </c>
      <c r="C13" s="40">
        <v>0</v>
      </c>
      <c r="D13" s="40">
        <v>0</v>
      </c>
      <c r="E13" s="40">
        <v>0</v>
      </c>
      <c r="F13" s="40">
        <v>0</v>
      </c>
      <c r="G13" s="40">
        <v>8</v>
      </c>
      <c r="H13" s="40">
        <v>0</v>
      </c>
      <c r="I13" s="40">
        <v>0</v>
      </c>
      <c r="J13" s="40">
        <v>0</v>
      </c>
      <c r="K13" s="40">
        <v>0</v>
      </c>
      <c r="L13" s="40">
        <v>1</v>
      </c>
      <c r="M13" s="40">
        <v>0</v>
      </c>
      <c r="N13" s="66">
        <v>0</v>
      </c>
      <c r="O13" s="42">
        <v>0</v>
      </c>
      <c r="P13" s="40">
        <v>0</v>
      </c>
      <c r="Q13" s="40">
        <v>0</v>
      </c>
      <c r="R13" s="40">
        <v>0</v>
      </c>
      <c r="S13" s="40">
        <v>0</v>
      </c>
      <c r="T13" s="40">
        <v>1</v>
      </c>
      <c r="U13" s="40">
        <v>1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18">
        <v>0</v>
      </c>
    </row>
    <row r="14" spans="1:30" ht="12.75" customHeight="1">
      <c r="A14" s="146" t="s">
        <v>217</v>
      </c>
      <c r="B14" s="42">
        <v>19</v>
      </c>
      <c r="C14" s="40">
        <v>0</v>
      </c>
      <c r="D14" s="40">
        <v>0</v>
      </c>
      <c r="E14" s="40">
        <v>0</v>
      </c>
      <c r="F14" s="40">
        <v>0</v>
      </c>
      <c r="G14" s="40">
        <v>15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66">
        <v>0</v>
      </c>
      <c r="O14" s="42">
        <v>0</v>
      </c>
      <c r="P14" s="40">
        <v>0</v>
      </c>
      <c r="Q14" s="40">
        <v>0</v>
      </c>
      <c r="R14" s="40">
        <v>0</v>
      </c>
      <c r="S14" s="40">
        <v>0</v>
      </c>
      <c r="T14" s="40">
        <v>2</v>
      </c>
      <c r="U14" s="40">
        <v>0</v>
      </c>
      <c r="V14" s="40">
        <v>2</v>
      </c>
      <c r="W14" s="40">
        <v>1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18">
        <v>0</v>
      </c>
    </row>
    <row r="15" spans="1:30" ht="12.75" customHeight="1">
      <c r="A15" s="146" t="s">
        <v>218</v>
      </c>
      <c r="B15" s="42">
        <v>16</v>
      </c>
      <c r="C15" s="40">
        <v>0</v>
      </c>
      <c r="D15" s="40">
        <v>0</v>
      </c>
      <c r="E15" s="40">
        <v>0</v>
      </c>
      <c r="F15" s="40">
        <v>0</v>
      </c>
      <c r="G15" s="40">
        <v>9</v>
      </c>
      <c r="H15" s="40">
        <v>0</v>
      </c>
      <c r="I15" s="40">
        <v>0</v>
      </c>
      <c r="J15" s="40">
        <v>0</v>
      </c>
      <c r="K15" s="40">
        <v>1</v>
      </c>
      <c r="L15" s="40">
        <v>0</v>
      </c>
      <c r="M15" s="40">
        <v>1</v>
      </c>
      <c r="N15" s="66">
        <v>0</v>
      </c>
      <c r="O15" s="42">
        <v>0</v>
      </c>
      <c r="P15" s="40">
        <v>0</v>
      </c>
      <c r="Q15" s="40">
        <v>0</v>
      </c>
      <c r="R15" s="40">
        <v>0</v>
      </c>
      <c r="S15" s="40">
        <v>0</v>
      </c>
      <c r="T15" s="40">
        <v>1</v>
      </c>
      <c r="U15" s="40">
        <v>0</v>
      </c>
      <c r="V15" s="40">
        <v>4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18">
        <v>0</v>
      </c>
    </row>
    <row r="16" spans="1:30" ht="12.75" customHeight="1">
      <c r="A16" s="146" t="s">
        <v>219</v>
      </c>
      <c r="B16" s="42">
        <v>20</v>
      </c>
      <c r="C16" s="40">
        <v>0</v>
      </c>
      <c r="D16" s="40">
        <v>0</v>
      </c>
      <c r="E16" s="40">
        <v>0</v>
      </c>
      <c r="F16" s="40">
        <v>0</v>
      </c>
      <c r="G16" s="40">
        <v>13</v>
      </c>
      <c r="H16" s="40">
        <v>0</v>
      </c>
      <c r="I16" s="40">
        <v>0</v>
      </c>
      <c r="J16" s="40">
        <v>0</v>
      </c>
      <c r="K16" s="40">
        <v>2</v>
      </c>
      <c r="L16" s="40">
        <v>1</v>
      </c>
      <c r="M16" s="40">
        <v>0</v>
      </c>
      <c r="N16" s="66">
        <v>0</v>
      </c>
      <c r="O16" s="42">
        <v>0</v>
      </c>
      <c r="P16" s="40">
        <v>0</v>
      </c>
      <c r="Q16" s="40">
        <v>0</v>
      </c>
      <c r="R16" s="40">
        <v>0</v>
      </c>
      <c r="S16" s="40">
        <v>0</v>
      </c>
      <c r="T16" s="40">
        <v>1</v>
      </c>
      <c r="U16" s="40">
        <v>0</v>
      </c>
      <c r="V16" s="40">
        <v>3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18">
        <v>0</v>
      </c>
    </row>
    <row r="17" spans="1:30" ht="12.75" customHeight="1">
      <c r="A17" s="146" t="s">
        <v>220</v>
      </c>
      <c r="B17" s="42">
        <v>13</v>
      </c>
      <c r="C17" s="40">
        <v>0</v>
      </c>
      <c r="D17" s="40">
        <v>0</v>
      </c>
      <c r="E17" s="40">
        <v>0</v>
      </c>
      <c r="F17" s="40">
        <v>0</v>
      </c>
      <c r="G17" s="40">
        <v>8</v>
      </c>
      <c r="H17" s="40">
        <v>0</v>
      </c>
      <c r="I17" s="40">
        <v>0</v>
      </c>
      <c r="J17" s="40">
        <v>0</v>
      </c>
      <c r="K17" s="40">
        <v>0</v>
      </c>
      <c r="L17" s="40">
        <v>1</v>
      </c>
      <c r="M17" s="40">
        <v>0</v>
      </c>
      <c r="N17" s="66">
        <v>0</v>
      </c>
      <c r="O17" s="42">
        <v>0</v>
      </c>
      <c r="P17" s="40">
        <v>0</v>
      </c>
      <c r="Q17" s="40">
        <v>0</v>
      </c>
      <c r="R17" s="40">
        <v>0</v>
      </c>
      <c r="S17" s="40">
        <v>0</v>
      </c>
      <c r="T17" s="40">
        <v>1</v>
      </c>
      <c r="U17" s="40">
        <v>0</v>
      </c>
      <c r="V17" s="40">
        <v>3</v>
      </c>
      <c r="W17" s="40">
        <v>0</v>
      </c>
      <c r="X17" s="40">
        <v>0</v>
      </c>
      <c r="Y17" s="40">
        <v>0</v>
      </c>
      <c r="Z17" s="40">
        <v>0</v>
      </c>
      <c r="AA17" s="40">
        <v>3</v>
      </c>
      <c r="AB17" s="40">
        <v>0</v>
      </c>
      <c r="AC17" s="40">
        <v>0</v>
      </c>
      <c r="AD17" s="18">
        <v>0</v>
      </c>
    </row>
    <row r="18" spans="1:30" ht="12.75" customHeight="1">
      <c r="A18" s="146" t="s">
        <v>221</v>
      </c>
      <c r="B18" s="42">
        <v>11</v>
      </c>
      <c r="C18" s="40">
        <v>0</v>
      </c>
      <c r="D18" s="40">
        <v>0</v>
      </c>
      <c r="E18" s="40">
        <v>0</v>
      </c>
      <c r="F18" s="40">
        <v>0</v>
      </c>
      <c r="G18" s="40">
        <v>8</v>
      </c>
      <c r="H18" s="40">
        <v>0</v>
      </c>
      <c r="I18" s="40">
        <v>0</v>
      </c>
      <c r="J18" s="40">
        <v>0</v>
      </c>
      <c r="K18" s="40">
        <v>1</v>
      </c>
      <c r="L18" s="40">
        <v>0</v>
      </c>
      <c r="M18" s="40">
        <v>0</v>
      </c>
      <c r="N18" s="66">
        <v>0</v>
      </c>
      <c r="O18" s="42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1</v>
      </c>
      <c r="V18" s="40">
        <v>1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18">
        <v>0</v>
      </c>
    </row>
    <row r="19" spans="1:30" ht="12.75" customHeight="1">
      <c r="A19" s="146" t="s">
        <v>222</v>
      </c>
      <c r="B19" s="42">
        <v>8</v>
      </c>
      <c r="C19" s="40">
        <v>0</v>
      </c>
      <c r="D19" s="40">
        <v>0</v>
      </c>
      <c r="E19" s="40">
        <v>0</v>
      </c>
      <c r="F19" s="40">
        <v>0</v>
      </c>
      <c r="G19" s="40">
        <v>6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66">
        <v>0</v>
      </c>
      <c r="O19" s="42">
        <v>0</v>
      </c>
      <c r="P19" s="40">
        <v>0</v>
      </c>
      <c r="Q19" s="40">
        <v>0</v>
      </c>
      <c r="R19" s="40">
        <v>0</v>
      </c>
      <c r="S19" s="40">
        <v>0</v>
      </c>
      <c r="T19" s="40">
        <v>2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18">
        <v>0</v>
      </c>
    </row>
    <row r="20" spans="1:30" ht="12.75" customHeight="1">
      <c r="A20" s="146" t="s">
        <v>223</v>
      </c>
      <c r="B20" s="42">
        <v>10</v>
      </c>
      <c r="C20" s="40">
        <v>0</v>
      </c>
      <c r="D20" s="40">
        <v>0</v>
      </c>
      <c r="E20" s="40">
        <v>0</v>
      </c>
      <c r="F20" s="40">
        <v>0</v>
      </c>
      <c r="G20" s="40">
        <v>6</v>
      </c>
      <c r="H20" s="40">
        <v>0</v>
      </c>
      <c r="I20" s="40">
        <v>0</v>
      </c>
      <c r="J20" s="40">
        <v>0</v>
      </c>
      <c r="K20" s="40">
        <v>0</v>
      </c>
      <c r="L20" s="40">
        <v>2</v>
      </c>
      <c r="M20" s="40">
        <v>0</v>
      </c>
      <c r="N20" s="66">
        <v>0</v>
      </c>
      <c r="O20" s="42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1</v>
      </c>
      <c r="V20" s="40">
        <v>1</v>
      </c>
      <c r="W20" s="40">
        <v>0</v>
      </c>
      <c r="X20" s="40">
        <v>0</v>
      </c>
      <c r="Y20" s="40">
        <v>0</v>
      </c>
      <c r="Z20" s="40">
        <v>0</v>
      </c>
      <c r="AA20" s="40">
        <v>2</v>
      </c>
      <c r="AB20" s="40">
        <v>0</v>
      </c>
      <c r="AC20" s="40">
        <v>0</v>
      </c>
      <c r="AD20" s="18">
        <v>0</v>
      </c>
    </row>
    <row r="21" spans="1:30" ht="12.75" customHeight="1">
      <c r="A21" s="146" t="s">
        <v>224</v>
      </c>
      <c r="B21" s="42">
        <v>8</v>
      </c>
      <c r="C21" s="40">
        <v>0</v>
      </c>
      <c r="D21" s="40">
        <v>0</v>
      </c>
      <c r="E21" s="40">
        <v>0</v>
      </c>
      <c r="F21" s="40">
        <v>0</v>
      </c>
      <c r="G21" s="40">
        <v>7</v>
      </c>
      <c r="H21" s="40">
        <v>0</v>
      </c>
      <c r="I21" s="40">
        <v>0</v>
      </c>
      <c r="J21" s="40">
        <v>0</v>
      </c>
      <c r="K21" s="40">
        <v>1</v>
      </c>
      <c r="L21" s="40">
        <v>0</v>
      </c>
      <c r="M21" s="40">
        <v>0</v>
      </c>
      <c r="N21" s="66">
        <v>0</v>
      </c>
      <c r="O21" s="42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1</v>
      </c>
      <c r="AB21" s="40">
        <v>0</v>
      </c>
      <c r="AC21" s="40">
        <v>0</v>
      </c>
      <c r="AD21" s="18">
        <v>0</v>
      </c>
    </row>
    <row r="22" spans="1:30" ht="12.75" customHeight="1">
      <c r="A22" s="100" t="s">
        <v>312</v>
      </c>
      <c r="B22" s="67">
        <v>6</v>
      </c>
      <c r="C22" s="30">
        <v>0</v>
      </c>
      <c r="D22" s="68">
        <v>0</v>
      </c>
      <c r="E22" s="53">
        <v>0</v>
      </c>
      <c r="F22" s="53">
        <v>0</v>
      </c>
      <c r="G22" s="68">
        <v>5</v>
      </c>
      <c r="H22" s="68">
        <v>0</v>
      </c>
      <c r="I22" s="68">
        <v>0</v>
      </c>
      <c r="J22" s="68">
        <v>0</v>
      </c>
      <c r="K22" s="68">
        <v>0</v>
      </c>
      <c r="L22" s="68">
        <v>1</v>
      </c>
      <c r="M22" s="68">
        <v>0</v>
      </c>
      <c r="N22" s="69">
        <v>0</v>
      </c>
      <c r="O22" s="67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160">
        <v>0</v>
      </c>
    </row>
    <row r="23" spans="1:30" ht="12.75" customHeight="1">
      <c r="A23" s="146" t="s">
        <v>225</v>
      </c>
      <c r="B23" s="42">
        <v>2</v>
      </c>
      <c r="C23" s="41">
        <v>0</v>
      </c>
      <c r="D23" s="40">
        <v>0</v>
      </c>
      <c r="E23" s="40">
        <v>0</v>
      </c>
      <c r="F23" s="40">
        <v>0</v>
      </c>
      <c r="G23" s="40">
        <v>1</v>
      </c>
      <c r="H23" s="40">
        <v>0</v>
      </c>
      <c r="I23" s="41">
        <v>0</v>
      </c>
      <c r="J23" s="41">
        <v>0</v>
      </c>
      <c r="K23" s="41">
        <v>0</v>
      </c>
      <c r="L23" s="41">
        <v>1</v>
      </c>
      <c r="M23" s="41">
        <v>0</v>
      </c>
      <c r="N23" s="70">
        <v>0</v>
      </c>
      <c r="O23" s="47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18">
        <v>0</v>
      </c>
    </row>
    <row r="24" spans="1:30" ht="12.75" customHeight="1">
      <c r="A24" s="146" t="s">
        <v>226</v>
      </c>
      <c r="B24" s="42">
        <v>4</v>
      </c>
      <c r="C24" s="40">
        <v>0</v>
      </c>
      <c r="D24" s="40">
        <v>0</v>
      </c>
      <c r="E24" s="40">
        <v>0</v>
      </c>
      <c r="F24" s="40">
        <v>0</v>
      </c>
      <c r="G24" s="40">
        <v>4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66">
        <v>0</v>
      </c>
      <c r="O24" s="42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18">
        <v>0</v>
      </c>
    </row>
    <row r="25" spans="1:30" ht="12.75" customHeight="1">
      <c r="A25" s="100" t="s">
        <v>311</v>
      </c>
      <c r="B25" s="52">
        <v>10</v>
      </c>
      <c r="C25" s="53">
        <v>0</v>
      </c>
      <c r="D25" s="53">
        <v>0</v>
      </c>
      <c r="E25" s="53">
        <v>0</v>
      </c>
      <c r="F25" s="53">
        <v>0</v>
      </c>
      <c r="G25" s="53">
        <v>9</v>
      </c>
      <c r="H25" s="53">
        <v>0</v>
      </c>
      <c r="I25" s="53">
        <v>0</v>
      </c>
      <c r="J25" s="53">
        <v>0</v>
      </c>
      <c r="K25" s="53">
        <v>0</v>
      </c>
      <c r="L25" s="53">
        <v>1</v>
      </c>
      <c r="M25" s="53">
        <v>0</v>
      </c>
      <c r="N25" s="72">
        <v>0</v>
      </c>
      <c r="O25" s="52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1</v>
      </c>
      <c r="AB25" s="53">
        <v>0</v>
      </c>
      <c r="AC25" s="53">
        <v>0</v>
      </c>
      <c r="AD25" s="160">
        <v>0</v>
      </c>
    </row>
    <row r="26" spans="1:30" ht="12.75" customHeight="1">
      <c r="A26" s="146" t="s">
        <v>227</v>
      </c>
      <c r="B26" s="42">
        <v>4</v>
      </c>
      <c r="C26" s="41">
        <v>0</v>
      </c>
      <c r="D26" s="40">
        <v>0</v>
      </c>
      <c r="E26" s="40">
        <v>0</v>
      </c>
      <c r="F26" s="40">
        <v>0</v>
      </c>
      <c r="G26" s="40">
        <v>4</v>
      </c>
      <c r="H26" s="41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66">
        <v>0</v>
      </c>
      <c r="O26" s="42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1</v>
      </c>
      <c r="AB26" s="40">
        <v>0</v>
      </c>
      <c r="AC26" s="40">
        <v>0</v>
      </c>
      <c r="AD26" s="18">
        <v>0</v>
      </c>
    </row>
    <row r="27" spans="1:30" ht="12.75" customHeight="1">
      <c r="A27" s="146" t="s">
        <v>228</v>
      </c>
      <c r="B27" s="42">
        <v>6</v>
      </c>
      <c r="C27" s="46">
        <v>0</v>
      </c>
      <c r="D27" s="40">
        <v>0</v>
      </c>
      <c r="E27" s="40">
        <v>0</v>
      </c>
      <c r="F27" s="40">
        <v>0</v>
      </c>
      <c r="G27" s="40">
        <v>5</v>
      </c>
      <c r="H27" s="40">
        <v>0</v>
      </c>
      <c r="I27" s="46">
        <v>0</v>
      </c>
      <c r="J27" s="46">
        <v>0</v>
      </c>
      <c r="K27" s="46">
        <v>0</v>
      </c>
      <c r="L27" s="46">
        <v>1</v>
      </c>
      <c r="M27" s="46">
        <v>0</v>
      </c>
      <c r="N27" s="71">
        <v>0</v>
      </c>
      <c r="O27" s="48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18">
        <v>0</v>
      </c>
    </row>
    <row r="28" spans="1:30" ht="12.75" customHeight="1">
      <c r="A28" s="100" t="s">
        <v>310</v>
      </c>
      <c r="B28" s="52">
        <v>47</v>
      </c>
      <c r="C28" s="53">
        <v>0</v>
      </c>
      <c r="D28" s="53">
        <v>0</v>
      </c>
      <c r="E28" s="53">
        <v>0</v>
      </c>
      <c r="F28" s="53">
        <v>0</v>
      </c>
      <c r="G28" s="53">
        <v>36</v>
      </c>
      <c r="H28" s="53">
        <v>0</v>
      </c>
      <c r="I28" s="53">
        <v>0</v>
      </c>
      <c r="J28" s="53">
        <v>0</v>
      </c>
      <c r="K28" s="53">
        <v>1</v>
      </c>
      <c r="L28" s="53">
        <v>0</v>
      </c>
      <c r="M28" s="53">
        <v>1</v>
      </c>
      <c r="N28" s="72">
        <v>0</v>
      </c>
      <c r="O28" s="52">
        <v>0</v>
      </c>
      <c r="P28" s="53">
        <v>0</v>
      </c>
      <c r="Q28" s="53">
        <v>0</v>
      </c>
      <c r="R28" s="53">
        <v>0</v>
      </c>
      <c r="S28" s="53">
        <v>0</v>
      </c>
      <c r="T28" s="53">
        <v>5</v>
      </c>
      <c r="U28" s="53">
        <v>0</v>
      </c>
      <c r="V28" s="53">
        <v>4</v>
      </c>
      <c r="W28" s="53">
        <v>2</v>
      </c>
      <c r="X28" s="53">
        <v>0</v>
      </c>
      <c r="Y28" s="53">
        <v>0</v>
      </c>
      <c r="Z28" s="53">
        <v>2</v>
      </c>
      <c r="AA28" s="53">
        <v>7</v>
      </c>
      <c r="AB28" s="53">
        <v>0</v>
      </c>
      <c r="AC28" s="53">
        <v>0</v>
      </c>
      <c r="AD28" s="160">
        <v>0</v>
      </c>
    </row>
    <row r="29" spans="1:30" ht="12.75" customHeight="1">
      <c r="A29" s="146" t="s">
        <v>229</v>
      </c>
      <c r="B29" s="42">
        <v>2</v>
      </c>
      <c r="C29" s="40">
        <v>0</v>
      </c>
      <c r="D29" s="41">
        <v>0</v>
      </c>
      <c r="E29" s="41">
        <v>0</v>
      </c>
      <c r="F29" s="40">
        <v>0</v>
      </c>
      <c r="G29" s="41">
        <v>2</v>
      </c>
      <c r="H29" s="41">
        <v>0</v>
      </c>
      <c r="I29" s="41">
        <v>0</v>
      </c>
      <c r="J29" s="40">
        <v>0</v>
      </c>
      <c r="K29" s="41">
        <v>0</v>
      </c>
      <c r="L29" s="41">
        <v>0</v>
      </c>
      <c r="M29" s="41">
        <v>0</v>
      </c>
      <c r="N29" s="70">
        <v>0</v>
      </c>
      <c r="O29" s="47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18">
        <v>0</v>
      </c>
    </row>
    <row r="30" spans="1:30" ht="12.75" customHeight="1">
      <c r="A30" s="146" t="s">
        <v>230</v>
      </c>
      <c r="B30" s="42">
        <v>3</v>
      </c>
      <c r="C30" s="40">
        <v>0</v>
      </c>
      <c r="D30" s="40">
        <v>0</v>
      </c>
      <c r="E30" s="40">
        <v>0</v>
      </c>
      <c r="F30" s="40">
        <v>0</v>
      </c>
      <c r="G30" s="40">
        <v>2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66">
        <v>0</v>
      </c>
      <c r="O30" s="42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1</v>
      </c>
      <c r="W30" s="40">
        <v>1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18">
        <v>0</v>
      </c>
    </row>
    <row r="31" spans="1:30" ht="12.75" customHeight="1">
      <c r="A31" s="146" t="s">
        <v>231</v>
      </c>
      <c r="B31" s="42">
        <v>3</v>
      </c>
      <c r="C31" s="40">
        <v>0</v>
      </c>
      <c r="D31" s="40">
        <v>0</v>
      </c>
      <c r="E31" s="40">
        <v>0</v>
      </c>
      <c r="F31" s="40">
        <v>0</v>
      </c>
      <c r="G31" s="40">
        <v>3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66">
        <v>0</v>
      </c>
      <c r="O31" s="42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1</v>
      </c>
      <c r="AB31" s="40">
        <v>0</v>
      </c>
      <c r="AC31" s="40">
        <v>0</v>
      </c>
      <c r="AD31" s="18">
        <v>0</v>
      </c>
    </row>
    <row r="32" spans="1:30" ht="12.75" customHeight="1">
      <c r="A32" s="146" t="s">
        <v>232</v>
      </c>
      <c r="B32" s="42">
        <v>3</v>
      </c>
      <c r="C32" s="40">
        <v>0</v>
      </c>
      <c r="D32" s="40">
        <v>0</v>
      </c>
      <c r="E32" s="40">
        <v>0</v>
      </c>
      <c r="F32" s="40">
        <v>0</v>
      </c>
      <c r="G32" s="40">
        <v>3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66">
        <v>0</v>
      </c>
      <c r="O32" s="42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18">
        <v>0</v>
      </c>
    </row>
    <row r="33" spans="1:30" ht="12.75" customHeight="1">
      <c r="A33" s="146" t="s">
        <v>233</v>
      </c>
      <c r="B33" s="42">
        <v>3</v>
      </c>
      <c r="C33" s="40">
        <v>0</v>
      </c>
      <c r="D33" s="40">
        <v>0</v>
      </c>
      <c r="E33" s="40">
        <v>0</v>
      </c>
      <c r="F33" s="40">
        <v>0</v>
      </c>
      <c r="G33" s="40">
        <v>3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66">
        <v>0</v>
      </c>
      <c r="O33" s="42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18">
        <v>0</v>
      </c>
    </row>
    <row r="34" spans="1:30" ht="12.75" customHeight="1">
      <c r="A34" s="146" t="s">
        <v>234</v>
      </c>
      <c r="B34" s="42">
        <v>4</v>
      </c>
      <c r="C34" s="40">
        <v>0</v>
      </c>
      <c r="D34" s="40">
        <v>0</v>
      </c>
      <c r="E34" s="40">
        <v>0</v>
      </c>
      <c r="F34" s="40">
        <v>0</v>
      </c>
      <c r="G34" s="40">
        <v>2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66">
        <v>0</v>
      </c>
      <c r="O34" s="42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2</v>
      </c>
      <c r="W34" s="40">
        <v>0</v>
      </c>
      <c r="X34" s="40">
        <v>0</v>
      </c>
      <c r="Y34" s="40">
        <v>0</v>
      </c>
      <c r="Z34" s="40">
        <v>0</v>
      </c>
      <c r="AA34" s="40">
        <v>1</v>
      </c>
      <c r="AB34" s="40">
        <v>0</v>
      </c>
      <c r="AC34" s="40">
        <v>0</v>
      </c>
      <c r="AD34" s="18">
        <v>0</v>
      </c>
    </row>
    <row r="35" spans="1:30" ht="12.75" customHeight="1">
      <c r="A35" s="146" t="s">
        <v>235</v>
      </c>
      <c r="B35" s="42">
        <v>3</v>
      </c>
      <c r="C35" s="40">
        <v>0</v>
      </c>
      <c r="D35" s="40">
        <v>0</v>
      </c>
      <c r="E35" s="40">
        <v>0</v>
      </c>
      <c r="F35" s="40">
        <v>0</v>
      </c>
      <c r="G35" s="40">
        <v>2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66">
        <v>0</v>
      </c>
      <c r="O35" s="42">
        <v>0</v>
      </c>
      <c r="P35" s="40">
        <v>0</v>
      </c>
      <c r="Q35" s="40">
        <v>0</v>
      </c>
      <c r="R35" s="40">
        <v>0</v>
      </c>
      <c r="S35" s="40">
        <v>0</v>
      </c>
      <c r="T35" s="40">
        <v>1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18">
        <v>0</v>
      </c>
    </row>
    <row r="36" spans="1:30" ht="12.75" customHeight="1">
      <c r="A36" s="146" t="s">
        <v>236</v>
      </c>
      <c r="B36" s="42">
        <v>6</v>
      </c>
      <c r="C36" s="40">
        <v>0</v>
      </c>
      <c r="D36" s="40">
        <v>0</v>
      </c>
      <c r="E36" s="40">
        <v>0</v>
      </c>
      <c r="F36" s="40">
        <v>0</v>
      </c>
      <c r="G36" s="40">
        <v>4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1</v>
      </c>
      <c r="N36" s="66">
        <v>0</v>
      </c>
      <c r="O36" s="42">
        <v>0</v>
      </c>
      <c r="P36" s="40">
        <v>0</v>
      </c>
      <c r="Q36" s="40">
        <v>0</v>
      </c>
      <c r="R36" s="40">
        <v>0</v>
      </c>
      <c r="S36" s="40">
        <v>0</v>
      </c>
      <c r="T36" s="40">
        <v>1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2</v>
      </c>
      <c r="AB36" s="40">
        <v>0</v>
      </c>
      <c r="AC36" s="40">
        <v>0</v>
      </c>
      <c r="AD36" s="18">
        <v>0</v>
      </c>
    </row>
    <row r="37" spans="1:30" ht="12.75" customHeight="1">
      <c r="A37" s="146" t="s">
        <v>237</v>
      </c>
      <c r="B37" s="42">
        <v>1</v>
      </c>
      <c r="C37" s="40">
        <v>0</v>
      </c>
      <c r="D37" s="40">
        <v>0</v>
      </c>
      <c r="E37" s="40">
        <v>0</v>
      </c>
      <c r="F37" s="40">
        <v>0</v>
      </c>
      <c r="G37" s="40">
        <v>1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66">
        <v>0</v>
      </c>
      <c r="O37" s="42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18">
        <v>0</v>
      </c>
    </row>
    <row r="38" spans="1:30" ht="12.75" customHeight="1">
      <c r="A38" s="146" t="s">
        <v>238</v>
      </c>
      <c r="B38" s="42">
        <v>4</v>
      </c>
      <c r="C38" s="40">
        <v>0</v>
      </c>
      <c r="D38" s="40">
        <v>0</v>
      </c>
      <c r="E38" s="40">
        <v>0</v>
      </c>
      <c r="F38" s="40">
        <v>0</v>
      </c>
      <c r="G38" s="40">
        <v>3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66">
        <v>0</v>
      </c>
      <c r="O38" s="42">
        <v>0</v>
      </c>
      <c r="P38" s="40">
        <v>0</v>
      </c>
      <c r="Q38" s="40">
        <v>0</v>
      </c>
      <c r="R38" s="40">
        <v>0</v>
      </c>
      <c r="S38" s="40">
        <v>0</v>
      </c>
      <c r="T38" s="40">
        <v>1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1</v>
      </c>
      <c r="AA38" s="40">
        <v>1</v>
      </c>
      <c r="AB38" s="40">
        <v>0</v>
      </c>
      <c r="AC38" s="40">
        <v>0</v>
      </c>
      <c r="AD38" s="18">
        <v>0</v>
      </c>
    </row>
    <row r="39" spans="1:30" ht="12.75" customHeight="1">
      <c r="A39" s="146" t="s">
        <v>239</v>
      </c>
      <c r="B39" s="42">
        <v>3</v>
      </c>
      <c r="C39" s="40">
        <v>0</v>
      </c>
      <c r="D39" s="40">
        <v>0</v>
      </c>
      <c r="E39" s="40">
        <v>0</v>
      </c>
      <c r="F39" s="40">
        <v>0</v>
      </c>
      <c r="G39" s="40">
        <v>2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66">
        <v>0</v>
      </c>
      <c r="O39" s="42">
        <v>0</v>
      </c>
      <c r="P39" s="40">
        <v>0</v>
      </c>
      <c r="Q39" s="40">
        <v>0</v>
      </c>
      <c r="R39" s="40">
        <v>0</v>
      </c>
      <c r="S39" s="40">
        <v>0</v>
      </c>
      <c r="T39" s="40">
        <v>1</v>
      </c>
      <c r="U39" s="40">
        <v>0</v>
      </c>
      <c r="V39" s="40">
        <v>0</v>
      </c>
      <c r="W39" s="40">
        <v>1</v>
      </c>
      <c r="X39" s="40">
        <v>0</v>
      </c>
      <c r="Y39" s="40">
        <v>0</v>
      </c>
      <c r="Z39" s="40">
        <v>1</v>
      </c>
      <c r="AA39" s="40">
        <v>1</v>
      </c>
      <c r="AB39" s="40">
        <v>0</v>
      </c>
      <c r="AC39" s="40">
        <v>0</v>
      </c>
      <c r="AD39" s="18">
        <v>0</v>
      </c>
    </row>
    <row r="40" spans="1:30" ht="12.75" customHeight="1">
      <c r="A40" s="146" t="s">
        <v>240</v>
      </c>
      <c r="B40" s="42">
        <v>4</v>
      </c>
      <c r="C40" s="40">
        <v>0</v>
      </c>
      <c r="D40" s="40">
        <v>0</v>
      </c>
      <c r="E40" s="40">
        <v>0</v>
      </c>
      <c r="F40" s="40">
        <v>0</v>
      </c>
      <c r="G40" s="40">
        <v>3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66">
        <v>0</v>
      </c>
      <c r="O40" s="42">
        <v>0</v>
      </c>
      <c r="P40" s="40">
        <v>0</v>
      </c>
      <c r="Q40" s="40">
        <v>0</v>
      </c>
      <c r="R40" s="40">
        <v>0</v>
      </c>
      <c r="S40" s="40">
        <v>0</v>
      </c>
      <c r="T40" s="40">
        <v>1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18">
        <v>0</v>
      </c>
    </row>
    <row r="41" spans="1:30" ht="12.75" customHeight="1">
      <c r="A41" s="146" t="s">
        <v>241</v>
      </c>
      <c r="B41" s="42">
        <v>2</v>
      </c>
      <c r="C41" s="40">
        <v>0</v>
      </c>
      <c r="D41" s="40">
        <v>0</v>
      </c>
      <c r="E41" s="40">
        <v>0</v>
      </c>
      <c r="F41" s="40">
        <v>0</v>
      </c>
      <c r="G41" s="40">
        <v>2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66">
        <v>0</v>
      </c>
      <c r="O41" s="42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18">
        <v>0</v>
      </c>
    </row>
    <row r="42" spans="1:30" ht="12.75" customHeight="1">
      <c r="A42" s="146" t="s">
        <v>242</v>
      </c>
      <c r="B42" s="42">
        <v>5</v>
      </c>
      <c r="C42" s="40">
        <v>0</v>
      </c>
      <c r="D42" s="40">
        <v>0</v>
      </c>
      <c r="E42" s="40">
        <v>0</v>
      </c>
      <c r="F42" s="40">
        <v>0</v>
      </c>
      <c r="G42" s="40">
        <v>3</v>
      </c>
      <c r="H42" s="40">
        <v>0</v>
      </c>
      <c r="I42" s="40">
        <v>0</v>
      </c>
      <c r="J42" s="40">
        <v>0</v>
      </c>
      <c r="K42" s="40">
        <v>1</v>
      </c>
      <c r="L42" s="40">
        <v>0</v>
      </c>
      <c r="M42" s="40">
        <v>0</v>
      </c>
      <c r="N42" s="66">
        <v>0</v>
      </c>
      <c r="O42" s="42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1</v>
      </c>
      <c r="W42" s="40">
        <v>0</v>
      </c>
      <c r="X42" s="40">
        <v>0</v>
      </c>
      <c r="Y42" s="40">
        <v>0</v>
      </c>
      <c r="Z42" s="40">
        <v>0</v>
      </c>
      <c r="AA42" s="40">
        <v>1</v>
      </c>
      <c r="AB42" s="40">
        <v>0</v>
      </c>
      <c r="AC42" s="40">
        <v>0</v>
      </c>
      <c r="AD42" s="18">
        <v>0</v>
      </c>
    </row>
    <row r="43" spans="1:30" ht="12.75" customHeight="1">
      <c r="A43" s="146" t="s">
        <v>243</v>
      </c>
      <c r="B43" s="42">
        <v>1</v>
      </c>
      <c r="C43" s="40">
        <v>0</v>
      </c>
      <c r="D43" s="46">
        <v>0</v>
      </c>
      <c r="E43" s="46">
        <v>0</v>
      </c>
      <c r="F43" s="40">
        <v>0</v>
      </c>
      <c r="G43" s="46">
        <v>1</v>
      </c>
      <c r="H43" s="46">
        <v>0</v>
      </c>
      <c r="I43" s="46">
        <v>0</v>
      </c>
      <c r="J43" s="40">
        <v>0</v>
      </c>
      <c r="K43" s="46">
        <v>0</v>
      </c>
      <c r="L43" s="46">
        <v>0</v>
      </c>
      <c r="M43" s="46">
        <v>0</v>
      </c>
      <c r="N43" s="71">
        <v>0</v>
      </c>
      <c r="O43" s="48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18">
        <v>0</v>
      </c>
    </row>
    <row r="44" spans="1:30" ht="12.75" customHeight="1">
      <c r="A44" s="100" t="s">
        <v>309</v>
      </c>
      <c r="B44" s="52">
        <v>21</v>
      </c>
      <c r="C44" s="53">
        <v>0</v>
      </c>
      <c r="D44" s="53">
        <v>0</v>
      </c>
      <c r="E44" s="53">
        <v>0</v>
      </c>
      <c r="F44" s="53">
        <v>0</v>
      </c>
      <c r="G44" s="53">
        <v>14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72">
        <v>0</v>
      </c>
      <c r="O44" s="52">
        <v>0</v>
      </c>
      <c r="P44" s="53">
        <v>0</v>
      </c>
      <c r="Q44" s="53">
        <v>0</v>
      </c>
      <c r="R44" s="53">
        <v>0</v>
      </c>
      <c r="S44" s="53">
        <v>0</v>
      </c>
      <c r="T44" s="53">
        <v>3</v>
      </c>
      <c r="U44" s="53">
        <v>0</v>
      </c>
      <c r="V44" s="53">
        <v>4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 s="53">
        <v>0</v>
      </c>
      <c r="AD44" s="160">
        <v>0</v>
      </c>
    </row>
    <row r="45" spans="1:30" ht="12.75" customHeight="1">
      <c r="A45" s="146" t="s">
        <v>244</v>
      </c>
      <c r="B45" s="42">
        <v>8</v>
      </c>
      <c r="C45" s="40">
        <v>0</v>
      </c>
      <c r="D45" s="40">
        <v>0</v>
      </c>
      <c r="E45" s="40">
        <v>0</v>
      </c>
      <c r="F45" s="40">
        <v>0</v>
      </c>
      <c r="G45" s="40">
        <v>7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66">
        <v>0</v>
      </c>
      <c r="O45" s="42">
        <v>0</v>
      </c>
      <c r="P45" s="40">
        <v>0</v>
      </c>
      <c r="Q45" s="40">
        <v>0</v>
      </c>
      <c r="R45" s="40">
        <v>0</v>
      </c>
      <c r="S45" s="40">
        <v>0</v>
      </c>
      <c r="T45" s="40">
        <v>1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18">
        <v>0</v>
      </c>
    </row>
    <row r="46" spans="1:30" ht="12.75" customHeight="1">
      <c r="A46" s="146" t="s">
        <v>245</v>
      </c>
      <c r="B46" s="42">
        <v>9</v>
      </c>
      <c r="C46" s="40">
        <v>0</v>
      </c>
      <c r="D46" s="40">
        <v>0</v>
      </c>
      <c r="E46" s="40">
        <v>0</v>
      </c>
      <c r="F46" s="40">
        <v>0</v>
      </c>
      <c r="G46" s="40">
        <v>4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66">
        <v>0</v>
      </c>
      <c r="O46" s="42">
        <v>0</v>
      </c>
      <c r="P46" s="40">
        <v>0</v>
      </c>
      <c r="Q46" s="40">
        <v>0</v>
      </c>
      <c r="R46" s="40">
        <v>0</v>
      </c>
      <c r="S46" s="40">
        <v>0</v>
      </c>
      <c r="T46" s="40">
        <v>1</v>
      </c>
      <c r="U46" s="40">
        <v>0</v>
      </c>
      <c r="V46" s="40">
        <v>4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18">
        <v>0</v>
      </c>
    </row>
    <row r="47" spans="1:30" ht="12.75" customHeight="1">
      <c r="A47" s="146" t="s">
        <v>246</v>
      </c>
      <c r="B47" s="42">
        <v>4</v>
      </c>
      <c r="C47" s="40">
        <v>0</v>
      </c>
      <c r="D47" s="40">
        <v>0</v>
      </c>
      <c r="E47" s="40">
        <v>0</v>
      </c>
      <c r="F47" s="40">
        <v>0</v>
      </c>
      <c r="G47" s="40">
        <v>3</v>
      </c>
      <c r="H47" s="40">
        <v>0</v>
      </c>
      <c r="I47" s="40">
        <v>0</v>
      </c>
      <c r="J47" s="46">
        <v>0</v>
      </c>
      <c r="K47" s="40">
        <v>0</v>
      </c>
      <c r="L47" s="40">
        <v>0</v>
      </c>
      <c r="M47" s="40">
        <v>0</v>
      </c>
      <c r="N47" s="66">
        <v>0</v>
      </c>
      <c r="O47" s="42">
        <v>0</v>
      </c>
      <c r="P47" s="40">
        <v>0</v>
      </c>
      <c r="Q47" s="40">
        <v>0</v>
      </c>
      <c r="R47" s="40">
        <v>0</v>
      </c>
      <c r="S47" s="40">
        <v>0</v>
      </c>
      <c r="T47" s="40">
        <v>1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18">
        <v>0</v>
      </c>
    </row>
    <row r="48" spans="1:30" ht="12.75" customHeight="1">
      <c r="A48" s="100" t="s">
        <v>308</v>
      </c>
      <c r="B48" s="52">
        <v>21</v>
      </c>
      <c r="C48" s="53">
        <v>1</v>
      </c>
      <c r="D48" s="53">
        <v>0</v>
      </c>
      <c r="E48" s="53">
        <v>0</v>
      </c>
      <c r="F48" s="53">
        <v>0</v>
      </c>
      <c r="G48" s="53">
        <v>14</v>
      </c>
      <c r="H48" s="53">
        <v>0</v>
      </c>
      <c r="I48" s="53">
        <v>0</v>
      </c>
      <c r="J48" s="53">
        <v>0</v>
      </c>
      <c r="K48" s="53">
        <v>0</v>
      </c>
      <c r="L48" s="53">
        <v>2</v>
      </c>
      <c r="M48" s="53">
        <v>0</v>
      </c>
      <c r="N48" s="72">
        <v>0</v>
      </c>
      <c r="O48" s="52">
        <v>0</v>
      </c>
      <c r="P48" s="53">
        <v>0</v>
      </c>
      <c r="Q48" s="53">
        <v>0</v>
      </c>
      <c r="R48" s="53">
        <v>0</v>
      </c>
      <c r="S48" s="53">
        <v>0</v>
      </c>
      <c r="T48" s="53">
        <v>2</v>
      </c>
      <c r="U48" s="53">
        <v>2</v>
      </c>
      <c r="V48" s="53">
        <v>0</v>
      </c>
      <c r="W48" s="53">
        <v>1</v>
      </c>
      <c r="X48" s="53">
        <v>0</v>
      </c>
      <c r="Y48" s="53">
        <v>0</v>
      </c>
      <c r="Z48" s="53">
        <v>0</v>
      </c>
      <c r="AA48" s="53">
        <v>2</v>
      </c>
      <c r="AB48" s="53">
        <v>0</v>
      </c>
      <c r="AC48" s="53">
        <v>0</v>
      </c>
      <c r="AD48" s="160">
        <v>0</v>
      </c>
    </row>
    <row r="49" spans="1:30" ht="12.75" customHeight="1">
      <c r="A49" s="146" t="s">
        <v>247</v>
      </c>
      <c r="B49" s="42">
        <v>3</v>
      </c>
      <c r="C49" s="40">
        <v>0</v>
      </c>
      <c r="D49" s="40">
        <v>0</v>
      </c>
      <c r="E49" s="40">
        <v>0</v>
      </c>
      <c r="F49" s="40">
        <v>0</v>
      </c>
      <c r="G49" s="40">
        <v>3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66">
        <v>0</v>
      </c>
      <c r="O49" s="42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18">
        <v>0</v>
      </c>
    </row>
    <row r="50" spans="1:30" ht="12.75" customHeight="1">
      <c r="A50" s="146" t="s">
        <v>248</v>
      </c>
      <c r="B50" s="42">
        <v>6</v>
      </c>
      <c r="C50" s="40">
        <v>1</v>
      </c>
      <c r="D50" s="40">
        <v>0</v>
      </c>
      <c r="E50" s="40">
        <v>0</v>
      </c>
      <c r="F50" s="40">
        <v>0</v>
      </c>
      <c r="G50" s="40">
        <v>3</v>
      </c>
      <c r="H50" s="40">
        <v>0</v>
      </c>
      <c r="I50" s="40">
        <v>0</v>
      </c>
      <c r="J50" s="40">
        <v>0</v>
      </c>
      <c r="K50" s="40">
        <v>0</v>
      </c>
      <c r="L50" s="40">
        <v>1</v>
      </c>
      <c r="M50" s="40">
        <v>0</v>
      </c>
      <c r="N50" s="66">
        <v>0</v>
      </c>
      <c r="O50" s="42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1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18">
        <v>0</v>
      </c>
    </row>
    <row r="51" spans="1:30" ht="12.75" customHeight="1">
      <c r="A51" s="146" t="s">
        <v>249</v>
      </c>
      <c r="B51" s="42">
        <v>4</v>
      </c>
      <c r="C51" s="40">
        <v>0</v>
      </c>
      <c r="D51" s="40">
        <v>0</v>
      </c>
      <c r="E51" s="40">
        <v>0</v>
      </c>
      <c r="F51" s="40">
        <v>0</v>
      </c>
      <c r="G51" s="40">
        <v>3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66">
        <v>0</v>
      </c>
      <c r="O51" s="42">
        <v>0</v>
      </c>
      <c r="P51" s="40">
        <v>0</v>
      </c>
      <c r="Q51" s="40">
        <v>0</v>
      </c>
      <c r="R51" s="40">
        <v>0</v>
      </c>
      <c r="S51" s="40">
        <v>0</v>
      </c>
      <c r="T51" s="40">
        <v>1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18">
        <v>0</v>
      </c>
    </row>
    <row r="52" spans="1:30" ht="12.75" customHeight="1">
      <c r="A52" s="146" t="s">
        <v>250</v>
      </c>
      <c r="B52" s="42">
        <v>4</v>
      </c>
      <c r="C52" s="40">
        <v>0</v>
      </c>
      <c r="D52" s="40">
        <v>0</v>
      </c>
      <c r="E52" s="40">
        <v>0</v>
      </c>
      <c r="F52" s="40">
        <v>0</v>
      </c>
      <c r="G52" s="40">
        <v>3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66">
        <v>0</v>
      </c>
      <c r="O52" s="42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1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18">
        <v>0</v>
      </c>
    </row>
    <row r="53" spans="1:30" ht="12.75" customHeight="1">
      <c r="A53" s="146" t="s">
        <v>251</v>
      </c>
      <c r="B53" s="42">
        <v>4</v>
      </c>
      <c r="C53" s="40">
        <v>0</v>
      </c>
      <c r="D53" s="40">
        <v>0</v>
      </c>
      <c r="E53" s="40">
        <v>0</v>
      </c>
      <c r="F53" s="40">
        <v>0</v>
      </c>
      <c r="G53" s="40">
        <v>2</v>
      </c>
      <c r="H53" s="40">
        <v>0</v>
      </c>
      <c r="I53" s="40">
        <v>0</v>
      </c>
      <c r="J53" s="40">
        <v>0</v>
      </c>
      <c r="K53" s="40">
        <v>0</v>
      </c>
      <c r="L53" s="40">
        <v>1</v>
      </c>
      <c r="M53" s="40">
        <v>0</v>
      </c>
      <c r="N53" s="66">
        <v>0</v>
      </c>
      <c r="O53" s="42">
        <v>0</v>
      </c>
      <c r="P53" s="40">
        <v>0</v>
      </c>
      <c r="Q53" s="40">
        <v>0</v>
      </c>
      <c r="R53" s="40">
        <v>0</v>
      </c>
      <c r="S53" s="40">
        <v>0</v>
      </c>
      <c r="T53" s="40">
        <v>1</v>
      </c>
      <c r="U53" s="40">
        <v>0</v>
      </c>
      <c r="V53" s="40">
        <v>0</v>
      </c>
      <c r="W53" s="40">
        <v>1</v>
      </c>
      <c r="X53" s="40">
        <v>0</v>
      </c>
      <c r="Y53" s="40">
        <v>0</v>
      </c>
      <c r="Z53" s="40">
        <v>0</v>
      </c>
      <c r="AA53" s="40">
        <v>2</v>
      </c>
      <c r="AB53" s="40">
        <v>0</v>
      </c>
      <c r="AC53" s="40">
        <v>0</v>
      </c>
      <c r="AD53" s="18">
        <v>0</v>
      </c>
    </row>
    <row r="54" spans="1:30" ht="12.75" customHeight="1">
      <c r="A54" s="100" t="s">
        <v>313</v>
      </c>
      <c r="B54" s="52">
        <v>26</v>
      </c>
      <c r="C54" s="53">
        <v>0</v>
      </c>
      <c r="D54" s="53">
        <v>0</v>
      </c>
      <c r="E54" s="53">
        <v>0</v>
      </c>
      <c r="F54" s="53">
        <v>0</v>
      </c>
      <c r="G54" s="53">
        <v>19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72">
        <v>0</v>
      </c>
      <c r="O54" s="52">
        <v>0</v>
      </c>
      <c r="P54" s="53">
        <v>0</v>
      </c>
      <c r="Q54" s="53">
        <v>0</v>
      </c>
      <c r="R54" s="53">
        <v>0</v>
      </c>
      <c r="S54" s="53">
        <v>0</v>
      </c>
      <c r="T54" s="53">
        <v>3</v>
      </c>
      <c r="U54" s="53">
        <v>1</v>
      </c>
      <c r="V54" s="53">
        <v>3</v>
      </c>
      <c r="W54" s="53">
        <v>0</v>
      </c>
      <c r="X54" s="53">
        <v>0</v>
      </c>
      <c r="Y54" s="53">
        <v>0</v>
      </c>
      <c r="Z54" s="53">
        <v>0</v>
      </c>
      <c r="AA54" s="53">
        <v>2</v>
      </c>
      <c r="AB54" s="53">
        <v>0</v>
      </c>
      <c r="AC54" s="53">
        <v>0</v>
      </c>
      <c r="AD54" s="160">
        <v>0</v>
      </c>
    </row>
    <row r="55" spans="1:30" ht="12.75" customHeight="1">
      <c r="A55" s="146" t="s">
        <v>252</v>
      </c>
      <c r="B55" s="47">
        <v>9</v>
      </c>
      <c r="C55" s="41">
        <v>0</v>
      </c>
      <c r="D55" s="41">
        <v>0</v>
      </c>
      <c r="E55" s="41">
        <v>0</v>
      </c>
      <c r="F55" s="41">
        <v>0</v>
      </c>
      <c r="G55" s="41">
        <v>7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70">
        <v>0</v>
      </c>
      <c r="O55" s="47">
        <v>0</v>
      </c>
      <c r="P55" s="41">
        <v>0</v>
      </c>
      <c r="Q55" s="41">
        <v>0</v>
      </c>
      <c r="R55" s="41">
        <v>0</v>
      </c>
      <c r="S55" s="41">
        <v>0</v>
      </c>
      <c r="T55" s="41">
        <v>2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1</v>
      </c>
      <c r="AB55" s="41">
        <v>0</v>
      </c>
      <c r="AC55" s="41">
        <v>0</v>
      </c>
      <c r="AD55" s="18">
        <v>0</v>
      </c>
    </row>
    <row r="56" spans="1:30" ht="12.75" customHeight="1">
      <c r="A56" s="146" t="s">
        <v>253</v>
      </c>
      <c r="B56" s="42">
        <v>10</v>
      </c>
      <c r="C56" s="40">
        <v>0</v>
      </c>
      <c r="D56" s="40">
        <v>0</v>
      </c>
      <c r="E56" s="40">
        <v>0</v>
      </c>
      <c r="F56" s="40">
        <v>0</v>
      </c>
      <c r="G56" s="40">
        <v>6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66">
        <v>0</v>
      </c>
      <c r="O56" s="42">
        <v>0</v>
      </c>
      <c r="P56" s="40">
        <v>0</v>
      </c>
      <c r="Q56" s="40">
        <v>0</v>
      </c>
      <c r="R56" s="40">
        <v>0</v>
      </c>
      <c r="S56" s="40">
        <v>0</v>
      </c>
      <c r="T56" s="40">
        <v>1</v>
      </c>
      <c r="U56" s="40">
        <v>0</v>
      </c>
      <c r="V56" s="40">
        <v>3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18">
        <v>0</v>
      </c>
    </row>
    <row r="57" spans="1:30" ht="12.75" customHeight="1">
      <c r="A57" s="146" t="s">
        <v>254</v>
      </c>
      <c r="B57" s="42">
        <v>1</v>
      </c>
      <c r="C57" s="40">
        <v>0</v>
      </c>
      <c r="D57" s="40">
        <v>0</v>
      </c>
      <c r="E57" s="40">
        <v>0</v>
      </c>
      <c r="F57" s="40">
        <v>0</v>
      </c>
      <c r="G57" s="40">
        <v>1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66">
        <v>0</v>
      </c>
      <c r="O57" s="42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18">
        <v>0</v>
      </c>
    </row>
    <row r="58" spans="1:30" ht="12.75" customHeight="1">
      <c r="A58" s="146" t="s">
        <v>255</v>
      </c>
      <c r="B58" s="42">
        <v>2</v>
      </c>
      <c r="C58" s="40">
        <v>0</v>
      </c>
      <c r="D58" s="40">
        <v>0</v>
      </c>
      <c r="E58" s="40">
        <v>0</v>
      </c>
      <c r="F58" s="40">
        <v>0</v>
      </c>
      <c r="G58" s="40">
        <v>2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66">
        <v>0</v>
      </c>
      <c r="O58" s="42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1</v>
      </c>
      <c r="AB58" s="40">
        <v>0</v>
      </c>
      <c r="AC58" s="40">
        <v>0</v>
      </c>
      <c r="AD58" s="18">
        <v>0</v>
      </c>
    </row>
    <row r="59" spans="1:30" ht="12.75" customHeight="1">
      <c r="A59" s="146" t="s">
        <v>256</v>
      </c>
      <c r="B59" s="48">
        <v>4</v>
      </c>
      <c r="C59" s="46">
        <v>0</v>
      </c>
      <c r="D59" s="46">
        <v>0</v>
      </c>
      <c r="E59" s="46">
        <v>0</v>
      </c>
      <c r="F59" s="46">
        <v>0</v>
      </c>
      <c r="G59" s="46">
        <v>3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71">
        <v>0</v>
      </c>
      <c r="O59" s="48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46">
        <v>1</v>
      </c>
      <c r="V59" s="46">
        <v>0</v>
      </c>
      <c r="W59" s="46">
        <v>0</v>
      </c>
      <c r="X59" s="46">
        <v>0</v>
      </c>
      <c r="Y59" s="46">
        <v>0</v>
      </c>
      <c r="Z59" s="46">
        <v>0</v>
      </c>
      <c r="AA59" s="46">
        <v>0</v>
      </c>
      <c r="AB59" s="46">
        <v>0</v>
      </c>
      <c r="AC59" s="46">
        <v>0</v>
      </c>
      <c r="AD59" s="18">
        <v>0</v>
      </c>
    </row>
    <row r="60" spans="1:30" ht="12.75" customHeight="1">
      <c r="A60" s="100" t="s">
        <v>307</v>
      </c>
      <c r="B60" s="52">
        <v>25</v>
      </c>
      <c r="C60" s="53">
        <v>0</v>
      </c>
      <c r="D60" s="53">
        <v>0</v>
      </c>
      <c r="E60" s="53">
        <v>0</v>
      </c>
      <c r="F60" s="53">
        <v>0</v>
      </c>
      <c r="G60" s="53">
        <v>18</v>
      </c>
      <c r="H60" s="53">
        <v>1</v>
      </c>
      <c r="I60" s="53">
        <v>0</v>
      </c>
      <c r="J60" s="53">
        <v>0</v>
      </c>
      <c r="K60" s="53">
        <v>1</v>
      </c>
      <c r="L60" s="53">
        <v>0</v>
      </c>
      <c r="M60" s="53">
        <v>0</v>
      </c>
      <c r="N60" s="72">
        <v>0</v>
      </c>
      <c r="O60" s="52">
        <v>0</v>
      </c>
      <c r="P60" s="53">
        <v>0</v>
      </c>
      <c r="Q60" s="53">
        <v>0</v>
      </c>
      <c r="R60" s="53">
        <v>0</v>
      </c>
      <c r="S60" s="53">
        <v>0</v>
      </c>
      <c r="T60" s="53">
        <v>1</v>
      </c>
      <c r="U60" s="53">
        <v>2</v>
      </c>
      <c r="V60" s="53">
        <v>3</v>
      </c>
      <c r="W60" s="53">
        <v>0</v>
      </c>
      <c r="X60" s="53">
        <v>0</v>
      </c>
      <c r="Y60" s="53">
        <v>0</v>
      </c>
      <c r="Z60" s="53">
        <v>0</v>
      </c>
      <c r="AA60" s="53">
        <v>1</v>
      </c>
      <c r="AB60" s="53">
        <v>0</v>
      </c>
      <c r="AC60" s="53">
        <v>0</v>
      </c>
      <c r="AD60" s="160">
        <v>0</v>
      </c>
    </row>
    <row r="61" spans="1:30" ht="12.75" customHeight="1">
      <c r="A61" s="146" t="s">
        <v>257</v>
      </c>
      <c r="B61" s="42">
        <v>7</v>
      </c>
      <c r="C61" s="40">
        <v>0</v>
      </c>
      <c r="D61" s="40">
        <v>0</v>
      </c>
      <c r="E61" s="40">
        <v>0</v>
      </c>
      <c r="F61" s="40">
        <v>0</v>
      </c>
      <c r="G61" s="40">
        <v>5</v>
      </c>
      <c r="H61" s="40">
        <v>0</v>
      </c>
      <c r="I61" s="40">
        <v>0</v>
      </c>
      <c r="J61" s="40">
        <v>0</v>
      </c>
      <c r="K61" s="40">
        <v>1</v>
      </c>
      <c r="L61" s="40">
        <v>0</v>
      </c>
      <c r="M61" s="40">
        <v>0</v>
      </c>
      <c r="N61" s="66">
        <v>0</v>
      </c>
      <c r="O61" s="42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1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18">
        <v>0</v>
      </c>
    </row>
    <row r="62" spans="1:30" ht="12.75" customHeight="1">
      <c r="A62" s="146" t="s">
        <v>258</v>
      </c>
      <c r="B62" s="42">
        <v>7</v>
      </c>
      <c r="C62" s="40">
        <v>0</v>
      </c>
      <c r="D62" s="40">
        <v>0</v>
      </c>
      <c r="E62" s="40">
        <v>0</v>
      </c>
      <c r="F62" s="40">
        <v>0</v>
      </c>
      <c r="G62" s="40">
        <v>6</v>
      </c>
      <c r="H62" s="40">
        <v>1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66">
        <v>0</v>
      </c>
      <c r="O62" s="42">
        <v>0</v>
      </c>
      <c r="P62" s="40">
        <v>0</v>
      </c>
      <c r="Q62" s="40">
        <v>0</v>
      </c>
      <c r="R62" s="40">
        <v>0</v>
      </c>
      <c r="S62" s="40">
        <v>0</v>
      </c>
      <c r="T62" s="40">
        <v>1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18">
        <v>0</v>
      </c>
    </row>
    <row r="63" spans="1:30" ht="12.75" customHeight="1">
      <c r="A63" s="146" t="s">
        <v>259</v>
      </c>
      <c r="B63" s="42">
        <v>8</v>
      </c>
      <c r="C63" s="40">
        <v>0</v>
      </c>
      <c r="D63" s="40">
        <v>0</v>
      </c>
      <c r="E63" s="40">
        <v>0</v>
      </c>
      <c r="F63" s="40">
        <v>0</v>
      </c>
      <c r="G63" s="40">
        <v>4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66">
        <v>0</v>
      </c>
      <c r="O63" s="42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1</v>
      </c>
      <c r="V63" s="40">
        <v>3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18">
        <v>0</v>
      </c>
    </row>
    <row r="64" spans="1:30" ht="12.75" customHeight="1">
      <c r="A64" s="146" t="s">
        <v>260</v>
      </c>
      <c r="B64" s="42">
        <v>1</v>
      </c>
      <c r="C64" s="40">
        <v>0</v>
      </c>
      <c r="D64" s="40">
        <v>0</v>
      </c>
      <c r="E64" s="40">
        <v>0</v>
      </c>
      <c r="F64" s="40">
        <v>0</v>
      </c>
      <c r="G64" s="40">
        <v>1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66">
        <v>0</v>
      </c>
      <c r="O64" s="42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18">
        <v>0</v>
      </c>
    </row>
    <row r="65" spans="1:30" ht="12.75" customHeight="1">
      <c r="A65" s="146" t="s">
        <v>261</v>
      </c>
      <c r="B65" s="42">
        <v>2</v>
      </c>
      <c r="C65" s="40">
        <v>0</v>
      </c>
      <c r="D65" s="40">
        <v>0</v>
      </c>
      <c r="E65" s="40">
        <v>0</v>
      </c>
      <c r="F65" s="40">
        <v>0</v>
      </c>
      <c r="G65" s="40">
        <v>2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66">
        <v>0</v>
      </c>
      <c r="O65" s="42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0</v>
      </c>
      <c r="V65" s="40">
        <v>0</v>
      </c>
      <c r="W65" s="40">
        <v>0</v>
      </c>
      <c r="X65" s="40">
        <v>0</v>
      </c>
      <c r="Y65" s="40">
        <v>0</v>
      </c>
      <c r="Z65" s="40">
        <v>0</v>
      </c>
      <c r="AA65" s="40">
        <v>1</v>
      </c>
      <c r="AB65" s="40">
        <v>0</v>
      </c>
      <c r="AC65" s="40">
        <v>0</v>
      </c>
      <c r="AD65" s="18">
        <v>0</v>
      </c>
    </row>
    <row r="66" spans="1:30" ht="12.75" customHeight="1">
      <c r="A66" s="100" t="s">
        <v>306</v>
      </c>
      <c r="B66" s="52">
        <v>22</v>
      </c>
      <c r="C66" s="53">
        <v>0</v>
      </c>
      <c r="D66" s="53">
        <v>0</v>
      </c>
      <c r="E66" s="53">
        <v>0</v>
      </c>
      <c r="F66" s="53">
        <v>0</v>
      </c>
      <c r="G66" s="53">
        <v>13</v>
      </c>
      <c r="H66" s="53">
        <v>0</v>
      </c>
      <c r="I66" s="53">
        <v>0</v>
      </c>
      <c r="J66" s="53">
        <v>0</v>
      </c>
      <c r="K66" s="53">
        <v>0</v>
      </c>
      <c r="L66" s="53">
        <v>1</v>
      </c>
      <c r="M66" s="53">
        <v>0</v>
      </c>
      <c r="N66" s="72">
        <v>0</v>
      </c>
      <c r="O66" s="52">
        <v>0</v>
      </c>
      <c r="P66" s="53">
        <v>0</v>
      </c>
      <c r="Q66" s="53">
        <v>0</v>
      </c>
      <c r="R66" s="53">
        <v>0</v>
      </c>
      <c r="S66" s="53">
        <v>0</v>
      </c>
      <c r="T66" s="53">
        <v>3</v>
      </c>
      <c r="U66" s="53">
        <v>3</v>
      </c>
      <c r="V66" s="53">
        <v>2</v>
      </c>
      <c r="W66" s="53">
        <v>2</v>
      </c>
      <c r="X66" s="53">
        <v>0</v>
      </c>
      <c r="Y66" s="53">
        <v>0</v>
      </c>
      <c r="Z66" s="53">
        <v>0</v>
      </c>
      <c r="AA66" s="53">
        <v>7</v>
      </c>
      <c r="AB66" s="53">
        <v>0</v>
      </c>
      <c r="AC66" s="53">
        <v>0</v>
      </c>
      <c r="AD66" s="160">
        <v>0</v>
      </c>
    </row>
    <row r="67" spans="1:30" ht="12.75" customHeight="1">
      <c r="A67" s="146" t="s">
        <v>262</v>
      </c>
      <c r="B67" s="47">
        <v>5</v>
      </c>
      <c r="C67" s="41">
        <v>0</v>
      </c>
      <c r="D67" s="41">
        <v>0</v>
      </c>
      <c r="E67" s="41">
        <v>0</v>
      </c>
      <c r="F67" s="41">
        <v>0</v>
      </c>
      <c r="G67" s="41">
        <v>4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70">
        <v>0</v>
      </c>
      <c r="O67" s="47">
        <v>0</v>
      </c>
      <c r="P67" s="41">
        <v>0</v>
      </c>
      <c r="Q67" s="41">
        <v>0</v>
      </c>
      <c r="R67" s="41">
        <v>0</v>
      </c>
      <c r="S67" s="41">
        <v>0</v>
      </c>
      <c r="T67" s="41">
        <v>1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4</v>
      </c>
      <c r="AB67" s="41">
        <v>0</v>
      </c>
      <c r="AC67" s="41">
        <v>0</v>
      </c>
      <c r="AD67" s="18">
        <v>0</v>
      </c>
    </row>
    <row r="68" spans="1:30" ht="12.75" customHeight="1">
      <c r="A68" s="146" t="s">
        <v>263</v>
      </c>
      <c r="B68" s="42">
        <v>6</v>
      </c>
      <c r="C68" s="40">
        <v>0</v>
      </c>
      <c r="D68" s="40">
        <v>0</v>
      </c>
      <c r="E68" s="40">
        <v>0</v>
      </c>
      <c r="F68" s="40">
        <v>0</v>
      </c>
      <c r="G68" s="40">
        <v>3</v>
      </c>
      <c r="H68" s="40">
        <v>0</v>
      </c>
      <c r="I68" s="40">
        <v>0</v>
      </c>
      <c r="J68" s="40">
        <v>0</v>
      </c>
      <c r="K68" s="40">
        <v>0</v>
      </c>
      <c r="L68" s="40">
        <v>1</v>
      </c>
      <c r="M68" s="40">
        <v>0</v>
      </c>
      <c r="N68" s="66">
        <v>0</v>
      </c>
      <c r="O68" s="42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1</v>
      </c>
      <c r="V68" s="40">
        <v>1</v>
      </c>
      <c r="W68" s="40">
        <v>2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18">
        <v>0</v>
      </c>
    </row>
    <row r="69" spans="1:30" ht="12.75" customHeight="1">
      <c r="A69" s="146" t="s">
        <v>264</v>
      </c>
      <c r="B69" s="42">
        <v>2</v>
      </c>
      <c r="C69" s="40">
        <v>0</v>
      </c>
      <c r="D69" s="40">
        <v>0</v>
      </c>
      <c r="E69" s="40">
        <v>0</v>
      </c>
      <c r="F69" s="40">
        <v>0</v>
      </c>
      <c r="G69" s="40">
        <v>1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66">
        <v>0</v>
      </c>
      <c r="O69" s="42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1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18">
        <v>0</v>
      </c>
    </row>
    <row r="70" spans="1:30" ht="12.75" customHeight="1">
      <c r="A70" s="146" t="s">
        <v>265</v>
      </c>
      <c r="B70" s="42">
        <v>3</v>
      </c>
      <c r="C70" s="40">
        <v>0</v>
      </c>
      <c r="D70" s="40">
        <v>0</v>
      </c>
      <c r="E70" s="40">
        <v>0</v>
      </c>
      <c r="F70" s="40">
        <v>0</v>
      </c>
      <c r="G70" s="40">
        <v>2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66">
        <v>0</v>
      </c>
      <c r="O70" s="42">
        <v>0</v>
      </c>
      <c r="P70" s="40">
        <v>0</v>
      </c>
      <c r="Q70" s="40">
        <v>0</v>
      </c>
      <c r="R70" s="40">
        <v>0</v>
      </c>
      <c r="S70" s="40">
        <v>0</v>
      </c>
      <c r="T70" s="40">
        <v>1</v>
      </c>
      <c r="U70" s="40">
        <v>0</v>
      </c>
      <c r="V70" s="40">
        <v>0</v>
      </c>
      <c r="W70" s="40">
        <v>0</v>
      </c>
      <c r="X70" s="40">
        <v>0</v>
      </c>
      <c r="Y70" s="40">
        <v>0</v>
      </c>
      <c r="Z70" s="40">
        <v>0</v>
      </c>
      <c r="AA70" s="40">
        <v>0</v>
      </c>
      <c r="AB70" s="40">
        <v>0</v>
      </c>
      <c r="AC70" s="40">
        <v>0</v>
      </c>
      <c r="AD70" s="18">
        <v>0</v>
      </c>
    </row>
    <row r="71" spans="1:30" ht="12.75" customHeight="1">
      <c r="A71" s="146" t="s">
        <v>266</v>
      </c>
      <c r="B71" s="48">
        <v>6</v>
      </c>
      <c r="C71" s="46">
        <v>0</v>
      </c>
      <c r="D71" s="46">
        <v>0</v>
      </c>
      <c r="E71" s="46">
        <v>0</v>
      </c>
      <c r="F71" s="46">
        <v>0</v>
      </c>
      <c r="G71" s="46">
        <v>3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71">
        <v>0</v>
      </c>
      <c r="O71" s="48">
        <v>0</v>
      </c>
      <c r="P71" s="46">
        <v>0</v>
      </c>
      <c r="Q71" s="46">
        <v>0</v>
      </c>
      <c r="R71" s="46">
        <v>0</v>
      </c>
      <c r="S71" s="46">
        <v>0</v>
      </c>
      <c r="T71" s="46">
        <v>1</v>
      </c>
      <c r="U71" s="46">
        <v>1</v>
      </c>
      <c r="V71" s="46">
        <v>1</v>
      </c>
      <c r="W71" s="46">
        <v>0</v>
      </c>
      <c r="X71" s="46">
        <v>0</v>
      </c>
      <c r="Y71" s="46">
        <v>0</v>
      </c>
      <c r="Z71" s="46">
        <v>0</v>
      </c>
      <c r="AA71" s="46">
        <v>3</v>
      </c>
      <c r="AB71" s="46">
        <v>0</v>
      </c>
      <c r="AC71" s="46">
        <v>0</v>
      </c>
      <c r="AD71" s="18">
        <v>0</v>
      </c>
    </row>
    <row r="72" spans="1:30" ht="12.75" customHeight="1">
      <c r="A72" s="100" t="s">
        <v>305</v>
      </c>
      <c r="B72" s="52">
        <v>26</v>
      </c>
      <c r="C72" s="53">
        <v>0</v>
      </c>
      <c r="D72" s="53">
        <v>0</v>
      </c>
      <c r="E72" s="53">
        <v>0</v>
      </c>
      <c r="F72" s="53">
        <v>0</v>
      </c>
      <c r="G72" s="53">
        <v>21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72">
        <v>0</v>
      </c>
      <c r="O72" s="52">
        <v>0</v>
      </c>
      <c r="P72" s="53">
        <v>0</v>
      </c>
      <c r="Q72" s="53">
        <v>0</v>
      </c>
      <c r="R72" s="53">
        <v>0</v>
      </c>
      <c r="S72" s="53">
        <v>0</v>
      </c>
      <c r="T72" s="53">
        <v>1</v>
      </c>
      <c r="U72" s="53">
        <v>3</v>
      </c>
      <c r="V72" s="53">
        <v>1</v>
      </c>
      <c r="W72" s="53">
        <v>1</v>
      </c>
      <c r="X72" s="53">
        <v>0</v>
      </c>
      <c r="Y72" s="53">
        <v>0</v>
      </c>
      <c r="Z72" s="53">
        <v>0</v>
      </c>
      <c r="AA72" s="53">
        <v>1</v>
      </c>
      <c r="AB72" s="53">
        <v>0</v>
      </c>
      <c r="AC72" s="53">
        <v>0</v>
      </c>
      <c r="AD72" s="160">
        <v>0</v>
      </c>
    </row>
    <row r="73" spans="1:30" ht="12.75" customHeight="1">
      <c r="A73" s="146" t="s">
        <v>267</v>
      </c>
      <c r="B73" s="42">
        <v>4</v>
      </c>
      <c r="C73" s="40">
        <v>0</v>
      </c>
      <c r="D73" s="40">
        <v>0</v>
      </c>
      <c r="E73" s="40">
        <v>0</v>
      </c>
      <c r="F73" s="40">
        <v>0</v>
      </c>
      <c r="G73" s="40">
        <v>3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66">
        <v>0</v>
      </c>
      <c r="O73" s="42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1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18">
        <v>0</v>
      </c>
    </row>
    <row r="74" spans="1:30" ht="12.75" customHeight="1">
      <c r="A74" s="146" t="s">
        <v>268</v>
      </c>
      <c r="B74" s="42">
        <v>9</v>
      </c>
      <c r="C74" s="40">
        <v>0</v>
      </c>
      <c r="D74" s="40">
        <v>0</v>
      </c>
      <c r="E74" s="40">
        <v>0</v>
      </c>
      <c r="F74" s="40">
        <v>0</v>
      </c>
      <c r="G74" s="40">
        <v>8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66">
        <v>0</v>
      </c>
      <c r="O74" s="42">
        <v>0</v>
      </c>
      <c r="P74" s="40">
        <v>0</v>
      </c>
      <c r="Q74" s="40">
        <v>0</v>
      </c>
      <c r="R74" s="40">
        <v>0</v>
      </c>
      <c r="S74" s="40">
        <v>0</v>
      </c>
      <c r="T74" s="40">
        <v>1</v>
      </c>
      <c r="U74" s="40">
        <v>0</v>
      </c>
      <c r="V74" s="40">
        <v>0</v>
      </c>
      <c r="W74" s="40">
        <v>1</v>
      </c>
      <c r="X74" s="40">
        <v>0</v>
      </c>
      <c r="Y74" s="40">
        <v>0</v>
      </c>
      <c r="Z74" s="40">
        <v>0</v>
      </c>
      <c r="AA74" s="40">
        <v>0</v>
      </c>
      <c r="AB74" s="40">
        <v>0</v>
      </c>
      <c r="AC74" s="40">
        <v>0</v>
      </c>
      <c r="AD74" s="18">
        <v>0</v>
      </c>
    </row>
    <row r="75" spans="1:30" ht="12.75" customHeight="1">
      <c r="A75" s="146" t="s">
        <v>269</v>
      </c>
      <c r="B75" s="42">
        <v>8</v>
      </c>
      <c r="C75" s="40">
        <v>0</v>
      </c>
      <c r="D75" s="40">
        <v>0</v>
      </c>
      <c r="E75" s="40">
        <v>0</v>
      </c>
      <c r="F75" s="40">
        <v>0</v>
      </c>
      <c r="G75" s="40">
        <v>6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66">
        <v>0</v>
      </c>
      <c r="O75" s="42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1</v>
      </c>
      <c r="V75" s="40">
        <v>1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18">
        <v>0</v>
      </c>
    </row>
    <row r="76" spans="1:30" ht="12.75" customHeight="1">
      <c r="A76" s="146" t="s">
        <v>270</v>
      </c>
      <c r="B76" s="42">
        <v>5</v>
      </c>
      <c r="C76" s="40">
        <v>0</v>
      </c>
      <c r="D76" s="40">
        <v>0</v>
      </c>
      <c r="E76" s="40">
        <v>0</v>
      </c>
      <c r="F76" s="40">
        <v>0</v>
      </c>
      <c r="G76" s="40">
        <v>4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66">
        <v>0</v>
      </c>
      <c r="O76" s="42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1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1</v>
      </c>
      <c r="AB76" s="40">
        <v>0</v>
      </c>
      <c r="AC76" s="40">
        <v>0</v>
      </c>
      <c r="AD76" s="18">
        <v>0</v>
      </c>
    </row>
    <row r="77" spans="1:30" ht="12.75" customHeight="1">
      <c r="A77" s="100" t="s">
        <v>304</v>
      </c>
      <c r="B77" s="52">
        <v>37</v>
      </c>
      <c r="C77" s="53">
        <v>0</v>
      </c>
      <c r="D77" s="53">
        <v>0</v>
      </c>
      <c r="E77" s="53">
        <v>0</v>
      </c>
      <c r="F77" s="53">
        <v>0</v>
      </c>
      <c r="G77" s="53">
        <v>26</v>
      </c>
      <c r="H77" s="53">
        <v>1</v>
      </c>
      <c r="I77" s="53">
        <v>0</v>
      </c>
      <c r="J77" s="53">
        <v>0</v>
      </c>
      <c r="K77" s="53">
        <v>1</v>
      </c>
      <c r="L77" s="53">
        <v>0</v>
      </c>
      <c r="M77" s="53">
        <v>0</v>
      </c>
      <c r="N77" s="72">
        <v>0</v>
      </c>
      <c r="O77" s="52">
        <v>0</v>
      </c>
      <c r="P77" s="53">
        <v>0</v>
      </c>
      <c r="Q77" s="53">
        <v>0</v>
      </c>
      <c r="R77" s="53">
        <v>1</v>
      </c>
      <c r="S77" s="53">
        <v>0</v>
      </c>
      <c r="T77" s="53">
        <v>6</v>
      </c>
      <c r="U77" s="53">
        <v>0</v>
      </c>
      <c r="V77" s="53">
        <v>3</v>
      </c>
      <c r="W77" s="53">
        <v>0</v>
      </c>
      <c r="X77" s="53">
        <v>0</v>
      </c>
      <c r="Y77" s="53">
        <v>0</v>
      </c>
      <c r="Z77" s="53">
        <v>0</v>
      </c>
      <c r="AA77" s="53">
        <v>1</v>
      </c>
      <c r="AB77" s="53">
        <v>0</v>
      </c>
      <c r="AC77" s="53">
        <v>0</v>
      </c>
      <c r="AD77" s="160">
        <v>0</v>
      </c>
    </row>
    <row r="78" spans="1:30" ht="12.75" customHeight="1">
      <c r="A78" s="146" t="s">
        <v>271</v>
      </c>
      <c r="B78" s="42">
        <v>6</v>
      </c>
      <c r="C78" s="40">
        <v>0</v>
      </c>
      <c r="D78" s="40">
        <v>0</v>
      </c>
      <c r="E78" s="40">
        <v>0</v>
      </c>
      <c r="F78" s="40">
        <v>0</v>
      </c>
      <c r="G78" s="40">
        <v>5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66">
        <v>0</v>
      </c>
      <c r="O78" s="42">
        <v>0</v>
      </c>
      <c r="P78" s="40">
        <v>0</v>
      </c>
      <c r="Q78" s="40">
        <v>0</v>
      </c>
      <c r="R78" s="40">
        <v>0</v>
      </c>
      <c r="S78" s="40">
        <v>0</v>
      </c>
      <c r="T78" s="40">
        <v>1</v>
      </c>
      <c r="U78" s="40">
        <v>0</v>
      </c>
      <c r="V78" s="40">
        <v>0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0</v>
      </c>
      <c r="AC78" s="40">
        <v>0</v>
      </c>
      <c r="AD78" s="18">
        <v>0</v>
      </c>
    </row>
    <row r="79" spans="1:30" ht="12.75" customHeight="1">
      <c r="A79" s="146" t="s">
        <v>272</v>
      </c>
      <c r="B79" s="42">
        <v>4</v>
      </c>
      <c r="C79" s="40">
        <v>0</v>
      </c>
      <c r="D79" s="40">
        <v>0</v>
      </c>
      <c r="E79" s="40">
        <v>0</v>
      </c>
      <c r="F79" s="40">
        <v>0</v>
      </c>
      <c r="G79" s="40">
        <v>3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66">
        <v>0</v>
      </c>
      <c r="O79" s="42">
        <v>0</v>
      </c>
      <c r="P79" s="40">
        <v>0</v>
      </c>
      <c r="Q79" s="40">
        <v>0</v>
      </c>
      <c r="R79" s="40">
        <v>0</v>
      </c>
      <c r="S79" s="40">
        <v>0</v>
      </c>
      <c r="T79" s="40">
        <v>1</v>
      </c>
      <c r="U79" s="40">
        <v>0</v>
      </c>
      <c r="V79" s="40">
        <v>0</v>
      </c>
      <c r="W79" s="40">
        <v>0</v>
      </c>
      <c r="X79" s="40">
        <v>0</v>
      </c>
      <c r="Y79" s="40">
        <v>0</v>
      </c>
      <c r="Z79" s="40">
        <v>0</v>
      </c>
      <c r="AA79" s="40">
        <v>0</v>
      </c>
      <c r="AB79" s="40">
        <v>0</v>
      </c>
      <c r="AC79" s="40">
        <v>0</v>
      </c>
      <c r="AD79" s="18">
        <v>0</v>
      </c>
    </row>
    <row r="80" spans="1:30" ht="12.75" customHeight="1">
      <c r="A80" s="146" t="s">
        <v>273</v>
      </c>
      <c r="B80" s="42">
        <v>12</v>
      </c>
      <c r="C80" s="40">
        <v>0</v>
      </c>
      <c r="D80" s="40">
        <v>0</v>
      </c>
      <c r="E80" s="40">
        <v>0</v>
      </c>
      <c r="F80" s="40">
        <v>0</v>
      </c>
      <c r="G80" s="40">
        <v>7</v>
      </c>
      <c r="H80" s="40">
        <v>0</v>
      </c>
      <c r="I80" s="40">
        <v>0</v>
      </c>
      <c r="J80" s="40">
        <v>0</v>
      </c>
      <c r="K80" s="40">
        <v>1</v>
      </c>
      <c r="L80" s="40">
        <v>0</v>
      </c>
      <c r="M80" s="40">
        <v>0</v>
      </c>
      <c r="N80" s="66">
        <v>0</v>
      </c>
      <c r="O80" s="42">
        <v>0</v>
      </c>
      <c r="P80" s="40">
        <v>0</v>
      </c>
      <c r="Q80" s="40">
        <v>0</v>
      </c>
      <c r="R80" s="40">
        <v>0</v>
      </c>
      <c r="S80" s="40">
        <v>0</v>
      </c>
      <c r="T80" s="40">
        <v>1</v>
      </c>
      <c r="U80" s="40">
        <v>0</v>
      </c>
      <c r="V80" s="40">
        <v>3</v>
      </c>
      <c r="W80" s="40">
        <v>0</v>
      </c>
      <c r="X80" s="40">
        <v>0</v>
      </c>
      <c r="Y80" s="40">
        <v>0</v>
      </c>
      <c r="Z80" s="40">
        <v>0</v>
      </c>
      <c r="AA80" s="40">
        <v>0</v>
      </c>
      <c r="AB80" s="40">
        <v>0</v>
      </c>
      <c r="AC80" s="40">
        <v>0</v>
      </c>
      <c r="AD80" s="18">
        <v>0</v>
      </c>
    </row>
    <row r="81" spans="1:30" ht="12.75" customHeight="1">
      <c r="A81" s="146" t="s">
        <v>274</v>
      </c>
      <c r="B81" s="42">
        <v>4</v>
      </c>
      <c r="C81" s="40">
        <v>0</v>
      </c>
      <c r="D81" s="40">
        <v>0</v>
      </c>
      <c r="E81" s="40">
        <v>0</v>
      </c>
      <c r="F81" s="40">
        <v>0</v>
      </c>
      <c r="G81" s="40">
        <v>3</v>
      </c>
      <c r="H81" s="40">
        <v>1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66">
        <v>0</v>
      </c>
      <c r="O81" s="42">
        <v>0</v>
      </c>
      <c r="P81" s="40">
        <v>0</v>
      </c>
      <c r="Q81" s="40">
        <v>0</v>
      </c>
      <c r="R81" s="40">
        <v>0</v>
      </c>
      <c r="S81" s="40">
        <v>0</v>
      </c>
      <c r="T81" s="40">
        <v>1</v>
      </c>
      <c r="U81" s="40">
        <v>0</v>
      </c>
      <c r="V81" s="40">
        <v>0</v>
      </c>
      <c r="W81" s="40">
        <v>0</v>
      </c>
      <c r="X81" s="40">
        <v>0</v>
      </c>
      <c r="Y81" s="40">
        <v>0</v>
      </c>
      <c r="Z81" s="40">
        <v>0</v>
      </c>
      <c r="AA81" s="40">
        <v>0</v>
      </c>
      <c r="AB81" s="40">
        <v>0</v>
      </c>
      <c r="AC81" s="40">
        <v>0</v>
      </c>
      <c r="AD81" s="18">
        <v>0</v>
      </c>
    </row>
    <row r="82" spans="1:30" ht="12.75" customHeight="1">
      <c r="A82" s="146" t="s">
        <v>275</v>
      </c>
      <c r="B82" s="42">
        <v>2</v>
      </c>
      <c r="C82" s="40">
        <v>0</v>
      </c>
      <c r="D82" s="40">
        <v>0</v>
      </c>
      <c r="E82" s="40">
        <v>0</v>
      </c>
      <c r="F82" s="40">
        <v>0</v>
      </c>
      <c r="G82" s="40">
        <v>1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66">
        <v>0</v>
      </c>
      <c r="O82" s="42">
        <v>0</v>
      </c>
      <c r="P82" s="40">
        <v>0</v>
      </c>
      <c r="Q82" s="40">
        <v>0</v>
      </c>
      <c r="R82" s="40">
        <v>0</v>
      </c>
      <c r="S82" s="40">
        <v>0</v>
      </c>
      <c r="T82" s="40">
        <v>1</v>
      </c>
      <c r="U82" s="40">
        <v>0</v>
      </c>
      <c r="V82" s="40">
        <v>0</v>
      </c>
      <c r="W82" s="40">
        <v>0</v>
      </c>
      <c r="X82" s="40">
        <v>0</v>
      </c>
      <c r="Y82" s="40">
        <v>0</v>
      </c>
      <c r="Z82" s="40">
        <v>0</v>
      </c>
      <c r="AA82" s="40">
        <v>0</v>
      </c>
      <c r="AB82" s="40">
        <v>0</v>
      </c>
      <c r="AC82" s="40">
        <v>0</v>
      </c>
      <c r="AD82" s="18">
        <v>0</v>
      </c>
    </row>
    <row r="83" spans="1:30" ht="12.75" customHeight="1">
      <c r="A83" s="146" t="s">
        <v>276</v>
      </c>
      <c r="B83" s="42">
        <v>9</v>
      </c>
      <c r="C83" s="40">
        <v>0</v>
      </c>
      <c r="D83" s="40">
        <v>0</v>
      </c>
      <c r="E83" s="40">
        <v>0</v>
      </c>
      <c r="F83" s="40">
        <v>0</v>
      </c>
      <c r="G83" s="40">
        <v>7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66">
        <v>0</v>
      </c>
      <c r="O83" s="42">
        <v>0</v>
      </c>
      <c r="P83" s="40">
        <v>0</v>
      </c>
      <c r="Q83" s="40">
        <v>0</v>
      </c>
      <c r="R83" s="40">
        <v>1</v>
      </c>
      <c r="S83" s="40">
        <v>0</v>
      </c>
      <c r="T83" s="40">
        <v>1</v>
      </c>
      <c r="U83" s="40">
        <v>0</v>
      </c>
      <c r="V83" s="40">
        <v>0</v>
      </c>
      <c r="W83" s="40">
        <v>0</v>
      </c>
      <c r="X83" s="40">
        <v>0</v>
      </c>
      <c r="Y83" s="40">
        <v>0</v>
      </c>
      <c r="Z83" s="40">
        <v>0</v>
      </c>
      <c r="AA83" s="40">
        <v>1</v>
      </c>
      <c r="AB83" s="40">
        <v>0</v>
      </c>
      <c r="AC83" s="40">
        <v>0</v>
      </c>
      <c r="AD83" s="18">
        <v>0</v>
      </c>
    </row>
    <row r="84" spans="1:30" ht="12.75" customHeight="1">
      <c r="A84" s="100" t="s">
        <v>303</v>
      </c>
      <c r="B84" s="52">
        <v>20</v>
      </c>
      <c r="C84" s="53">
        <v>0</v>
      </c>
      <c r="D84" s="53">
        <v>0</v>
      </c>
      <c r="E84" s="53">
        <v>0</v>
      </c>
      <c r="F84" s="53">
        <v>0</v>
      </c>
      <c r="G84" s="53">
        <v>15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72">
        <v>0</v>
      </c>
      <c r="O84" s="52">
        <v>0</v>
      </c>
      <c r="P84" s="53">
        <v>0</v>
      </c>
      <c r="Q84" s="53">
        <v>0</v>
      </c>
      <c r="R84" s="53">
        <v>0</v>
      </c>
      <c r="S84" s="53">
        <v>0</v>
      </c>
      <c r="T84" s="53">
        <v>4</v>
      </c>
      <c r="U84" s="53">
        <v>1</v>
      </c>
      <c r="V84" s="53">
        <v>0</v>
      </c>
      <c r="W84" s="53">
        <v>0</v>
      </c>
      <c r="X84" s="53">
        <v>0</v>
      </c>
      <c r="Y84" s="53">
        <v>0</v>
      </c>
      <c r="Z84" s="53">
        <v>0</v>
      </c>
      <c r="AA84" s="53">
        <v>1</v>
      </c>
      <c r="AB84" s="53">
        <v>0</v>
      </c>
      <c r="AC84" s="53">
        <v>0</v>
      </c>
      <c r="AD84" s="160">
        <v>0</v>
      </c>
    </row>
    <row r="85" spans="1:30" ht="12.75" customHeight="1">
      <c r="A85" s="146" t="s">
        <v>277</v>
      </c>
      <c r="B85" s="42">
        <v>3</v>
      </c>
      <c r="C85" s="40">
        <v>0</v>
      </c>
      <c r="D85" s="40">
        <v>0</v>
      </c>
      <c r="E85" s="40">
        <v>0</v>
      </c>
      <c r="F85" s="40">
        <v>0</v>
      </c>
      <c r="G85" s="40">
        <v>2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66">
        <v>0</v>
      </c>
      <c r="O85" s="42">
        <v>0</v>
      </c>
      <c r="P85" s="40">
        <v>0</v>
      </c>
      <c r="Q85" s="40">
        <v>0</v>
      </c>
      <c r="R85" s="40">
        <v>0</v>
      </c>
      <c r="S85" s="40">
        <v>0</v>
      </c>
      <c r="T85" s="40">
        <v>1</v>
      </c>
      <c r="U85" s="40">
        <v>0</v>
      </c>
      <c r="V85" s="40">
        <v>0</v>
      </c>
      <c r="W85" s="40">
        <v>0</v>
      </c>
      <c r="X85" s="40">
        <v>0</v>
      </c>
      <c r="Y85" s="40">
        <v>0</v>
      </c>
      <c r="Z85" s="40">
        <v>0</v>
      </c>
      <c r="AA85" s="40">
        <v>1</v>
      </c>
      <c r="AB85" s="40">
        <v>0</v>
      </c>
      <c r="AC85" s="40">
        <v>0</v>
      </c>
      <c r="AD85" s="18">
        <v>0</v>
      </c>
    </row>
    <row r="86" spans="1:30" ht="12.75" customHeight="1">
      <c r="A86" s="146" t="s">
        <v>278</v>
      </c>
      <c r="B86" s="42">
        <v>5</v>
      </c>
      <c r="C86" s="40">
        <v>0</v>
      </c>
      <c r="D86" s="40">
        <v>0</v>
      </c>
      <c r="E86" s="40">
        <v>0</v>
      </c>
      <c r="F86" s="40">
        <v>0</v>
      </c>
      <c r="G86" s="40">
        <v>4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66">
        <v>0</v>
      </c>
      <c r="O86" s="42">
        <v>0</v>
      </c>
      <c r="P86" s="40">
        <v>0</v>
      </c>
      <c r="Q86" s="40">
        <v>0</v>
      </c>
      <c r="R86" s="40">
        <v>0</v>
      </c>
      <c r="S86" s="40">
        <v>0</v>
      </c>
      <c r="T86" s="40">
        <v>1</v>
      </c>
      <c r="U86" s="40">
        <v>0</v>
      </c>
      <c r="V86" s="40">
        <v>0</v>
      </c>
      <c r="W86" s="40">
        <v>0</v>
      </c>
      <c r="X86" s="40">
        <v>0</v>
      </c>
      <c r="Y86" s="40">
        <v>0</v>
      </c>
      <c r="Z86" s="40">
        <v>0</v>
      </c>
      <c r="AA86" s="40">
        <v>0</v>
      </c>
      <c r="AB86" s="40">
        <v>0</v>
      </c>
      <c r="AC86" s="40">
        <v>0</v>
      </c>
      <c r="AD86" s="18">
        <v>0</v>
      </c>
    </row>
    <row r="87" spans="1:30" ht="12.75" customHeight="1">
      <c r="A87" s="146" t="s">
        <v>279</v>
      </c>
      <c r="B87" s="42">
        <v>5</v>
      </c>
      <c r="C87" s="40">
        <v>0</v>
      </c>
      <c r="D87" s="40">
        <v>0</v>
      </c>
      <c r="E87" s="40">
        <v>0</v>
      </c>
      <c r="F87" s="40">
        <v>0</v>
      </c>
      <c r="G87" s="40">
        <v>4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66">
        <v>0</v>
      </c>
      <c r="O87" s="42">
        <v>0</v>
      </c>
      <c r="P87" s="40">
        <v>0</v>
      </c>
      <c r="Q87" s="40">
        <v>0</v>
      </c>
      <c r="R87" s="40">
        <v>0</v>
      </c>
      <c r="S87" s="40">
        <v>0</v>
      </c>
      <c r="T87" s="40">
        <v>1</v>
      </c>
      <c r="U87" s="40">
        <v>0</v>
      </c>
      <c r="V87" s="40">
        <v>0</v>
      </c>
      <c r="W87" s="40">
        <v>0</v>
      </c>
      <c r="X87" s="40">
        <v>0</v>
      </c>
      <c r="Y87" s="40">
        <v>0</v>
      </c>
      <c r="Z87" s="40">
        <v>0</v>
      </c>
      <c r="AA87" s="40">
        <v>0</v>
      </c>
      <c r="AB87" s="40">
        <v>0</v>
      </c>
      <c r="AC87" s="40">
        <v>0</v>
      </c>
      <c r="AD87" s="18">
        <v>0</v>
      </c>
    </row>
    <row r="88" spans="1:30" ht="12.75" customHeight="1">
      <c r="A88" s="146" t="s">
        <v>280</v>
      </c>
      <c r="B88" s="42">
        <v>4</v>
      </c>
      <c r="C88" s="40">
        <v>0</v>
      </c>
      <c r="D88" s="40">
        <v>0</v>
      </c>
      <c r="E88" s="40">
        <v>0</v>
      </c>
      <c r="F88" s="40">
        <v>0</v>
      </c>
      <c r="G88" s="40">
        <v>3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66">
        <v>0</v>
      </c>
      <c r="O88" s="42">
        <v>0</v>
      </c>
      <c r="P88" s="40">
        <v>0</v>
      </c>
      <c r="Q88" s="40">
        <v>0</v>
      </c>
      <c r="R88" s="40">
        <v>0</v>
      </c>
      <c r="S88" s="40">
        <v>0</v>
      </c>
      <c r="T88" s="40">
        <v>0</v>
      </c>
      <c r="U88" s="40">
        <v>1</v>
      </c>
      <c r="V88" s="40">
        <v>0</v>
      </c>
      <c r="W88" s="40">
        <v>0</v>
      </c>
      <c r="X88" s="40">
        <v>0</v>
      </c>
      <c r="Y88" s="40">
        <v>0</v>
      </c>
      <c r="Z88" s="40">
        <v>0</v>
      </c>
      <c r="AA88" s="40">
        <v>0</v>
      </c>
      <c r="AB88" s="40">
        <v>0</v>
      </c>
      <c r="AC88" s="40">
        <v>0</v>
      </c>
      <c r="AD88" s="18">
        <v>0</v>
      </c>
    </row>
    <row r="89" spans="1:30" ht="12.75" customHeight="1">
      <c r="A89" s="180" t="s">
        <v>281</v>
      </c>
      <c r="B89" s="48">
        <v>3</v>
      </c>
      <c r="C89" s="46">
        <v>0</v>
      </c>
      <c r="D89" s="46">
        <v>0</v>
      </c>
      <c r="E89" s="46">
        <v>0</v>
      </c>
      <c r="F89" s="46">
        <v>0</v>
      </c>
      <c r="G89" s="46">
        <v>2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71">
        <v>0</v>
      </c>
      <c r="O89" s="48">
        <v>0</v>
      </c>
      <c r="P89" s="46">
        <v>0</v>
      </c>
      <c r="Q89" s="46">
        <v>0</v>
      </c>
      <c r="R89" s="46">
        <v>0</v>
      </c>
      <c r="S89" s="46">
        <v>0</v>
      </c>
      <c r="T89" s="46">
        <v>1</v>
      </c>
      <c r="U89" s="46">
        <v>0</v>
      </c>
      <c r="V89" s="46">
        <v>0</v>
      </c>
      <c r="W89" s="46">
        <v>0</v>
      </c>
      <c r="X89" s="46">
        <v>0</v>
      </c>
      <c r="Y89" s="46">
        <v>0</v>
      </c>
      <c r="Z89" s="46">
        <v>0</v>
      </c>
      <c r="AA89" s="46">
        <v>0</v>
      </c>
      <c r="AB89" s="46">
        <v>0</v>
      </c>
      <c r="AC89" s="46">
        <v>0</v>
      </c>
      <c r="AD89" s="161">
        <v>0</v>
      </c>
    </row>
    <row r="90" spans="1:30" ht="3.75" customHeight="1">
      <c r="A90" s="158" t="s">
        <v>45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59"/>
      <c r="M90" s="17"/>
      <c r="N90" s="159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59"/>
      <c r="AD90" s="19"/>
    </row>
    <row r="91" spans="1:30" ht="12.75" customHeight="1">
      <c r="A91" s="39" t="s">
        <v>46</v>
      </c>
      <c r="B91" s="29">
        <v>30</v>
      </c>
      <c r="C91" s="30">
        <v>0</v>
      </c>
      <c r="D91" s="30">
        <v>0</v>
      </c>
      <c r="E91" s="30">
        <v>0</v>
      </c>
      <c r="F91" s="30">
        <v>0</v>
      </c>
      <c r="G91" s="30">
        <v>21</v>
      </c>
      <c r="H91" s="30">
        <v>0</v>
      </c>
      <c r="I91" s="30">
        <v>0</v>
      </c>
      <c r="J91" s="30">
        <v>0</v>
      </c>
      <c r="K91" s="30">
        <v>1</v>
      </c>
      <c r="L91" s="30">
        <v>2</v>
      </c>
      <c r="M91" s="30">
        <v>0</v>
      </c>
      <c r="N91" s="31">
        <v>0</v>
      </c>
      <c r="O91" s="29">
        <v>0</v>
      </c>
      <c r="P91" s="30">
        <v>0</v>
      </c>
      <c r="Q91" s="30">
        <v>0</v>
      </c>
      <c r="R91" s="30">
        <v>0</v>
      </c>
      <c r="S91" s="30">
        <v>0</v>
      </c>
      <c r="T91" s="30">
        <v>1</v>
      </c>
      <c r="U91" s="30">
        <v>1</v>
      </c>
      <c r="V91" s="30">
        <v>4</v>
      </c>
      <c r="W91" s="30">
        <v>0</v>
      </c>
      <c r="X91" s="30">
        <v>0</v>
      </c>
      <c r="Y91" s="30">
        <v>0</v>
      </c>
      <c r="Z91" s="30">
        <v>0</v>
      </c>
      <c r="AA91" s="30">
        <v>3</v>
      </c>
      <c r="AB91" s="30">
        <v>0</v>
      </c>
      <c r="AC91" s="30">
        <v>0</v>
      </c>
      <c r="AD91" s="6">
        <v>0</v>
      </c>
    </row>
    <row r="92" spans="1:30" ht="12.75" customHeight="1">
      <c r="A92" s="28" t="s">
        <v>47</v>
      </c>
      <c r="B92" s="32">
        <v>53</v>
      </c>
      <c r="C92" s="33">
        <v>0</v>
      </c>
      <c r="D92" s="33">
        <v>0</v>
      </c>
      <c r="E92" s="33">
        <v>0</v>
      </c>
      <c r="F92" s="33">
        <v>0</v>
      </c>
      <c r="G92" s="33">
        <v>40</v>
      </c>
      <c r="H92" s="33">
        <v>0</v>
      </c>
      <c r="I92" s="33">
        <v>0</v>
      </c>
      <c r="J92" s="33">
        <v>0</v>
      </c>
      <c r="K92" s="33">
        <v>2</v>
      </c>
      <c r="L92" s="33">
        <v>1</v>
      </c>
      <c r="M92" s="33">
        <v>1</v>
      </c>
      <c r="N92" s="34">
        <v>0</v>
      </c>
      <c r="O92" s="32">
        <v>0</v>
      </c>
      <c r="P92" s="33">
        <v>0</v>
      </c>
      <c r="Q92" s="33">
        <v>0</v>
      </c>
      <c r="R92" s="33">
        <v>0</v>
      </c>
      <c r="S92" s="33">
        <v>0</v>
      </c>
      <c r="T92" s="33">
        <v>3</v>
      </c>
      <c r="U92" s="33">
        <v>0</v>
      </c>
      <c r="V92" s="33">
        <v>6</v>
      </c>
      <c r="W92" s="33">
        <v>1</v>
      </c>
      <c r="X92" s="33">
        <v>0</v>
      </c>
      <c r="Y92" s="33">
        <v>0</v>
      </c>
      <c r="Z92" s="33">
        <v>0</v>
      </c>
      <c r="AA92" s="33">
        <v>2</v>
      </c>
      <c r="AB92" s="33">
        <v>0</v>
      </c>
      <c r="AC92" s="33">
        <v>0</v>
      </c>
      <c r="AD92" s="7">
        <v>0</v>
      </c>
    </row>
    <row r="93" spans="1:30" ht="12.75" customHeight="1">
      <c r="A93" s="28" t="s">
        <v>48</v>
      </c>
      <c r="B93" s="32">
        <v>65</v>
      </c>
      <c r="C93" s="33">
        <v>0</v>
      </c>
      <c r="D93" s="33">
        <v>0</v>
      </c>
      <c r="E93" s="33">
        <v>0</v>
      </c>
      <c r="F93" s="33">
        <v>0</v>
      </c>
      <c r="G93" s="33">
        <v>52</v>
      </c>
      <c r="H93" s="33">
        <v>1</v>
      </c>
      <c r="I93" s="33">
        <v>0</v>
      </c>
      <c r="J93" s="33">
        <v>0</v>
      </c>
      <c r="K93" s="33">
        <v>1</v>
      </c>
      <c r="L93" s="33">
        <v>0</v>
      </c>
      <c r="M93" s="33">
        <v>1</v>
      </c>
      <c r="N93" s="34">
        <v>0</v>
      </c>
      <c r="O93" s="32">
        <v>0</v>
      </c>
      <c r="P93" s="33">
        <v>0</v>
      </c>
      <c r="Q93" s="33">
        <v>0</v>
      </c>
      <c r="R93" s="33">
        <v>0</v>
      </c>
      <c r="S93" s="33">
        <v>0</v>
      </c>
      <c r="T93" s="33">
        <v>7</v>
      </c>
      <c r="U93" s="33">
        <v>0</v>
      </c>
      <c r="V93" s="33">
        <v>4</v>
      </c>
      <c r="W93" s="33">
        <v>2</v>
      </c>
      <c r="X93" s="33">
        <v>0</v>
      </c>
      <c r="Y93" s="33">
        <v>0</v>
      </c>
      <c r="Z93" s="33">
        <v>3</v>
      </c>
      <c r="AA93" s="33">
        <v>7</v>
      </c>
      <c r="AB93" s="33">
        <v>0</v>
      </c>
      <c r="AC93" s="33">
        <v>0</v>
      </c>
      <c r="AD93" s="7">
        <v>0</v>
      </c>
    </row>
    <row r="94" spans="1:30" ht="12.75" customHeight="1">
      <c r="A94" s="28" t="s">
        <v>49</v>
      </c>
      <c r="B94" s="32">
        <v>204</v>
      </c>
      <c r="C94" s="33">
        <v>4</v>
      </c>
      <c r="D94" s="33">
        <v>0</v>
      </c>
      <c r="E94" s="33">
        <v>7</v>
      </c>
      <c r="F94" s="33">
        <v>9</v>
      </c>
      <c r="G94" s="33">
        <v>108</v>
      </c>
      <c r="H94" s="33">
        <v>0</v>
      </c>
      <c r="I94" s="33">
        <v>0</v>
      </c>
      <c r="J94" s="33">
        <v>0</v>
      </c>
      <c r="K94" s="33">
        <v>1</v>
      </c>
      <c r="L94" s="33">
        <v>4</v>
      </c>
      <c r="M94" s="33">
        <v>4</v>
      </c>
      <c r="N94" s="34">
        <v>0</v>
      </c>
      <c r="O94" s="32">
        <v>2</v>
      </c>
      <c r="P94" s="33">
        <v>2</v>
      </c>
      <c r="Q94" s="33">
        <v>0</v>
      </c>
      <c r="R94" s="33">
        <v>3</v>
      </c>
      <c r="S94" s="33">
        <v>0</v>
      </c>
      <c r="T94" s="33">
        <v>13</v>
      </c>
      <c r="U94" s="33">
        <v>4</v>
      </c>
      <c r="V94" s="33">
        <v>43</v>
      </c>
      <c r="W94" s="33">
        <v>2</v>
      </c>
      <c r="X94" s="33">
        <v>0</v>
      </c>
      <c r="Y94" s="33">
        <v>6</v>
      </c>
      <c r="Z94" s="33">
        <v>0</v>
      </c>
      <c r="AA94" s="33">
        <v>10</v>
      </c>
      <c r="AB94" s="33">
        <v>11</v>
      </c>
      <c r="AC94" s="33">
        <v>13</v>
      </c>
      <c r="AD94" s="7">
        <v>20</v>
      </c>
    </row>
    <row r="95" spans="1:30" ht="12.75" customHeight="1">
      <c r="A95" s="28" t="s">
        <v>50</v>
      </c>
      <c r="B95" s="32">
        <v>104</v>
      </c>
      <c r="C95" s="33">
        <v>0</v>
      </c>
      <c r="D95" s="33">
        <v>0</v>
      </c>
      <c r="E95" s="33">
        <v>0</v>
      </c>
      <c r="F95" s="33">
        <v>0</v>
      </c>
      <c r="G95" s="33">
        <v>73</v>
      </c>
      <c r="H95" s="33">
        <v>1</v>
      </c>
      <c r="I95" s="33">
        <v>0</v>
      </c>
      <c r="J95" s="33">
        <v>0</v>
      </c>
      <c r="K95" s="33">
        <v>3</v>
      </c>
      <c r="L95" s="33">
        <v>3</v>
      </c>
      <c r="M95" s="33">
        <v>0</v>
      </c>
      <c r="N95" s="34">
        <v>0</v>
      </c>
      <c r="O95" s="32">
        <v>0</v>
      </c>
      <c r="P95" s="33">
        <v>0</v>
      </c>
      <c r="Q95" s="33">
        <v>0</v>
      </c>
      <c r="R95" s="33">
        <v>0</v>
      </c>
      <c r="S95" s="33">
        <v>0</v>
      </c>
      <c r="T95" s="33">
        <v>7</v>
      </c>
      <c r="U95" s="33">
        <v>9</v>
      </c>
      <c r="V95" s="33">
        <v>9</v>
      </c>
      <c r="W95" s="33">
        <v>3</v>
      </c>
      <c r="X95" s="33">
        <v>0</v>
      </c>
      <c r="Y95" s="33">
        <v>0</v>
      </c>
      <c r="Z95" s="33">
        <v>0</v>
      </c>
      <c r="AA95" s="33">
        <v>9</v>
      </c>
      <c r="AB95" s="33">
        <v>0</v>
      </c>
      <c r="AC95" s="33">
        <v>0</v>
      </c>
      <c r="AD95" s="7">
        <v>0</v>
      </c>
    </row>
    <row r="96" spans="1:30" ht="12.75" customHeight="1">
      <c r="A96" s="35" t="s">
        <v>51</v>
      </c>
      <c r="B96" s="36">
        <v>78</v>
      </c>
      <c r="C96" s="37">
        <v>0</v>
      </c>
      <c r="D96" s="37">
        <v>0</v>
      </c>
      <c r="E96" s="37">
        <v>0</v>
      </c>
      <c r="F96" s="37">
        <v>0</v>
      </c>
      <c r="G96" s="37">
        <v>52</v>
      </c>
      <c r="H96" s="37">
        <v>1</v>
      </c>
      <c r="I96" s="37">
        <v>0</v>
      </c>
      <c r="J96" s="37">
        <v>0</v>
      </c>
      <c r="K96" s="37">
        <v>1</v>
      </c>
      <c r="L96" s="37">
        <v>1</v>
      </c>
      <c r="M96" s="37">
        <v>0</v>
      </c>
      <c r="N96" s="38">
        <v>0</v>
      </c>
      <c r="O96" s="36">
        <v>0</v>
      </c>
      <c r="P96" s="37">
        <v>0</v>
      </c>
      <c r="Q96" s="37">
        <v>0</v>
      </c>
      <c r="R96" s="37">
        <v>1</v>
      </c>
      <c r="S96" s="37">
        <v>0</v>
      </c>
      <c r="T96" s="37">
        <v>11</v>
      </c>
      <c r="U96" s="37">
        <v>1</v>
      </c>
      <c r="V96" s="37">
        <v>11</v>
      </c>
      <c r="W96" s="37">
        <v>0</v>
      </c>
      <c r="X96" s="37">
        <v>0</v>
      </c>
      <c r="Y96" s="37">
        <v>0</v>
      </c>
      <c r="Z96" s="37">
        <v>0</v>
      </c>
      <c r="AA96" s="37">
        <v>2</v>
      </c>
      <c r="AB96" s="37">
        <v>0</v>
      </c>
      <c r="AC96" s="37">
        <v>0</v>
      </c>
      <c r="AD96" s="8">
        <v>0</v>
      </c>
    </row>
    <row r="97" ht="23.25" customHeight="1"/>
    <row r="98" ht="15.75" customHeight="1"/>
    <row r="99" ht="47.2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</sheetData>
  <mergeCells count="20">
    <mergeCell ref="U5:U6"/>
    <mergeCell ref="V5:V6"/>
    <mergeCell ref="Q5:Q6"/>
    <mergeCell ref="R5:R6"/>
    <mergeCell ref="S5:S6"/>
    <mergeCell ref="T5:T6"/>
    <mergeCell ref="A5:A6"/>
    <mergeCell ref="B5:B6"/>
    <mergeCell ref="C5:C6"/>
    <mergeCell ref="D5:D6"/>
    <mergeCell ref="E5:E6"/>
    <mergeCell ref="W5:AD5"/>
    <mergeCell ref="F5:F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5905511811023623" right="0.5905511811023623" top="0.9055118110236221" bottom="0.5905511811023623" header="0.5118110236220472" footer="0.5118110236220472"/>
  <pageSetup fitToWidth="0" fitToHeight="1" horizontalDpi="300" verticalDpi="300" orientation="portrait" paperSize="9" scale="65" r:id="rId1"/>
  <colBreaks count="1" manualBreakCount="1">
    <brk id="14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保健統計</dc:creator>
  <cp:keywords/>
  <dc:description/>
  <cp:lastModifiedBy>愛媛県</cp:lastModifiedBy>
  <cp:lastPrinted>2005-12-05T05:05:55Z</cp:lastPrinted>
  <dcterms:created xsi:type="dcterms:W3CDTF">1999-03-08T00:34:12Z</dcterms:created>
  <dcterms:modified xsi:type="dcterms:W3CDTF">2006-01-05T02:14:06Z</dcterms:modified>
  <cp:category/>
  <cp:version/>
  <cp:contentType/>
  <cp:contentStatus/>
</cp:coreProperties>
</file>