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20 愛南町\"/>
    </mc:Choice>
  </mc:AlternateContent>
  <workbookProtection workbookAlgorithmName="SHA-512" workbookHashValue="s12bmQVGfnnYjwr90yNFtXR34ubkFQywMZLWcfE6b3yO/S8lLjM6ctkQi2Q/oreINQf0S65Rj6u+ZNegDMJYew==" workbookSaltValue="o2j19IkJggkw3/k/SlffQ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H86" i="4"/>
  <c r="E86" i="4"/>
  <c r="AT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<sst xmlns="http://schemas.openxmlformats.org/spreadsheetml/2006/main" count="239" uniqueCount="114">
  <si>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</si>
  <si>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</si>
  <si>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</si>
  <si>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</si>
  <si>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</si>
  <si>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</si>
  <si>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</si>
  <si>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</si>
  <si>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</si>
  <si>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</si>
  <si>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</si>
  <si>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</si>
  <si>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</si>
  <si>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</si>
  <si>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</si>
  <si>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</si>
  <si>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</si>
  <si>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</si>
  <si>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</si>
  <si>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</si>
  <si>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</si>
  <si>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</si>
  <si>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</si>
  <si>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</si>
  <si>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</si>
  <si>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</si>
  <si>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</si>
  <si>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</si>
  <si>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</si>
  <si>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</si>
  <si>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</si>
  <si>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</si>
  <si>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</si>
  <si>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</si>
  <si>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</si>
  <si>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</si>
  <si>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</si>
  <si>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</si>
  <si>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</si>
  <si>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</si>
  <si>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</si>
  <si>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</si>
  <si>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</si>
  <si>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</si>
  <si>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</si>
  <si>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</si>
  <si>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</si>
  <si>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</si>
  <si>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</si>
  <si>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</si>
  <si>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</si>
  <si>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</si>
  <si>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</si>
  <si>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</si>
  <si>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</si>
  <si>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</si>
  <si>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</si>
  <si>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</si>
  <si>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</si>
  <si>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</si>
  <si>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</si>
  <si>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</si>
  <si>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</si>
  <si>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</si>
  <si>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</si>
  <si>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</si>
  <si>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</si>
  <si>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</si>
  <si>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</si>
  <si>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</si>
  <si>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</si>
  <si>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</si>
  <si>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</si>
  <si>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</si>
  <si>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</si>
  <si>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</si>
  <si>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</si>
  <si>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</si>
  <si>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</si>
  <si>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</si>
  <si>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</si>
  <si>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</si>
  <si>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</si>
  <si>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</si>
  <si>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</si>
  <si>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</si>
  <si>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</si>
  <si>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</si>
  <si>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</si>
  <si>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</si>
  <si>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</si>
  <si>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</si>
  <si>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</si>
  <si>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</si>
  <si>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</si>
  <si>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</si>
  <si>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</si>
  <si>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</si>
  <si>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</si>
  <si>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</si>
  <si>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</si>
  <si>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</si>
  <si>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</si>
  <si>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</si>
  <si>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</si>
  <si>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</si>
  <si>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</si>
  <si>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</si>
  <si>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</si>
  <si>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</si>
  <si>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</si>
  <si>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から９年目に突入し、年々ブロワ及び本体の部品等の軽微な修繕が増加傾向にある。この修繕は、今後も増加すると見込まれ、浄化槽の躯体についても故障等による更新が発生することが予想されるため、将来を見据えた施設の長寿命化やライフサイクルコストの縮減を図る計画的な維持管理、単年度の費用負担の増加を防ぐための施設更新の平準化等の実施を検討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rPh sb="27" eb="28">
      <t>トウ</t>
    </rPh>
    <rPh sb="167" eb="169">
      <t>ケントウ</t>
    </rPh>
    <phoneticPr fontId="4"/>
  </si>
  <si>
    <t>　本事業は平成22年度より開始した県下初のPFI方式による町営浄化槽整備推進事業である。
【収益的収支比率】
　平成26年度に100%を割り込んで以降、年々減少傾向にあり、平成30年度においても前年度比で2.72P低下している。これは、浄化槽の維持管理費の増加によるものであり、今後も維持管理基数の増加に伴い、収益的収支比率の低下が見込まれるため、使用料の見直しや維持管理費の削減等の対策が必要と考えられる。
【企業債残高対事業規模比率】
　企業債償還については、類似団体と比較すると高い水準で推移しており、使用料の見直し等、経営改善を図っていく必要がある。しかしながら、近年は新規整備基数が伸び悩んでいるため起債の新規借入は減少傾向にあり、今後少しづつ改善していくものと考えられる。
【経費回収率】
　近年は、類似団体と比較すると高い数値を維持しており、平成30年度においては、1.69P上昇している。しかし、依然として汚水処理に係る費用が使用料以外の収入に依存しており、今後は地方債償還金の増加も見込まれることから経営効率の低下が懸念される。
【汚水処理原価】
　近年は、ほぼ横ばい状態で類似団体に近い数値で推移していおり、平成30年度においては、前年度比で３円程度減少している。
【施設利用率】
　平成30年度において、前年度比で0.72P増加しており、類似団体平均値とほぼ同じとなった。しかしながら、平成28年度と比べると8.36P減少しており、原因としては近年の災害や渇水による節約志向による有収水量の低下が考えられる。
【水洗化率】
　今後も、将来の少子高齢化による人口減少を見据えながら現在の状況を維持していく。</t>
    <rPh sb="118" eb="121">
      <t>ジョウカソウ</t>
    </rPh>
    <rPh sb="122" eb="124">
      <t>イジ</t>
    </rPh>
    <rPh sb="124" eb="126">
      <t>カンリ</t>
    </rPh>
    <rPh sb="126" eb="127">
      <t>ヒ</t>
    </rPh>
    <rPh sb="128" eb="130">
      <t>ゾウカ</t>
    </rPh>
    <rPh sb="139" eb="141">
      <t>コンゴ</t>
    </rPh>
    <rPh sb="142" eb="144">
      <t>イジ</t>
    </rPh>
    <rPh sb="144" eb="146">
      <t>カンリ</t>
    </rPh>
    <rPh sb="146" eb="148">
      <t>キスウ</t>
    </rPh>
    <rPh sb="174" eb="177">
      <t>シヨウリョウ</t>
    </rPh>
    <rPh sb="178" eb="180">
      <t>ミナオ</t>
    </rPh>
    <rPh sb="182" eb="184">
      <t>イジ</t>
    </rPh>
    <rPh sb="184" eb="187">
      <t>カンリヒ</t>
    </rPh>
    <rPh sb="188" eb="190">
      <t>サクゲン</t>
    </rPh>
    <rPh sb="190" eb="191">
      <t>トウ</t>
    </rPh>
    <rPh sb="192" eb="194">
      <t>タイサク</t>
    </rPh>
    <rPh sb="195" eb="197">
      <t>ヒツヨウ</t>
    </rPh>
    <rPh sb="198" eb="199">
      <t>カンガ</t>
    </rPh>
    <rPh sb="237" eb="239">
      <t>ヒカク</t>
    </rPh>
    <rPh sb="305" eb="307">
      <t>キサイ</t>
    </rPh>
    <rPh sb="383" eb="384">
      <t>ド</t>
    </rPh>
    <rPh sb="557" eb="558">
      <t>ド</t>
    </rPh>
    <rPh sb="609" eb="610">
      <t>ド</t>
    </rPh>
    <rPh sb="651" eb="653">
      <t>ユウシュウ</t>
    </rPh>
    <phoneticPr fontId="4"/>
  </si>
  <si>
    <t>【経営の健全化・効率性について】
　本事業において、特に改善が必要と考えられるのは、収益的収支比率及び経費回収率である。この結果には、本事業に係る費用が使用料収入以外に賄われていることが顕著に表れている。今後は、地方債償還金の増加が見込まれることから、これらの数値のさらなる低下が懸念される。下水道事業については、住民の生活環境の向上及び公共水域の水質保全に資することを目的としており生活に必要不可欠な事業であることから、水洗化の普及促進や今後の状況に見合った使用料への見直しについても検討をしていく必要がある。また、将来にわたって安定的に事業を継続していくための基本計画である「経営戦略」を令和２年度に策定する予定としてい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rPh sb="192" eb="194">
      <t>セイカツ</t>
    </rPh>
    <rPh sb="195" eb="197">
      <t>ヒツヨウ</t>
    </rPh>
    <rPh sb="197" eb="200">
      <t>フカケツ</t>
    </rPh>
    <rPh sb="201" eb="203">
      <t>ジギョウ</t>
    </rPh>
    <rPh sb="296" eb="298">
      <t>レイワ</t>
    </rPh>
    <rPh sb="299" eb="300">
      <t>ネン</t>
    </rPh>
    <rPh sb="300" eb="301">
      <t>ド</t>
    </rPh>
    <rPh sb="306" eb="3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</si>
</sst>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21-4443-938D-E0E9870394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21-4443-938D-E0E9870394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62.04</c:v>
                </c:pt>
                <c:pt idx="1">
                  <c:v>63.67</c:v>
                </c:pt>
                <c:pt idx="2">
                  <c:v>63.7</c:v>
                </c:pt>
                <c:pt idx="3">
                  <c:v>54.62</c:v>
                </c:pt>
                <c:pt idx="4">
                  <c:v>55.34</c:v>
                </c:pt>
              </c:numCache>
            </c:numRef>
          </c:val>
          <c:extLst>
            <c:ext xmlns:c16="http://schemas.microsoft.com/office/drawing/2014/chart" uri="{C3380CC4-5D6E-409C-BE32-E72D297353CC}">
              <c16:uniqueId val="{00000000-C30C-4AF8-B70B-8D1CFEA5C6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C30C-4AF8-B70B-8D1CFEA5C6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AD-480C-8E9B-67831B885F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9AD-480C-8E9B-67831B885F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97.59</c:v>
                </c:pt>
                <c:pt idx="1">
                  <c:v>90.53</c:v>
                </c:pt>
                <c:pt idx="2">
                  <c:v>83.7</c:v>
                </c:pt>
                <c:pt idx="3">
                  <c:v>82.06</c:v>
                </c:pt>
                <c:pt idx="4">
                  <c:v>79.34</c:v>
                </c:pt>
              </c:numCache>
            </c:numRef>
          </c:val>
          <c:extLst>
            <c:ext xmlns:c16="http://schemas.microsoft.com/office/drawing/2014/chart" uri="{C3380CC4-5D6E-409C-BE32-E72D297353CC}">
              <c16:uniqueId val="{00000000-6C33-487D-ABB8-FE07735F24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3-487D-ABB8-FE07735F24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F4-48EA-A072-FD944B695E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F4-48EA-A072-FD944B695E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1-4F8B-AF26-4B8EAAFF3D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1-4F8B-AF26-4B8EAAFF3D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6-43BB-9C1C-56FEE04213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6-43BB-9C1C-56FEE04213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B7-4126-B07A-C3CAF9DC23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B7-4126-B07A-C3CAF9DC23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460.81</c:v>
                </c:pt>
                <c:pt idx="2">
                  <c:v>592.23</c:v>
                </c:pt>
                <c:pt idx="3">
                  <c:v>553.23</c:v>
                </c:pt>
                <c:pt idx="4">
                  <c:v>507.24</c:v>
                </c:pt>
              </c:numCache>
            </c:numRef>
          </c:val>
          <c:extLst>
            <c:ext xmlns:c16="http://schemas.microsoft.com/office/drawing/2014/chart" uri="{C3380CC4-5D6E-409C-BE32-E72D297353CC}">
              <c16:uniqueId val="{00000000-DE1C-424E-A929-390091C84D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E1C-424E-A929-390091C84D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56.26</c:v>
                </c:pt>
                <c:pt idx="1">
                  <c:v>55.4</c:v>
                </c:pt>
                <c:pt idx="2">
                  <c:v>62.43</c:v>
                </c:pt>
                <c:pt idx="3">
                  <c:v>63.9</c:v>
                </c:pt>
                <c:pt idx="4">
                  <c:v>65.59</c:v>
                </c:pt>
              </c:numCache>
            </c:numRef>
          </c:val>
          <c:extLst>
            <c:ext xmlns:c16="http://schemas.microsoft.com/office/drawing/2014/chart" uri="{C3380CC4-5D6E-409C-BE32-E72D297353CC}">
              <c16:uniqueId val="{00000000-5DB4-4F18-A9C6-5B05F4DAA0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5DB4-4F18-A9C6-5B05F4DAA0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303.66000000000003</c:v>
                </c:pt>
                <c:pt idx="1">
                  <c:v>338.21</c:v>
                </c:pt>
                <c:pt idx="2">
                  <c:v>271.86</c:v>
                </c:pt>
                <c:pt idx="3">
                  <c:v>289.7</c:v>
                </c:pt>
                <c:pt idx="4">
                  <c:v>286.81</c:v>
                </c:pt>
              </c:numCache>
            </c:numRef>
          </c:val>
          <c:extLst>
            <c:ext xmlns:c16="http://schemas.microsoft.com/office/drawing/2014/chart" uri="{C3380CC4-5D6E-409C-BE32-E72D297353CC}">
              <c16:uniqueId val="{00000000-DC26-4CAD-920B-565373859D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DC26-4CAD-920B-565373859D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21485</v>
      </c>
      <c r="AM8" s="68"/>
      <c r="AN8" s="68"/>
      <c r="AO8" s="68"/>
      <c r="AP8" s="68"/>
      <c r="AQ8" s="68"/>
      <c r="AR8" s="68"/>
      <c r="AS8" s="68"/>
      <c r="AT8" s="67">
        <f>データ!T6</f>
        <v>238.99</v>
      </c>
      <c r="AU8" s="67"/>
      <c r="AV8" s="67"/>
      <c r="AW8" s="67"/>
      <c r="AX8" s="67"/>
      <c r="AY8" s="67"/>
      <c r="AZ8" s="67"/>
      <c r="BA8" s="67"/>
      <c r="BB8" s="67">
        <f>データ!U6</f>
        <v>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12.78</v>
      </c>
      <c r="Q10" s="67"/>
      <c r="R10" s="67"/>
      <c r="S10" s="67"/>
      <c r="T10" s="67"/>
      <c r="U10" s="67"/>
      <c r="V10" s="67"/>
      <c r="W10" s="67">
        <f>データ!Q6</f>
        <v>100</v>
      </c>
      <c r="X10" s="67"/>
      <c r="Y10" s="67"/>
      <c r="Z10" s="67"/>
      <c r="AA10" s="67"/>
      <c r="AB10" s="67"/>
      <c r="AC10" s="67"/>
      <c r="AD10" s="68">
        <f>データ!R6</f>
        <v>3600</v>
      </c>
      <c r="AE10" s="68"/>
      <c r="AF10" s="68"/>
      <c r="AG10" s="68"/>
      <c r="AH10" s="68"/>
      <c r="AI10" s="68"/>
      <c r="AJ10" s="68"/>
      <c r="AK10" s="2"/>
      <c r="AL10" s="68">
        <f>データ!V6</f>
        <v>2721</v>
      </c>
      <c r="AM10" s="68"/>
      <c r="AN10" s="68"/>
      <c r="AO10" s="68"/>
      <c r="AP10" s="68"/>
      <c r="AQ10" s="68"/>
      <c r="AR10" s="68"/>
      <c r="AS10" s="68"/>
      <c r="AT10" s="67">
        <f>データ!W6</f>
        <v>237.91</v>
      </c>
      <c r="AU10" s="67"/>
      <c r="AV10" s="67"/>
      <c r="AW10" s="67"/>
      <c r="AX10" s="67"/>
      <c r="AY10" s="67"/>
      <c r="AZ10" s="67"/>
      <c r="BA10" s="67"/>
      <c r="BB10" s="67">
        <f>データ!X6</f>
        <v>11.44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GRJO5QCVBByAtwKLZP/TAvRDlvGHxZBU1IyhBaMqB7NTuTwX5JcIlxqorB1XDaZGHeezH3pYj1uwBl/p6nItyQ==" saltValue="zAmxARP/TfkiKStdmmbY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385069</v>
      </c>
      <c r="D6" s="33">
        <f t="shared" si="3"/>
        <v>47</v>
      </c>
      <c r="E6" s="33">
        <f t="shared" si="3"/>
        <v>18</v>
      </c>
      <c r="F6" s="33">
        <f t="shared" si="3"/>
        <v>0</v>
      </c>
      <c r="G6" s="33">
        <f t="shared" si="3"/>
        <v>0</v>
      </c>
      <c r="H6" s="33" t="str">
        <f t="shared" si="3"/>
        <v>愛媛県　愛南町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12.78</v>
      </c>
      <c r="Q6" s="34">
        <f t="shared" si="3"/>
        <v>100</v>
      </c>
      <c r="R6" s="34">
        <f t="shared" si="3"/>
        <v>3600</v>
      </c>
      <c r="S6" s="34">
        <f t="shared" si="3"/>
        <v>21485</v>
      </c>
      <c r="T6" s="34">
        <f t="shared" si="3"/>
        <v>238.99</v>
      </c>
      <c r="U6" s="34">
        <f t="shared" si="3"/>
        <v>89.9</v>
      </c>
      <c r="V6" s="34">
        <f t="shared" si="3"/>
        <v>2721</v>
      </c>
      <c r="W6" s="34">
        <f t="shared" si="3"/>
        <v>237.91</v>
      </c>
      <c r="X6" s="34">
        <f t="shared" si="3"/>
        <v>11.44</v>
      </c>
      <c r="Y6" s="35">
        <f>IF(Y7="",NA(),Y7)</f>
        <v>97.59</v>
      </c>
      <c r="Z6" s="35">
        <f t="shared" ref="Z6:AH6" si="4">IF(Z7="",NA(),Z7)</f>
        <v>90.53</v>
      </c>
      <c r="AA6" s="35">
        <f t="shared" si="4"/>
        <v>83.7</v>
      </c>
      <c r="AB6" s="35">
        <f t="shared" si="4"/>
        <v>82.06</v>
      </c>
      <c r="AC6" s="35">
        <f t="shared" si="4"/>
        <v>79.34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460.81</v>
      </c>
      <c r="BH6" s="35">
        <f t="shared" si="7"/>
        <v>592.23</v>
      </c>
      <c r="BI6" s="35">
        <f t="shared" si="7"/>
        <v>553.23</v>
      </c>
      <c r="BJ6" s="35">
        <f t="shared" si="7"/>
        <v>507.24</v>
      </c>
      <c r="BK6" s="35">
        <f t="shared" si="7"/>
        <v>416.91</v>
      </c>
      <c r="BL6" s="35">
        <f t="shared" si="7"/>
        <v>392.19</v>
      </c>
      <c r="BM6" s="35">
        <f t="shared" si="7"/>
        <v>413.5</v>
      </c>
      <c r="BN6" s="35">
        <f t="shared" si="7"/>
        <v>407.42</v>
      </c>
      <c r="BO6" s="35">
        <f t="shared" si="7"/>
        <v>386.46</v>
      </c>
      <c r="BP6" s="34" t="str">
        <f>IF(BP7="","",IF(BP7="-","【-】","【"&amp;SUBSTITUTE(TEXT(BP7,"#,##0.00"),"-","△")&amp;"】"))</f>
        <v>【325.02】</v>
      </c>
      <c r="BQ6" s="35">
        <f>IF(BQ7="",NA(),BQ7)</f>
        <v>56.26</v>
      </c>
      <c r="BR6" s="35">
        <f t="shared" ref="BR6:BZ6" si="8">IF(BR7="",NA(),BR7)</f>
        <v>55.4</v>
      </c>
      <c r="BS6" s="35">
        <f t="shared" si="8"/>
        <v>62.43</v>
      </c>
      <c r="BT6" s="35">
        <f t="shared" si="8"/>
        <v>63.9</v>
      </c>
      <c r="BU6" s="35">
        <f t="shared" si="8"/>
        <v>65.59</v>
      </c>
      <c r="BV6" s="35">
        <f t="shared" si="8"/>
        <v>57.93</v>
      </c>
      <c r="BW6" s="35">
        <f t="shared" si="8"/>
        <v>57.03</v>
      </c>
      <c r="BX6" s="35">
        <f t="shared" si="8"/>
        <v>55.84</v>
      </c>
      <c r="BY6" s="35">
        <f t="shared" si="8"/>
        <v>57.08</v>
      </c>
      <c r="BZ6" s="35">
        <f t="shared" si="8"/>
        <v>55.85</v>
      </c>
      <c r="CA6" s="34" t="str">
        <f>IF(CA7="","",IF(CA7="-","【-】","【"&amp;SUBSTITUTE(TEXT(CA7,"#,##0.00"),"-","△")&amp;"】"))</f>
        <v>【60.61】</v>
      </c>
      <c r="CB6" s="35">
        <f>IF(CB7="",NA(),CB7)</f>
        <v>303.66000000000003</v>
      </c>
      <c r="CC6" s="35">
        <f t="shared" ref="CC6:CK6" si="9">IF(CC7="",NA(),CC7)</f>
        <v>338.21</v>
      </c>
      <c r="CD6" s="35">
        <f t="shared" si="9"/>
        <v>271.86</v>
      </c>
      <c r="CE6" s="35">
        <f t="shared" si="9"/>
        <v>289.7</v>
      </c>
      <c r="CF6" s="35">
        <f t="shared" si="9"/>
        <v>286.81</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62.04</v>
      </c>
      <c r="CN6" s="35">
        <f t="shared" ref="CN6:CV6" si="10">IF(CN7="",NA(),CN7)</f>
        <v>63.67</v>
      </c>
      <c r="CO6" s="35">
        <f t="shared" si="10"/>
        <v>63.7</v>
      </c>
      <c r="CP6" s="35">
        <f t="shared" si="10"/>
        <v>54.62</v>
      </c>
      <c r="CQ6" s="35">
        <f t="shared" si="10"/>
        <v>55.34</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385069</v>
      </c>
      <c r="D7" s="37">
        <v>47</v>
      </c>
      <c r="E7" s="37">
        <v>18</v>
      </c>
      <c r="F7" s="37">
        <v>0</v>
      </c>
      <c r="G7" s="37">
        <v>0</v>
      </c>
      <c r="H7" s="37" t="s">
        <v>98</v>
      </c>
      <c r="I7" s="37" t="s">
        <v>99</v>
      </c>
      <c r="J7" s="37" t="s">
        <v>100</v>
      </c>
      <c r="K7" s="37" t="s">
        <v>101</v>
      </c>
      <c r="L7" s="37" t="s">
        <v>102</v>
      </c>
      <c r="M7" s="37" t="s">
        <v>103</v>
      </c>
      <c r="N7" s="38" t="s">
        <v>104</v>
      </c>
      <c r="O7" s="38" t="s">
        <v>105</v>
      </c>
      <c r="P7" s="38">
        <v>12.78</v>
      </c>
      <c r="Q7" s="38">
        <v>100</v>
      </c>
      <c r="R7" s="38">
        <v>3600</v>
      </c>
      <c r="S7" s="38">
        <v>21485</v>
      </c>
      <c r="T7" s="38">
        <v>238.99</v>
      </c>
      <c r="U7" s="38">
        <v>89.9</v>
      </c>
      <c r="V7" s="38">
        <v>2721</v>
      </c>
      <c r="W7" s="38">
        <v>237.91</v>
      </c>
      <c r="X7" s="38">
        <v>11.44</v>
      </c>
      <c r="Y7" s="38">
        <v>97.59</v>
      </c>
      <c r="Z7" s="38">
        <v>90.53</v>
      </c>
      <c r="AA7" s="38">
        <v>83.7</v>
      </c>
      <c r="AB7" s="38">
        <v>82.06</v>
      </c>
      <c r="AC7" s="38">
        <v>79.34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460.81</v>
      </c>
      <c r="BH7" s="38">
        <v>592.23</v>
      </c>
      <c r="BI7" s="38">
        <v>553.23</v>
      </c>
      <c r="BJ7" s="38">
        <v>507.24</v>
      </c>
      <c r="BK7" s="38">
        <v>416.91</v>
      </c>
      <c r="BL7" s="38">
        <v>392.19</v>
      </c>
      <c r="BM7" s="38">
        <v>413.5</v>
      </c>
      <c r="BN7" s="38">
        <v>407.42</v>
      </c>
      <c r="BO7" s="38">
        <v>386.46</v>
      </c>
      <c r="BP7" s="38">
        <v>325.02</v>
      </c>
      <c r="BQ7" s="38">
        <v>56.26</v>
      </c>
      <c r="BR7" s="38">
        <v>55.4</v>
      </c>
      <c r="BS7" s="38">
        <v>62.43</v>
      </c>
      <c r="BT7" s="38">
        <v>63.9</v>
      </c>
      <c r="BU7" s="38">
        <v>65.59</v>
      </c>
      <c r="BV7" s="38">
        <v>57.93</v>
      </c>
      <c r="BW7" s="38">
        <v>57.03</v>
      </c>
      <c r="BX7" s="38">
        <v>55.84</v>
      </c>
      <c r="BY7" s="38">
        <v>57.08</v>
      </c>
      <c r="BZ7" s="38">
        <v>55.85</v>
      </c>
      <c r="CA7" s="38">
        <v>60.61</v>
      </c>
      <c r="CB7" s="38">
        <v>303.66000000000003</v>
      </c>
      <c r="CC7" s="38">
        <v>338.21</v>
      </c>
      <c r="CD7" s="38">
        <v>271.86</v>
      </c>
      <c r="CE7" s="38">
        <v>289.7</v>
      </c>
      <c r="CF7" s="38">
        <v>286.81</v>
      </c>
      <c r="CG7" s="38">
        <v>276.93</v>
      </c>
      <c r="CH7" s="38">
        <v>283.73</v>
      </c>
      <c r="CI7" s="38">
        <v>287.57</v>
      </c>
      <c r="CJ7" s="38">
        <v>286.86</v>
      </c>
      <c r="CK7" s="38">
        <v>287.91000000000003</v>
      </c>
      <c r="CL7" s="38">
        <v>270.94</v>
      </c>
      <c r="CM7" s="38">
        <v>62.04</v>
      </c>
      <c r="CN7" s="38">
        <v>63.67</v>
      </c>
      <c r="CO7" s="38">
        <v>63.7</v>
      </c>
      <c r="CP7" s="38">
        <v>54.62</v>
      </c>
      <c r="CQ7" s="38">
        <v>55.34</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2020-02-10T05:14:19Z</cp:lastPrinted>
  <dcterms:created xsi:type="dcterms:W3CDTF">2019-12-05T05:30:11Z</dcterms:created>
  <dcterms:modified xsi:type="dcterms:W3CDTF">2020-02-14T05:51:13Z</dcterms:modified>
  <cp:category/>
</cp:coreProperties>
</file>