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2 今治市\"/>
    </mc:Choice>
  </mc:AlternateContent>
  <workbookProtection workbookAlgorithmName="SHA-512" workbookHashValue="mNttjD8ZCEIGwVL3pC96h7l/ugJqnKo/0cYI1l4RvMkqo+HfnvWezGg2bVX93shrmTs4ujOKHMAwPlEDcOe/kA==" workbookSaltValue="ZK84XfnVoLm4GF6Zcjojkw=="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<sst xmlns="http://schemas.openxmlformats.org/spreadsheetml/2006/main" count="228" uniqueCount="111">
  <si>
    <t>人口密度</t>
    <rPh sb="0" eb="2">
      <t>ジンコウ</t>
    </rPh>
    <rPh sb="2" eb="4">
      <t>ミツド</t>
    </rPh>
    <phoneticPr fontId="1"/>
  </si>
  <si>
    <t>⑦施設利用率(％)</t>
    <rPh sb="1" eb="3">
      <t>シセツ</t>
    </rPh>
    <rPh sb="3" eb="6">
      <t>リヨウリツ</t>
    </rPh>
    <phoneticPr fontId="1"/>
  </si>
  <si>
    <t>処理区域内人口</t>
  </si>
  <si>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</si>
  <si>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</si>
  <si>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</si>
  <si>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</si>
  <si>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</si>
  <si>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</si>
  <si>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</si>
  <si>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</si>
  <si>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</si>
  <si>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</si>
  <si>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</si>
  <si>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</si>
  <si>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</si>
  <si>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</si>
  <si>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</si>
  <si>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</si>
  <si>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</si>
  <si>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</si>
  <si>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</si>
  <si>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</si>
  <si>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</si>
  <si>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</si>
  <si>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</si>
  <si>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</si>
  <si>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</si>
  <si>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</si>
  <si>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</si>
  <si>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</si>
  <si>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平成30年度全国平均</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</si>
  <si>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</si>
  <si>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</si>
  <si>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</si>
  <si>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</si>
  <si>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</si>
  <si>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</si>
  <si>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</si>
  <si>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</si>
  <si>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</si>
  <si>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</si>
  <si>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</si>
  <si>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</si>
  <si>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</si>
  <si>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</si>
  <si>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</si>
  <si>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</si>
  <si>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</si>
  <si>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</si>
  <si>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</si>
  <si>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</si>
  <si>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</si>
  <si>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</si>
  <si>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</si>
  <si>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</si>
  <si>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</si>
  <si>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</si>
  <si>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</si>
  <si>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</si>
  <si>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</si>
  <si>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</si>
  <si>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</si>
  <si>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</si>
  <si>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</si>
  <si>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</si>
  <si>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</si>
  <si>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</si>
  <si>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</si>
  <si>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</si>
  <si>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</si>
  <si>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</si>
  <si>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</si>
  <si>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</si>
  <si>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</si>
  <si>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</si>
  <si>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</si>
  <si>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</si>
  <si>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</si>
  <si>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</si>
  <si>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</si>
  <si>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</si>
  <si>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</si>
  <si>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</si>
  <si>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</si>
  <si>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</si>
  <si>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</si>
  <si>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</si>
  <si>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</si>
  <si>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愛媛県　今治市</t>
  </si>
  <si>
    <t>全国平均</t>
  </si>
  <si>
    <t>類似団体平均(N-4)</t>
  </si>
  <si>
    <t>類似団体平均(N-3)</t>
  </si>
  <si>
    <t>類似団体平均(N-2)</t>
  </si>
  <si>
    <t>類似団体平均(N-1)</t>
  </si>
  <si>
    <t>類似団体平均(N)</t>
  </si>
  <si>
    <t>参照用</t>
    <rPh sb="0" eb="3">
      <t>サンショウヨウ</t>
    </rPh>
    <phoneticPr fontId="1"/>
  </si>
  <si>
    <t>法非適用</t>
  </si>
  <si>
    <t>下水道事業</t>
  </si>
  <si>
    <t>漁業集落排水</t>
  </si>
  <si>
    <t>H2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</si>
  <si>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</si>
  <si>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</si>
  <si>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</si>
  <si>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</si>
  <si>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</si>
  <si>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</si>
  <si>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</si>
  <si>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漁業集落排水事業には、現在２つの処理場があり、何れの処理区についても、小規模で処理区域内人口密度も低いため、汚水処理原価が高くなっているが、使用料については、公共下水道事業の料金体系に準じているため、①の収益的収支比率及び⑤の経費回収率ともに、100％を大きく下回っている。
　①の収益的収支比率について、前年度と比較して8.96ポイント低下しているが、これは、これまで３つあった処理場のうち陸地部の処理場を公共下水道に統合したためである。残りの２処理区は収益性が低く、統合により総費用は前年度対比で約64％となったものの、総収益が約59％となったため、収支比率が低下したものである。
　また、汚水処理費についても前年度対比約64％となったものの、使用料収入については、前年度対比約41％となり、⑤の経費回収率は前年度から大きく低下した。
　その他指標についても、処理場の統廃合により、大きく数値が変動している。</t>
    <rPh sb="158" eb="160">
      <t>ヒカク</t>
    </rPh>
    <rPh sb="170" eb="172">
      <t>テイカ</t>
    </rPh>
    <rPh sb="191" eb="194">
      <t>ショリジョウ</t>
    </rPh>
    <rPh sb="197" eb="199">
      <t>リクチ</t>
    </rPh>
    <rPh sb="199" eb="200">
      <t>ブ</t>
    </rPh>
    <rPh sb="201" eb="204">
      <t>ショリジョウ</t>
    </rPh>
    <rPh sb="205" eb="207">
      <t>コウキョウ</t>
    </rPh>
    <rPh sb="207" eb="210">
      <t>ゲスイドウ</t>
    </rPh>
    <rPh sb="211" eb="213">
      <t>トウゴウ</t>
    </rPh>
    <rPh sb="221" eb="222">
      <t>ノコ</t>
    </rPh>
    <rPh sb="225" eb="227">
      <t>ショリ</t>
    </rPh>
    <rPh sb="227" eb="228">
      <t>ク</t>
    </rPh>
    <rPh sb="229" eb="232">
      <t>シュウエキセイ</t>
    </rPh>
    <rPh sb="233" eb="234">
      <t>ヒク</t>
    </rPh>
    <rPh sb="236" eb="238">
      <t>トウゴウ</t>
    </rPh>
    <rPh sb="241" eb="244">
      <t>ソウヒヨウ</t>
    </rPh>
    <rPh sb="245" eb="248">
      <t>ゼンネンド</t>
    </rPh>
    <rPh sb="248" eb="250">
      <t>タイヒ</t>
    </rPh>
    <rPh sb="251" eb="252">
      <t>ヤク</t>
    </rPh>
    <rPh sb="263" eb="266">
      <t>ソウシュウエキ</t>
    </rPh>
    <rPh sb="267" eb="268">
      <t>ヤク</t>
    </rPh>
    <rPh sb="278" eb="280">
      <t>シュウシ</t>
    </rPh>
    <rPh sb="280" eb="282">
      <t>ヒリツ</t>
    </rPh>
    <rPh sb="283" eb="285">
      <t>テイカ</t>
    </rPh>
    <rPh sb="298" eb="300">
      <t>オスイ</t>
    </rPh>
    <rPh sb="300" eb="302">
      <t>ショリ</t>
    </rPh>
    <rPh sb="302" eb="303">
      <t>ヒ</t>
    </rPh>
    <rPh sb="308" eb="311">
      <t>ゼンネンド</t>
    </rPh>
    <rPh sb="311" eb="313">
      <t>タイヒ</t>
    </rPh>
    <rPh sb="313" eb="314">
      <t>ヤク</t>
    </rPh>
    <rPh sb="325" eb="328">
      <t>シヨウリョウ</t>
    </rPh>
    <rPh sb="328" eb="330">
      <t>シュウニュウ</t>
    </rPh>
    <rPh sb="336" eb="339">
      <t>ゼンネンド</t>
    </rPh>
    <rPh sb="339" eb="341">
      <t>タイヒ</t>
    </rPh>
    <rPh sb="341" eb="342">
      <t>ヤク</t>
    </rPh>
    <rPh sb="351" eb="353">
      <t>ケイヒ</t>
    </rPh>
    <rPh sb="353" eb="355">
      <t>カイシュウ</t>
    </rPh>
    <rPh sb="355" eb="356">
      <t>リツ</t>
    </rPh>
    <rPh sb="357" eb="360">
      <t>ゼンネンド</t>
    </rPh>
    <rPh sb="362" eb="363">
      <t>オオ</t>
    </rPh>
    <rPh sb="365" eb="367">
      <t>テイカ</t>
    </rPh>
    <rPh sb="374" eb="375">
      <t>タ</t>
    </rPh>
    <rPh sb="375" eb="377">
      <t>シヒョウ</t>
    </rPh>
    <rPh sb="383" eb="386">
      <t>ショリジョウ</t>
    </rPh>
    <rPh sb="387" eb="390">
      <t>トウハイゴウ</t>
    </rPh>
    <rPh sb="394" eb="395">
      <t>オオ</t>
    </rPh>
    <rPh sb="397" eb="399">
      <t>スウチ</t>
    </rPh>
    <rPh sb="400" eb="402">
      <t>ヘンドウ</t>
    </rPh>
    <phoneticPr fontId="1"/>
  </si>
  <si>
    <t>　志津見処理区は供用開始から19年が経過しており、今後、処理場設備の老朽化に伴う改築・更新等の費用が発生する見込みである。</t>
    <rPh sb="18" eb="20">
      <t>ケイカ</t>
    </rPh>
    <rPh sb="25" eb="27">
      <t>コンゴ</t>
    </rPh>
    <rPh sb="28" eb="31">
      <t>ショリジョウ</t>
    </rPh>
    <rPh sb="31" eb="33">
      <t>セツビ</t>
    </rPh>
    <rPh sb="34" eb="37">
      <t>ロウキュウカ</t>
    </rPh>
    <rPh sb="38" eb="39">
      <t>トモナ</t>
    </rPh>
    <rPh sb="40" eb="42">
      <t>カイチク</t>
    </rPh>
    <rPh sb="43" eb="45">
      <t>コウシン</t>
    </rPh>
    <rPh sb="45" eb="46">
      <t>トウ</t>
    </rPh>
    <rPh sb="47" eb="49">
      <t>ヒヨウ</t>
    </rPh>
    <rPh sb="50" eb="52">
      <t>ハッセイ</t>
    </rPh>
    <rPh sb="54" eb="56">
      <t>ミコ</t>
    </rPh>
    <phoneticPr fontId="1"/>
  </si>
  <si>
    <t>　志津見処理区は供用開始から19年、椋名処理区は供用開始から12年が経過しており、椋名処理区については、当分の間、大規模な改修の予定はないものの、改築・更新の時期を見て、近接する処理場への統廃合を実施する予定である。
　また、資産の老朽化や人口減少等に伴う料金収入の減少に対応するため、平成28年度に策定した経営戦略に沿って、経営基盤強化と財政マネジメントの向上に努めてまいりたい。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</si>
</sst>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quot;#,##0.00"/>
    <numFmt numFmtId="177" formatCode="#,##0.00;&quot;△&quot;#,##0.00;&quot;-&quot;"/>
    <numFmt numFmtId="178" formatCode="#,##0;&quot;△&quot;#,##0"/>
    <numFmt numFmtId="179" formatCode="0.00_);[Red]\(0.00\)"/>
    <numFmt numFmtId="180" formatCode="ge"/>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A9-479D-A454-FD4092F70A6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c:ext xmlns:c16="http://schemas.microsoft.com/office/drawing/2014/chart" uri="{C3380CC4-5D6E-409C-BE32-E72D297353CC}">
              <c16:uniqueId val="{00000001-D9A9-479D-A454-FD4092F70A6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36.71</c:v>
                </c:pt>
                <c:pt idx="1">
                  <c:v>35.229999999999997</c:v>
                </c:pt>
                <c:pt idx="2">
                  <c:v>35.97</c:v>
                </c:pt>
                <c:pt idx="3">
                  <c:v>34.39</c:v>
                </c:pt>
                <c:pt idx="4">
                  <c:v>45.3</c:v>
                </c:pt>
              </c:numCache>
            </c:numRef>
          </c:val>
          <c:extLst>
            <c:ext xmlns:c16="http://schemas.microsoft.com/office/drawing/2014/chart" uri="{C3380CC4-5D6E-409C-BE32-E72D297353CC}">
              <c16:uniqueId val="{00000000-BC69-4D85-BE25-688DCF09D8B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BC69-4D85-BE25-688DCF09D8B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82.66</c:v>
                </c:pt>
                <c:pt idx="1">
                  <c:v>83.63</c:v>
                </c:pt>
                <c:pt idx="2">
                  <c:v>85.63</c:v>
                </c:pt>
                <c:pt idx="3">
                  <c:v>86.54</c:v>
                </c:pt>
                <c:pt idx="4">
                  <c:v>74.12</c:v>
                </c:pt>
              </c:numCache>
            </c:numRef>
          </c:val>
          <c:extLst>
            <c:ext xmlns:c16="http://schemas.microsoft.com/office/drawing/2014/chart" uri="{C3380CC4-5D6E-409C-BE32-E72D297353CC}">
              <c16:uniqueId val="{00000000-48CB-48AB-8855-28966BA65BE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c:ext xmlns:c16="http://schemas.microsoft.com/office/drawing/2014/chart" uri="{C3380CC4-5D6E-409C-BE32-E72D297353CC}">
              <c16:uniqueId val="{00000001-48CB-48AB-8855-28966BA65BE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60.13</c:v>
                </c:pt>
                <c:pt idx="1">
                  <c:v>61.21</c:v>
                </c:pt>
                <c:pt idx="2">
                  <c:v>66.89</c:v>
                </c:pt>
                <c:pt idx="3">
                  <c:v>85.95</c:v>
                </c:pt>
                <c:pt idx="4">
                  <c:v>76.989999999999995</c:v>
                </c:pt>
              </c:numCache>
            </c:numRef>
          </c:val>
          <c:extLst>
            <c:ext xmlns:c16="http://schemas.microsoft.com/office/drawing/2014/chart" uri="{C3380CC4-5D6E-409C-BE32-E72D297353CC}">
              <c16:uniqueId val="{00000000-166F-40BB-BFB2-BBAFE9A7D19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6F-40BB-BFB2-BBAFE9A7D19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35-4073-9A82-52B85956AAC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35-4073-9A82-52B85956AAC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A2-436B-A558-481311D2FE1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A2-436B-A558-481311D2FE1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88-43C8-B41C-07EEDF5759F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88-43C8-B41C-07EEDF5759F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CC-459F-B7B1-74F76C81D13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CC-459F-B7B1-74F76C81D13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566.87</c:v>
                </c:pt>
                <c:pt idx="1">
                  <c:v>506.66</c:v>
                </c:pt>
                <c:pt idx="2">
                  <c:v>493.4</c:v>
                </c:pt>
                <c:pt idx="3" formatCode="#,##0.00;&quot;△&quot;#,##0.00">
                  <c:v>0</c:v>
                </c:pt>
                <c:pt idx="4" formatCode="#,##0.00;&quot;△&quot;#,##0.00">
                  <c:v>0</c:v>
                </c:pt>
              </c:numCache>
            </c:numRef>
          </c:val>
          <c:extLst>
            <c:ext xmlns:c16="http://schemas.microsoft.com/office/drawing/2014/chart" uri="{C3380CC4-5D6E-409C-BE32-E72D297353CC}">
              <c16:uniqueId val="{00000000-ED1D-4768-916D-FC66296076A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c:ext xmlns:c16="http://schemas.microsoft.com/office/drawing/2014/chart" uri="{C3380CC4-5D6E-409C-BE32-E72D297353CC}">
              <c16:uniqueId val="{00000001-ED1D-4768-916D-FC66296076A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40.880000000000003</c:v>
                </c:pt>
                <c:pt idx="1">
                  <c:v>41.85</c:v>
                </c:pt>
                <c:pt idx="2">
                  <c:v>62.61</c:v>
                </c:pt>
                <c:pt idx="3">
                  <c:v>69.2</c:v>
                </c:pt>
                <c:pt idx="4">
                  <c:v>43.75</c:v>
                </c:pt>
              </c:numCache>
            </c:numRef>
          </c:val>
          <c:extLst>
            <c:ext xmlns:c16="http://schemas.microsoft.com/office/drawing/2014/chart" uri="{C3380CC4-5D6E-409C-BE32-E72D297353CC}">
              <c16:uniqueId val="{00000000-7340-4BDD-B5BF-793E4D50506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c:ext xmlns:c16="http://schemas.microsoft.com/office/drawing/2014/chart" uri="{C3380CC4-5D6E-409C-BE32-E72D297353CC}">
              <c16:uniqueId val="{00000001-7340-4BDD-B5BF-793E4D50506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411.99</c:v>
                </c:pt>
                <c:pt idx="1">
                  <c:v>400.57</c:v>
                </c:pt>
                <c:pt idx="2">
                  <c:v>265.67</c:v>
                </c:pt>
                <c:pt idx="3">
                  <c:v>242.9</c:v>
                </c:pt>
                <c:pt idx="4">
                  <c:v>401</c:v>
                </c:pt>
              </c:numCache>
            </c:numRef>
          </c:val>
          <c:extLst>
            <c:ext xmlns:c16="http://schemas.microsoft.com/office/drawing/2014/chart" uri="{C3380CC4-5D6E-409C-BE32-E72D297353CC}">
              <c16:uniqueId val="{00000000-F4DC-49BA-B6FC-DD6B783899A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c:ext xmlns:c16="http://schemas.microsoft.com/office/drawing/2014/chart" uri="{C3380CC4-5D6E-409C-BE32-E72D297353CC}">
              <c16:uniqueId val="{00000001-F4DC-49BA-B6FC-DD6B783899A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【973.20】</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【80.08】</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【33.69】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【377.19】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【45.14】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【0.04】</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4" t="s">
        <v>3</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ht="9.75" customHeight="1" x14ac:dyDescent="0.15">
      <c r="A3" s="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row>
    <row r="4" spans="1:78" ht="9.75" customHeight="1" x14ac:dyDescent="0.15">
      <c r="A4" s="2"/>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愛媛県　今治市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8</v>
      </c>
      <c r="C7" s="43"/>
      <c r="D7" s="43"/>
      <c r="E7" s="43"/>
      <c r="F7" s="43"/>
      <c r="G7" s="43"/>
      <c r="H7" s="43"/>
      <c r="I7" s="43" t="s">
        <v>14</v>
      </c>
      <c r="J7" s="43"/>
      <c r="K7" s="43"/>
      <c r="L7" s="43"/>
      <c r="M7" s="43"/>
      <c r="N7" s="43"/>
      <c r="O7" s="43"/>
      <c r="P7" s="43" t="s">
        <v>7</v>
      </c>
      <c r="Q7" s="43"/>
      <c r="R7" s="43"/>
      <c r="S7" s="43"/>
      <c r="T7" s="43"/>
      <c r="U7" s="43"/>
      <c r="V7" s="43"/>
      <c r="W7" s="43" t="s">
        <v>16</v>
      </c>
      <c r="X7" s="43"/>
      <c r="Y7" s="43"/>
      <c r="Z7" s="43"/>
      <c r="AA7" s="43"/>
      <c r="AB7" s="43"/>
      <c r="AC7" s="43"/>
      <c r="AD7" s="43" t="s">
        <v>6</v>
      </c>
      <c r="AE7" s="43"/>
      <c r="AF7" s="43"/>
      <c r="AG7" s="43"/>
      <c r="AH7" s="43"/>
      <c r="AI7" s="43"/>
      <c r="AJ7" s="43"/>
      <c r="AK7" s="3"/>
      <c r="AL7" s="43" t="s">
        <v>17</v>
      </c>
      <c r="AM7" s="43"/>
      <c r="AN7" s="43"/>
      <c r="AO7" s="43"/>
      <c r="AP7" s="43"/>
      <c r="AQ7" s="43"/>
      <c r="AR7" s="43"/>
      <c r="AS7" s="43"/>
      <c r="AT7" s="43" t="s">
        <v>12</v>
      </c>
      <c r="AU7" s="43"/>
      <c r="AV7" s="43"/>
      <c r="AW7" s="43"/>
      <c r="AX7" s="43"/>
      <c r="AY7" s="43"/>
      <c r="AZ7" s="43"/>
      <c r="BA7" s="43"/>
      <c r="BB7" s="43" t="s">
        <v>18</v>
      </c>
      <c r="BC7" s="43"/>
      <c r="BD7" s="43"/>
      <c r="BE7" s="43"/>
      <c r="BF7" s="43"/>
      <c r="BG7" s="43"/>
      <c r="BH7" s="43"/>
      <c r="BI7" s="43"/>
      <c r="BJ7" s="3"/>
      <c r="BK7" s="3"/>
      <c r="BL7" s="15" t="s">
        <v>19</v>
      </c>
      <c r="BM7" s="16"/>
      <c r="BN7" s="16"/>
      <c r="BO7" s="16"/>
      <c r="BP7" s="16"/>
      <c r="BQ7" s="16"/>
      <c r="BR7" s="16"/>
      <c r="BS7" s="16"/>
      <c r="BT7" s="16"/>
      <c r="BU7" s="16"/>
      <c r="BV7" s="16"/>
      <c r="BW7" s="16"/>
      <c r="BX7" s="16"/>
      <c r="BY7" s="23"/>
    </row>
    <row r="8" spans="1:78" ht="18.75" customHeight="1" x14ac:dyDescent="0.15">
      <c r="A8" s="2"/>
      <c r="B8" s="44" t="str">
        <f>データ!I6</f>
        <v>法非適用</v>
      </c>
      <c r="C8" s="44"/>
      <c r="D8" s="44"/>
      <c r="E8" s="44"/>
      <c r="F8" s="44"/>
      <c r="G8" s="44"/>
      <c r="H8" s="44"/>
      <c r="I8" s="44" t="str">
        <f>データ!J6</f>
        <v>下水道事業</v>
      </c>
      <c r="J8" s="44"/>
      <c r="K8" s="44"/>
      <c r="L8" s="44"/>
      <c r="M8" s="44"/>
      <c r="N8" s="44"/>
      <c r="O8" s="44"/>
      <c r="P8" s="44" t="str">
        <f>データ!K6</f>
        <v>漁業集落排水</v>
      </c>
      <c r="Q8" s="44"/>
      <c r="R8" s="44"/>
      <c r="S8" s="44"/>
      <c r="T8" s="44"/>
      <c r="U8" s="44"/>
      <c r="V8" s="44"/>
      <c r="W8" s="44" t="str">
        <f>データ!L6</f>
        <v>H2</v>
      </c>
      <c r="X8" s="44"/>
      <c r="Y8" s="44"/>
      <c r="Z8" s="44"/>
      <c r="AA8" s="44"/>
      <c r="AB8" s="44"/>
      <c r="AC8" s="44"/>
      <c r="AD8" s="45" t="str">
        <f>データ!$M$6</f>
        <v>非設置</v>
      </c>
      <c r="AE8" s="45"/>
      <c r="AF8" s="45"/>
      <c r="AG8" s="45"/>
      <c r="AH8" s="45"/>
      <c r="AI8" s="45"/>
      <c r="AJ8" s="45"/>
      <c r="AK8" s="3"/>
      <c r="AL8" s="46">
        <f>データ!S6</f>
        <v>160178</v>
      </c>
      <c r="AM8" s="46"/>
      <c r="AN8" s="46"/>
      <c r="AO8" s="46"/>
      <c r="AP8" s="46"/>
      <c r="AQ8" s="46"/>
      <c r="AR8" s="46"/>
      <c r="AS8" s="46"/>
      <c r="AT8" s="47">
        <f>データ!T6</f>
        <v>419.14</v>
      </c>
      <c r="AU8" s="47"/>
      <c r="AV8" s="47"/>
      <c r="AW8" s="47"/>
      <c r="AX8" s="47"/>
      <c r="AY8" s="47"/>
      <c r="AZ8" s="47"/>
      <c r="BA8" s="47"/>
      <c r="BB8" s="47">
        <f>データ!U6</f>
        <v>382.16</v>
      </c>
      <c r="BC8" s="47"/>
      <c r="BD8" s="47"/>
      <c r="BE8" s="47"/>
      <c r="BF8" s="47"/>
      <c r="BG8" s="47"/>
      <c r="BH8" s="47"/>
      <c r="BI8" s="47"/>
      <c r="BJ8" s="3"/>
      <c r="BK8" s="3"/>
      <c r="BL8" s="48" t="s">
        <v>13</v>
      </c>
      <c r="BM8" s="49"/>
      <c r="BN8" s="17" t="s">
        <v>21</v>
      </c>
      <c r="BO8" s="20"/>
      <c r="BP8" s="20"/>
      <c r="BQ8" s="20"/>
      <c r="BR8" s="20"/>
      <c r="BS8" s="20"/>
      <c r="BT8" s="20"/>
      <c r="BU8" s="20"/>
      <c r="BV8" s="20"/>
      <c r="BW8" s="20"/>
      <c r="BX8" s="20"/>
      <c r="BY8" s="24"/>
    </row>
    <row r="9" spans="1:78" ht="18.75" customHeight="1" x14ac:dyDescent="0.15">
      <c r="A9" s="2"/>
      <c r="B9" s="43" t="s">
        <v>23</v>
      </c>
      <c r="C9" s="43"/>
      <c r="D9" s="43"/>
      <c r="E9" s="43"/>
      <c r="F9" s="43"/>
      <c r="G9" s="43"/>
      <c r="H9" s="43"/>
      <c r="I9" s="43" t="s">
        <v>24</v>
      </c>
      <c r="J9" s="43"/>
      <c r="K9" s="43"/>
      <c r="L9" s="43"/>
      <c r="M9" s="43"/>
      <c r="N9" s="43"/>
      <c r="O9" s="43"/>
      <c r="P9" s="43" t="s">
        <v>25</v>
      </c>
      <c r="Q9" s="43"/>
      <c r="R9" s="43"/>
      <c r="S9" s="43"/>
      <c r="T9" s="43"/>
      <c r="U9" s="43"/>
      <c r="V9" s="43"/>
      <c r="W9" s="43" t="s">
        <v>28</v>
      </c>
      <c r="X9" s="43"/>
      <c r="Y9" s="43"/>
      <c r="Z9" s="43"/>
      <c r="AA9" s="43"/>
      <c r="AB9" s="43"/>
      <c r="AC9" s="43"/>
      <c r="AD9" s="43" t="s">
        <v>22</v>
      </c>
      <c r="AE9" s="43"/>
      <c r="AF9" s="43"/>
      <c r="AG9" s="43"/>
      <c r="AH9" s="43"/>
      <c r="AI9" s="43"/>
      <c r="AJ9" s="43"/>
      <c r="AK9" s="3"/>
      <c r="AL9" s="43" t="s">
        <v>32</v>
      </c>
      <c r="AM9" s="43"/>
      <c r="AN9" s="43"/>
      <c r="AO9" s="43"/>
      <c r="AP9" s="43"/>
      <c r="AQ9" s="43"/>
      <c r="AR9" s="43"/>
      <c r="AS9" s="43"/>
      <c r="AT9" s="43" t="s">
        <v>33</v>
      </c>
      <c r="AU9" s="43"/>
      <c r="AV9" s="43"/>
      <c r="AW9" s="43"/>
      <c r="AX9" s="43"/>
      <c r="AY9" s="43"/>
      <c r="AZ9" s="43"/>
      <c r="BA9" s="43"/>
      <c r="BB9" s="43" t="s">
        <v>36</v>
      </c>
      <c r="BC9" s="43"/>
      <c r="BD9" s="43"/>
      <c r="BE9" s="43"/>
      <c r="BF9" s="43"/>
      <c r="BG9" s="43"/>
      <c r="BH9" s="43"/>
      <c r="BI9" s="43"/>
      <c r="BJ9" s="3"/>
      <c r="BK9" s="3"/>
      <c r="BL9" s="50" t="s">
        <v>37</v>
      </c>
      <c r="BM9" s="51"/>
      <c r="BN9" s="18" t="s">
        <v>39</v>
      </c>
      <c r="BO9" s="21"/>
      <c r="BP9" s="21"/>
      <c r="BQ9" s="21"/>
      <c r="BR9" s="21"/>
      <c r="BS9" s="21"/>
      <c r="BT9" s="21"/>
      <c r="BU9" s="21"/>
      <c r="BV9" s="21"/>
      <c r="BW9" s="21"/>
      <c r="BX9" s="21"/>
      <c r="BY9" s="25"/>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0.38</v>
      </c>
      <c r="Q10" s="47"/>
      <c r="R10" s="47"/>
      <c r="S10" s="47"/>
      <c r="T10" s="47"/>
      <c r="U10" s="47"/>
      <c r="V10" s="47"/>
      <c r="W10" s="47">
        <f>データ!Q6</f>
        <v>98.45</v>
      </c>
      <c r="X10" s="47"/>
      <c r="Y10" s="47"/>
      <c r="Z10" s="47"/>
      <c r="AA10" s="47"/>
      <c r="AB10" s="47"/>
      <c r="AC10" s="47"/>
      <c r="AD10" s="46">
        <f>データ!R6</f>
        <v>2741</v>
      </c>
      <c r="AE10" s="46"/>
      <c r="AF10" s="46"/>
      <c r="AG10" s="46"/>
      <c r="AH10" s="46"/>
      <c r="AI10" s="46"/>
      <c r="AJ10" s="46"/>
      <c r="AK10" s="2"/>
      <c r="AL10" s="46">
        <f>データ!V6</f>
        <v>599</v>
      </c>
      <c r="AM10" s="46"/>
      <c r="AN10" s="46"/>
      <c r="AO10" s="46"/>
      <c r="AP10" s="46"/>
      <c r="AQ10" s="46"/>
      <c r="AR10" s="46"/>
      <c r="AS10" s="46"/>
      <c r="AT10" s="47">
        <f>データ!W6</f>
        <v>0.33</v>
      </c>
      <c r="AU10" s="47"/>
      <c r="AV10" s="47"/>
      <c r="AW10" s="47"/>
      <c r="AX10" s="47"/>
      <c r="AY10" s="47"/>
      <c r="AZ10" s="47"/>
      <c r="BA10" s="47"/>
      <c r="BB10" s="47">
        <f>データ!X6</f>
        <v>1815.15</v>
      </c>
      <c r="BC10" s="47"/>
      <c r="BD10" s="47"/>
      <c r="BE10" s="47"/>
      <c r="BF10" s="47"/>
      <c r="BG10" s="47"/>
      <c r="BH10" s="47"/>
      <c r="BI10" s="47"/>
      <c r="BJ10" s="2"/>
      <c r="BK10" s="2"/>
      <c r="BL10" s="52" t="s">
        <v>40</v>
      </c>
      <c r="BM10" s="53"/>
      <c r="BN10" s="19" t="s">
        <v>31</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42</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30</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43</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9" t="s">
        <v>108</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9"/>
      <c r="BM33" s="70"/>
      <c r="BN33" s="70"/>
      <c r="BO33" s="70"/>
      <c r="BP33" s="70"/>
      <c r="BQ33" s="70"/>
      <c r="BR33" s="70"/>
      <c r="BS33" s="70"/>
      <c r="BT33" s="70"/>
      <c r="BU33" s="70"/>
      <c r="BV33" s="70"/>
      <c r="BW33" s="70"/>
      <c r="BX33" s="70"/>
      <c r="BY33" s="70"/>
      <c r="BZ33" s="71"/>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9"/>
      <c r="BM34" s="70"/>
      <c r="BN34" s="70"/>
      <c r="BO34" s="70"/>
      <c r="BP34" s="70"/>
      <c r="BQ34" s="70"/>
      <c r="BR34" s="70"/>
      <c r="BS34" s="70"/>
      <c r="BT34" s="70"/>
      <c r="BU34" s="70"/>
      <c r="BV34" s="70"/>
      <c r="BW34" s="70"/>
      <c r="BX34" s="70"/>
      <c r="BY34" s="70"/>
      <c r="BZ34" s="71"/>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2"/>
      <c r="BM44" s="73"/>
      <c r="BN44" s="73"/>
      <c r="BO44" s="73"/>
      <c r="BP44" s="73"/>
      <c r="BQ44" s="73"/>
      <c r="BR44" s="73"/>
      <c r="BS44" s="73"/>
      <c r="BT44" s="73"/>
      <c r="BU44" s="73"/>
      <c r="BV44" s="73"/>
      <c r="BW44" s="73"/>
      <c r="BX44" s="73"/>
      <c r="BY44" s="73"/>
      <c r="BZ44" s="7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3" t="s">
        <v>45</v>
      </c>
      <c r="BM45" s="64"/>
      <c r="BN45" s="64"/>
      <c r="BO45" s="64"/>
      <c r="BP45" s="64"/>
      <c r="BQ45" s="64"/>
      <c r="BR45" s="64"/>
      <c r="BS45" s="64"/>
      <c r="BT45" s="64"/>
      <c r="BU45" s="64"/>
      <c r="BV45" s="64"/>
      <c r="BW45" s="64"/>
      <c r="BX45" s="64"/>
      <c r="BY45" s="64"/>
      <c r="BZ45" s="6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6"/>
      <c r="BM46" s="67"/>
      <c r="BN46" s="67"/>
      <c r="BO46" s="67"/>
      <c r="BP46" s="67"/>
      <c r="BQ46" s="67"/>
      <c r="BR46" s="67"/>
      <c r="BS46" s="67"/>
      <c r="BT46" s="67"/>
      <c r="BU46" s="67"/>
      <c r="BV46" s="67"/>
      <c r="BW46" s="67"/>
      <c r="BX46" s="67"/>
      <c r="BY46" s="67"/>
      <c r="BZ46" s="6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69" t="s">
        <v>109</v>
      </c>
      <c r="BM47" s="70"/>
      <c r="BN47" s="70"/>
      <c r="BO47" s="70"/>
      <c r="BP47" s="70"/>
      <c r="BQ47" s="70"/>
      <c r="BR47" s="70"/>
      <c r="BS47" s="70"/>
      <c r="BT47" s="70"/>
      <c r="BU47" s="70"/>
      <c r="BV47" s="70"/>
      <c r="BW47" s="70"/>
      <c r="BX47" s="70"/>
      <c r="BY47" s="70"/>
      <c r="BZ47" s="7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69"/>
      <c r="BM48" s="70"/>
      <c r="BN48" s="70"/>
      <c r="BO48" s="70"/>
      <c r="BP48" s="70"/>
      <c r="BQ48" s="70"/>
      <c r="BR48" s="70"/>
      <c r="BS48" s="70"/>
      <c r="BT48" s="70"/>
      <c r="BU48" s="70"/>
      <c r="BV48" s="70"/>
      <c r="BW48" s="70"/>
      <c r="BX48" s="70"/>
      <c r="BY48" s="70"/>
      <c r="BZ48" s="7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69"/>
      <c r="BM49" s="70"/>
      <c r="BN49" s="70"/>
      <c r="BO49" s="70"/>
      <c r="BP49" s="70"/>
      <c r="BQ49" s="70"/>
      <c r="BR49" s="70"/>
      <c r="BS49" s="70"/>
      <c r="BT49" s="70"/>
      <c r="BU49" s="70"/>
      <c r="BV49" s="70"/>
      <c r="BW49" s="70"/>
      <c r="BX49" s="70"/>
      <c r="BY49" s="70"/>
      <c r="BZ49" s="7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69"/>
      <c r="BM50" s="70"/>
      <c r="BN50" s="70"/>
      <c r="BO50" s="70"/>
      <c r="BP50" s="70"/>
      <c r="BQ50" s="70"/>
      <c r="BR50" s="70"/>
      <c r="BS50" s="70"/>
      <c r="BT50" s="70"/>
      <c r="BU50" s="70"/>
      <c r="BV50" s="70"/>
      <c r="BW50" s="70"/>
      <c r="BX50" s="70"/>
      <c r="BY50" s="70"/>
      <c r="BZ50" s="7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69"/>
      <c r="BM51" s="70"/>
      <c r="BN51" s="70"/>
      <c r="BO51" s="70"/>
      <c r="BP51" s="70"/>
      <c r="BQ51" s="70"/>
      <c r="BR51" s="70"/>
      <c r="BS51" s="70"/>
      <c r="BT51" s="70"/>
      <c r="BU51" s="70"/>
      <c r="BV51" s="70"/>
      <c r="BW51" s="70"/>
      <c r="BX51" s="70"/>
      <c r="BY51" s="70"/>
      <c r="BZ51" s="7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69"/>
      <c r="BM52" s="70"/>
      <c r="BN52" s="70"/>
      <c r="BO52" s="70"/>
      <c r="BP52" s="70"/>
      <c r="BQ52" s="70"/>
      <c r="BR52" s="70"/>
      <c r="BS52" s="70"/>
      <c r="BT52" s="70"/>
      <c r="BU52" s="70"/>
      <c r="BV52" s="70"/>
      <c r="BW52" s="70"/>
      <c r="BX52" s="70"/>
      <c r="BY52" s="70"/>
      <c r="BZ52" s="7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69"/>
      <c r="BM53" s="70"/>
      <c r="BN53" s="70"/>
      <c r="BO53" s="70"/>
      <c r="BP53" s="70"/>
      <c r="BQ53" s="70"/>
      <c r="BR53" s="70"/>
      <c r="BS53" s="70"/>
      <c r="BT53" s="70"/>
      <c r="BU53" s="70"/>
      <c r="BV53" s="70"/>
      <c r="BW53" s="70"/>
      <c r="BX53" s="70"/>
      <c r="BY53" s="70"/>
      <c r="BZ53" s="7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69"/>
      <c r="BM54" s="70"/>
      <c r="BN54" s="70"/>
      <c r="BO54" s="70"/>
      <c r="BP54" s="70"/>
      <c r="BQ54" s="70"/>
      <c r="BR54" s="70"/>
      <c r="BS54" s="70"/>
      <c r="BT54" s="70"/>
      <c r="BU54" s="70"/>
      <c r="BV54" s="70"/>
      <c r="BW54" s="70"/>
      <c r="BX54" s="70"/>
      <c r="BY54" s="70"/>
      <c r="BZ54" s="7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69"/>
      <c r="BM55" s="70"/>
      <c r="BN55" s="70"/>
      <c r="BO55" s="70"/>
      <c r="BP55" s="70"/>
      <c r="BQ55" s="70"/>
      <c r="BR55" s="70"/>
      <c r="BS55" s="70"/>
      <c r="BT55" s="70"/>
      <c r="BU55" s="70"/>
      <c r="BV55" s="70"/>
      <c r="BW55" s="70"/>
      <c r="BX55" s="70"/>
      <c r="BY55" s="70"/>
      <c r="BZ55" s="71"/>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69"/>
      <c r="BM56" s="70"/>
      <c r="BN56" s="70"/>
      <c r="BO56" s="70"/>
      <c r="BP56" s="70"/>
      <c r="BQ56" s="70"/>
      <c r="BR56" s="70"/>
      <c r="BS56" s="70"/>
      <c r="BT56" s="70"/>
      <c r="BU56" s="70"/>
      <c r="BV56" s="70"/>
      <c r="BW56" s="70"/>
      <c r="BX56" s="70"/>
      <c r="BY56" s="70"/>
      <c r="BZ56" s="71"/>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69"/>
      <c r="BM57" s="70"/>
      <c r="BN57" s="70"/>
      <c r="BO57" s="70"/>
      <c r="BP57" s="70"/>
      <c r="BQ57" s="70"/>
      <c r="BR57" s="70"/>
      <c r="BS57" s="70"/>
      <c r="BT57" s="70"/>
      <c r="BU57" s="70"/>
      <c r="BV57" s="70"/>
      <c r="BW57" s="70"/>
      <c r="BX57" s="70"/>
      <c r="BY57" s="70"/>
      <c r="BZ57" s="71"/>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69"/>
      <c r="BM58" s="70"/>
      <c r="BN58" s="70"/>
      <c r="BO58" s="70"/>
      <c r="BP58" s="70"/>
      <c r="BQ58" s="70"/>
      <c r="BR58" s="70"/>
      <c r="BS58" s="70"/>
      <c r="BT58" s="70"/>
      <c r="BU58" s="70"/>
      <c r="BV58" s="70"/>
      <c r="BW58" s="70"/>
      <c r="BX58" s="70"/>
      <c r="BY58" s="70"/>
      <c r="BZ58" s="7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69"/>
      <c r="BM59" s="70"/>
      <c r="BN59" s="70"/>
      <c r="BO59" s="70"/>
      <c r="BP59" s="70"/>
      <c r="BQ59" s="70"/>
      <c r="BR59" s="70"/>
      <c r="BS59" s="70"/>
      <c r="BT59" s="70"/>
      <c r="BU59" s="70"/>
      <c r="BV59" s="70"/>
      <c r="BW59" s="70"/>
      <c r="BX59" s="70"/>
      <c r="BY59" s="70"/>
      <c r="BZ59" s="71"/>
    </row>
    <row r="60" spans="1:78" ht="13.5" customHeight="1" x14ac:dyDescent="0.15">
      <c r="A60" s="2"/>
      <c r="B60" s="60" t="s">
        <v>11</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69"/>
      <c r="BM62" s="70"/>
      <c r="BN62" s="70"/>
      <c r="BO62" s="70"/>
      <c r="BP62" s="70"/>
      <c r="BQ62" s="70"/>
      <c r="BR62" s="70"/>
      <c r="BS62" s="70"/>
      <c r="BT62" s="70"/>
      <c r="BU62" s="70"/>
      <c r="BV62" s="70"/>
      <c r="BW62" s="70"/>
      <c r="BX62" s="70"/>
      <c r="BY62" s="70"/>
      <c r="BZ62" s="7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2"/>
      <c r="BM63" s="73"/>
      <c r="BN63" s="73"/>
      <c r="BO63" s="73"/>
      <c r="BP63" s="73"/>
      <c r="BQ63" s="73"/>
      <c r="BR63" s="73"/>
      <c r="BS63" s="73"/>
      <c r="BT63" s="73"/>
      <c r="BU63" s="73"/>
      <c r="BV63" s="73"/>
      <c r="BW63" s="73"/>
      <c r="BX63" s="73"/>
      <c r="BY63" s="73"/>
      <c r="BZ63" s="7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3" t="s">
        <v>10</v>
      </c>
      <c r="BM64" s="64"/>
      <c r="BN64" s="64"/>
      <c r="BO64" s="64"/>
      <c r="BP64" s="64"/>
      <c r="BQ64" s="64"/>
      <c r="BR64" s="64"/>
      <c r="BS64" s="64"/>
      <c r="BT64" s="64"/>
      <c r="BU64" s="64"/>
      <c r="BV64" s="64"/>
      <c r="BW64" s="64"/>
      <c r="BX64" s="64"/>
      <c r="BY64" s="64"/>
      <c r="BZ64" s="6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6"/>
      <c r="BM65" s="67"/>
      <c r="BN65" s="67"/>
      <c r="BO65" s="67"/>
      <c r="BP65" s="67"/>
      <c r="BQ65" s="67"/>
      <c r="BR65" s="67"/>
      <c r="BS65" s="67"/>
      <c r="BT65" s="67"/>
      <c r="BU65" s="67"/>
      <c r="BV65" s="67"/>
      <c r="BW65" s="67"/>
      <c r="BX65" s="67"/>
      <c r="BY65" s="67"/>
      <c r="BZ65" s="6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9" t="s">
        <v>110</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69"/>
      <c r="BM67" s="70"/>
      <c r="BN67" s="70"/>
      <c r="BO67" s="70"/>
      <c r="BP67" s="70"/>
      <c r="BQ67" s="70"/>
      <c r="BR67" s="70"/>
      <c r="BS67" s="70"/>
      <c r="BT67" s="70"/>
      <c r="BU67" s="70"/>
      <c r="BV67" s="70"/>
      <c r="BW67" s="70"/>
      <c r="BX67" s="70"/>
      <c r="BY67" s="70"/>
      <c r="BZ67" s="7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69"/>
      <c r="BM68" s="70"/>
      <c r="BN68" s="70"/>
      <c r="BO68" s="70"/>
      <c r="BP68" s="70"/>
      <c r="BQ68" s="70"/>
      <c r="BR68" s="70"/>
      <c r="BS68" s="70"/>
      <c r="BT68" s="70"/>
      <c r="BU68" s="70"/>
      <c r="BV68" s="70"/>
      <c r="BW68" s="70"/>
      <c r="BX68" s="70"/>
      <c r="BY68" s="70"/>
      <c r="BZ68" s="7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69"/>
      <c r="BM69" s="70"/>
      <c r="BN69" s="70"/>
      <c r="BO69" s="70"/>
      <c r="BP69" s="70"/>
      <c r="BQ69" s="70"/>
      <c r="BR69" s="70"/>
      <c r="BS69" s="70"/>
      <c r="BT69" s="70"/>
      <c r="BU69" s="70"/>
      <c r="BV69" s="70"/>
      <c r="BW69" s="70"/>
      <c r="BX69" s="70"/>
      <c r="BY69" s="70"/>
      <c r="BZ69" s="7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69"/>
      <c r="BM70" s="70"/>
      <c r="BN70" s="70"/>
      <c r="BO70" s="70"/>
      <c r="BP70" s="70"/>
      <c r="BQ70" s="70"/>
      <c r="BR70" s="70"/>
      <c r="BS70" s="70"/>
      <c r="BT70" s="70"/>
      <c r="BU70" s="70"/>
      <c r="BV70" s="70"/>
      <c r="BW70" s="70"/>
      <c r="BX70" s="70"/>
      <c r="BY70" s="70"/>
      <c r="BZ70" s="7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69"/>
      <c r="BM71" s="70"/>
      <c r="BN71" s="70"/>
      <c r="BO71" s="70"/>
      <c r="BP71" s="70"/>
      <c r="BQ71" s="70"/>
      <c r="BR71" s="70"/>
      <c r="BS71" s="70"/>
      <c r="BT71" s="70"/>
      <c r="BU71" s="70"/>
      <c r="BV71" s="70"/>
      <c r="BW71" s="70"/>
      <c r="BX71" s="70"/>
      <c r="BY71" s="70"/>
      <c r="BZ71" s="7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69"/>
      <c r="BM72" s="70"/>
      <c r="BN72" s="70"/>
      <c r="BO72" s="70"/>
      <c r="BP72" s="70"/>
      <c r="BQ72" s="70"/>
      <c r="BR72" s="70"/>
      <c r="BS72" s="70"/>
      <c r="BT72" s="70"/>
      <c r="BU72" s="70"/>
      <c r="BV72" s="70"/>
      <c r="BW72" s="70"/>
      <c r="BX72" s="70"/>
      <c r="BY72" s="70"/>
      <c r="BZ72" s="7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69"/>
      <c r="BM73" s="70"/>
      <c r="BN73" s="70"/>
      <c r="BO73" s="70"/>
      <c r="BP73" s="70"/>
      <c r="BQ73" s="70"/>
      <c r="BR73" s="70"/>
      <c r="BS73" s="70"/>
      <c r="BT73" s="70"/>
      <c r="BU73" s="70"/>
      <c r="BV73" s="70"/>
      <c r="BW73" s="70"/>
      <c r="BX73" s="70"/>
      <c r="BY73" s="70"/>
      <c r="BZ73" s="7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69"/>
      <c r="BM74" s="70"/>
      <c r="BN74" s="70"/>
      <c r="BO74" s="70"/>
      <c r="BP74" s="70"/>
      <c r="BQ74" s="70"/>
      <c r="BR74" s="70"/>
      <c r="BS74" s="70"/>
      <c r="BT74" s="70"/>
      <c r="BU74" s="70"/>
      <c r="BV74" s="70"/>
      <c r="BW74" s="70"/>
      <c r="BX74" s="70"/>
      <c r="BY74" s="70"/>
      <c r="BZ74" s="7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69"/>
      <c r="BM75" s="70"/>
      <c r="BN75" s="70"/>
      <c r="BO75" s="70"/>
      <c r="BP75" s="70"/>
      <c r="BQ75" s="70"/>
      <c r="BR75" s="70"/>
      <c r="BS75" s="70"/>
      <c r="BT75" s="70"/>
      <c r="BU75" s="70"/>
      <c r="BV75" s="70"/>
      <c r="BW75" s="70"/>
      <c r="BX75" s="70"/>
      <c r="BY75" s="70"/>
      <c r="BZ75" s="7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69"/>
      <c r="BM76" s="70"/>
      <c r="BN76" s="70"/>
      <c r="BO76" s="70"/>
      <c r="BP76" s="70"/>
      <c r="BQ76" s="70"/>
      <c r="BR76" s="70"/>
      <c r="BS76" s="70"/>
      <c r="BT76" s="70"/>
      <c r="BU76" s="70"/>
      <c r="BV76" s="70"/>
      <c r="BW76" s="70"/>
      <c r="BX76" s="70"/>
      <c r="BY76" s="70"/>
      <c r="BZ76" s="7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69"/>
      <c r="BM77" s="70"/>
      <c r="BN77" s="70"/>
      <c r="BO77" s="70"/>
      <c r="BP77" s="70"/>
      <c r="BQ77" s="70"/>
      <c r="BR77" s="70"/>
      <c r="BS77" s="70"/>
      <c r="BT77" s="70"/>
      <c r="BU77" s="70"/>
      <c r="BV77" s="70"/>
      <c r="BW77" s="70"/>
      <c r="BX77" s="70"/>
      <c r="BY77" s="70"/>
      <c r="BZ77" s="7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69"/>
      <c r="BM78" s="70"/>
      <c r="BN78" s="70"/>
      <c r="BO78" s="70"/>
      <c r="BP78" s="70"/>
      <c r="BQ78" s="70"/>
      <c r="BR78" s="70"/>
      <c r="BS78" s="70"/>
      <c r="BT78" s="70"/>
      <c r="BU78" s="70"/>
      <c r="BV78" s="70"/>
      <c r="BW78" s="70"/>
      <c r="BX78" s="70"/>
      <c r="BY78" s="70"/>
      <c r="BZ78" s="71"/>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69"/>
      <c r="BM79" s="70"/>
      <c r="BN79" s="70"/>
      <c r="BO79" s="70"/>
      <c r="BP79" s="70"/>
      <c r="BQ79" s="70"/>
      <c r="BR79" s="70"/>
      <c r="BS79" s="70"/>
      <c r="BT79" s="70"/>
      <c r="BU79" s="70"/>
      <c r="BV79" s="70"/>
      <c r="BW79" s="70"/>
      <c r="BX79" s="70"/>
      <c r="BY79" s="70"/>
      <c r="BZ79" s="71"/>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69"/>
      <c r="BM80" s="70"/>
      <c r="BN80" s="70"/>
      <c r="BO80" s="70"/>
      <c r="BP80" s="70"/>
      <c r="BQ80" s="70"/>
      <c r="BR80" s="70"/>
      <c r="BS80" s="70"/>
      <c r="BT80" s="70"/>
      <c r="BU80" s="70"/>
      <c r="BV80" s="70"/>
      <c r="BW80" s="70"/>
      <c r="BX80" s="70"/>
      <c r="BY80" s="70"/>
      <c r="BZ80" s="7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69"/>
      <c r="BM81" s="70"/>
      <c r="BN81" s="70"/>
      <c r="BO81" s="70"/>
      <c r="BP81" s="70"/>
      <c r="BQ81" s="70"/>
      <c r="BR81" s="70"/>
      <c r="BS81" s="70"/>
      <c r="BT81" s="70"/>
      <c r="BU81" s="70"/>
      <c r="BV81" s="70"/>
      <c r="BW81" s="70"/>
      <c r="BX81" s="70"/>
      <c r="BY81" s="70"/>
      <c r="BZ81" s="7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2"/>
      <c r="BM82" s="73"/>
      <c r="BN82" s="73"/>
      <c r="BO82" s="73"/>
      <c r="BP82" s="73"/>
      <c r="BQ82" s="73"/>
      <c r="BR82" s="73"/>
      <c r="BS82" s="73"/>
      <c r="BT82" s="73"/>
      <c r="BU82" s="73"/>
      <c r="BV82" s="73"/>
      <c r="BW82" s="73"/>
      <c r="BX82" s="73"/>
      <c r="BY82" s="73"/>
      <c r="BZ82" s="74"/>
    </row>
    <row r="83" spans="1:78" x14ac:dyDescent="0.15">
      <c r="C83" s="2" t="s">
        <v>46</v>
      </c>
    </row>
    <row r="84" spans="1:78" x14ac:dyDescent="0.15">
      <c r="C84" s="2"/>
    </row>
    <row r="85" spans="1:78" hidden="1" x14ac:dyDescent="0.15">
      <c r="B85" s="6" t="s">
        <v>47</v>
      </c>
      <c r="C85" s="6"/>
      <c r="D85" s="6"/>
      <c r="E85" s="6" t="s">
        <v>49</v>
      </c>
      <c r="F85" s="6" t="s">
        <v>50</v>
      </c>
      <c r="G85" s="6" t="s">
        <v>51</v>
      </c>
      <c r="H85" s="6" t="s">
        <v>44</v>
      </c>
      <c r="I85" s="6" t="s">
        <v>9</v>
      </c>
      <c r="J85" s="6" t="s">
        <v>52</v>
      </c>
      <c r="K85" s="6" t="s">
        <v>53</v>
      </c>
      <c r="L85" s="6" t="s">
        <v>35</v>
      </c>
      <c r="M85" s="6" t="s">
        <v>38</v>
      </c>
      <c r="N85" s="6" t="s">
        <v>54</v>
      </c>
      <c r="O85" s="6" t="s">
        <v>56</v>
      </c>
    </row>
    <row r="86" spans="1:78" hidden="1" x14ac:dyDescent="0.15">
      <c r="B86" s="6"/>
      <c r="C86" s="6"/>
      <c r="D86" s="6"/>
      <c r="E86" s="6" t="str">
        <f>データ!AI6</f>
        <v/>
      </c>
      <c r="F86" s="6" t="s">
        <v>41</v>
      </c>
      <c r="G86" s="6" t="s">
        <v>41</v>
      </c>
      <c r="H86" s="6" t="str">
        <f>データ!BP6</f>
        <v>【973.20】</v>
      </c>
      <c r="I86" s="6" t="str">
        <f>データ!CA6</f>
        <v>【45.14】</v>
      </c>
      <c r="J86" s="6" t="str">
        <f>データ!CL6</f>
        <v>【377.19】</v>
      </c>
      <c r="K86" s="6" t="str">
        <f>データ!CW6</f>
        <v>【33.69】</v>
      </c>
      <c r="L86" s="6" t="str">
        <f>データ!DH6</f>
        <v>【80.08】</v>
      </c>
      <c r="M86" s="6" t="s">
        <v>41</v>
      </c>
      <c r="N86" s="6" t="s">
        <v>41</v>
      </c>
      <c r="O86" s="6" t="str">
        <f>データ!EO6</f>
        <v>【0.04】</v>
      </c>
    </row>
  </sheetData>
  <sheetProtection algorithmName="SHA-512" hashValue="jpYzmbgGK8Hv14h2FFSYGMRRjcD7KEvpJxanCt6WBl2e8JzFfUM2rammgN7w3Dpqm150MqPAQLKgh4ZbkOpShA==" saltValue="MRsp85FBS2MdX+uK7slNIQ=="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15">
      <c r="A2" s="28" t="s">
        <v>59</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20</v>
      </c>
      <c r="B3" s="30" t="s">
        <v>34</v>
      </c>
      <c r="C3" s="30" t="s">
        <v>61</v>
      </c>
      <c r="D3" s="30" t="s">
        <v>62</v>
      </c>
      <c r="E3" s="30" t="s">
        <v>5</v>
      </c>
      <c r="F3" s="30" t="s">
        <v>4</v>
      </c>
      <c r="G3" s="30" t="s">
        <v>27</v>
      </c>
      <c r="H3" s="77" t="s">
        <v>58</v>
      </c>
      <c r="I3" s="78"/>
      <c r="J3" s="78"/>
      <c r="K3" s="78"/>
      <c r="L3" s="78"/>
      <c r="M3" s="78"/>
      <c r="N3" s="78"/>
      <c r="O3" s="78"/>
      <c r="P3" s="78"/>
      <c r="Q3" s="78"/>
      <c r="R3" s="78"/>
      <c r="S3" s="78"/>
      <c r="T3" s="78"/>
      <c r="U3" s="78"/>
      <c r="V3" s="78"/>
      <c r="W3" s="78"/>
      <c r="X3" s="79"/>
      <c r="Y3" s="75"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11</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63</v>
      </c>
      <c r="B4" s="31"/>
      <c r="C4" s="31"/>
      <c r="D4" s="31"/>
      <c r="E4" s="31"/>
      <c r="F4" s="31"/>
      <c r="G4" s="31"/>
      <c r="H4" s="80"/>
      <c r="I4" s="81"/>
      <c r="J4" s="81"/>
      <c r="K4" s="81"/>
      <c r="L4" s="81"/>
      <c r="M4" s="81"/>
      <c r="N4" s="81"/>
      <c r="O4" s="81"/>
      <c r="P4" s="81"/>
      <c r="Q4" s="81"/>
      <c r="R4" s="81"/>
      <c r="S4" s="81"/>
      <c r="T4" s="81"/>
      <c r="U4" s="81"/>
      <c r="V4" s="81"/>
      <c r="W4" s="81"/>
      <c r="X4" s="82"/>
      <c r="Y4" s="76" t="s">
        <v>26</v>
      </c>
      <c r="Z4" s="76"/>
      <c r="AA4" s="76"/>
      <c r="AB4" s="76"/>
      <c r="AC4" s="76"/>
      <c r="AD4" s="76"/>
      <c r="AE4" s="76"/>
      <c r="AF4" s="76"/>
      <c r="AG4" s="76"/>
      <c r="AH4" s="76"/>
      <c r="AI4" s="76"/>
      <c r="AJ4" s="76" t="s">
        <v>48</v>
      </c>
      <c r="AK4" s="76"/>
      <c r="AL4" s="76"/>
      <c r="AM4" s="76"/>
      <c r="AN4" s="76"/>
      <c r="AO4" s="76"/>
      <c r="AP4" s="76"/>
      <c r="AQ4" s="76"/>
      <c r="AR4" s="76"/>
      <c r="AS4" s="76"/>
      <c r="AT4" s="76"/>
      <c r="AU4" s="76" t="s">
        <v>29</v>
      </c>
      <c r="AV4" s="76"/>
      <c r="AW4" s="76"/>
      <c r="AX4" s="76"/>
      <c r="AY4" s="76"/>
      <c r="AZ4" s="76"/>
      <c r="BA4" s="76"/>
      <c r="BB4" s="76"/>
      <c r="BC4" s="76"/>
      <c r="BD4" s="76"/>
      <c r="BE4" s="76"/>
      <c r="BF4" s="76" t="s">
        <v>65</v>
      </c>
      <c r="BG4" s="76"/>
      <c r="BH4" s="76"/>
      <c r="BI4" s="76"/>
      <c r="BJ4" s="76"/>
      <c r="BK4" s="76"/>
      <c r="BL4" s="76"/>
      <c r="BM4" s="76"/>
      <c r="BN4" s="76"/>
      <c r="BO4" s="76"/>
      <c r="BP4" s="76"/>
      <c r="BQ4" s="76" t="s">
        <v>15</v>
      </c>
      <c r="BR4" s="76"/>
      <c r="BS4" s="76"/>
      <c r="BT4" s="76"/>
      <c r="BU4" s="76"/>
      <c r="BV4" s="76"/>
      <c r="BW4" s="76"/>
      <c r="BX4" s="76"/>
      <c r="BY4" s="76"/>
      <c r="BZ4" s="76"/>
      <c r="CA4" s="76"/>
      <c r="CB4" s="76" t="s">
        <v>64</v>
      </c>
      <c r="CC4" s="76"/>
      <c r="CD4" s="76"/>
      <c r="CE4" s="76"/>
      <c r="CF4" s="76"/>
      <c r="CG4" s="76"/>
      <c r="CH4" s="76"/>
      <c r="CI4" s="76"/>
      <c r="CJ4" s="76"/>
      <c r="CK4" s="76"/>
      <c r="CL4" s="76"/>
      <c r="CM4" s="76" t="s">
        <v>1</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2"/>
      <c r="C5" s="32"/>
      <c r="D5" s="32"/>
      <c r="E5" s="32"/>
      <c r="F5" s="32"/>
      <c r="G5" s="32"/>
      <c r="H5" s="36" t="s">
        <v>60</v>
      </c>
      <c r="I5" s="36" t="s">
        <v>71</v>
      </c>
      <c r="J5" s="36" t="s">
        <v>72</v>
      </c>
      <c r="K5" s="36" t="s">
        <v>73</v>
      </c>
      <c r="L5" s="36" t="s">
        <v>74</v>
      </c>
      <c r="M5" s="36" t="s">
        <v>6</v>
      </c>
      <c r="N5" s="36" t="s">
        <v>75</v>
      </c>
      <c r="O5" s="36" t="s">
        <v>76</v>
      </c>
      <c r="P5" s="36" t="s">
        <v>77</v>
      </c>
      <c r="Q5" s="36" t="s">
        <v>78</v>
      </c>
      <c r="R5" s="36" t="s">
        <v>79</v>
      </c>
      <c r="S5" s="36" t="s">
        <v>80</v>
      </c>
      <c r="T5" s="36" t="s">
        <v>81</v>
      </c>
      <c r="U5" s="36" t="s">
        <v>0</v>
      </c>
      <c r="V5" s="36" t="s">
        <v>2</v>
      </c>
      <c r="W5" s="36" t="s">
        <v>82</v>
      </c>
      <c r="X5" s="36" t="s">
        <v>83</v>
      </c>
      <c r="Y5" s="36" t="s">
        <v>84</v>
      </c>
      <c r="Z5" s="36" t="s">
        <v>85</v>
      </c>
      <c r="AA5" s="36" t="s">
        <v>86</v>
      </c>
      <c r="AB5" s="36" t="s">
        <v>87</v>
      </c>
      <c r="AC5" s="36" t="s">
        <v>88</v>
      </c>
      <c r="AD5" s="36" t="s">
        <v>91</v>
      </c>
      <c r="AE5" s="36" t="s">
        <v>92</v>
      </c>
      <c r="AF5" s="36" t="s">
        <v>93</v>
      </c>
      <c r="AG5" s="36" t="s">
        <v>94</v>
      </c>
      <c r="AH5" s="36" t="s">
        <v>95</v>
      </c>
      <c r="AI5" s="36" t="s">
        <v>47</v>
      </c>
      <c r="AJ5" s="36" t="s">
        <v>84</v>
      </c>
      <c r="AK5" s="36" t="s">
        <v>85</v>
      </c>
      <c r="AL5" s="36" t="s">
        <v>86</v>
      </c>
      <c r="AM5" s="36" t="s">
        <v>87</v>
      </c>
      <c r="AN5" s="36" t="s">
        <v>88</v>
      </c>
      <c r="AO5" s="36" t="s">
        <v>91</v>
      </c>
      <c r="AP5" s="36" t="s">
        <v>92</v>
      </c>
      <c r="AQ5" s="36" t="s">
        <v>93</v>
      </c>
      <c r="AR5" s="36" t="s">
        <v>94</v>
      </c>
      <c r="AS5" s="36" t="s">
        <v>95</v>
      </c>
      <c r="AT5" s="36" t="s">
        <v>90</v>
      </c>
      <c r="AU5" s="36" t="s">
        <v>84</v>
      </c>
      <c r="AV5" s="36" t="s">
        <v>85</v>
      </c>
      <c r="AW5" s="36" t="s">
        <v>86</v>
      </c>
      <c r="AX5" s="36" t="s">
        <v>87</v>
      </c>
      <c r="AY5" s="36" t="s">
        <v>88</v>
      </c>
      <c r="AZ5" s="36" t="s">
        <v>91</v>
      </c>
      <c r="BA5" s="36" t="s">
        <v>92</v>
      </c>
      <c r="BB5" s="36" t="s">
        <v>93</v>
      </c>
      <c r="BC5" s="36" t="s">
        <v>94</v>
      </c>
      <c r="BD5" s="36" t="s">
        <v>95</v>
      </c>
      <c r="BE5" s="36" t="s">
        <v>90</v>
      </c>
      <c r="BF5" s="36" t="s">
        <v>84</v>
      </c>
      <c r="BG5" s="36" t="s">
        <v>85</v>
      </c>
      <c r="BH5" s="36" t="s">
        <v>86</v>
      </c>
      <c r="BI5" s="36" t="s">
        <v>87</v>
      </c>
      <c r="BJ5" s="36" t="s">
        <v>88</v>
      </c>
      <c r="BK5" s="36" t="s">
        <v>91</v>
      </c>
      <c r="BL5" s="36" t="s">
        <v>92</v>
      </c>
      <c r="BM5" s="36" t="s">
        <v>93</v>
      </c>
      <c r="BN5" s="36" t="s">
        <v>94</v>
      </c>
      <c r="BO5" s="36" t="s">
        <v>95</v>
      </c>
      <c r="BP5" s="36" t="s">
        <v>90</v>
      </c>
      <c r="BQ5" s="36" t="s">
        <v>84</v>
      </c>
      <c r="BR5" s="36" t="s">
        <v>85</v>
      </c>
      <c r="BS5" s="36" t="s">
        <v>86</v>
      </c>
      <c r="BT5" s="36" t="s">
        <v>87</v>
      </c>
      <c r="BU5" s="36" t="s">
        <v>88</v>
      </c>
      <c r="BV5" s="36" t="s">
        <v>91</v>
      </c>
      <c r="BW5" s="36" t="s">
        <v>92</v>
      </c>
      <c r="BX5" s="36" t="s">
        <v>93</v>
      </c>
      <c r="BY5" s="36" t="s">
        <v>94</v>
      </c>
      <c r="BZ5" s="36" t="s">
        <v>95</v>
      </c>
      <c r="CA5" s="36" t="s">
        <v>90</v>
      </c>
      <c r="CB5" s="36" t="s">
        <v>84</v>
      </c>
      <c r="CC5" s="36" t="s">
        <v>85</v>
      </c>
      <c r="CD5" s="36" t="s">
        <v>86</v>
      </c>
      <c r="CE5" s="36" t="s">
        <v>87</v>
      </c>
      <c r="CF5" s="36" t="s">
        <v>88</v>
      </c>
      <c r="CG5" s="36" t="s">
        <v>91</v>
      </c>
      <c r="CH5" s="36" t="s">
        <v>92</v>
      </c>
      <c r="CI5" s="36" t="s">
        <v>93</v>
      </c>
      <c r="CJ5" s="36" t="s">
        <v>94</v>
      </c>
      <c r="CK5" s="36" t="s">
        <v>95</v>
      </c>
      <c r="CL5" s="36" t="s">
        <v>90</v>
      </c>
      <c r="CM5" s="36" t="s">
        <v>84</v>
      </c>
      <c r="CN5" s="36" t="s">
        <v>85</v>
      </c>
      <c r="CO5" s="36" t="s">
        <v>86</v>
      </c>
      <c r="CP5" s="36" t="s">
        <v>87</v>
      </c>
      <c r="CQ5" s="36" t="s">
        <v>88</v>
      </c>
      <c r="CR5" s="36" t="s">
        <v>91</v>
      </c>
      <c r="CS5" s="36" t="s">
        <v>92</v>
      </c>
      <c r="CT5" s="36" t="s">
        <v>93</v>
      </c>
      <c r="CU5" s="36" t="s">
        <v>94</v>
      </c>
      <c r="CV5" s="36" t="s">
        <v>95</v>
      </c>
      <c r="CW5" s="36" t="s">
        <v>90</v>
      </c>
      <c r="CX5" s="36" t="s">
        <v>84</v>
      </c>
      <c r="CY5" s="36" t="s">
        <v>85</v>
      </c>
      <c r="CZ5" s="36" t="s">
        <v>86</v>
      </c>
      <c r="DA5" s="36" t="s">
        <v>87</v>
      </c>
      <c r="DB5" s="36" t="s">
        <v>88</v>
      </c>
      <c r="DC5" s="36" t="s">
        <v>91</v>
      </c>
      <c r="DD5" s="36" t="s">
        <v>92</v>
      </c>
      <c r="DE5" s="36" t="s">
        <v>93</v>
      </c>
      <c r="DF5" s="36" t="s">
        <v>94</v>
      </c>
      <c r="DG5" s="36" t="s">
        <v>95</v>
      </c>
      <c r="DH5" s="36" t="s">
        <v>90</v>
      </c>
      <c r="DI5" s="36" t="s">
        <v>84</v>
      </c>
      <c r="DJ5" s="36" t="s">
        <v>85</v>
      </c>
      <c r="DK5" s="36" t="s">
        <v>86</v>
      </c>
      <c r="DL5" s="36" t="s">
        <v>87</v>
      </c>
      <c r="DM5" s="36" t="s">
        <v>88</v>
      </c>
      <c r="DN5" s="36" t="s">
        <v>91</v>
      </c>
      <c r="DO5" s="36" t="s">
        <v>92</v>
      </c>
      <c r="DP5" s="36" t="s">
        <v>93</v>
      </c>
      <c r="DQ5" s="36" t="s">
        <v>94</v>
      </c>
      <c r="DR5" s="36" t="s">
        <v>95</v>
      </c>
      <c r="DS5" s="36" t="s">
        <v>90</v>
      </c>
      <c r="DT5" s="36" t="s">
        <v>84</v>
      </c>
      <c r="DU5" s="36" t="s">
        <v>85</v>
      </c>
      <c r="DV5" s="36" t="s">
        <v>86</v>
      </c>
      <c r="DW5" s="36" t="s">
        <v>87</v>
      </c>
      <c r="DX5" s="36" t="s">
        <v>88</v>
      </c>
      <c r="DY5" s="36" t="s">
        <v>91</v>
      </c>
      <c r="DZ5" s="36" t="s">
        <v>92</v>
      </c>
      <c r="EA5" s="36" t="s">
        <v>93</v>
      </c>
      <c r="EB5" s="36" t="s">
        <v>94</v>
      </c>
      <c r="EC5" s="36" t="s">
        <v>95</v>
      </c>
      <c r="ED5" s="36" t="s">
        <v>90</v>
      </c>
      <c r="EE5" s="36" t="s">
        <v>84</v>
      </c>
      <c r="EF5" s="36" t="s">
        <v>85</v>
      </c>
      <c r="EG5" s="36" t="s">
        <v>86</v>
      </c>
      <c r="EH5" s="36" t="s">
        <v>87</v>
      </c>
      <c r="EI5" s="36" t="s">
        <v>88</v>
      </c>
      <c r="EJ5" s="36" t="s">
        <v>91</v>
      </c>
      <c r="EK5" s="36" t="s">
        <v>92</v>
      </c>
      <c r="EL5" s="36" t="s">
        <v>93</v>
      </c>
      <c r="EM5" s="36" t="s">
        <v>94</v>
      </c>
      <c r="EN5" s="36" t="s">
        <v>95</v>
      </c>
      <c r="EO5" s="36" t="s">
        <v>90</v>
      </c>
    </row>
    <row r="6" spans="1:145" s="27" customFormat="1" x14ac:dyDescent="0.15">
      <c r="A6" s="28" t="s">
        <v>96</v>
      </c>
      <c r="B6" s="33">
        <f t="shared" ref="B6:X6" si="1">B7</f>
        <v>2018</v>
      </c>
      <c r="C6" s="33">
        <f t="shared" si="1"/>
        <v>382027</v>
      </c>
      <c r="D6" s="33">
        <f t="shared" si="1"/>
        <v>47</v>
      </c>
      <c r="E6" s="33">
        <f t="shared" si="1"/>
        <v>17</v>
      </c>
      <c r="F6" s="33">
        <f t="shared" si="1"/>
        <v>6</v>
      </c>
      <c r="G6" s="33">
        <f t="shared" si="1"/>
        <v>0</v>
      </c>
      <c r="H6" s="33" t="str">
        <f t="shared" si="1"/>
        <v>愛媛県　今治市</v>
      </c>
      <c r="I6" s="33" t="str">
        <f t="shared" si="1"/>
        <v>法非適用</v>
      </c>
      <c r="J6" s="33" t="str">
        <f t="shared" si="1"/>
        <v>下水道事業</v>
      </c>
      <c r="K6" s="33" t="str">
        <f t="shared" si="1"/>
        <v>漁業集落排水</v>
      </c>
      <c r="L6" s="33" t="str">
        <f t="shared" si="1"/>
        <v>H2</v>
      </c>
      <c r="M6" s="33" t="str">
        <f t="shared" si="1"/>
        <v>非設置</v>
      </c>
      <c r="N6" s="37" t="str">
        <f t="shared" si="1"/>
        <v>-</v>
      </c>
      <c r="O6" s="37" t="str">
        <f t="shared" si="1"/>
        <v>該当数値なし</v>
      </c>
      <c r="P6" s="37">
        <f t="shared" si="1"/>
        <v>0.38</v>
      </c>
      <c r="Q6" s="37">
        <f t="shared" si="1"/>
        <v>98.45</v>
      </c>
      <c r="R6" s="37">
        <f t="shared" si="1"/>
        <v>2741</v>
      </c>
      <c r="S6" s="37">
        <f t="shared" si="1"/>
        <v>160178</v>
      </c>
      <c r="T6" s="37">
        <f t="shared" si="1"/>
        <v>419.14</v>
      </c>
      <c r="U6" s="37">
        <f t="shared" si="1"/>
        <v>382.16</v>
      </c>
      <c r="V6" s="37">
        <f t="shared" si="1"/>
        <v>599</v>
      </c>
      <c r="W6" s="37">
        <f t="shared" si="1"/>
        <v>0.33</v>
      </c>
      <c r="X6" s="37">
        <f t="shared" si="1"/>
        <v>1815.15</v>
      </c>
      <c r="Y6" s="41">
        <f t="shared" ref="Y6:AH6" si="2">IF(Y7="",NA(),Y7)</f>
        <v>60.13</v>
      </c>
      <c r="Z6" s="41">
        <f t="shared" si="2"/>
        <v>61.21</v>
      </c>
      <c r="AA6" s="41">
        <f t="shared" si="2"/>
        <v>66.89</v>
      </c>
      <c r="AB6" s="41">
        <f t="shared" si="2"/>
        <v>85.95</v>
      </c>
      <c r="AC6" s="41">
        <f t="shared" si="2"/>
        <v>76.989999999999995</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41">
        <f t="shared" ref="BF6:BO6" si="5">IF(BF7="",NA(),BF7)</f>
        <v>566.87</v>
      </c>
      <c r="BG6" s="41">
        <f t="shared" si="5"/>
        <v>506.66</v>
      </c>
      <c r="BH6" s="41">
        <f t="shared" si="5"/>
        <v>493.4</v>
      </c>
      <c r="BI6" s="37">
        <f t="shared" si="5"/>
        <v>0</v>
      </c>
      <c r="BJ6" s="37">
        <f t="shared" si="5"/>
        <v>0</v>
      </c>
      <c r="BK6" s="41">
        <f t="shared" si="5"/>
        <v>830.5</v>
      </c>
      <c r="BL6" s="41">
        <f t="shared" si="5"/>
        <v>1029.24</v>
      </c>
      <c r="BM6" s="41">
        <f t="shared" si="5"/>
        <v>1063.93</v>
      </c>
      <c r="BN6" s="41">
        <f t="shared" si="5"/>
        <v>1060.8599999999999</v>
      </c>
      <c r="BO6" s="41">
        <f t="shared" si="5"/>
        <v>1006.65</v>
      </c>
      <c r="BP6" s="37" t="str">
        <f>IF(BP7="","",IF(BP7="-","【-】","【"&amp;SUBSTITUTE(TEXT(BP7,"#,##0.00"),"-","△")&amp;"】"))</f>
        <v>【973.20】</v>
      </c>
      <c r="BQ6" s="41">
        <f t="shared" ref="BQ6:BZ6" si="6">IF(BQ7="",NA(),BQ7)</f>
        <v>40.880000000000003</v>
      </c>
      <c r="BR6" s="41">
        <f t="shared" si="6"/>
        <v>41.85</v>
      </c>
      <c r="BS6" s="41">
        <f t="shared" si="6"/>
        <v>62.61</v>
      </c>
      <c r="BT6" s="41">
        <f t="shared" si="6"/>
        <v>69.2</v>
      </c>
      <c r="BU6" s="41">
        <f t="shared" si="6"/>
        <v>43.75</v>
      </c>
      <c r="BV6" s="41">
        <f t="shared" si="6"/>
        <v>43.66</v>
      </c>
      <c r="BW6" s="41">
        <f t="shared" si="6"/>
        <v>43.13</v>
      </c>
      <c r="BX6" s="41">
        <f t="shared" si="6"/>
        <v>46.26</v>
      </c>
      <c r="BY6" s="41">
        <f t="shared" si="6"/>
        <v>45.81</v>
      </c>
      <c r="BZ6" s="41">
        <f t="shared" si="6"/>
        <v>43.43</v>
      </c>
      <c r="CA6" s="37" t="str">
        <f>IF(CA7="","",IF(CA7="-","【-】","【"&amp;SUBSTITUTE(TEXT(CA7,"#,##0.00"),"-","△")&amp;"】"))</f>
        <v>【45.14】</v>
      </c>
      <c r="CB6" s="41">
        <f t="shared" ref="CB6:CK6" si="7">IF(CB7="",NA(),CB7)</f>
        <v>411.99</v>
      </c>
      <c r="CC6" s="41">
        <f t="shared" si="7"/>
        <v>400.57</v>
      </c>
      <c r="CD6" s="41">
        <f t="shared" si="7"/>
        <v>265.67</v>
      </c>
      <c r="CE6" s="41">
        <f t="shared" si="7"/>
        <v>242.9</v>
      </c>
      <c r="CF6" s="41">
        <f t="shared" si="7"/>
        <v>401</v>
      </c>
      <c r="CG6" s="41">
        <f t="shared" si="7"/>
        <v>382.09</v>
      </c>
      <c r="CH6" s="41">
        <f t="shared" si="7"/>
        <v>392.03</v>
      </c>
      <c r="CI6" s="41">
        <f t="shared" si="7"/>
        <v>376.4</v>
      </c>
      <c r="CJ6" s="41">
        <f t="shared" si="7"/>
        <v>383.92</v>
      </c>
      <c r="CK6" s="41">
        <f t="shared" si="7"/>
        <v>400.44</v>
      </c>
      <c r="CL6" s="37" t="str">
        <f>IF(CL7="","",IF(CL7="-","【-】","【"&amp;SUBSTITUTE(TEXT(CL7,"#,##0.00"),"-","△")&amp;"】"))</f>
        <v>【377.19】</v>
      </c>
      <c r="CM6" s="41">
        <f t="shared" ref="CM6:CV6" si="8">IF(CM7="",NA(),CM7)</f>
        <v>36.71</v>
      </c>
      <c r="CN6" s="41">
        <f t="shared" si="8"/>
        <v>35.229999999999997</v>
      </c>
      <c r="CO6" s="41">
        <f t="shared" si="8"/>
        <v>35.97</v>
      </c>
      <c r="CP6" s="41">
        <f t="shared" si="8"/>
        <v>34.39</v>
      </c>
      <c r="CQ6" s="41">
        <f t="shared" si="8"/>
        <v>45.3</v>
      </c>
      <c r="CR6" s="41">
        <f t="shared" si="8"/>
        <v>39.68</v>
      </c>
      <c r="CS6" s="41">
        <f t="shared" si="8"/>
        <v>35.64</v>
      </c>
      <c r="CT6" s="41">
        <f t="shared" si="8"/>
        <v>33.729999999999997</v>
      </c>
      <c r="CU6" s="41">
        <f t="shared" si="8"/>
        <v>33.21</v>
      </c>
      <c r="CV6" s="41">
        <f t="shared" si="8"/>
        <v>32.229999999999997</v>
      </c>
      <c r="CW6" s="37" t="str">
        <f>IF(CW7="","",IF(CW7="-","【-】","【"&amp;SUBSTITUTE(TEXT(CW7,"#,##0.00"),"-","△")&amp;"】"))</f>
        <v>【33.69】</v>
      </c>
      <c r="CX6" s="41">
        <f t="shared" ref="CX6:DG6" si="9">IF(CX7="",NA(),CX7)</f>
        <v>82.66</v>
      </c>
      <c r="CY6" s="41">
        <f t="shared" si="9"/>
        <v>83.63</v>
      </c>
      <c r="CZ6" s="41">
        <f t="shared" si="9"/>
        <v>85.63</v>
      </c>
      <c r="DA6" s="41">
        <f t="shared" si="9"/>
        <v>86.54</v>
      </c>
      <c r="DB6" s="41">
        <f t="shared" si="9"/>
        <v>74.12</v>
      </c>
      <c r="DC6" s="41">
        <f t="shared" si="9"/>
        <v>83.95</v>
      </c>
      <c r="DD6" s="41">
        <f t="shared" si="9"/>
        <v>82.92</v>
      </c>
      <c r="DE6" s="41">
        <f t="shared" si="9"/>
        <v>79.989999999999995</v>
      </c>
      <c r="DF6" s="41">
        <f t="shared" si="9"/>
        <v>79.98</v>
      </c>
      <c r="DG6" s="41">
        <f t="shared" si="9"/>
        <v>80.8</v>
      </c>
      <c r="DH6" s="37" t="str">
        <f>IF(DH7="","",IF(DH7="-","【-】","【"&amp;SUBSTITUTE(TEXT(DH7,"#,##0.00"),"-","△")&amp;"】"))</f>
        <v>【80.08】</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37">
        <f t="shared" ref="EE6:EN6" si="12">IF(EE7="",NA(),EE7)</f>
        <v>0</v>
      </c>
      <c r="EF6" s="37">
        <f t="shared" si="12"/>
        <v>0</v>
      </c>
      <c r="EG6" s="37">
        <f t="shared" si="12"/>
        <v>0</v>
      </c>
      <c r="EH6" s="37">
        <f t="shared" si="12"/>
        <v>0</v>
      </c>
      <c r="EI6" s="37">
        <f t="shared" si="12"/>
        <v>0</v>
      </c>
      <c r="EJ6" s="41">
        <f t="shared" si="12"/>
        <v>0.05</v>
      </c>
      <c r="EK6" s="41">
        <f t="shared" si="12"/>
        <v>0.18</v>
      </c>
      <c r="EL6" s="41">
        <f t="shared" si="12"/>
        <v>0.01</v>
      </c>
      <c r="EM6" s="41">
        <f t="shared" si="12"/>
        <v>0.09</v>
      </c>
      <c r="EN6" s="41">
        <f t="shared" si="12"/>
        <v>0.02</v>
      </c>
      <c r="EO6" s="37" t="str">
        <f>IF(EO7="","",IF(EO7="-","【-】","【"&amp;SUBSTITUTE(TEXT(EO7,"#,##0.00"),"-","△")&amp;"】"))</f>
        <v>【0.04】</v>
      </c>
    </row>
    <row r="7" spans="1:145" s="27" customFormat="1" x14ac:dyDescent="0.15">
      <c r="A7" s="28"/>
      <c r="B7" s="34">
        <v>2018</v>
      </c>
      <c r="C7" s="34">
        <v>382027</v>
      </c>
      <c r="D7" s="34">
        <v>47</v>
      </c>
      <c r="E7" s="34">
        <v>17</v>
      </c>
      <c r="F7" s="34">
        <v>6</v>
      </c>
      <c r="G7" s="34">
        <v>0</v>
      </c>
      <c r="H7" s="34" t="s">
        <v>89</v>
      </c>
      <c r="I7" s="34" t="s">
        <v>97</v>
      </c>
      <c r="J7" s="34" t="s">
        <v>98</v>
      </c>
      <c r="K7" s="34" t="s">
        <v>99</v>
      </c>
      <c r="L7" s="34" t="s">
        <v>100</v>
      </c>
      <c r="M7" s="34" t="s">
        <v>101</v>
      </c>
      <c r="N7" s="38" t="s">
        <v>41</v>
      </c>
      <c r="O7" s="38" t="s">
        <v>102</v>
      </c>
      <c r="P7" s="38">
        <v>0.38</v>
      </c>
      <c r="Q7" s="38">
        <v>98.45</v>
      </c>
      <c r="R7" s="38">
        <v>2741</v>
      </c>
      <c r="S7" s="38">
        <v>160178</v>
      </c>
      <c r="T7" s="38">
        <v>419.14</v>
      </c>
      <c r="U7" s="38">
        <v>382.16</v>
      </c>
      <c r="V7" s="38">
        <v>599</v>
      </c>
      <c r="W7" s="38">
        <v>0.33</v>
      </c>
      <c r="X7" s="38">
        <v>1815.15</v>
      </c>
      <c r="Y7" s="38">
        <v>60.13</v>
      </c>
      <c r="Z7" s="38">
        <v>61.21</v>
      </c>
      <c r="AA7" s="38">
        <v>66.89</v>
      </c>
      <c r="AB7" s="38">
        <v>85.95</v>
      </c>
      <c r="AC7" s="38">
        <v>76.989999999999995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566.87</v>
      </c>
      <c r="BG7" s="38">
        <v>506.66</v>
      </c>
      <c r="BH7" s="38">
        <v>493.4</v>
      </c>
      <c r="BI7" s="38">
        <v>0</v>
      </c>
      <c r="BJ7" s="38">
        <v>0</v>
      </c>
      <c r="BK7" s="38">
        <v>830.5</v>
      </c>
      <c r="BL7" s="38">
        <v>1029.24</v>
      </c>
      <c r="BM7" s="38">
        <v>1063.93</v>
      </c>
      <c r="BN7" s="38">
        <v>1060.8599999999999</v>
      </c>
      <c r="BO7" s="38">
        <v>1006.65</v>
      </c>
      <c r="BP7" s="38">
        <v>973.2</v>
      </c>
      <c r="BQ7" s="38">
        <v>40.880000000000003</v>
      </c>
      <c r="BR7" s="38">
        <v>41.85</v>
      </c>
      <c r="BS7" s="38">
        <v>62.61</v>
      </c>
      <c r="BT7" s="38">
        <v>69.2</v>
      </c>
      <c r="BU7" s="38">
        <v>43.75</v>
      </c>
      <c r="BV7" s="38">
        <v>43.66</v>
      </c>
      <c r="BW7" s="38">
        <v>43.13</v>
      </c>
      <c r="BX7" s="38">
        <v>46.26</v>
      </c>
      <c r="BY7" s="38">
        <v>45.81</v>
      </c>
      <c r="BZ7" s="38">
        <v>43.43</v>
      </c>
      <c r="CA7" s="38">
        <v>45.14</v>
      </c>
      <c r="CB7" s="38">
        <v>411.99</v>
      </c>
      <c r="CC7" s="38">
        <v>400.57</v>
      </c>
      <c r="CD7" s="38">
        <v>265.67</v>
      </c>
      <c r="CE7" s="38">
        <v>242.9</v>
      </c>
      <c r="CF7" s="38">
        <v>401</v>
      </c>
      <c r="CG7" s="38">
        <v>382.09</v>
      </c>
      <c r="CH7" s="38">
        <v>392.03</v>
      </c>
      <c r="CI7" s="38">
        <v>376.4</v>
      </c>
      <c r="CJ7" s="38">
        <v>383.92</v>
      </c>
      <c r="CK7" s="38">
        <v>400.44</v>
      </c>
      <c r="CL7" s="38">
        <v>377.19</v>
      </c>
      <c r="CM7" s="38">
        <v>36.71</v>
      </c>
      <c r="CN7" s="38">
        <v>35.229999999999997</v>
      </c>
      <c r="CO7" s="38">
        <v>35.97</v>
      </c>
      <c r="CP7" s="38">
        <v>34.39</v>
      </c>
      <c r="CQ7" s="38">
        <v>45.3</v>
      </c>
      <c r="CR7" s="38">
        <v>39.68</v>
      </c>
      <c r="CS7" s="38">
        <v>35.64</v>
      </c>
      <c r="CT7" s="38">
        <v>33.729999999999997</v>
      </c>
      <c r="CU7" s="38">
        <v>33.21</v>
      </c>
      <c r="CV7" s="38">
        <v>32.229999999999997</v>
      </c>
      <c r="CW7" s="38">
        <v>33.69</v>
      </c>
      <c r="CX7" s="38">
        <v>82.66</v>
      </c>
      <c r="CY7" s="38">
        <v>83.63</v>
      </c>
      <c r="CZ7" s="38">
        <v>85.63</v>
      </c>
      <c r="DA7" s="38">
        <v>86.54</v>
      </c>
      <c r="DB7" s="38">
        <v>74.12</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29"/>
      <c r="B9" s="29" t="s">
        <v>103</v>
      </c>
      <c r="C9" s="29" t="s">
        <v>104</v>
      </c>
      <c r="D9" s="29" t="s">
        <v>105</v>
      </c>
      <c r="E9" s="29" t="s">
        <v>106</v>
      </c>
      <c r="F9" s="29"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29" t="s">
        <v>34</v>
      </c>
      <c r="B10" s="35">
        <f>DATEVALUE($B$6-4&amp;"年1月1日")</f>
        <v>41640</v>
      </c>
      <c r="C10" s="35">
        <f>DATEVALUE($B$6-3&amp;"年1月1日")</f>
        <v>42005</v>
      </c>
      <c r="D10" s="35">
        <f>DATEVALUE($B$6-2&amp;"年1月1日")</f>
        <v>42370</v>
      </c>
      <c r="E10" s="35">
        <f>DATEVALUE($B$6-1&amp;"年1月1日")</f>
        <v>42736</v>
      </c>
      <c r="F10" s="35">
        <f>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2019-12-05T05:25:36Z</dcterms:created>
  <dcterms:modified xsi:type="dcterms:W3CDTF">2020-02-14T02:12:17Z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2020-01-30T11:15:48Z</vt:filetime>
  </property>
</Properties>
</file>