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2 今治市\"/>
    </mc:Choice>
  </mc:AlternateContent>
  <workbookProtection workbookAlgorithmName="SHA-512" workbookHashValue="myeZ+QwM+w/60Vi8H0tfBKGDyBqmTOIhWG9A7iYEZ8vqi88ct+wZJ5OI8Ogrjjci6vwus4n4hjo3g6dwPEE4XQ==" workbookSaltValue="6v0ZiEZzHf46Mw+fvWcYv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PZ81" i="4"/>
  <c r="NX81" i="4"/>
  <c r="MW81" i="4"/>
  <c r="KO81" i="4"/>
  <c r="JN81" i="4"/>
  <c r="IM81" i="4"/>
  <c r="HL81" i="4"/>
  <c r="GK81" i="4"/>
  <c r="DB81" i="4"/>
  <c r="CA81" i="4"/>
  <c r="AZ81" i="4"/>
  <c r="RA80" i="4"/>
  <c r="PZ80" i="4"/>
  <c r="OY80" i="4"/>
  <c r="NX80" i="4"/>
  <c r="MW80" i="4"/>
  <c r="KO80" i="4"/>
  <c r="JN80" i="4"/>
  <c r="HL80" i="4"/>
  <c r="GK80" i="4"/>
  <c r="EC80" i="4"/>
  <c r="DB80" i="4"/>
  <c r="CA80" i="4"/>
  <c r="AZ80" i="4"/>
  <c r="Y80" i="4"/>
  <c r="RA79" i="4"/>
  <c r="PZ79" i="4"/>
  <c r="OY79" i="4"/>
  <c r="MW79" i="4"/>
  <c r="KO79" i="4"/>
  <c r="JN79" i="4"/>
  <c r="IM79" i="4"/>
  <c r="GK79" i="4"/>
  <c r="EC79" i="4"/>
  <c r="DB79" i="4"/>
  <c r="CA79" i="4"/>
  <c r="Y79" i="4"/>
  <c r="RH56" i="4"/>
  <c r="PT56" i="4"/>
  <c r="OZ56" i="4"/>
  <c r="OF56" i="4"/>
  <c r="MN56" i="4"/>
  <c r="LT56" i="4"/>
  <c r="KZ56" i="4"/>
  <c r="KF56" i="4"/>
  <c r="JL56" i="4"/>
  <c r="HT56" i="4"/>
  <c r="GZ56" i="4"/>
  <c r="GF56" i="4"/>
  <c r="ER56" i="4"/>
  <c r="CZ56" i="4"/>
  <c r="CF56" i="4"/>
  <c r="BL56" i="4"/>
  <c r="AR56" i="4"/>
  <c r="X56" i="4"/>
  <c r="QN55" i="4"/>
  <c r="PT55" i="4"/>
  <c r="OZ55" i="4"/>
  <c r="MN55" i="4"/>
  <c r="KZ55" i="4"/>
  <c r="KF55" i="4"/>
  <c r="JL55" i="4"/>
  <c r="HT55" i="4"/>
  <c r="GZ55" i="4"/>
  <c r="FL55" i="4"/>
  <c r="ER55" i="4"/>
  <c r="CZ55" i="4"/>
  <c r="CF55" i="4"/>
  <c r="BL55" i="4"/>
  <c r="X55" i="4"/>
  <c r="RH54" i="4"/>
  <c r="QN54" i="4"/>
  <c r="PT54" i="4"/>
  <c r="OZ54" i="4"/>
  <c r="OF54" i="4"/>
  <c r="MN54" i="4"/>
  <c r="LT54" i="4"/>
  <c r="KZ54" i="4"/>
  <c r="JL54" i="4"/>
  <c r="HT54" i="4"/>
  <c r="GZ54" i="4"/>
  <c r="GF54" i="4"/>
  <c r="ER54" i="4"/>
  <c r="CZ54" i="4"/>
  <c r="CF54" i="4"/>
  <c r="BL54" i="4"/>
  <c r="X54" i="4"/>
  <c r="RH33" i="4"/>
  <c r="PT33" i="4"/>
  <c r="OZ33" i="4"/>
  <c r="OF33" i="4"/>
  <c r="MN33" i="4"/>
  <c r="LT33" i="4"/>
  <c r="KZ33" i="4"/>
  <c r="KF33" i="4"/>
  <c r="JL33" i="4"/>
  <c r="HT33" i="4"/>
  <c r="GZ33" i="4"/>
  <c r="GF33" i="4"/>
  <c r="ER33" i="4"/>
  <c r="CZ33" i="4"/>
  <c r="CF33" i="4"/>
  <c r="BL33" i="4"/>
  <c r="AR33" i="4"/>
  <c r="X33" i="4"/>
  <c r="QN32" i="4"/>
  <c r="PT32" i="4"/>
  <c r="OZ32" i="4"/>
  <c r="MN32" i="4"/>
  <c r="KZ32" i="4"/>
  <c r="KF32" i="4"/>
  <c r="JL32" i="4"/>
  <c r="HT32" i="4"/>
  <c r="GZ32" i="4"/>
  <c r="FL32" i="4"/>
  <c r="ER32" i="4"/>
  <c r="CZ32" i="4"/>
  <c r="CF32" i="4"/>
  <c r="BL32" i="4"/>
  <c r="X32" i="4"/>
  <c r="RH31" i="4"/>
  <c r="QN31" i="4"/>
  <c r="PT31" i="4"/>
  <c r="OZ31" i="4"/>
  <c r="OF31" i="4"/>
  <c r="MN31" i="4"/>
  <c r="LT31" i="4"/>
  <c r="KZ31" i="4"/>
  <c r="JL31" i="4"/>
  <c r="HT31" i="4"/>
  <c r="GZ31" i="4"/>
  <c r="GF31" i="4"/>
  <c r="ER31" i="4"/>
  <c r="CZ31" i="4"/>
  <c r="CF31" i="4"/>
  <c r="BL31" i="4"/>
  <c r="X31" i="4"/>
  <c r="LZ10" i="4"/>
  <c r="IT10" i="4"/>
  <c r="FN10" i="4"/>
  <c r="CH10" i="4"/>
  <c r="B10" i="4"/>
  <c r="PF8" i="4"/>
  <c r="LZ8" i="4"/>
  <c r="IT8" i="4"/>
  <c r="FN8" i="4"/>
  <c r="CH8" i="4"/>
  <c r="B8" i="4"/>
  <c r="B5" i="4"/>
  <c r="AR32" i="4" l="1"/>
  <c r="LT55" i="4"/>
  <c r="AZ79" i="4"/>
  <c r="AR31" i="4"/>
  <c r="LT32" i="4"/>
  <c r="AR54" i="4"/>
  <c r="AR55" i="4"/>
  <c r="FL31" i="4"/>
  <c r="FL33" i="4"/>
  <c r="QN33" i="4"/>
  <c r="FL54" i="4"/>
  <c r="FL56" i="4"/>
  <c r="QN56" i="4"/>
  <c r="HL79" i="4"/>
  <c r="IM80" i="4"/>
  <c r="Y81" i="4"/>
  <c r="EC81" i="4"/>
  <c r="OY81" i="4"/>
  <c r="KF31" i="4"/>
  <c r="GF32" i="4"/>
  <c r="OF32" i="4"/>
  <c r="RH32" i="4"/>
  <c r="KF54" i="4"/>
  <c r="GF55" i="4"/>
  <c r="OF55" i="4"/>
  <c r="RH55" i="4"/>
  <c r="NX79"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<sst xmlns="http://schemas.openxmlformats.org/spreadsheetml/2006/main" count="262" uniqueCount="106">
  <si>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</si>
  <si>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</si>
  <si>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</si>
  <si>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</si>
  <si>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</si>
  <si>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</si>
  <si>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</si>
  <si>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</si>
  <si>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</si>
  <si>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</si>
  <si>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</si>
  <si>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</si>
  <si>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</si>
  <si>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</si>
  <si>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</si>
  <si>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</si>
  <si>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</si>
  <si>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</si>
  <si>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</si>
  <si>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</si>
  <si>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</si>
  <si>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</si>
  <si>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</si>
  <si>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</si>
  <si>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</si>
  <si>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</si>
  <si>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</si>
  <si>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</si>
  <si>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</si>
  <si>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</si>
  <si>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</si>
  <si>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</si>
  <si>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</si>
  <si>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</si>
  <si>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</si>
  <si>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</si>
  <si>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</si>
  <si>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</si>
  <si>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</si>
  <si>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</si>
  <si>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</si>
  <si>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</si>
  <si>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</si>
  <si>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</si>
  <si>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</si>
  <si>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</si>
  <si>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</si>
  <si>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</si>
  <si>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</si>
  <si>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</si>
  <si>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</si>
  <si>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</si>
  <si>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</si>
  <si>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</si>
  <si>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</si>
  <si>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</si>
  <si>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</si>
  <si>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</si>
  <si>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</si>
  <si>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</si>
  <si>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</si>
  <si>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</si>
  <si>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</si>
  <si>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</si>
  <si>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</si>
  <si>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</si>
  <si>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</si>
  <si>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</si>
  <si>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</si>
  <si>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</si>
  <si>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</si>
  <si>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</si>
  <si>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</si>
  <si>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</si>
  <si>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</si>
  <si>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</si>
  <si>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</si>
  <si>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</si>
  <si>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</si>
  <si>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</si>
  <si>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</si>
  <si>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</si>
  <si>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</si>
  <si>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</si>
  <si>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</si>
  <si>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</si>
  <si>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</si>
  <si>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382027</t>
  </si>
  <si>
    <t>46</t>
  </si>
  <si>
    <t>02</t>
  </si>
  <si>
    <t>0</t>
  </si>
  <si>
    <t>000</t>
  </si>
  <si>
    <t>愛媛県　今治市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</si>
  <si>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</si>
  <si>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</si>
  <si>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</si>
  <si>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</si>
  <si>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</si>
  <si>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</si>
  <si>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</si>
  <si>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</si>
  <si>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</si>
  <si>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</si>
  <si>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営安定化のために、契約水量制（使用水量が契約水量を下回っていても契約水量の料金を徴収）を導入している。経常収支比率は100％を超えているものの料金回収率が100％を下回っており、費用の節減に向けた検討が必要である。遠方監視制御システムの整備が本年度から実施されたため企業債の借入（5,600千円）を行った。流動比率はH28から急激に減少したものの、H30の指標は高い水準を維持している。また、遠方監視制御システムの整備などが進められており、今後、減価償却費が上昇することが予想されるため、料金見直しについて検討する必要がある。（料金は総括原価方式により設定されている。）</t>
    <rPh sb="0" eb="2">
      <t>ケイエイ</t>
    </rPh>
    <rPh sb="2" eb="5">
      <t>アンテイカ</t>
    </rPh>
    <rPh sb="10" eb="12">
      <t>ケイヤク</t>
    </rPh>
    <rPh sb="12" eb="14">
      <t>スイリョウ</t>
    </rPh>
    <rPh sb="14" eb="15">
      <t>セイ</t>
    </rPh>
    <rPh sb="16" eb="18">
      <t>シヨウ</t>
    </rPh>
    <rPh sb="18" eb="20">
      <t>スイリョウ</t>
    </rPh>
    <rPh sb="21" eb="23">
      <t>ケイヤク</t>
    </rPh>
    <rPh sb="23" eb="25">
      <t>スイリョウ</t>
    </rPh>
    <rPh sb="26" eb="28">
      <t>シタマワ</t>
    </rPh>
    <rPh sb="33" eb="35">
      <t>ケイヤク</t>
    </rPh>
    <rPh sb="35" eb="37">
      <t>スイリョウ</t>
    </rPh>
    <rPh sb="38" eb="40">
      <t>リョウキン</t>
    </rPh>
    <rPh sb="41" eb="43">
      <t>チョウシュウ</t>
    </rPh>
    <rPh sb="45" eb="47">
      <t>ドウニュウ</t>
    </rPh>
    <rPh sb="52" eb="54">
      <t>ケイジョウ</t>
    </rPh>
    <rPh sb="54" eb="56">
      <t>シュウシ</t>
    </rPh>
    <rPh sb="56" eb="58">
      <t>ヒリツ</t>
    </rPh>
    <rPh sb="64" eb="65">
      <t>コ</t>
    </rPh>
    <rPh sb="72" eb="74">
      <t>リョウキン</t>
    </rPh>
    <rPh sb="74" eb="76">
      <t>カイシュウ</t>
    </rPh>
    <rPh sb="76" eb="77">
      <t>リツ</t>
    </rPh>
    <rPh sb="83" eb="85">
      <t>シタマワ</t>
    </rPh>
    <rPh sb="90" eb="92">
      <t>ヒヨウ</t>
    </rPh>
    <rPh sb="93" eb="95">
      <t>セツゲン</t>
    </rPh>
    <rPh sb="96" eb="97">
      <t>ム</t>
    </rPh>
    <rPh sb="99" eb="101">
      <t>ケントウ</t>
    </rPh>
    <rPh sb="102" eb="104">
      <t>ヒツヨウ</t>
    </rPh>
    <rPh sb="108" eb="110">
      <t>エンポウ</t>
    </rPh>
    <rPh sb="110" eb="112">
      <t>カンシ</t>
    </rPh>
    <rPh sb="112" eb="114">
      <t>セイギョ</t>
    </rPh>
    <rPh sb="119" eb="121">
      <t>セイビ</t>
    </rPh>
    <rPh sb="122" eb="125">
      <t>ホンネンド</t>
    </rPh>
    <rPh sb="127" eb="129">
      <t>ジッシ</t>
    </rPh>
    <rPh sb="134" eb="136">
      <t>キギョウ</t>
    </rPh>
    <rPh sb="136" eb="137">
      <t>サイ</t>
    </rPh>
    <rPh sb="138" eb="140">
      <t>カリイレ</t>
    </rPh>
    <rPh sb="146" eb="148">
      <t>センエン</t>
    </rPh>
    <rPh sb="150" eb="151">
      <t>オコナ</t>
    </rPh>
    <rPh sb="154" eb="156">
      <t>リュウドウ</t>
    </rPh>
    <rPh sb="156" eb="158">
      <t>ヒリツ</t>
    </rPh>
    <rPh sb="164" eb="166">
      <t>キュウゲキ</t>
    </rPh>
    <rPh sb="167" eb="169">
      <t>ゲンショウ</t>
    </rPh>
    <rPh sb="179" eb="181">
      <t>シヒョウ</t>
    </rPh>
    <rPh sb="182" eb="183">
      <t>タカ</t>
    </rPh>
    <rPh sb="184" eb="186">
      <t>スイジュン</t>
    </rPh>
    <rPh sb="187" eb="189">
      <t>イジ</t>
    </rPh>
    <rPh sb="213" eb="214">
      <t>スス</t>
    </rPh>
    <rPh sb="221" eb="223">
      <t>コンゴ</t>
    </rPh>
    <rPh sb="224" eb="226">
      <t>ゲンカ</t>
    </rPh>
    <rPh sb="226" eb="228">
      <t>ショウキャク</t>
    </rPh>
    <rPh sb="228" eb="229">
      <t>ヒ</t>
    </rPh>
    <rPh sb="230" eb="232">
      <t>ジョウショウ</t>
    </rPh>
    <rPh sb="237" eb="239">
      <t>ヨソウ</t>
    </rPh>
    <rPh sb="245" eb="247">
      <t>リョウキン</t>
    </rPh>
    <rPh sb="247" eb="249">
      <t>ミナオ</t>
    </rPh>
    <rPh sb="254" eb="256">
      <t>ケントウ</t>
    </rPh>
    <rPh sb="258" eb="260">
      <t>ヒツヨウ</t>
    </rPh>
    <rPh sb="265" eb="267">
      <t>リョウキン</t>
    </rPh>
    <rPh sb="268" eb="270">
      <t>ソウカツ</t>
    </rPh>
    <rPh sb="270" eb="272">
      <t>ゲンカ</t>
    </rPh>
    <rPh sb="272" eb="274">
      <t>ホウシキ</t>
    </rPh>
    <rPh sb="277" eb="279">
      <t>セッテイ</t>
    </rPh>
    <phoneticPr fontId="5"/>
  </si>
  <si>
    <t>ポンプや計装機器は耐用年数を考慮し、適当な時期に更新を行っている。管路については、取水用の導水管が耐用年数を迎えるため、更新を予定している。</t>
    <rPh sb="4" eb="6">
      <t>ケイソウ</t>
    </rPh>
    <rPh sb="6" eb="8">
      <t>キキ</t>
    </rPh>
    <rPh sb="9" eb="11">
      <t>タイヨウ</t>
    </rPh>
    <rPh sb="11" eb="13">
      <t>ネンスウ</t>
    </rPh>
    <rPh sb="14" eb="16">
      <t>コウリョ</t>
    </rPh>
    <rPh sb="18" eb="20">
      <t>テキトウ</t>
    </rPh>
    <rPh sb="21" eb="23">
      <t>ジキ</t>
    </rPh>
    <rPh sb="24" eb="26">
      <t>コウシン</t>
    </rPh>
    <rPh sb="27" eb="28">
      <t>オコナ</t>
    </rPh>
    <rPh sb="33" eb="35">
      <t>カンロ</t>
    </rPh>
    <rPh sb="41" eb="43">
      <t>シュスイ</t>
    </rPh>
    <rPh sb="43" eb="44">
      <t>ヨウ</t>
    </rPh>
    <rPh sb="45" eb="47">
      <t>ドウスイ</t>
    </rPh>
    <rPh sb="47" eb="48">
      <t>カン</t>
    </rPh>
    <rPh sb="49" eb="51">
      <t>タイヨウ</t>
    </rPh>
    <rPh sb="51" eb="53">
      <t>ネンスウ</t>
    </rPh>
    <rPh sb="54" eb="55">
      <t>ムカ</t>
    </rPh>
    <rPh sb="60" eb="62">
      <t>コウシン</t>
    </rPh>
    <rPh sb="63" eb="65">
      <t>ヨテイ</t>
    </rPh>
    <phoneticPr fontId="5"/>
  </si>
  <si>
    <t>消費税増税による料金改定を除くと、平成元年4月1日から料金改定はされておらず、それ以後も健全な経営が保たれてきた。現状でも経営そのものはおおむね健全であるが、物価上昇など費用の上昇が進んでいる中、必要な費用に対する料金は給水先事業所である1社が負担することとなるため、さらに費用の抑制に努めながら適切な料金検討を行う必要がある。</t>
    <rPh sb="17" eb="19">
      <t>ヘイセイ</t>
    </rPh>
    <rPh sb="19" eb="21">
      <t>ガンネン</t>
    </rPh>
    <rPh sb="22" eb="23">
      <t>ガツ</t>
    </rPh>
    <rPh sb="24" eb="25">
      <t>ニチ</t>
    </rPh>
    <rPh sb="27" eb="29">
      <t>リョウキン</t>
    </rPh>
    <rPh sb="29" eb="31">
      <t>カイテイ</t>
    </rPh>
    <rPh sb="41" eb="43">
      <t>イゴ</t>
    </rPh>
    <rPh sb="44" eb="46">
      <t>ケンゼン</t>
    </rPh>
    <rPh sb="47" eb="49">
      <t>ケイエイ</t>
    </rPh>
    <rPh sb="50" eb="51">
      <t>タモ</t>
    </rPh>
    <rPh sb="57" eb="59">
      <t>ゲンジョウ</t>
    </rPh>
    <rPh sb="61" eb="63">
      <t>ケイエイ</t>
    </rPh>
    <rPh sb="72" eb="74">
      <t>ケンゼン</t>
    </rPh>
    <rPh sb="79" eb="81">
      <t>ブッカ</t>
    </rPh>
    <rPh sb="81" eb="83">
      <t>ジョウショウ</t>
    </rPh>
    <rPh sb="85" eb="87">
      <t>ヒヨウ</t>
    </rPh>
    <rPh sb="88" eb="90">
      <t>ジョウショウ</t>
    </rPh>
    <rPh sb="91" eb="92">
      <t>スス</t>
    </rPh>
    <rPh sb="96" eb="97">
      <t>ナカ</t>
    </rPh>
    <rPh sb="98" eb="100">
      <t>ヒツヨウ</t>
    </rPh>
    <rPh sb="101" eb="103">
      <t>ヒヨウ</t>
    </rPh>
    <rPh sb="104" eb="105">
      <t>タイ</t>
    </rPh>
    <rPh sb="107" eb="109">
      <t>リョウキン</t>
    </rPh>
    <rPh sb="120" eb="121">
      <t>シャ</t>
    </rPh>
    <rPh sb="122" eb="124">
      <t>フタン</t>
    </rPh>
    <rPh sb="137" eb="139">
      <t>ヒヨウ</t>
    </rPh>
    <rPh sb="140" eb="142">
      <t>ヨクセイ</t>
    </rPh>
    <rPh sb="143" eb="144">
      <t>ツト</t>
    </rPh>
    <rPh sb="148" eb="150">
      <t>テキセツ</t>
    </rPh>
    <rPh sb="158" eb="16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</si>
</sst>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50.08</c:v>
                </c:pt>
                <c:pt idx="1">
                  <c:v>52.16</c:v>
                </c:pt>
                <c:pt idx="2">
                  <c:v>54.14</c:v>
                </c:pt>
                <c:pt idx="3">
                  <c:v>56.98</c:v>
                </c:pt>
                <c:pt idx="4">
                  <c:v>58.78</c:v>
                </c:pt>
              </c:numCache>
            </c:numRef>
          </c:val>
          <c:extLst>
            <c:ext xmlns:c16="http://schemas.microsoft.com/office/drawing/2014/chart" uri="{C3380CC4-5D6E-409C-BE32-E72D297353CC}">
              <c16:uniqueId val="{00000000-9445-4F0C-AA88-5F4DD8DCA42C}"/>
            </c:ext>
          </c:extLst>
        </c:ser>
        <c:dLbls>
          <c:showLegendKey val="0"/>
          <c:showVal val="0"/>
          <c:showCatName val="0"/>
          <c:showSerName val="0"/>
          <c:showPercent val="0"/>
          <c:showBubbleSize val="0"/>
        </c:dLbls>
        <c:gapWidth val="150"/>
        <c:axId val="208670640"/>
        <c:axId val="1099959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extLst>
            <c:ext xmlns:c16="http://schemas.microsoft.com/office/drawing/2014/chart" uri="{C3380CC4-5D6E-409C-BE32-E72D297353CC}">
              <c16:uniqueId val="{00000001-9445-4F0C-AA88-5F4DD8DCA42C}"/>
            </c:ext>
          </c:extLst>
        </c:ser>
        <c:dLbls>
          <c:showLegendKey val="0"/>
          <c:showVal val="0"/>
          <c:showCatName val="0"/>
          <c:showSerName val="0"/>
          <c:showPercent val="0"/>
          <c:showBubbleSize val="0"/>
        </c:dLbls>
        <c:marker val="1"/>
        <c:smooth val="0"/>
        <c:axId val="208670640"/>
        <c:axId val="109995904"/>
      </c:lineChart>
      <c:dateAx>
        <c:axId val="208670640"/>
        <c:scaling>
          <c:orientation val="minMax"/>
        </c:scaling>
        <c:delete val="1"/>
        <c:axPos val="b"/>
        <c:numFmt formatCode="ge" sourceLinked="1"/>
        <c:majorTickMark val="none"/>
        <c:minorTickMark val="none"/>
        <c:tickLblPos val="none"/>
        <c:crossAx val="109995904"/>
        <c:crosses val="autoZero"/>
        <c:auto val="1"/>
        <c:lblOffset val="100"/>
        <c:baseTimeUnit val="years"/>
      </c:dateAx>
      <c:valAx>
        <c:axId val="1099959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86706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38-445B-B654-393406B4897D}"/>
            </c:ext>
          </c:extLst>
        </c:ser>
        <c:dLbls>
          <c:showLegendKey val="0"/>
          <c:showVal val="0"/>
          <c:showCatName val="0"/>
          <c:showSerName val="0"/>
          <c:showPercent val="0"/>
          <c:showBubbleSize val="0"/>
        </c:dLbls>
        <c:gapWidth val="150"/>
        <c:axId val="209822928"/>
        <c:axId val="209823320"/>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extLst>
            <c:ext xmlns:c16="http://schemas.microsoft.com/office/drawing/2014/chart" uri="{C3380CC4-5D6E-409C-BE32-E72D297353CC}">
              <c16:uniqueId val="{00000001-2D38-445B-B654-393406B4897D}"/>
            </c:ext>
          </c:extLst>
        </c:ser>
        <c:dLbls>
          <c:showLegendKey val="0"/>
          <c:showVal val="0"/>
          <c:showCatName val="0"/>
          <c:showSerName val="0"/>
          <c:showPercent val="0"/>
          <c:showBubbleSize val="0"/>
        </c:dLbls>
        <c:marker val="1"/>
        <c:smooth val="0"/>
        <c:axId val="209822928"/>
        <c:axId val="209823320"/>
      </c:lineChart>
      <c:dateAx>
        <c:axId val="209822928"/>
        <c:scaling>
          <c:orientation val="minMax"/>
        </c:scaling>
        <c:delete val="1"/>
        <c:axPos val="b"/>
        <c:numFmt formatCode="ge" sourceLinked="1"/>
        <c:majorTickMark val="none"/>
        <c:minorTickMark val="none"/>
        <c:tickLblPos val="none"/>
        <c:crossAx val="209823320"/>
        <c:crosses val="autoZero"/>
        <c:auto val="1"/>
        <c:lblOffset val="100"/>
        <c:baseTimeUnit val="years"/>
      </c:dateAx>
      <c:valAx>
        <c:axId val="2098233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98229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127.54</c:v>
                </c:pt>
                <c:pt idx="1">
                  <c:v>124.44</c:v>
                </c:pt>
                <c:pt idx="2">
                  <c:v>148.96</c:v>
                </c:pt>
                <c:pt idx="3">
                  <c:v>115.01</c:v>
                </c:pt>
                <c:pt idx="4">
                  <c:v>110.16</c:v>
                </c:pt>
              </c:numCache>
            </c:numRef>
          </c:val>
          <c:extLst>
            <c:ext xmlns:c16="http://schemas.microsoft.com/office/drawing/2014/chart" uri="{C3380CC4-5D6E-409C-BE32-E72D297353CC}">
              <c16:uniqueId val="{00000000-F5FB-45D7-B4C4-0D1F57A2BE47}"/>
            </c:ext>
          </c:extLst>
        </c:ser>
        <c:dLbls>
          <c:showLegendKey val="0"/>
          <c:showVal val="0"/>
          <c:showCatName val="0"/>
          <c:showSerName val="0"/>
          <c:showPercent val="0"/>
          <c:showBubbleSize val="0"/>
        </c:dLbls>
        <c:gapWidth val="150"/>
        <c:axId val="209824104"/>
        <c:axId val="209824496"/>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extLst>
            <c:ext xmlns:c16="http://schemas.microsoft.com/office/drawing/2014/chart" uri="{C3380CC4-5D6E-409C-BE32-E72D297353CC}">
              <c16:uniqueId val="{00000001-F5FB-45D7-B4C4-0D1F57A2BE47}"/>
            </c:ext>
          </c:extLst>
        </c:ser>
        <c:dLbls>
          <c:showLegendKey val="0"/>
          <c:showVal val="0"/>
          <c:showCatName val="0"/>
          <c:showSerName val="0"/>
          <c:showPercent val="0"/>
          <c:showBubbleSize val="0"/>
        </c:dLbls>
        <c:marker val="1"/>
        <c:smooth val="0"/>
        <c:axId val="209824104"/>
        <c:axId val="209824496"/>
      </c:lineChart>
      <c:dateAx>
        <c:axId val="209824104"/>
        <c:scaling>
          <c:orientation val="minMax"/>
        </c:scaling>
        <c:delete val="1"/>
        <c:axPos val="b"/>
        <c:numFmt formatCode="ge" sourceLinked="1"/>
        <c:majorTickMark val="none"/>
        <c:minorTickMark val="none"/>
        <c:tickLblPos val="none"/>
        <c:crossAx val="209824496"/>
        <c:crosses val="autoZero"/>
        <c:auto val="1"/>
        <c:lblOffset val="100"/>
        <c:baseTimeUnit val="years"/>
      </c:dateAx>
      <c:valAx>
        <c:axId val="2098244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98241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3D-4895-9E5B-EE546107F661}"/>
            </c:ext>
          </c:extLst>
        </c:ser>
        <c:dLbls>
          <c:showLegendKey val="0"/>
          <c:showVal val="0"/>
          <c:showCatName val="0"/>
          <c:showSerName val="0"/>
          <c:showPercent val="0"/>
          <c:showBubbleSize val="0"/>
        </c:dLbls>
        <c:gapWidth val="150"/>
        <c:axId val="209290992"/>
        <c:axId val="209296496"/>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extLst>
            <c:ext xmlns:c16="http://schemas.microsoft.com/office/drawing/2014/chart" uri="{C3380CC4-5D6E-409C-BE32-E72D297353CC}">
              <c16:uniqueId val="{00000001-A03D-4895-9E5B-EE546107F661}"/>
            </c:ext>
          </c:extLst>
        </c:ser>
        <c:dLbls>
          <c:showLegendKey val="0"/>
          <c:showVal val="0"/>
          <c:showCatName val="0"/>
          <c:showSerName val="0"/>
          <c:showPercent val="0"/>
          <c:showBubbleSize val="0"/>
        </c:dLbls>
        <c:marker val="1"/>
        <c:smooth val="0"/>
        <c:axId val="209290992"/>
        <c:axId val="209296496"/>
      </c:lineChart>
      <c:dateAx>
        <c:axId val="209290992"/>
        <c:scaling>
          <c:orientation val="minMax"/>
        </c:scaling>
        <c:delete val="1"/>
        <c:axPos val="b"/>
        <c:numFmt formatCode="ge" sourceLinked="1"/>
        <c:majorTickMark val="none"/>
        <c:minorTickMark val="none"/>
        <c:tickLblPos val="none"/>
        <c:crossAx val="209296496"/>
        <c:crosses val="autoZero"/>
        <c:auto val="1"/>
        <c:lblOffset val="100"/>
        <c:baseTimeUnit val="years"/>
      </c:dateAx>
      <c:valAx>
        <c:axId val="2092964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92909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2A-4126-B171-392A7F3C4E52}"/>
            </c:ext>
          </c:extLst>
        </c:ser>
        <c:dLbls>
          <c:showLegendKey val="0"/>
          <c:showVal val="0"/>
          <c:showCatName val="0"/>
          <c:showSerName val="0"/>
          <c:showPercent val="0"/>
          <c:showBubbleSize val="0"/>
        </c:dLbls>
        <c:gapWidth val="150"/>
        <c:axId val="209382880"/>
        <c:axId val="2096753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0.06</c:v>
                </c:pt>
                <c:pt idx="3">
                  <c:v>0.13</c:v>
                </c:pt>
                <c:pt idx="4">
                  <c:v>0.02</c:v>
                </c:pt>
              </c:numCache>
            </c:numRef>
          </c:val>
          <c:smooth val="0"/>
          <c:extLst>
            <c:ext xmlns:c16="http://schemas.microsoft.com/office/drawing/2014/chart" uri="{C3380CC4-5D6E-409C-BE32-E72D297353CC}">
              <c16:uniqueId val="{00000001-F92A-4126-B171-392A7F3C4E52}"/>
            </c:ext>
          </c:extLst>
        </c:ser>
        <c:dLbls>
          <c:showLegendKey val="0"/>
          <c:showVal val="0"/>
          <c:showCatName val="0"/>
          <c:showSerName val="0"/>
          <c:showPercent val="0"/>
          <c:showBubbleSize val="0"/>
        </c:dLbls>
        <c:marker val="1"/>
        <c:smooth val="0"/>
        <c:axId val="209382880"/>
        <c:axId val="209675304"/>
      </c:lineChart>
      <c:dateAx>
        <c:axId val="209382880"/>
        <c:scaling>
          <c:orientation val="minMax"/>
        </c:scaling>
        <c:delete val="1"/>
        <c:axPos val="b"/>
        <c:numFmt formatCode="ge" sourceLinked="1"/>
        <c:majorTickMark val="none"/>
        <c:minorTickMark val="none"/>
        <c:tickLblPos val="none"/>
        <c:crossAx val="209675304"/>
        <c:crosses val="autoZero"/>
        <c:auto val="1"/>
        <c:lblOffset val="100"/>
        <c:baseTimeUnit val="years"/>
      </c:dateAx>
      <c:valAx>
        <c:axId val="2096753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93828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9474.36</c:v>
                </c:pt>
                <c:pt idx="1">
                  <c:v>11510.61</c:v>
                </c:pt>
                <c:pt idx="2">
                  <c:v>3366.7</c:v>
                </c:pt>
                <c:pt idx="3">
                  <c:v>1645.67</c:v>
                </c:pt>
                <c:pt idx="4">
                  <c:v>1775.39</c:v>
                </c:pt>
              </c:numCache>
            </c:numRef>
          </c:val>
          <c:extLst>
            <c:ext xmlns:c16="http://schemas.microsoft.com/office/drawing/2014/chart" uri="{C3380CC4-5D6E-409C-BE32-E72D297353CC}">
              <c16:uniqueId val="{00000000-03ED-4D83-BDCF-6E88005968CC}"/>
            </c:ext>
          </c:extLst>
        </c:ser>
        <c:dLbls>
          <c:showLegendKey val="0"/>
          <c:showVal val="0"/>
          <c:showCatName val="0"/>
          <c:showSerName val="0"/>
          <c:showPercent val="0"/>
          <c:showBubbleSize val="0"/>
        </c:dLbls>
        <c:gapWidth val="150"/>
        <c:axId val="209419104"/>
        <c:axId val="209419488"/>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extLst>
            <c:ext xmlns:c16="http://schemas.microsoft.com/office/drawing/2014/chart" uri="{C3380CC4-5D6E-409C-BE32-E72D297353CC}">
              <c16:uniqueId val="{00000001-03ED-4D83-BDCF-6E88005968CC}"/>
            </c:ext>
          </c:extLst>
        </c:ser>
        <c:dLbls>
          <c:showLegendKey val="0"/>
          <c:showVal val="0"/>
          <c:showCatName val="0"/>
          <c:showSerName val="0"/>
          <c:showPercent val="0"/>
          <c:showBubbleSize val="0"/>
        </c:dLbls>
        <c:marker val="1"/>
        <c:smooth val="0"/>
        <c:axId val="209419104"/>
        <c:axId val="209419488"/>
      </c:lineChart>
      <c:dateAx>
        <c:axId val="209419104"/>
        <c:scaling>
          <c:orientation val="minMax"/>
        </c:scaling>
        <c:delete val="1"/>
        <c:axPos val="b"/>
        <c:numFmt formatCode="ge" sourceLinked="1"/>
        <c:majorTickMark val="none"/>
        <c:minorTickMark val="none"/>
        <c:tickLblPos val="none"/>
        <c:crossAx val="209419488"/>
        <c:crosses val="autoZero"/>
        <c:auto val="1"/>
        <c:lblOffset val="100"/>
        <c:baseTimeUnit val="years"/>
      </c:dateAx>
      <c:valAx>
        <c:axId val="2094194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94191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0</c:v>
                </c:pt>
                <c:pt idx="1">
                  <c:v>0</c:v>
                </c:pt>
                <c:pt idx="2">
                  <c:v>0</c:v>
                </c:pt>
                <c:pt idx="3">
                  <c:v>0</c:v>
                </c:pt>
                <c:pt idx="4">
                  <c:v>28.83</c:v>
                </c:pt>
              </c:numCache>
            </c:numRef>
          </c:val>
          <c:extLst>
            <c:ext xmlns:c16="http://schemas.microsoft.com/office/drawing/2014/chart" uri="{C3380CC4-5D6E-409C-BE32-E72D297353CC}">
              <c16:uniqueId val="{00000000-27A9-4B48-9DC6-89C507D25425}"/>
            </c:ext>
          </c:extLst>
        </c:ser>
        <c:dLbls>
          <c:showLegendKey val="0"/>
          <c:showVal val="0"/>
          <c:showCatName val="0"/>
          <c:showSerName val="0"/>
          <c:showPercent val="0"/>
          <c:showBubbleSize val="0"/>
        </c:dLbls>
        <c:gapWidth val="150"/>
        <c:axId val="209491136"/>
        <c:axId val="209491520"/>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extLst>
            <c:ext xmlns:c16="http://schemas.microsoft.com/office/drawing/2014/chart" uri="{C3380CC4-5D6E-409C-BE32-E72D297353CC}">
              <c16:uniqueId val="{00000001-27A9-4B48-9DC6-89C507D25425}"/>
            </c:ext>
          </c:extLst>
        </c:ser>
        <c:dLbls>
          <c:showLegendKey val="0"/>
          <c:showVal val="0"/>
          <c:showCatName val="0"/>
          <c:showSerName val="0"/>
          <c:showPercent val="0"/>
          <c:showBubbleSize val="0"/>
        </c:dLbls>
        <c:marker val="1"/>
        <c:smooth val="0"/>
        <c:axId val="209491136"/>
        <c:axId val="209491520"/>
      </c:lineChart>
      <c:dateAx>
        <c:axId val="209491136"/>
        <c:scaling>
          <c:orientation val="minMax"/>
        </c:scaling>
        <c:delete val="1"/>
        <c:axPos val="b"/>
        <c:numFmt formatCode="ge" sourceLinked="1"/>
        <c:majorTickMark val="none"/>
        <c:minorTickMark val="none"/>
        <c:tickLblPos val="none"/>
        <c:crossAx val="209491520"/>
        <c:crosses val="autoZero"/>
        <c:auto val="1"/>
        <c:lblOffset val="100"/>
        <c:baseTimeUnit val="years"/>
      </c:dateAx>
      <c:valAx>
        <c:axId val="2094915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94911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108.97</c:v>
                </c:pt>
                <c:pt idx="1">
                  <c:v>105.77</c:v>
                </c:pt>
                <c:pt idx="2">
                  <c:v>128.08000000000001</c:v>
                </c:pt>
                <c:pt idx="3">
                  <c:v>98.67</c:v>
                </c:pt>
                <c:pt idx="4">
                  <c:v>97.87</c:v>
                </c:pt>
              </c:numCache>
            </c:numRef>
          </c:val>
          <c:extLst>
            <c:ext xmlns:c16="http://schemas.microsoft.com/office/drawing/2014/chart" uri="{C3380CC4-5D6E-409C-BE32-E72D297353CC}">
              <c16:uniqueId val="{00000000-16EC-4425-8DF9-2B970F3AFDA7}"/>
            </c:ext>
          </c:extLst>
        </c:ser>
        <c:dLbls>
          <c:showLegendKey val="0"/>
          <c:showVal val="0"/>
          <c:showCatName val="0"/>
          <c:showSerName val="0"/>
          <c:showPercent val="0"/>
          <c:showBubbleSize val="0"/>
        </c:dLbls>
        <c:gapWidth val="150"/>
        <c:axId val="111144872"/>
        <c:axId val="11114526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extLst>
            <c:ext xmlns:c16="http://schemas.microsoft.com/office/drawing/2014/chart" uri="{C3380CC4-5D6E-409C-BE32-E72D297353CC}">
              <c16:uniqueId val="{00000001-16EC-4425-8DF9-2B970F3AFDA7}"/>
            </c:ext>
          </c:extLst>
        </c:ser>
        <c:dLbls>
          <c:showLegendKey val="0"/>
          <c:showVal val="0"/>
          <c:showCatName val="0"/>
          <c:showSerName val="0"/>
          <c:showPercent val="0"/>
          <c:showBubbleSize val="0"/>
        </c:dLbls>
        <c:marker val="1"/>
        <c:smooth val="0"/>
        <c:axId val="111144872"/>
        <c:axId val="111145264"/>
      </c:lineChart>
      <c:dateAx>
        <c:axId val="111144872"/>
        <c:scaling>
          <c:orientation val="minMax"/>
        </c:scaling>
        <c:delete val="1"/>
        <c:axPos val="b"/>
        <c:numFmt formatCode="ge" sourceLinked="1"/>
        <c:majorTickMark val="none"/>
        <c:minorTickMark val="none"/>
        <c:tickLblPos val="none"/>
        <c:crossAx val="111145264"/>
        <c:crosses val="autoZero"/>
        <c:auto val="1"/>
        <c:lblOffset val="100"/>
        <c:baseTimeUnit val="years"/>
      </c:dateAx>
      <c:valAx>
        <c:axId val="1111452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11448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24.42</c:v>
                </c:pt>
                <c:pt idx="1">
                  <c:v>25.15</c:v>
                </c:pt>
                <c:pt idx="2">
                  <c:v>20.77</c:v>
                </c:pt>
                <c:pt idx="3">
                  <c:v>26.96</c:v>
                </c:pt>
                <c:pt idx="4">
                  <c:v>27.18</c:v>
                </c:pt>
              </c:numCache>
            </c:numRef>
          </c:val>
          <c:extLst>
            <c:ext xmlns:c16="http://schemas.microsoft.com/office/drawing/2014/chart" uri="{C3380CC4-5D6E-409C-BE32-E72D297353CC}">
              <c16:uniqueId val="{00000000-7C04-4610-9E56-BF6A3B10855C}"/>
            </c:ext>
          </c:extLst>
        </c:ser>
        <c:dLbls>
          <c:showLegendKey val="0"/>
          <c:showVal val="0"/>
          <c:showCatName val="0"/>
          <c:showSerName val="0"/>
          <c:showPercent val="0"/>
          <c:showBubbleSize val="0"/>
        </c:dLbls>
        <c:gapWidth val="150"/>
        <c:axId val="111146048"/>
        <c:axId val="111146440"/>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extLst>
            <c:ext xmlns:c16="http://schemas.microsoft.com/office/drawing/2014/chart" uri="{C3380CC4-5D6E-409C-BE32-E72D297353CC}">
              <c16:uniqueId val="{00000001-7C04-4610-9E56-BF6A3B10855C}"/>
            </c:ext>
          </c:extLst>
        </c:ser>
        <c:dLbls>
          <c:showLegendKey val="0"/>
          <c:showVal val="0"/>
          <c:showCatName val="0"/>
          <c:showSerName val="0"/>
          <c:showPercent val="0"/>
          <c:showBubbleSize val="0"/>
        </c:dLbls>
        <c:marker val="1"/>
        <c:smooth val="0"/>
        <c:axId val="111146048"/>
        <c:axId val="111146440"/>
      </c:lineChart>
      <c:dateAx>
        <c:axId val="111146048"/>
        <c:scaling>
          <c:orientation val="minMax"/>
        </c:scaling>
        <c:delete val="1"/>
        <c:axPos val="b"/>
        <c:numFmt formatCode="ge" sourceLinked="1"/>
        <c:majorTickMark val="none"/>
        <c:minorTickMark val="none"/>
        <c:tickLblPos val="none"/>
        <c:crossAx val="111146440"/>
        <c:crosses val="autoZero"/>
        <c:auto val="1"/>
        <c:lblOffset val="100"/>
        <c:baseTimeUnit val="years"/>
      </c:dateAx>
      <c:valAx>
        <c:axId val="1111464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11460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31.27</c:v>
                </c:pt>
                <c:pt idx="1">
                  <c:v>52.64</c:v>
                </c:pt>
                <c:pt idx="2">
                  <c:v>49.09</c:v>
                </c:pt>
                <c:pt idx="3">
                  <c:v>63.5</c:v>
                </c:pt>
                <c:pt idx="4">
                  <c:v>60.45</c:v>
                </c:pt>
              </c:numCache>
            </c:numRef>
          </c:val>
          <c:extLst>
            <c:ext xmlns:c16="http://schemas.microsoft.com/office/drawing/2014/chart" uri="{C3380CC4-5D6E-409C-BE32-E72D297353CC}">
              <c16:uniqueId val="{00000000-85B3-4BDF-9E5C-0DB686C968A2}"/>
            </c:ext>
          </c:extLst>
        </c:ser>
        <c:dLbls>
          <c:showLegendKey val="0"/>
          <c:showVal val="0"/>
          <c:showCatName val="0"/>
          <c:showSerName val="0"/>
          <c:showPercent val="0"/>
          <c:showBubbleSize val="0"/>
        </c:dLbls>
        <c:gapWidth val="150"/>
        <c:axId val="111144480"/>
        <c:axId val="111143696"/>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extLst>
            <c:ext xmlns:c16="http://schemas.microsoft.com/office/drawing/2014/chart" uri="{C3380CC4-5D6E-409C-BE32-E72D297353CC}">
              <c16:uniqueId val="{00000001-85B3-4BDF-9E5C-0DB686C968A2}"/>
            </c:ext>
          </c:extLst>
        </c:ser>
        <c:dLbls>
          <c:showLegendKey val="0"/>
          <c:showVal val="0"/>
          <c:showCatName val="0"/>
          <c:showSerName val="0"/>
          <c:showPercent val="0"/>
          <c:showBubbleSize val="0"/>
        </c:dLbls>
        <c:marker val="1"/>
        <c:smooth val="0"/>
        <c:axId val="111144480"/>
        <c:axId val="111143696"/>
      </c:lineChart>
      <c:dateAx>
        <c:axId val="111144480"/>
        <c:scaling>
          <c:orientation val="minMax"/>
        </c:scaling>
        <c:delete val="1"/>
        <c:axPos val="b"/>
        <c:numFmt formatCode="ge" sourceLinked="1"/>
        <c:majorTickMark val="none"/>
        <c:minorTickMark val="none"/>
        <c:tickLblPos val="none"/>
        <c:crossAx val="111143696"/>
        <c:crosses val="autoZero"/>
        <c:auto val="1"/>
        <c:lblOffset val="100"/>
        <c:baseTimeUnit val="years"/>
      </c:dateAx>
      <c:valAx>
        <c:axId val="1111436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11444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90.91</c:v>
                </c:pt>
                <c:pt idx="1">
                  <c:v>90.91</c:v>
                </c:pt>
                <c:pt idx="2">
                  <c:v>100</c:v>
                </c:pt>
                <c:pt idx="3">
                  <c:v>90.91</c:v>
                </c:pt>
                <c:pt idx="4">
                  <c:v>90.91</c:v>
                </c:pt>
              </c:numCache>
            </c:numRef>
          </c:val>
          <c:extLst>
            <c:ext xmlns:c16="http://schemas.microsoft.com/office/drawing/2014/chart" uri="{C3380CC4-5D6E-409C-BE32-E72D297353CC}">
              <c16:uniqueId val="{00000000-0927-4F21-B513-35ACF237B890}"/>
            </c:ext>
          </c:extLst>
        </c:ser>
        <c:dLbls>
          <c:showLegendKey val="0"/>
          <c:showVal val="0"/>
          <c:showCatName val="0"/>
          <c:showSerName val="0"/>
          <c:showPercent val="0"/>
          <c:showBubbleSize val="0"/>
        </c:dLbls>
        <c:gapWidth val="150"/>
        <c:axId val="111142520"/>
        <c:axId val="111141736"/>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extLst>
            <c:ext xmlns:c16="http://schemas.microsoft.com/office/drawing/2014/chart" uri="{C3380CC4-5D6E-409C-BE32-E72D297353CC}">
              <c16:uniqueId val="{00000001-0927-4F21-B513-35ACF237B890}"/>
            </c:ext>
          </c:extLst>
        </c:ser>
        <c:dLbls>
          <c:showLegendKey val="0"/>
          <c:showVal val="0"/>
          <c:showCatName val="0"/>
          <c:showSerName val="0"/>
          <c:showPercent val="0"/>
          <c:showBubbleSize val="0"/>
        </c:dLbls>
        <c:marker val="1"/>
        <c:smooth val="0"/>
        <c:axId val="111142520"/>
        <c:axId val="111141736"/>
      </c:lineChart>
      <c:dateAx>
        <c:axId val="111142520"/>
        <c:scaling>
          <c:orientation val="minMax"/>
        </c:scaling>
        <c:delete val="1"/>
        <c:axPos val="b"/>
        <c:numFmt formatCode="ge" sourceLinked="1"/>
        <c:majorTickMark val="none"/>
        <c:minorTickMark val="none"/>
        <c:tickLblPos val="none"/>
        <c:crossAx val="111141736"/>
        <c:crosses val="autoZero"/>
        <c:auto val="1"/>
        <c:lblOffset val="100"/>
        <c:baseTimeUnit val="years"/>
      </c:dateAx>
      <c:valAx>
        <c:axId val="1111417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11425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70" zoomScaleNormal="70" workbookViewId="0"/>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c r="A5" s="2"/>
      <c r="B5" s="146" t="str">
        <f>データ!H7</f>
        <v>愛媛県　今治市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2200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極小規模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1330</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93.2</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1</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2000</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非設置</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103</v>
      </c>
      <c r="SN16" s="85"/>
      <c r="SO16" s="85"/>
      <c r="SP16" s="85"/>
      <c r="SQ16" s="85"/>
      <c r="SR16" s="85"/>
      <c r="SS16" s="85"/>
      <c r="ST16" s="85"/>
      <c r="SU16" s="85"/>
      <c r="SV16" s="85"/>
      <c r="SW16" s="85"/>
      <c r="SX16" s="85"/>
      <c r="SY16" s="85"/>
      <c r="SZ16" s="85"/>
      <c r="TA16" s="86"/>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127.54</v>
      </c>
      <c r="Y32" s="106"/>
      <c r="Z32" s="106"/>
      <c r="AA32" s="106"/>
      <c r="AB32" s="106"/>
      <c r="AC32" s="106"/>
      <c r="AD32" s="106"/>
      <c r="AE32" s="106"/>
      <c r="AF32" s="106"/>
      <c r="AG32" s="106"/>
      <c r="AH32" s="106"/>
      <c r="AI32" s="106"/>
      <c r="AJ32" s="106"/>
      <c r="AK32" s="106"/>
      <c r="AL32" s="106"/>
      <c r="AM32" s="106"/>
      <c r="AN32" s="106"/>
      <c r="AO32" s="106"/>
      <c r="AP32" s="106"/>
      <c r="AQ32" s="107"/>
      <c r="AR32" s="105">
        <f>データ!U6</f>
        <v>124.44</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148.96</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115.01</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110.16</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9474.36</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11510.61</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3366.7</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1645.67</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1775.39</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0</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0</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0</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0</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28.83</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117.77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118.03</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120</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113.67</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110.79</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102.41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101.87</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115.82</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118.97</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121.15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797.95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742.59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549.77</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730.25</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868.31</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446.61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430.97</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536.28</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514.66</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504.81</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104</v>
      </c>
      <c r="SN48" s="85"/>
      <c r="SO48" s="85"/>
      <c r="SP48" s="85"/>
      <c r="SQ48" s="85"/>
      <c r="SR48" s="85"/>
      <c r="SS48" s="85"/>
      <c r="ST48" s="85"/>
      <c r="SU48" s="85"/>
      <c r="SV48" s="85"/>
      <c r="SW48" s="85"/>
      <c r="SX48" s="85"/>
      <c r="SY48" s="85"/>
      <c r="SZ48" s="85"/>
      <c r="TA48" s="86"/>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108.97</v>
      </c>
      <c r="Y55" s="106"/>
      <c r="Z55" s="106"/>
      <c r="AA55" s="106"/>
      <c r="AB55" s="106"/>
      <c r="AC55" s="106"/>
      <c r="AD55" s="106"/>
      <c r="AE55" s="106"/>
      <c r="AF55" s="106"/>
      <c r="AG55" s="106"/>
      <c r="AH55" s="106"/>
      <c r="AI55" s="106"/>
      <c r="AJ55" s="106"/>
      <c r="AK55" s="106"/>
      <c r="AL55" s="106"/>
      <c r="AM55" s="106"/>
      <c r="AN55" s="106"/>
      <c r="AO55" s="106"/>
      <c r="AP55" s="106"/>
      <c r="AQ55" s="107"/>
      <c r="AR55" s="105">
        <f>データ!BM6</f>
        <v>105.77</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128.08000000000001</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98.67</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97.87</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24.42</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25.15</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20.77</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26.96</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27.18</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31.27</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52.64</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49.09</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63.5</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60.45</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90.91</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90.91</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100</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90.91</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90.91</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91.03</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100.16</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100.54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95.99</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94.91</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45.86</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42.5</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42.19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44.55</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47.36</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35.78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35.909999999999997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35.54</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35.24</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35.22</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52.6</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52.54</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50.81</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50.28</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51.42</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105</v>
      </c>
      <c r="SN68" s="85"/>
      <c r="SO68" s="85"/>
      <c r="SP68" s="85"/>
      <c r="SQ68" s="85"/>
      <c r="SR68" s="85"/>
      <c r="SS68" s="85"/>
      <c r="ST68" s="85"/>
      <c r="SU68" s="85"/>
      <c r="SV68" s="85"/>
      <c r="SW68" s="85"/>
      <c r="SX68" s="85"/>
      <c r="SY68" s="85"/>
      <c r="SZ68" s="85"/>
      <c r="TA68" s="86"/>
    </row>
    <row r="69" spans="1:521" ht="13.5" customHeight="1">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50.08</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52.16</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54.14</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56.98</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58.78</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0</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0</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0</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0</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0</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52.45</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53.92</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53.32</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53.4</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53.49</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4.53</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3.4</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3.56</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3.46</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3.28</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0.71</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0.19</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0.06</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0.13</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0.02</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29</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30</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31</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6"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6"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6"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6"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LKkgYDW5EF+mp0uIRmQeti9c5qseq5CxdER/Mf7vCefhu5CARgk4H6XloQmp1l1/V68qolv5b/uy4zs5BqN1XA==" saltValue="ebPhVcTNmwJiE/VFyWqId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48</v>
      </c>
      <c r="B4" s="47"/>
      <c r="C4" s="47"/>
      <c r="D4" s="47"/>
      <c r="E4" s="47"/>
      <c r="F4" s="47"/>
      <c r="G4" s="47"/>
      <c r="H4" s="155"/>
      <c r="I4" s="156"/>
      <c r="J4" s="156"/>
      <c r="K4" s="156"/>
      <c r="L4" s="156"/>
      <c r="M4" s="156"/>
      <c r="N4" s="156"/>
      <c r="O4" s="156"/>
      <c r="P4" s="156"/>
      <c r="Q4" s="156"/>
      <c r="R4" s="156"/>
      <c r="S4" s="156"/>
      <c r="T4" s="152" t="s">
        <v>49</v>
      </c>
      <c r="U4" s="152"/>
      <c r="V4" s="152"/>
      <c r="W4" s="152"/>
      <c r="X4" s="152"/>
      <c r="Y4" s="152"/>
      <c r="Z4" s="152"/>
      <c r="AA4" s="152"/>
      <c r="AB4" s="152"/>
      <c r="AC4" s="152"/>
      <c r="AD4" s="152"/>
      <c r="AE4" s="152" t="s">
        <v>50</v>
      </c>
      <c r="AF4" s="152"/>
      <c r="AG4" s="152"/>
      <c r="AH4" s="152"/>
      <c r="AI4" s="152"/>
      <c r="AJ4" s="152"/>
      <c r="AK4" s="152"/>
      <c r="AL4" s="152"/>
      <c r="AM4" s="152"/>
      <c r="AN4" s="152"/>
      <c r="AO4" s="152"/>
      <c r="AP4" s="152" t="s">
        <v>51</v>
      </c>
      <c r="AQ4" s="152"/>
      <c r="AR4" s="152"/>
      <c r="AS4" s="152"/>
      <c r="AT4" s="152"/>
      <c r="AU4" s="152"/>
      <c r="AV4" s="152"/>
      <c r="AW4" s="152"/>
      <c r="AX4" s="152"/>
      <c r="AY4" s="152"/>
      <c r="AZ4" s="152"/>
      <c r="BA4" s="152" t="s">
        <v>52</v>
      </c>
      <c r="BB4" s="152"/>
      <c r="BC4" s="152"/>
      <c r="BD4" s="152"/>
      <c r="BE4" s="152"/>
      <c r="BF4" s="152"/>
      <c r="BG4" s="152"/>
      <c r="BH4" s="152"/>
      <c r="BI4" s="152"/>
      <c r="BJ4" s="152"/>
      <c r="BK4" s="152"/>
      <c r="BL4" s="152" t="s">
        <v>53</v>
      </c>
      <c r="BM4" s="152"/>
      <c r="BN4" s="152"/>
      <c r="BO4" s="152"/>
      <c r="BP4" s="152"/>
      <c r="BQ4" s="152"/>
      <c r="BR4" s="152"/>
      <c r="BS4" s="152"/>
      <c r="BT4" s="152"/>
      <c r="BU4" s="152"/>
      <c r="BV4" s="152"/>
      <c r="BW4" s="152" t="s">
        <v>54</v>
      </c>
      <c r="BX4" s="152"/>
      <c r="BY4" s="152"/>
      <c r="BZ4" s="152"/>
      <c r="CA4" s="152"/>
      <c r="CB4" s="152"/>
      <c r="CC4" s="152"/>
      <c r="CD4" s="152"/>
      <c r="CE4" s="152"/>
      <c r="CF4" s="152"/>
      <c r="CG4" s="152"/>
      <c r="CH4" s="152" t="s">
        <v>55</v>
      </c>
      <c r="CI4" s="152"/>
      <c r="CJ4" s="152"/>
      <c r="CK4" s="152"/>
      <c r="CL4" s="152"/>
      <c r="CM4" s="152"/>
      <c r="CN4" s="152"/>
      <c r="CO4" s="152"/>
      <c r="CP4" s="152"/>
      <c r="CQ4" s="152"/>
      <c r="CR4" s="152"/>
      <c r="CS4" s="152" t="s">
        <v>56</v>
      </c>
      <c r="CT4" s="152"/>
      <c r="CU4" s="152"/>
      <c r="CV4" s="152"/>
      <c r="CW4" s="152"/>
      <c r="CX4" s="152"/>
      <c r="CY4" s="152"/>
      <c r="CZ4" s="152"/>
      <c r="DA4" s="152"/>
      <c r="DB4" s="152"/>
      <c r="DC4" s="152"/>
      <c r="DD4" s="152" t="s">
        <v>57</v>
      </c>
      <c r="DE4" s="152"/>
      <c r="DF4" s="152"/>
      <c r="DG4" s="152"/>
      <c r="DH4" s="152"/>
      <c r="DI4" s="152"/>
      <c r="DJ4" s="152"/>
      <c r="DK4" s="152"/>
      <c r="DL4" s="152"/>
      <c r="DM4" s="152"/>
      <c r="DN4" s="152"/>
      <c r="DO4" s="152" t="s">
        <v>58</v>
      </c>
      <c r="DP4" s="152"/>
      <c r="DQ4" s="152"/>
      <c r="DR4" s="152"/>
      <c r="DS4" s="152"/>
      <c r="DT4" s="152"/>
      <c r="DU4" s="152"/>
      <c r="DV4" s="152"/>
      <c r="DW4" s="152"/>
      <c r="DX4" s="152"/>
      <c r="DY4" s="152"/>
      <c r="DZ4" s="152" t="s">
        <v>59</v>
      </c>
      <c r="EA4" s="152"/>
      <c r="EB4" s="152"/>
      <c r="EC4" s="152"/>
      <c r="ED4" s="152"/>
      <c r="EE4" s="152"/>
      <c r="EF4" s="152"/>
      <c r="EG4" s="152"/>
      <c r="EH4" s="152"/>
      <c r="EI4" s="152"/>
      <c r="EJ4" s="152"/>
    </row>
    <row r="5" spans="1:140">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c r="A6" s="45" t="s">
        <v>85</v>
      </c>
      <c r="B6" s="50"/>
      <c r="C6" s="50"/>
      <c r="D6" s="50"/>
      <c r="E6" s="50"/>
      <c r="F6" s="50"/>
      <c r="G6" s="50"/>
      <c r="H6" s="50"/>
      <c r="I6" s="50"/>
      <c r="J6" s="50"/>
      <c r="K6" s="50"/>
      <c r="L6" s="50"/>
      <c r="M6" s="50"/>
      <c r="N6" s="50"/>
      <c r="O6" s="50"/>
      <c r="P6" s="50"/>
      <c r="Q6" s="51"/>
      <c r="R6" s="50"/>
      <c r="S6" s="50"/>
      <c r="T6" s="52">
        <f t="shared" ref="T6:CE6" si="3">T7</f>
        <v>127.54</v>
      </c>
      <c r="U6" s="52">
        <f>U7</f>
        <v>124.44</v>
      </c>
      <c r="V6" s="52">
        <f>V7</f>
        <v>148.96</v>
      </c>
      <c r="W6" s="52">
        <f>W7</f>
        <v>115.01</v>
      </c>
      <c r="X6" s="52">
        <f t="shared" si="3"/>
        <v>110.16</v>
      </c>
      <c r="Y6" s="52">
        <f t="shared" si="3"/>
        <v>117.77</v>
      </c>
      <c r="Z6" s="52">
        <f t="shared" si="3"/>
        <v>118.03</v>
      </c>
      <c r="AA6" s="52">
        <f t="shared" si="3"/>
        <v>120</v>
      </c>
      <c r="AB6" s="52">
        <f t="shared" si="3"/>
        <v>113.67</v>
      </c>
      <c r="AC6" s="52">
        <f t="shared" si="3"/>
        <v>110.79</v>
      </c>
      <c r="AD6" s="50" t="str">
        <f>IF(AD7="-","【-】","【"&amp;SUBSTITUTE(TEXT(AD7,"#,##0.00"),"-","△")&amp;"】")</f>
        <v>【118.92】</v>
      </c>
      <c r="AE6" s="52">
        <f t="shared" si="3"/>
        <v>0</v>
      </c>
      <c r="AF6" s="52">
        <f>AF7</f>
        <v>0</v>
      </c>
      <c r="AG6" s="52">
        <f>AG7</f>
        <v>0</v>
      </c>
      <c r="AH6" s="52">
        <f>AH7</f>
        <v>0</v>
      </c>
      <c r="AI6" s="52">
        <f t="shared" si="3"/>
        <v>0</v>
      </c>
      <c r="AJ6" s="52">
        <f t="shared" si="3"/>
        <v>102.41</v>
      </c>
      <c r="AK6" s="52">
        <f t="shared" si="3"/>
        <v>101.87</v>
      </c>
      <c r="AL6" s="52">
        <f t="shared" si="3"/>
        <v>115.82</v>
      </c>
      <c r="AM6" s="52">
        <f t="shared" si="3"/>
        <v>118.97</v>
      </c>
      <c r="AN6" s="52">
        <f t="shared" si="3"/>
        <v>121.15</v>
      </c>
      <c r="AO6" s="50" t="str">
        <f>IF(AO7="-","【-】","【"&amp;SUBSTITUTE(TEXT(AO7,"#,##0.00"),"-","△")&amp;"】")</f>
        <v>【26.31】</v>
      </c>
      <c r="AP6" s="52">
        <f t="shared" si="3"/>
        <v>9474.36</v>
      </c>
      <c r="AQ6" s="52">
        <f>AQ7</f>
        <v>11510.61</v>
      </c>
      <c r="AR6" s="52">
        <f>AR7</f>
        <v>3366.7</v>
      </c>
      <c r="AS6" s="52">
        <f>AS7</f>
        <v>1645.67</v>
      </c>
      <c r="AT6" s="52">
        <f t="shared" si="3"/>
        <v>1775.39</v>
      </c>
      <c r="AU6" s="52">
        <f t="shared" si="3"/>
        <v>797.95</v>
      </c>
      <c r="AV6" s="52">
        <f t="shared" si="3"/>
        <v>742.59</v>
      </c>
      <c r="AW6" s="52">
        <f t="shared" si="3"/>
        <v>549.77</v>
      </c>
      <c r="AX6" s="52">
        <f t="shared" si="3"/>
        <v>730.25</v>
      </c>
      <c r="AY6" s="52">
        <f t="shared" si="3"/>
        <v>868.31</v>
      </c>
      <c r="AZ6" s="50" t="str">
        <f>IF(AZ7="-","【-】","【"&amp;SUBSTITUTE(TEXT(AZ7,"#,##0.00"),"-","△")&amp;"】")</f>
        <v>【450.05】</v>
      </c>
      <c r="BA6" s="52">
        <f t="shared" si="3"/>
        <v>0</v>
      </c>
      <c r="BB6" s="52">
        <f>BB7</f>
        <v>0</v>
      </c>
      <c r="BC6" s="52">
        <f>BC7</f>
        <v>0</v>
      </c>
      <c r="BD6" s="52">
        <f>BD7</f>
        <v>0</v>
      </c>
      <c r="BE6" s="52">
        <f t="shared" si="3"/>
        <v>28.83</v>
      </c>
      <c r="BF6" s="52">
        <f t="shared" si="3"/>
        <v>446.61</v>
      </c>
      <c r="BG6" s="52">
        <f t="shared" si="3"/>
        <v>430.97</v>
      </c>
      <c r="BH6" s="52">
        <f t="shared" si="3"/>
        <v>536.28</v>
      </c>
      <c r="BI6" s="52">
        <f t="shared" si="3"/>
        <v>514.66</v>
      </c>
      <c r="BJ6" s="52">
        <f t="shared" si="3"/>
        <v>504.81</v>
      </c>
      <c r="BK6" s="50" t="str">
        <f>IF(BK7="-","【-】","【"&amp;SUBSTITUTE(TEXT(BK7,"#,##0.00"),"-","△")&amp;"】")</f>
        <v>【246.04】</v>
      </c>
      <c r="BL6" s="52">
        <f t="shared" si="3"/>
        <v>108.97</v>
      </c>
      <c r="BM6" s="52">
        <f>BM7</f>
        <v>105.77</v>
      </c>
      <c r="BN6" s="52">
        <f>BN7</f>
        <v>128.08000000000001</v>
      </c>
      <c r="BO6" s="52">
        <f>BO7</f>
        <v>98.67</v>
      </c>
      <c r="BP6" s="52">
        <f t="shared" si="3"/>
        <v>97.87</v>
      </c>
      <c r="BQ6" s="52">
        <f t="shared" si="3"/>
        <v>91.03</v>
      </c>
      <c r="BR6" s="52">
        <f t="shared" si="3"/>
        <v>100.16</v>
      </c>
      <c r="BS6" s="52">
        <f t="shared" si="3"/>
        <v>100.54</v>
      </c>
      <c r="BT6" s="52">
        <f t="shared" si="3"/>
        <v>95.99</v>
      </c>
      <c r="BU6" s="52">
        <f t="shared" si="3"/>
        <v>94.91</v>
      </c>
      <c r="BV6" s="50" t="str">
        <f>IF(BV7="-","【-】","【"&amp;SUBSTITUTE(TEXT(BV7,"#,##0.00"),"-","△")&amp;"】")</f>
        <v>【114.16】</v>
      </c>
      <c r="BW6" s="52">
        <f t="shared" si="3"/>
        <v>24.42</v>
      </c>
      <c r="BX6" s="52">
        <f>BX7</f>
        <v>25.15</v>
      </c>
      <c r="BY6" s="52">
        <f>BY7</f>
        <v>20.77</v>
      </c>
      <c r="BZ6" s="52">
        <f>BZ7</f>
        <v>26.96</v>
      </c>
      <c r="CA6" s="52">
        <f t="shared" si="3"/>
        <v>27.18</v>
      </c>
      <c r="CB6" s="52">
        <f t="shared" si="3"/>
        <v>45.86</v>
      </c>
      <c r="CC6" s="52">
        <f t="shared" si="3"/>
        <v>42.5</v>
      </c>
      <c r="CD6" s="52">
        <f t="shared" si="3"/>
        <v>42.19</v>
      </c>
      <c r="CE6" s="52">
        <f t="shared" si="3"/>
        <v>44.55</v>
      </c>
      <c r="CF6" s="52">
        <f t="shared" ref="CF6" si="4">CF7</f>
        <v>47.36</v>
      </c>
      <c r="CG6" s="50" t="str">
        <f>IF(CG7="-","【-】","【"&amp;SUBSTITUTE(TEXT(CG7,"#,##0.00"),"-","△")&amp;"】")</f>
        <v>【18.71】</v>
      </c>
      <c r="CH6" s="52">
        <f t="shared" ref="CH6:CQ6" si="5">CH7</f>
        <v>31.27</v>
      </c>
      <c r="CI6" s="52">
        <f>CI7</f>
        <v>52.64</v>
      </c>
      <c r="CJ6" s="52">
        <f>CJ7</f>
        <v>49.09</v>
      </c>
      <c r="CK6" s="52">
        <f>CK7</f>
        <v>63.5</v>
      </c>
      <c r="CL6" s="52">
        <f t="shared" si="5"/>
        <v>60.45</v>
      </c>
      <c r="CM6" s="52">
        <f t="shared" si="5"/>
        <v>35.78</v>
      </c>
      <c r="CN6" s="52">
        <f t="shared" si="5"/>
        <v>35.909999999999997</v>
      </c>
      <c r="CO6" s="52">
        <f t="shared" si="5"/>
        <v>35.54</v>
      </c>
      <c r="CP6" s="52">
        <f t="shared" si="5"/>
        <v>35.24</v>
      </c>
      <c r="CQ6" s="52">
        <f t="shared" si="5"/>
        <v>35.22</v>
      </c>
      <c r="CR6" s="50" t="str">
        <f>IF(CR7="-","【-】","【"&amp;SUBSTITUTE(TEXT(CR7,"#,##0.00"),"-","△")&amp;"】")</f>
        <v>【55.52】</v>
      </c>
      <c r="CS6" s="52">
        <f t="shared" ref="CS6:DB6" si="6">CS7</f>
        <v>90.91</v>
      </c>
      <c r="CT6" s="52">
        <f>CT7</f>
        <v>90.91</v>
      </c>
      <c r="CU6" s="52">
        <f>CU7</f>
        <v>100</v>
      </c>
      <c r="CV6" s="52">
        <f>CV7</f>
        <v>90.91</v>
      </c>
      <c r="CW6" s="52">
        <f t="shared" si="6"/>
        <v>90.91</v>
      </c>
      <c r="CX6" s="52">
        <f t="shared" si="6"/>
        <v>52.6</v>
      </c>
      <c r="CY6" s="52">
        <f t="shared" si="6"/>
        <v>52.54</v>
      </c>
      <c r="CZ6" s="52">
        <f t="shared" si="6"/>
        <v>50.81</v>
      </c>
      <c r="DA6" s="52">
        <f t="shared" si="6"/>
        <v>50.28</v>
      </c>
      <c r="DB6" s="52">
        <f t="shared" si="6"/>
        <v>51.42</v>
      </c>
      <c r="DC6" s="50" t="str">
        <f>IF(DC7="-","【-】","【"&amp;SUBSTITUTE(TEXT(DC7,"#,##0.00"),"-","△")&amp;"】")</f>
        <v>【77.10】</v>
      </c>
      <c r="DD6" s="52">
        <f t="shared" ref="DD6:DM6" si="7">DD7</f>
        <v>50.08</v>
      </c>
      <c r="DE6" s="52">
        <f>DE7</f>
        <v>52.16</v>
      </c>
      <c r="DF6" s="52">
        <f>DF7</f>
        <v>54.14</v>
      </c>
      <c r="DG6" s="52">
        <f>DG7</f>
        <v>56.98</v>
      </c>
      <c r="DH6" s="52">
        <f t="shared" si="7"/>
        <v>58.78</v>
      </c>
      <c r="DI6" s="52">
        <f t="shared" si="7"/>
        <v>52.45</v>
      </c>
      <c r="DJ6" s="52">
        <f t="shared" si="7"/>
        <v>53.92</v>
      </c>
      <c r="DK6" s="52">
        <f t="shared" si="7"/>
        <v>53.32</v>
      </c>
      <c r="DL6" s="52">
        <f t="shared" si="7"/>
        <v>53.4</v>
      </c>
      <c r="DM6" s="52">
        <f t="shared" si="7"/>
        <v>53.49</v>
      </c>
      <c r="DN6" s="50" t="str">
        <f>IF(DN7="-","【-】","【"&amp;SUBSTITUTE(TEXT(DN7,"#,##0.00"),"-","△")&amp;"】")</f>
        <v>【58.53】</v>
      </c>
      <c r="DO6" s="52">
        <f t="shared" ref="DO6:DX6" si="8">DO7</f>
        <v>0</v>
      </c>
      <c r="DP6" s="52">
        <f>DP7</f>
        <v>0</v>
      </c>
      <c r="DQ6" s="52">
        <f>DQ7</f>
        <v>0</v>
      </c>
      <c r="DR6" s="52">
        <f>DR7</f>
        <v>0</v>
      </c>
      <c r="DS6" s="52">
        <f t="shared" si="8"/>
        <v>0</v>
      </c>
      <c r="DT6" s="52">
        <f t="shared" si="8"/>
        <v>4.53</v>
      </c>
      <c r="DU6" s="52">
        <f t="shared" si="8"/>
        <v>3.4</v>
      </c>
      <c r="DV6" s="52">
        <f t="shared" si="8"/>
        <v>3.56</v>
      </c>
      <c r="DW6" s="52">
        <f t="shared" si="8"/>
        <v>3.46</v>
      </c>
      <c r="DX6" s="52">
        <f t="shared" si="8"/>
        <v>3.28</v>
      </c>
      <c r="DY6" s="50" t="str">
        <f>IF(DY7="-","【-】","【"&amp;SUBSTITUTE(TEXT(DY7,"#,##0.00"),"-","△")&amp;"】")</f>
        <v>【45.47】</v>
      </c>
      <c r="DZ6" s="52">
        <f t="shared" ref="DZ6:EI6" si="9">DZ7</f>
        <v>0</v>
      </c>
      <c r="EA6" s="52">
        <f>EA7</f>
        <v>0</v>
      </c>
      <c r="EB6" s="52">
        <f>EB7</f>
        <v>0</v>
      </c>
      <c r="EC6" s="52">
        <f>EC7</f>
        <v>0</v>
      </c>
      <c r="ED6" s="52">
        <f t="shared" si="9"/>
        <v>0</v>
      </c>
      <c r="EE6" s="52">
        <f t="shared" si="9"/>
        <v>0.71</v>
      </c>
      <c r="EF6" s="52">
        <f t="shared" si="9"/>
        <v>0.19</v>
      </c>
      <c r="EG6" s="52">
        <f t="shared" si="9"/>
        <v>0.06</v>
      </c>
      <c r="EH6" s="52">
        <f t="shared" si="9"/>
        <v>0.13</v>
      </c>
      <c r="EI6" s="52">
        <f t="shared" si="9"/>
        <v>0.02</v>
      </c>
      <c r="EJ6" s="50" t="str">
        <f>IF(EJ7="-","【-】","【"&amp;SUBSTITUTE(TEXT(EJ7,"#,##0.00"),"-","△")&amp;"】")</f>
        <v>【0.16】</v>
      </c>
    </row>
    <row r="7" spans="1:140" s="53" customFormat="1">
      <c r="A7"/>
      <c r="B7" s="54" t="s">
        <v>86</v>
      </c>
      <c r="C7" s="54" t="s">
        <v>87</v>
      </c>
      <c r="D7" s="54" t="s">
        <v>88</v>
      </c>
      <c r="E7" s="54" t="s">
        <v>89</v>
      </c>
      <c r="F7" s="54" t="s">
        <v>90</v>
      </c>
      <c r="G7" s="54" t="s">
        <v>91</v>
      </c>
      <c r="H7" s="54" t="s">
        <v>92</v>
      </c>
      <c r="I7" s="54" t="s">
        <v>93</v>
      </c>
      <c r="J7" s="54" t="s">
        <v>94</v>
      </c>
      <c r="K7" s="55">
        <v>2200</v>
      </c>
      <c r="L7" s="54" t="s">
        <v>95</v>
      </c>
      <c r="M7" s="55">
        <v>1</v>
      </c>
      <c r="N7" s="55">
        <v>1330</v>
      </c>
      <c r="O7" s="56" t="s">
        <v>96</v>
      </c>
      <c r="P7" s="56">
        <v>93.2</v>
      </c>
      <c r="Q7" s="55">
        <v>1</v>
      </c>
      <c r="R7" s="55">
        <v>2000</v>
      </c>
      <c r="S7" s="54" t="s">
        <v>97</v>
      </c>
      <c r="T7" s="57">
        <v>127.54</v>
      </c>
      <c r="U7" s="57">
        <v>124.44</v>
      </c>
      <c r="V7" s="57">
        <v>148.96</v>
      </c>
      <c r="W7" s="57">
        <v>115.01</v>
      </c>
      <c r="X7" s="57">
        <v>110.16</v>
      </c>
      <c r="Y7" s="57">
        <v>117.77</v>
      </c>
      <c r="Z7" s="57">
        <v>118.03</v>
      </c>
      <c r="AA7" s="57">
        <v>120</v>
      </c>
      <c r="AB7" s="57">
        <v>113.67</v>
      </c>
      <c r="AC7" s="58">
        <v>110.79</v>
      </c>
      <c r="AD7" s="57">
        <v>118.92</v>
      </c>
      <c r="AE7" s="57">
        <v>0</v>
      </c>
      <c r="AF7" s="57">
        <v>0</v>
      </c>
      <c r="AG7" s="57">
        <v>0</v>
      </c>
      <c r="AH7" s="57">
        <v>0</v>
      </c>
      <c r="AI7" s="57">
        <v>0</v>
      </c>
      <c r="AJ7" s="57">
        <v>102.41</v>
      </c>
      <c r="AK7" s="57">
        <v>101.87</v>
      </c>
      <c r="AL7" s="57">
        <v>115.82</v>
      </c>
      <c r="AM7" s="57">
        <v>118.97</v>
      </c>
      <c r="AN7" s="57">
        <v>121.15</v>
      </c>
      <c r="AO7" s="57">
        <v>26.31</v>
      </c>
      <c r="AP7" s="57">
        <v>9474.36</v>
      </c>
      <c r="AQ7" s="57">
        <v>11510.61</v>
      </c>
      <c r="AR7" s="57">
        <v>3366.7</v>
      </c>
      <c r="AS7" s="57">
        <v>1645.67</v>
      </c>
      <c r="AT7" s="57">
        <v>1775.39</v>
      </c>
      <c r="AU7" s="57">
        <v>797.95</v>
      </c>
      <c r="AV7" s="57">
        <v>742.59</v>
      </c>
      <c r="AW7" s="57">
        <v>549.77</v>
      </c>
      <c r="AX7" s="57">
        <v>730.25</v>
      </c>
      <c r="AY7" s="57">
        <v>868.31</v>
      </c>
      <c r="AZ7" s="57">
        <v>450.05</v>
      </c>
      <c r="BA7" s="57">
        <v>0</v>
      </c>
      <c r="BB7" s="57">
        <v>0</v>
      </c>
      <c r="BC7" s="57">
        <v>0</v>
      </c>
      <c r="BD7" s="57">
        <v>0</v>
      </c>
      <c r="BE7" s="57">
        <v>28.83</v>
      </c>
      <c r="BF7" s="57">
        <v>446.61</v>
      </c>
      <c r="BG7" s="57">
        <v>430.97</v>
      </c>
      <c r="BH7" s="57">
        <v>536.28</v>
      </c>
      <c r="BI7" s="57">
        <v>514.66</v>
      </c>
      <c r="BJ7" s="57">
        <v>504.81</v>
      </c>
      <c r="BK7" s="57">
        <v>246.04</v>
      </c>
      <c r="BL7" s="57">
        <v>108.97</v>
      </c>
      <c r="BM7" s="57">
        <v>105.77</v>
      </c>
      <c r="BN7" s="57">
        <v>128.08000000000001</v>
      </c>
      <c r="BO7" s="57">
        <v>98.67</v>
      </c>
      <c r="BP7" s="57">
        <v>97.87</v>
      </c>
      <c r="BQ7" s="57">
        <v>91.03</v>
      </c>
      <c r="BR7" s="57">
        <v>100.16</v>
      </c>
      <c r="BS7" s="57">
        <v>100.54</v>
      </c>
      <c r="BT7" s="57">
        <v>95.99</v>
      </c>
      <c r="BU7" s="57">
        <v>94.91</v>
      </c>
      <c r="BV7" s="57">
        <v>114.16</v>
      </c>
      <c r="BW7" s="57">
        <v>24.42</v>
      </c>
      <c r="BX7" s="57">
        <v>25.15</v>
      </c>
      <c r="BY7" s="57">
        <v>20.77</v>
      </c>
      <c r="BZ7" s="57">
        <v>26.96</v>
      </c>
      <c r="CA7" s="57">
        <v>27.18</v>
      </c>
      <c r="CB7" s="57">
        <v>45.86</v>
      </c>
      <c r="CC7" s="57">
        <v>42.5</v>
      </c>
      <c r="CD7" s="57">
        <v>42.19</v>
      </c>
      <c r="CE7" s="57">
        <v>44.55</v>
      </c>
      <c r="CF7" s="57">
        <v>47.36</v>
      </c>
      <c r="CG7" s="57">
        <v>18.71</v>
      </c>
      <c r="CH7" s="57">
        <v>31.27</v>
      </c>
      <c r="CI7" s="57">
        <v>52.64</v>
      </c>
      <c r="CJ7" s="57">
        <v>49.09</v>
      </c>
      <c r="CK7" s="57">
        <v>63.5</v>
      </c>
      <c r="CL7" s="57">
        <v>60.45</v>
      </c>
      <c r="CM7" s="57">
        <v>35.78</v>
      </c>
      <c r="CN7" s="57">
        <v>35.909999999999997</v>
      </c>
      <c r="CO7" s="57">
        <v>35.54</v>
      </c>
      <c r="CP7" s="57">
        <v>35.24</v>
      </c>
      <c r="CQ7" s="57">
        <v>35.22</v>
      </c>
      <c r="CR7" s="57">
        <v>55.52</v>
      </c>
      <c r="CS7" s="57">
        <v>90.91</v>
      </c>
      <c r="CT7" s="57">
        <v>90.91</v>
      </c>
      <c r="CU7" s="57">
        <v>100</v>
      </c>
      <c r="CV7" s="57">
        <v>90.91</v>
      </c>
      <c r="CW7" s="57">
        <v>90.91</v>
      </c>
      <c r="CX7" s="57">
        <v>52.6</v>
      </c>
      <c r="CY7" s="57">
        <v>52.54</v>
      </c>
      <c r="CZ7" s="57">
        <v>50.81</v>
      </c>
      <c r="DA7" s="57">
        <v>50.28</v>
      </c>
      <c r="DB7" s="57">
        <v>51.42</v>
      </c>
      <c r="DC7" s="57">
        <v>77.099999999999994</v>
      </c>
      <c r="DD7" s="57">
        <v>50.08</v>
      </c>
      <c r="DE7" s="57">
        <v>52.16</v>
      </c>
      <c r="DF7" s="57">
        <v>54.14</v>
      </c>
      <c r="DG7" s="57">
        <v>56.98</v>
      </c>
      <c r="DH7" s="57">
        <v>58.78</v>
      </c>
      <c r="DI7" s="57">
        <v>52.45</v>
      </c>
      <c r="DJ7" s="57">
        <v>53.92</v>
      </c>
      <c r="DK7" s="57">
        <v>53.32</v>
      </c>
      <c r="DL7" s="57">
        <v>53.4</v>
      </c>
      <c r="DM7" s="57">
        <v>53.49</v>
      </c>
      <c r="DN7" s="57">
        <v>58.53</v>
      </c>
      <c r="DO7" s="57">
        <v>0</v>
      </c>
      <c r="DP7" s="57">
        <v>0</v>
      </c>
      <c r="DQ7" s="57">
        <v>0</v>
      </c>
      <c r="DR7" s="57">
        <v>0</v>
      </c>
      <c r="DS7" s="57">
        <v>0</v>
      </c>
      <c r="DT7" s="57">
        <v>4.53</v>
      </c>
      <c r="DU7" s="57">
        <v>3.4</v>
      </c>
      <c r="DV7" s="57">
        <v>3.56</v>
      </c>
      <c r="DW7" s="57">
        <v>3.46</v>
      </c>
      <c r="DX7" s="57">
        <v>3.28</v>
      </c>
      <c r="DY7" s="57">
        <v>45.47</v>
      </c>
      <c r="DZ7" s="57">
        <v>0</v>
      </c>
      <c r="EA7" s="57">
        <v>0</v>
      </c>
      <c r="EB7" s="57">
        <v>0</v>
      </c>
      <c r="EC7" s="57">
        <v>0</v>
      </c>
      <c r="ED7" s="57">
        <v>0</v>
      </c>
      <c r="EE7" s="57">
        <v>0.71</v>
      </c>
      <c r="EF7" s="57">
        <v>0.19</v>
      </c>
      <c r="EG7" s="57">
        <v>0.06</v>
      </c>
      <c r="EH7" s="57">
        <v>0.13</v>
      </c>
      <c r="EI7" s="57">
        <v>0.02</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127.54</v>
      </c>
      <c r="V11" s="64">
        <f>IF(U6="-",NA(),U6)</f>
        <v>124.44</v>
      </c>
      <c r="W11" s="64">
        <f>IF(V6="-",NA(),V6)</f>
        <v>148.96</v>
      </c>
      <c r="X11" s="64">
        <f>IF(W6="-",NA(),W6)</f>
        <v>115.01</v>
      </c>
      <c r="Y11" s="64">
        <f>IF(X6="-",NA(),X6)</f>
        <v>110.16</v>
      </c>
      <c r="AE11" s="63" t="s">
        <v>23</v>
      </c>
      <c r="AF11" s="64">
        <f>IF(AE6="-",NA(),AE6)</f>
        <v>0</v>
      </c>
      <c r="AG11" s="64">
        <f>IF(AF6="-",NA(),AF6)</f>
        <v>0</v>
      </c>
      <c r="AH11" s="64">
        <f>IF(AG6="-",NA(),AG6)</f>
        <v>0</v>
      </c>
      <c r="AI11" s="64">
        <f>IF(AH6="-",NA(),AH6)</f>
        <v>0</v>
      </c>
      <c r="AJ11" s="64">
        <f>IF(AI6="-",NA(),AI6)</f>
        <v>0</v>
      </c>
      <c r="AP11" s="63" t="s">
        <v>23</v>
      </c>
      <c r="AQ11" s="64">
        <f>IF(AP6="-",NA(),AP6)</f>
        <v>9474.36</v>
      </c>
      <c r="AR11" s="64">
        <f>IF(AQ6="-",NA(),AQ6)</f>
        <v>11510.61</v>
      </c>
      <c r="AS11" s="64">
        <f>IF(AR6="-",NA(),AR6)</f>
        <v>3366.7</v>
      </c>
      <c r="AT11" s="64">
        <f>IF(AS6="-",NA(),AS6)</f>
        <v>1645.67</v>
      </c>
      <c r="AU11" s="64">
        <f>IF(AT6="-",NA(),AT6)</f>
        <v>1775.39</v>
      </c>
      <c r="BA11" s="63" t="s">
        <v>23</v>
      </c>
      <c r="BB11" s="64">
        <f>IF(BA6="-",NA(),BA6)</f>
        <v>0</v>
      </c>
      <c r="BC11" s="64">
        <f>IF(BB6="-",NA(),BB6)</f>
        <v>0</v>
      </c>
      <c r="BD11" s="64">
        <f>IF(BC6="-",NA(),BC6)</f>
        <v>0</v>
      </c>
      <c r="BE11" s="64">
        <f>IF(BD6="-",NA(),BD6)</f>
        <v>0</v>
      </c>
      <c r="BF11" s="64">
        <f>IF(BE6="-",NA(),BE6)</f>
        <v>28.83</v>
      </c>
      <c r="BL11" s="63" t="s">
        <v>23</v>
      </c>
      <c r="BM11" s="64">
        <f>IF(BL6="-",NA(),BL6)</f>
        <v>108.97</v>
      </c>
      <c r="BN11" s="64">
        <f>IF(BM6="-",NA(),BM6)</f>
        <v>105.77</v>
      </c>
      <c r="BO11" s="64">
        <f>IF(BN6="-",NA(),BN6)</f>
        <v>128.08000000000001</v>
      </c>
      <c r="BP11" s="64">
        <f>IF(BO6="-",NA(),BO6)</f>
        <v>98.67</v>
      </c>
      <c r="BQ11" s="64">
        <f>IF(BP6="-",NA(),BP6)</f>
        <v>97.87</v>
      </c>
      <c r="BW11" s="63" t="s">
        <v>23</v>
      </c>
      <c r="BX11" s="64">
        <f>IF(BW6="-",NA(),BW6)</f>
        <v>24.42</v>
      </c>
      <c r="BY11" s="64">
        <f>IF(BX6="-",NA(),BX6)</f>
        <v>25.15</v>
      </c>
      <c r="BZ11" s="64">
        <f>IF(BY6="-",NA(),BY6)</f>
        <v>20.77</v>
      </c>
      <c r="CA11" s="64">
        <f>IF(BZ6="-",NA(),BZ6)</f>
        <v>26.96</v>
      </c>
      <c r="CB11" s="64">
        <f>IF(CA6="-",NA(),CA6)</f>
        <v>27.18</v>
      </c>
      <c r="CH11" s="63" t="s">
        <v>23</v>
      </c>
      <c r="CI11" s="64">
        <f>IF(CH6="-",NA(),CH6)</f>
        <v>31.27</v>
      </c>
      <c r="CJ11" s="64">
        <f>IF(CI6="-",NA(),CI6)</f>
        <v>52.64</v>
      </c>
      <c r="CK11" s="64">
        <f>IF(CJ6="-",NA(),CJ6)</f>
        <v>49.09</v>
      </c>
      <c r="CL11" s="64">
        <f>IF(CK6="-",NA(),CK6)</f>
        <v>63.5</v>
      </c>
      <c r="CM11" s="64">
        <f>IF(CL6="-",NA(),CL6)</f>
        <v>60.45</v>
      </c>
      <c r="CS11" s="63" t="s">
        <v>23</v>
      </c>
      <c r="CT11" s="64">
        <f>IF(CS6="-",NA(),CS6)</f>
        <v>90.91</v>
      </c>
      <c r="CU11" s="64">
        <f>IF(CT6="-",NA(),CT6)</f>
        <v>90.91</v>
      </c>
      <c r="CV11" s="64">
        <f>IF(CU6="-",NA(),CU6)</f>
        <v>100</v>
      </c>
      <c r="CW11" s="64">
        <f>IF(CV6="-",NA(),CV6)</f>
        <v>90.91</v>
      </c>
      <c r="CX11" s="64">
        <f>IF(CW6="-",NA(),CW6)</f>
        <v>90.91</v>
      </c>
      <c r="DD11" s="63" t="s">
        <v>23</v>
      </c>
      <c r="DE11" s="64">
        <f>IF(DD6="-",NA(),DD6)</f>
        <v>50.08</v>
      </c>
      <c r="DF11" s="64">
        <f>IF(DE6="-",NA(),DE6)</f>
        <v>52.16</v>
      </c>
      <c r="DG11" s="64">
        <f>IF(DF6="-",NA(),DF6)</f>
        <v>54.14</v>
      </c>
      <c r="DH11" s="64">
        <f>IF(DG6="-",NA(),DG6)</f>
        <v>56.98</v>
      </c>
      <c r="DI11" s="64">
        <f>IF(DH6="-",NA(),DH6)</f>
        <v>58.78</v>
      </c>
      <c r="DO11" s="63" t="s">
        <v>23</v>
      </c>
      <c r="DP11" s="64">
        <f>IF(DO6="-",NA(),DO6)</f>
        <v>0</v>
      </c>
      <c r="DQ11" s="64">
        <f>IF(DP6="-",NA(),DP6)</f>
        <v>0</v>
      </c>
      <c r="DR11" s="64">
        <f>IF(DQ6="-",NA(),DQ6)</f>
        <v>0</v>
      </c>
      <c r="DS11" s="64">
        <f>IF(DR6="-",NA(),DR6)</f>
        <v>0</v>
      </c>
      <c r="DT11" s="64">
        <f>IF(DS6="-",NA(),DS6)</f>
        <v>0</v>
      </c>
      <c r="DZ11" s="63" t="s">
        <v>23</v>
      </c>
      <c r="EA11" s="64">
        <f>IF(DZ6="-",NA(),DZ6)</f>
        <v>0</v>
      </c>
      <c r="EB11" s="64">
        <f>IF(EA6="-",NA(),EA6)</f>
        <v>0</v>
      </c>
      <c r="EC11" s="64">
        <f>IF(EB6="-",NA(),EB6)</f>
        <v>0</v>
      </c>
      <c r="ED11" s="64">
        <f>IF(EC6="-",NA(),EC6)</f>
        <v>0</v>
      </c>
      <c r="EE11" s="64">
        <f>IF(ED6="-",NA(),ED6)</f>
        <v>0</v>
      </c>
    </row>
    <row r="12" spans="1:140">
      <c r="T12" s="63" t="s">
        <v>24</v>
      </c>
      <c r="U12" s="64">
        <f>IF(Y6="-",NA(),Y6)</f>
        <v>117.77</v>
      </c>
      <c r="V12" s="64">
        <f>IF(Z6="-",NA(),Z6)</f>
        <v>118.03</v>
      </c>
      <c r="W12" s="64">
        <f>IF(AA6="-",NA(),AA6)</f>
        <v>120</v>
      </c>
      <c r="X12" s="64">
        <f>IF(AB6="-",NA(),AB6)</f>
        <v>113.67</v>
      </c>
      <c r="Y12" s="64">
        <f>IF(AC6="-",NA(),AC6)</f>
        <v>110.79</v>
      </c>
      <c r="AE12" s="63" t="s">
        <v>24</v>
      </c>
      <c r="AF12" s="64">
        <f>IF(AJ6="-",NA(),AJ6)</f>
        <v>102.41</v>
      </c>
      <c r="AG12" s="64">
        <f t="shared" ref="AG12:AJ12" si="10">IF(AK6="-",NA(),AK6)</f>
        <v>101.87</v>
      </c>
      <c r="AH12" s="64">
        <f t="shared" si="10"/>
        <v>115.82</v>
      </c>
      <c r="AI12" s="64">
        <f t="shared" si="10"/>
        <v>118.97</v>
      </c>
      <c r="AJ12" s="64">
        <f t="shared" si="10"/>
        <v>121.15</v>
      </c>
      <c r="AP12" s="63" t="s">
        <v>24</v>
      </c>
      <c r="AQ12" s="64">
        <f>IF(AU6="-",NA(),AU6)</f>
        <v>797.95</v>
      </c>
      <c r="AR12" s="64">
        <f t="shared" ref="AR12:AU12" si="11">IF(AV6="-",NA(),AV6)</f>
        <v>742.59</v>
      </c>
      <c r="AS12" s="64">
        <f t="shared" si="11"/>
        <v>549.77</v>
      </c>
      <c r="AT12" s="64">
        <f t="shared" si="11"/>
        <v>730.25</v>
      </c>
      <c r="AU12" s="64">
        <f t="shared" si="11"/>
        <v>868.31</v>
      </c>
      <c r="BA12" s="63" t="s">
        <v>24</v>
      </c>
      <c r="BB12" s="64">
        <f>IF(BF6="-",NA(),BF6)</f>
        <v>446.61</v>
      </c>
      <c r="BC12" s="64">
        <f t="shared" ref="BC12:BF12" si="12">IF(BG6="-",NA(),BG6)</f>
        <v>430.97</v>
      </c>
      <c r="BD12" s="64">
        <f t="shared" si="12"/>
        <v>536.28</v>
      </c>
      <c r="BE12" s="64">
        <f t="shared" si="12"/>
        <v>514.66</v>
      </c>
      <c r="BF12" s="64">
        <f t="shared" si="12"/>
        <v>504.81</v>
      </c>
      <c r="BL12" s="63" t="s">
        <v>24</v>
      </c>
      <c r="BM12" s="64">
        <f>IF(BQ6="-",NA(),BQ6)</f>
        <v>91.03</v>
      </c>
      <c r="BN12" s="64">
        <f t="shared" ref="BN12:BQ12" si="13">IF(BR6="-",NA(),BR6)</f>
        <v>100.16</v>
      </c>
      <c r="BO12" s="64">
        <f t="shared" si="13"/>
        <v>100.54</v>
      </c>
      <c r="BP12" s="64">
        <f t="shared" si="13"/>
        <v>95.99</v>
      </c>
      <c r="BQ12" s="64">
        <f t="shared" si="13"/>
        <v>94.91</v>
      </c>
      <c r="BW12" s="63" t="s">
        <v>24</v>
      </c>
      <c r="BX12" s="64">
        <f>IF(CB6="-",NA(),CB6)</f>
        <v>45.86</v>
      </c>
      <c r="BY12" s="64">
        <f t="shared" ref="BY12:CB12" si="14">IF(CC6="-",NA(),CC6)</f>
        <v>42.5</v>
      </c>
      <c r="BZ12" s="64">
        <f t="shared" si="14"/>
        <v>42.19</v>
      </c>
      <c r="CA12" s="64">
        <f t="shared" si="14"/>
        <v>44.55</v>
      </c>
      <c r="CB12" s="64">
        <f t="shared" si="14"/>
        <v>47.36</v>
      </c>
      <c r="CH12" s="63" t="s">
        <v>24</v>
      </c>
      <c r="CI12" s="64">
        <f>IF(CM6="-",NA(),CM6)</f>
        <v>35.78</v>
      </c>
      <c r="CJ12" s="64">
        <f t="shared" ref="CJ12:CM12" si="15">IF(CN6="-",NA(),CN6)</f>
        <v>35.909999999999997</v>
      </c>
      <c r="CK12" s="64">
        <f t="shared" si="15"/>
        <v>35.54</v>
      </c>
      <c r="CL12" s="64">
        <f t="shared" si="15"/>
        <v>35.24</v>
      </c>
      <c r="CM12" s="64">
        <f t="shared" si="15"/>
        <v>35.22</v>
      </c>
      <c r="CS12" s="63" t="s">
        <v>24</v>
      </c>
      <c r="CT12" s="64">
        <f>IF(CX6="-",NA(),CX6)</f>
        <v>52.6</v>
      </c>
      <c r="CU12" s="64">
        <f t="shared" ref="CU12:CX12" si="16">IF(CY6="-",NA(),CY6)</f>
        <v>52.54</v>
      </c>
      <c r="CV12" s="64">
        <f t="shared" si="16"/>
        <v>50.81</v>
      </c>
      <c r="CW12" s="64">
        <f t="shared" si="16"/>
        <v>50.28</v>
      </c>
      <c r="CX12" s="64">
        <f t="shared" si="16"/>
        <v>51.42</v>
      </c>
      <c r="DD12" s="63" t="s">
        <v>24</v>
      </c>
      <c r="DE12" s="64">
        <f>IF(DI6="-",NA(),DI6)</f>
        <v>52.45</v>
      </c>
      <c r="DF12" s="64">
        <f t="shared" ref="DF12:DI12" si="17">IF(DJ6="-",NA(),DJ6)</f>
        <v>53.92</v>
      </c>
      <c r="DG12" s="64">
        <f t="shared" si="17"/>
        <v>53.32</v>
      </c>
      <c r="DH12" s="64">
        <f t="shared" si="17"/>
        <v>53.4</v>
      </c>
      <c r="DI12" s="64">
        <f t="shared" si="17"/>
        <v>53.49</v>
      </c>
      <c r="DO12" s="63" t="s">
        <v>24</v>
      </c>
      <c r="DP12" s="64">
        <f>IF(DT6="-",NA(),DT6)</f>
        <v>4.53</v>
      </c>
      <c r="DQ12" s="64">
        <f t="shared" ref="DQ12:DT12" si="18">IF(DU6="-",NA(),DU6)</f>
        <v>3.4</v>
      </c>
      <c r="DR12" s="64">
        <f t="shared" si="18"/>
        <v>3.56</v>
      </c>
      <c r="DS12" s="64">
        <f t="shared" si="18"/>
        <v>3.46</v>
      </c>
      <c r="DT12" s="64">
        <f t="shared" si="18"/>
        <v>3.28</v>
      </c>
      <c r="DZ12" s="63" t="s">
        <v>24</v>
      </c>
      <c r="EA12" s="64">
        <f>IF(EE6="-",NA(),EE6)</f>
        <v>0.71</v>
      </c>
      <c r="EB12" s="64">
        <f t="shared" ref="EB12:EE12" si="19">IF(EF6="-",NA(),EF6)</f>
        <v>0.19</v>
      </c>
      <c r="EC12" s="64">
        <f t="shared" si="19"/>
        <v>0.06</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2020-01-30T02:51:44Z</cp:lastPrinted>
  <dcterms:created xsi:type="dcterms:W3CDTF">2019-12-05T07:47:07Z</dcterms:created>
  <dcterms:modified xsi:type="dcterms:W3CDTF">2020-02-14T02:10:53Z</dcterms:modified>
  <cp:category/>
</cp:coreProperties>
</file>