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2\観光交通課\ー交通政策ー\☆☆交通政策室☆☆H30\I0905市営駐車場・駅周辺\090データ分析\公営企業に係る経営比較分析表（財政課より）\"/>
    </mc:Choice>
  </mc:AlternateContent>
  <workbookProtection workbookAlgorithmName="SHA-512" workbookHashValue="egQ3x77it0y4sxuOxXLCvPTzKOqZN1PaG6p212dPnN/cGUBFGYgJMyaNeFrl61KTRfQhKZ57K+esM+23Zq05Jg==" workbookSaltValue="ks4OB7Krh8izXM+lh0WVWg==" workbookSpinCount="100000" lockStructure="1"/>
  <bookViews>
    <workbookView xWindow="0" yWindow="0" windowWidth="20490" windowHeight="777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LE76" i="4"/>
  <c r="BG51" i="4"/>
  <c r="AV76" i="4"/>
  <c r="KO51" i="4"/>
  <c r="FX51" i="4"/>
  <c r="KO30" i="4"/>
  <c r="HP76" i="4"/>
  <c r="FX30" i="4"/>
  <c r="HA76" i="4"/>
  <c r="AN51" i="4"/>
  <c r="FE30" i="4"/>
  <c r="AG76" i="4"/>
  <c r="JV51" i="4"/>
  <c r="JV30" i="4"/>
  <c r="AN30" i="4"/>
  <c r="KP76" i="4"/>
  <c r="FE51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<sst xmlns="http://schemas.openxmlformats.org/spreadsheetml/2006/main" count="288" uniqueCount="135">
  <si>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</si>
  <si>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</si>
  <si>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</si>
  <si>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</si>
  <si>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</si>
  <si>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</si>
  <si>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</si>
  <si>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</si>
  <si>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</si>
  <si>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</si>
  <si>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</si>
  <si>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</si>
  <si>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</si>
  <si>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</si>
  <si>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</si>
  <si>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</si>
  <si>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</si>
  <si>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</si>
  <si>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</si>
  <si>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</si>
  <si>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</si>
  <si>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</si>
  <si>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</si>
  <si>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</si>
  <si>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</si>
  <si>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</si>
  <si>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</si>
  <si>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</si>
  <si>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</si>
  <si>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</si>
  <si>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</si>
  <si>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</si>
  <si>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</si>
  <si>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</si>
  <si>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</si>
  <si>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</si>
  <si>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</si>
  <si>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</si>
  <si>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</si>
  <si>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</si>
  <si>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</si>
  <si>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</si>
  <si>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</si>
  <si>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</si>
  <si>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</si>
  <si>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</si>
  <si>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</si>
  <si>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</si>
  <si>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</si>
  <si>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</si>
  <si>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</si>
  <si>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</si>
  <si>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</si>
  <si>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</si>
  <si>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</si>
  <si>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</si>
  <si>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</si>
  <si>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</si>
  <si>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</si>
  <si>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</si>
  <si>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</si>
  <si>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</si>
  <si>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</si>
  <si>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</si>
  <si>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</si>
  <si>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</si>
  <si>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</si>
  <si>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</si>
  <si>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</si>
  <si>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</si>
  <si>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</si>
  <si>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</si>
  <si>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</si>
  <si>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</si>
  <si>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</si>
  <si>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</si>
  <si>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</si>
  <si>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</si>
  <si>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</si>
  <si>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</si>
  <si>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</si>
  <si>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</si>
  <si>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</si>
  <si>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</si>
  <si>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</si>
  <si>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</si>
  <si>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</si>
  <si>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</si>
  <si>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</si>
  <si>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</si>
  <si>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</si>
  <si>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</si>
  <si>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</si>
  <si>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</si>
  <si>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</si>
  <si>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</si>
  <si>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</si>
  <si>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</si>
  <si>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</si>
  <si>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</si>
  <si>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</si>
  <si>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</si>
  <si>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</si>
  <si>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</si>
  <si>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</si>
  <si>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</si>
  <si>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</si>
  <si>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</si>
  <si>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</si>
  <si>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</si>
  <si>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</si>
  <si>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</si>
  <si>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</si>
  <si>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四国中央市</t>
  </si>
  <si>
    <t>栄町第1駐車場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</si>
  <si>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</si>
  <si>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</si>
  <si>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</si>
  <si>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</si>
  <si>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</si>
  <si>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</si>
  <si>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</si>
  <si>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</si>
  <si>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</si>
  <si>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</si>
  <si>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</si>
  <si>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</si>
  <si>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</si>
  <si>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</si>
  <si>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</si>
  <si>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</si>
  <si>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経常収支比率は単年度の収支が黒字であることを示す100%を大きく上回って推移しており、また、他会計からの繰越金もないことから、現時点では経営の健全性は確保出来ている。
　なお、各指標については「①収益的収支率」、「④売上高ＧＯＰ比率」どちらも類似施設平均値を上回っており、「⑤ＥＢＩＴＤＡ」は概ね安定した数値を保っているが、類似施設平均値よりも低い状況である。</t>
    <rPh sb="1" eb="3">
      <t>ケイジョウ</t>
    </rPh>
    <rPh sb="3" eb="5">
      <t>シュウシ</t>
    </rPh>
    <rPh sb="5" eb="7">
      <t>ヒリツ</t>
    </rPh>
    <rPh sb="8" eb="11">
      <t>タンネンド</t>
    </rPh>
    <rPh sb="12" eb="14">
      <t>シュウシ</t>
    </rPh>
    <rPh sb="15" eb="17">
      <t>クロジ</t>
    </rPh>
    <rPh sb="23" eb="24">
      <t>シメ</t>
    </rPh>
    <rPh sb="30" eb="31">
      <t>オオ</t>
    </rPh>
    <rPh sb="33" eb="35">
      <t>ウワマワ</t>
    </rPh>
    <rPh sb="37" eb="39">
      <t>スイイ</t>
    </rPh>
    <rPh sb="47" eb="48">
      <t>タ</t>
    </rPh>
    <rPh sb="48" eb="50">
      <t>カイケイ</t>
    </rPh>
    <rPh sb="53" eb="55">
      <t>クリコシ</t>
    </rPh>
    <rPh sb="55" eb="56">
      <t>キン</t>
    </rPh>
    <rPh sb="64" eb="67">
      <t>ゲンジテン</t>
    </rPh>
    <rPh sb="69" eb="71">
      <t>ケイエイ</t>
    </rPh>
    <rPh sb="72" eb="75">
      <t>ケンゼンセイ</t>
    </rPh>
    <rPh sb="76" eb="78">
      <t>カクホ</t>
    </rPh>
    <rPh sb="78" eb="80">
      <t>デキ</t>
    </rPh>
    <rPh sb="89" eb="92">
      <t>カクシヒョウ</t>
    </rPh>
    <rPh sb="175" eb="177">
      <t>ジョウキョウ</t>
    </rPh>
    <phoneticPr fontId="15"/>
  </si>
  <si>
    <t>　「⑥有形固定資産減価償却率」、「⑨累積欠損金比率」ともに該当数値がないため分析は困難である。しかし、「⑧設備投資見込額」、「⑩企業債残高対料金収入比率」ともに０であることから、当面の間は安定した経営が期待できる。
　敷地の地価については、当該駐車場用地の周辺地価と比較して大きく変わりはない。</t>
    <rPh sb="109" eb="111">
      <t>シキチ</t>
    </rPh>
    <rPh sb="112" eb="114">
      <t>チカ</t>
    </rPh>
    <rPh sb="120" eb="122">
      <t>トウガイ</t>
    </rPh>
    <rPh sb="122" eb="125">
      <t>チュウシャジョウ</t>
    </rPh>
    <rPh sb="125" eb="127">
      <t>ヨウチ</t>
    </rPh>
    <rPh sb="128" eb="130">
      <t>シュウヘン</t>
    </rPh>
    <rPh sb="130" eb="132">
      <t>チカ</t>
    </rPh>
    <rPh sb="133" eb="135">
      <t>ヒカク</t>
    </rPh>
    <rPh sb="137" eb="138">
      <t>オオ</t>
    </rPh>
    <rPh sb="140" eb="141">
      <t>カ</t>
    </rPh>
    <phoneticPr fontId="15"/>
  </si>
  <si>
    <t>　「⑪稼働率」は概ね50％前後で推移しており、安定した需要があるといえる。なお、稼働率が50％前後である理由は、商店街に近く、一部が買い物客用無料区間であるためである。</t>
    <phoneticPr fontId="15"/>
  </si>
  <si>
    <t>　市街地中心部の基幹的な駐車場であり、経営的にも安定しているが、将来的に老朽化に伴う多額費用が見込まれるため、計画的な設備の更新や修繕を行うなど、安定した経営の維持に努める必要がある。</t>
    <rPh sb="32" eb="35">
      <t>ショウライテキ</t>
    </rPh>
    <rPh sb="36" eb="39">
      <t>ロウキュウカ</t>
    </rPh>
    <rPh sb="40" eb="41">
      <t>トモナ</t>
    </rPh>
    <rPh sb="42" eb="44">
      <t>タガク</t>
    </rPh>
    <rPh sb="44" eb="46">
      <t>ヒヨウ</t>
    </rPh>
    <rPh sb="47" eb="49">
      <t>ミコ</t>
    </rPh>
    <rPh sb="55" eb="58">
      <t>ケイカクテキ</t>
    </rPh>
    <rPh sb="59" eb="61">
      <t>セツビ</t>
    </rPh>
    <rPh sb="62" eb="64">
      <t>コウシン</t>
    </rPh>
    <rPh sb="65" eb="67">
      <t>シュウゼン</t>
    </rPh>
    <rPh sb="68" eb="69">
      <t>オコナ</t>
    </rPh>
    <rPh sb="73" eb="75">
      <t>アンテイ</t>
    </rPh>
    <rPh sb="77" eb="79">
      <t>ケイエイ</t>
    </rPh>
    <rPh sb="80" eb="82">
      <t>イジ</t>
    </rPh>
    <rPh sb="83" eb="84">
      <t>ツト</t>
    </rPh>
    <rPh sb="86" eb="88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</si>
</sst>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275.89999999999998</c:v>
                </c:pt>
                <c:pt idx="1">
                  <c:v>244.6</c:v>
                </c:pt>
                <c:pt idx="2">
                  <c:v>223</c:v>
                </c:pt>
                <c:pt idx="3">
                  <c:v>241.3</c:v>
                </c:pt>
                <c:pt idx="4">
                  <c:v>234.7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1-4819-AAB9-72DA094C7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502464"/>
        <c:axId val="-3805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61-4819-AAB9-72DA094C7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502464"/>
        <c:axId val="-380508448"/>
      </c:lineChart>
      <c:dateAx>
        <c:axId val="-3805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0508448"/>
        <c:crosses val="autoZero"/>
        <c:auto val="1"/>
        <c:lblOffset val="100"/>
        <c:baseTimeUnit val="years"/>
      </c:dateAx>
      <c:valAx>
        <c:axId val="-38050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050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9C-40C4-BA48-2A5F06B0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513344"/>
        <c:axId val="-3805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C-40C4-BA48-2A5F06B0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513344"/>
        <c:axId val="-380509536"/>
      </c:lineChart>
      <c:dateAx>
        <c:axId val="-38051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0509536"/>
        <c:crosses val="autoZero"/>
        <c:auto val="1"/>
        <c:lblOffset val="100"/>
        <c:baseTimeUnit val="years"/>
      </c:dateAx>
      <c:valAx>
        <c:axId val="-3805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0513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B3-478C-8756-13736756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511712"/>
        <c:axId val="-3805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B3-478C-8756-13736756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511712"/>
        <c:axId val="-380500288"/>
      </c:lineChart>
      <c:dateAx>
        <c:axId val="-38051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0500288"/>
        <c:crosses val="autoZero"/>
        <c:auto val="1"/>
        <c:lblOffset val="100"/>
        <c:baseTimeUnit val="years"/>
      </c:dateAx>
      <c:valAx>
        <c:axId val="-3805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0511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83-41BA-83C5-08206D88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511168"/>
        <c:axId val="-38050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83-41BA-83C5-08206D88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511168"/>
        <c:axId val="-380504096"/>
      </c:lineChart>
      <c:dateAx>
        <c:axId val="-3805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0504096"/>
        <c:crosses val="autoZero"/>
        <c:auto val="1"/>
        <c:lblOffset val="100"/>
        <c:baseTimeUnit val="years"/>
      </c:dateAx>
      <c:valAx>
        <c:axId val="-38050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051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20-42C9-B2F3-8998BF64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503008"/>
        <c:axId val="-3805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20-42C9-B2F3-8998BF64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503008"/>
        <c:axId val="-380501920"/>
      </c:lineChart>
      <c:dateAx>
        <c:axId val="-38050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0501920"/>
        <c:crosses val="autoZero"/>
        <c:auto val="1"/>
        <c:lblOffset val="100"/>
        <c:baseTimeUnit val="years"/>
      </c:dateAx>
      <c:valAx>
        <c:axId val="-3805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0503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7-45A7-BF2D-D4D6F826D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499744"/>
        <c:axId val="-3818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17-45A7-BF2D-D4D6F826D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499744"/>
        <c:axId val="-381840160"/>
      </c:lineChart>
      <c:dateAx>
        <c:axId val="-38049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381840160"/>
        <c:crosses val="autoZero"/>
        <c:auto val="1"/>
        <c:lblOffset val="100"/>
        <c:baseTimeUnit val="years"/>
      </c:dateAx>
      <c:valAx>
        <c:axId val="-3818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-38049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44.9</c:v>
                </c:pt>
                <c:pt idx="2">
                  <c:v>49.2</c:v>
                </c:pt>
                <c:pt idx="3">
                  <c:v>52.5</c:v>
                </c:pt>
                <c:pt idx="4">
                  <c:v>46.6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5B-4ECE-86BD-65C37F15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1836896"/>
        <c:axId val="-1578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5B-4ECE-86BD-65C37F15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836896"/>
        <c:axId val="-157847712"/>
      </c:lineChart>
      <c:dateAx>
        <c:axId val="-38183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7847712"/>
        <c:crosses val="autoZero"/>
        <c:auto val="1"/>
        <c:lblOffset val="100"/>
        <c:baseTimeUnit val="years"/>
      </c:dateAx>
      <c:valAx>
        <c:axId val="-1578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381836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63.8</c:v>
                </c:pt>
                <c:pt idx="1">
                  <c:v>59.1</c:v>
                </c:pt>
                <c:pt idx="2">
                  <c:v>55.2</c:v>
                </c:pt>
                <c:pt idx="3">
                  <c:v>58.6</c:v>
                </c:pt>
                <c:pt idx="4">
                  <c:v>57.4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10-4012-AFD8-A626CD1CE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48800"/>
        <c:axId val="-15785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0-4012-AFD8-A626CD1CE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48800"/>
        <c:axId val="-157853152"/>
      </c:lineChart>
      <c:dateAx>
        <c:axId val="-1578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7853152"/>
        <c:crosses val="autoZero"/>
        <c:auto val="1"/>
        <c:lblOffset val="100"/>
        <c:baseTimeUnit val="years"/>
      </c:dateAx>
      <c:valAx>
        <c:axId val="-15785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5784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2025</c:v>
                </c:pt>
                <c:pt idx="1">
                  <c:v>1758</c:v>
                </c:pt>
                <c:pt idx="2">
                  <c:v>1673</c:v>
                </c:pt>
                <c:pt idx="3">
                  <c:v>1891</c:v>
                </c:pt>
                <c:pt idx="4">
                  <c:v>1731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B-4069-9819-7C19FCDB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40640"/>
        <c:axId val="-1578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FB-4069-9819-7C19FCDB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40640"/>
        <c:axId val="-157841184"/>
      </c:lineChart>
      <c:dateAx>
        <c:axId val="-15784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7841184"/>
        <c:crosses val="autoZero"/>
        <c:auto val="1"/>
        <c:lblOffset val="100"/>
        <c:baseTimeUnit val="years"/>
      </c:dateAx>
      <c:valAx>
        <c:axId val="-1578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-15784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3" t="str">
        <f>データ!H6&amp;"　"&amp;データ!I6</f>
        <v>愛媛県四国中央市　栄町第1駐車場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8" t="s">
        <v>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30"/>
      <c r="AQ7" s="128" t="s">
        <v>2</v>
      </c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30"/>
      <c r="CF7" s="128" t="s">
        <v>3</v>
      </c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30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1" t="s">
        <v>5</v>
      </c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1" t="s">
        <v>6</v>
      </c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 t="s">
        <v>7</v>
      </c>
      <c r="JR7" s="131"/>
      <c r="JS7" s="131"/>
      <c r="JT7" s="131"/>
      <c r="JU7" s="131"/>
      <c r="JV7" s="131"/>
      <c r="JW7" s="131"/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 t="s">
        <v>8</v>
      </c>
      <c r="LK7" s="131"/>
      <c r="LL7" s="131"/>
      <c r="LM7" s="131"/>
      <c r="LN7" s="131"/>
      <c r="LO7" s="131"/>
      <c r="LP7" s="131"/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2170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6" t="s">
        <v>10</v>
      </c>
      <c r="NE8" s="127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8" t="s">
        <v>12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28" t="s">
        <v>13</v>
      </c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30"/>
      <c r="CF9" s="128" t="s">
        <v>14</v>
      </c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30"/>
      <c r="DU9" s="131" t="s">
        <v>15</v>
      </c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1" t="s">
        <v>16</v>
      </c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 t="s">
        <v>17</v>
      </c>
      <c r="JR9" s="131"/>
      <c r="JS9" s="131"/>
      <c r="JT9" s="131"/>
      <c r="JU9" s="131"/>
      <c r="JV9" s="131"/>
      <c r="JW9" s="131"/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 t="s">
        <v>18</v>
      </c>
      <c r="LK9" s="131"/>
      <c r="LL9" s="131"/>
      <c r="LM9" s="131"/>
      <c r="LN9" s="131"/>
      <c r="LO9" s="131"/>
      <c r="LP9" s="131"/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3"/>
      <c r="ND9" s="112" t="s">
        <v>19</v>
      </c>
      <c r="NE9" s="113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118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0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0" t="s">
        <v>23</v>
      </c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1"/>
      <c r="NE13" s="111"/>
      <c r="NF13" s="111"/>
      <c r="NG13" s="111"/>
      <c r="NH13" s="111"/>
      <c r="NI13" s="111"/>
      <c r="NJ13" s="111"/>
      <c r="NK13" s="111"/>
      <c r="NL13" s="111"/>
      <c r="NM13" s="111"/>
      <c r="NN13" s="111"/>
      <c r="NO13" s="111"/>
      <c r="NP13" s="111"/>
      <c r="NQ13" s="111"/>
      <c r="NR13" s="111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46" t="s">
        <v>131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8">
        <f>データ!$B$11</f>
        <v>41275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>
        <f>データ!$C$11</f>
        <v>41640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>
        <f>データ!$D$11</f>
        <v>42005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>
        <f>データ!$E$11</f>
        <v>42370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>
        <f>データ!$F$11</f>
        <v>42736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8">
        <f>データ!$B$11</f>
        <v>41275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>
        <f>データ!$C$11</f>
        <v>41640</v>
      </c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>
        <f>データ!$D$11</f>
        <v>42005</v>
      </c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>
        <f>データ!$E$11</f>
        <v>42370</v>
      </c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>
        <f>データ!$F$11</f>
        <v>42736</v>
      </c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8">
        <f>データ!$B$11</f>
        <v>41275</v>
      </c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>
        <f>データ!$C$11</f>
        <v>41640</v>
      </c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>
        <f>データ!$D$11</f>
        <v>42005</v>
      </c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>
        <f>データ!$E$11</f>
        <v>42370</v>
      </c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>
        <f>データ!$F$11</f>
        <v>42736</v>
      </c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5" t="s">
        <v>27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4">
        <f>データ!Y7</f>
        <v>275.89999999999998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>
        <f>データ!Z7</f>
        <v>244.6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>
        <f>データ!AA7</f>
        <v>223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>
        <f>データ!AB7</f>
        <v>241.3</v>
      </c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>
        <f>データ!AC7</f>
        <v>234.7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5" t="s">
        <v>27</v>
      </c>
      <c r="EB31" s="106"/>
      <c r="EC31" s="106"/>
      <c r="ED31" s="106"/>
      <c r="EE31" s="106"/>
      <c r="EF31" s="106"/>
      <c r="EG31" s="106"/>
      <c r="EH31" s="106"/>
      <c r="EI31" s="106"/>
      <c r="EJ31" s="106"/>
      <c r="EK31" s="107"/>
      <c r="EL31" s="104">
        <f>データ!AJ7</f>
        <v>0</v>
      </c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>
        <f>データ!AK7</f>
        <v>0</v>
      </c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>
        <f>データ!AL7</f>
        <v>0</v>
      </c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>
        <f>データ!AM7</f>
        <v>0</v>
      </c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>
        <f>データ!AN7</f>
        <v>0</v>
      </c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5" t="s">
        <v>27</v>
      </c>
      <c r="IS31" s="106"/>
      <c r="IT31" s="106"/>
      <c r="IU31" s="106"/>
      <c r="IV31" s="106"/>
      <c r="IW31" s="106"/>
      <c r="IX31" s="106"/>
      <c r="IY31" s="106"/>
      <c r="IZ31" s="106"/>
      <c r="JA31" s="106"/>
      <c r="JB31" s="107"/>
      <c r="JC31" s="80">
        <f>データ!DK7</f>
        <v>48.3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44.9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49.2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52.5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46.6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5" t="s">
        <v>29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4">
        <f>データ!AD7</f>
        <v>135.1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>
        <f>データ!AE7</f>
        <v>172.3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>
        <f>データ!AF7</f>
        <v>218.5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>
        <f>データ!AG7</f>
        <v>151.19999999999999</v>
      </c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>
        <f>データ!AH7</f>
        <v>212.4</v>
      </c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5" t="s">
        <v>29</v>
      </c>
      <c r="EB32" s="106"/>
      <c r="EC32" s="106"/>
      <c r="ED32" s="106"/>
      <c r="EE32" s="106"/>
      <c r="EF32" s="106"/>
      <c r="EG32" s="106"/>
      <c r="EH32" s="106"/>
      <c r="EI32" s="106"/>
      <c r="EJ32" s="106"/>
      <c r="EK32" s="107"/>
      <c r="EL32" s="104">
        <f>データ!AO7</f>
        <v>7.3</v>
      </c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>
        <f>データ!AP7</f>
        <v>5.7</v>
      </c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>
        <f>データ!AQ7</f>
        <v>4.7</v>
      </c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>
        <f>データ!AR7</f>
        <v>4</v>
      </c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>
        <f>データ!AS7</f>
        <v>2.4</v>
      </c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5" t="s">
        <v>29</v>
      </c>
      <c r="IS32" s="106"/>
      <c r="IT32" s="106"/>
      <c r="IU32" s="106"/>
      <c r="IV32" s="106"/>
      <c r="IW32" s="106"/>
      <c r="IX32" s="106"/>
      <c r="IY32" s="106"/>
      <c r="IZ32" s="106"/>
      <c r="JA32" s="106"/>
      <c r="JB32" s="107"/>
      <c r="JC32" s="80">
        <f>データ!DP7</f>
        <v>134.19999999999999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136.69999999999999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138.9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139.30000000000001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6" t="s">
        <v>132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6"/>
      <c r="MX35" s="16"/>
      <c r="MY35" s="16"/>
      <c r="MZ35" s="16"/>
      <c r="NA35" s="16"/>
      <c r="NB35" s="17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6" t="s">
        <v>133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8">
        <f>データ!$B$11</f>
        <v>41275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>
        <f>データ!$C$11</f>
        <v>41640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f>データ!$D$11</f>
        <v>42005</v>
      </c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>
        <f>データ!$E$11</f>
        <v>42370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>
        <f>データ!$F$11</f>
        <v>42736</v>
      </c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8">
        <f>データ!$B$11</f>
        <v>41275</v>
      </c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>
        <f>データ!$C$11</f>
        <v>41640</v>
      </c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>
        <f>データ!$D$11</f>
        <v>42005</v>
      </c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>
        <f>データ!$E$11</f>
        <v>42370</v>
      </c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>
        <f>データ!$F$11</f>
        <v>42736</v>
      </c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8">
        <f>データ!$B$11</f>
        <v>41275</v>
      </c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>
        <f>データ!$C$11</f>
        <v>41640</v>
      </c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>
        <f>データ!$D$11</f>
        <v>42005</v>
      </c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>
        <f>データ!$E$11</f>
        <v>42370</v>
      </c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>
        <f>データ!$F$11</f>
        <v>42736</v>
      </c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5" t="s">
        <v>27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7"/>
      <c r="U52" s="103">
        <f>データ!AU7</f>
        <v>0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>
        <f>データ!AV7</f>
        <v>0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>
        <f>データ!AW7</f>
        <v>0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>
        <f>データ!AX7</f>
        <v>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>
        <f>データ!AY7</f>
        <v>0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5" t="s">
        <v>27</v>
      </c>
      <c r="EB52" s="106"/>
      <c r="EC52" s="106"/>
      <c r="ED52" s="106"/>
      <c r="EE52" s="106"/>
      <c r="EF52" s="106"/>
      <c r="EG52" s="106"/>
      <c r="EH52" s="106"/>
      <c r="EI52" s="106"/>
      <c r="EJ52" s="106"/>
      <c r="EK52" s="107"/>
      <c r="EL52" s="104">
        <f>データ!BF7</f>
        <v>63.8</v>
      </c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>
        <f>データ!BG7</f>
        <v>59.1</v>
      </c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>
        <f>データ!BH7</f>
        <v>55.2</v>
      </c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>
        <f>データ!BI7</f>
        <v>58.6</v>
      </c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>
        <f>データ!BJ7</f>
        <v>57.4</v>
      </c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5" t="s">
        <v>27</v>
      </c>
      <c r="IS52" s="106"/>
      <c r="IT52" s="106"/>
      <c r="IU52" s="106"/>
      <c r="IV52" s="106"/>
      <c r="IW52" s="106"/>
      <c r="IX52" s="106"/>
      <c r="IY52" s="106"/>
      <c r="IZ52" s="106"/>
      <c r="JA52" s="106"/>
      <c r="JB52" s="107"/>
      <c r="JC52" s="103">
        <f>データ!BQ7</f>
        <v>2025</v>
      </c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>
        <f>データ!BR7</f>
        <v>1758</v>
      </c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>
        <f>データ!BS7</f>
        <v>1673</v>
      </c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>
        <f>データ!BT7</f>
        <v>1891</v>
      </c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>
        <f>データ!BU7</f>
        <v>1731</v>
      </c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5" t="s">
        <v>29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103">
        <f>データ!AZ7</f>
        <v>91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データ!BA7</f>
        <v>48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>
        <f>データ!BB7</f>
        <v>46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>
        <f>データ!BC7</f>
        <v>39</v>
      </c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>
        <f>データ!BD7</f>
        <v>25</v>
      </c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5" t="s">
        <v>29</v>
      </c>
      <c r="EB53" s="106"/>
      <c r="EC53" s="106"/>
      <c r="ED53" s="106"/>
      <c r="EE53" s="106"/>
      <c r="EF53" s="106"/>
      <c r="EG53" s="106"/>
      <c r="EH53" s="106"/>
      <c r="EI53" s="106"/>
      <c r="EJ53" s="106"/>
      <c r="EK53" s="107"/>
      <c r="EL53" s="104">
        <f>データ!BK7</f>
        <v>28.1</v>
      </c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>
        <f>データ!BL7</f>
        <v>33.6</v>
      </c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>
        <f>データ!BM7</f>
        <v>33.200000000000003</v>
      </c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>
        <f>データ!BN7</f>
        <v>29.6</v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>
        <f>データ!BO7</f>
        <v>29.2</v>
      </c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5" t="s">
        <v>29</v>
      </c>
      <c r="IS53" s="106"/>
      <c r="IT53" s="106"/>
      <c r="IU53" s="106"/>
      <c r="IV53" s="106"/>
      <c r="IW53" s="106"/>
      <c r="IX53" s="106"/>
      <c r="IY53" s="106"/>
      <c r="IZ53" s="106"/>
      <c r="JA53" s="106"/>
      <c r="JB53" s="107"/>
      <c r="JC53" s="103">
        <f>データ!BV7</f>
        <v>39173</v>
      </c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>
        <f>データ!BW7</f>
        <v>44860</v>
      </c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>
        <f>データ!BX7</f>
        <v>37496</v>
      </c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>
        <f>データ!BY7</f>
        <v>31888</v>
      </c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>
        <f>データ!BZ7</f>
        <v>13314</v>
      </c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6" t="s">
        <v>134</v>
      </c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8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10345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6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8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6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8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6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8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6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8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6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8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6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8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6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8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6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8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6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8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46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8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6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8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328.3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254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280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239.6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224.1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6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8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6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8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46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8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46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8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9"/>
      <c r="NE82" s="150"/>
      <c r="NF82" s="150"/>
      <c r="NG82" s="150"/>
      <c r="NH82" s="150"/>
      <c r="NI82" s="150"/>
      <c r="NJ82" s="150"/>
      <c r="NK82" s="150"/>
      <c r="NL82" s="150"/>
      <c r="NM82" s="150"/>
      <c r="NN82" s="150"/>
      <c r="NO82" s="150"/>
      <c r="NP82" s="150"/>
      <c r="NQ82" s="150"/>
      <c r="NR82" s="15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/eS2ItidW0wVcJmflcSDpghRccCFQXs8Y1RHlb1cJHRWLdX1bkoD7Y7MGmp5ohM54AL3JCPFdKhXdKYHUuAHQw==" saltValue="jhgvfEtuRJQGsjXV63f8m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1" t="s">
        <v>67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72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5" t="s">
        <v>73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5" t="s">
        <v>74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 t="s">
        <v>75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45" t="s">
        <v>76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 t="s">
        <v>77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6" t="s">
        <v>78</v>
      </c>
      <c r="CN4" s="136" t="s">
        <v>79</v>
      </c>
      <c r="CO4" s="138" t="s">
        <v>80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35" t="s">
        <v>81</v>
      </c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8" t="s">
        <v>82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37"/>
      <c r="CN5" s="137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109</v>
      </c>
      <c r="B6" s="60">
        <f>B8</f>
        <v>2017</v>
      </c>
      <c r="C6" s="60">
        <f t="shared" ref="C6:X6" si="1">C8</f>
        <v>382132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愛媛県四国中央市</v>
      </c>
      <c r="I6" s="60" t="str">
        <f t="shared" si="1"/>
        <v>栄町第1駐車場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42</v>
      </c>
      <c r="S6" s="62" t="str">
        <f t="shared" si="1"/>
        <v>駅</v>
      </c>
      <c r="T6" s="62" t="str">
        <f t="shared" si="1"/>
        <v>無</v>
      </c>
      <c r="U6" s="63">
        <f t="shared" si="1"/>
        <v>2170</v>
      </c>
      <c r="V6" s="63">
        <f t="shared" si="1"/>
        <v>118</v>
      </c>
      <c r="W6" s="63" t="str">
        <f t="shared" si="1"/>
        <v>-</v>
      </c>
      <c r="X6" s="62" t="str">
        <f t="shared" si="1"/>
        <v>導入なし</v>
      </c>
      <c r="Y6" s="64">
        <f>IF(Y8="-",NA(),Y8)</f>
        <v>275.89999999999998</v>
      </c>
      <c r="Z6" s="64">
        <f t="shared" ref="Z6:AH6" si="2">IF(Z8="-",NA(),Z8)</f>
        <v>244.6</v>
      </c>
      <c r="AA6" s="64">
        <f t="shared" si="2"/>
        <v>223</v>
      </c>
      <c r="AB6" s="64">
        <f t="shared" si="2"/>
        <v>241.3</v>
      </c>
      <c r="AC6" s="64">
        <f t="shared" si="2"/>
        <v>234.7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63.8</v>
      </c>
      <c r="BG6" s="64">
        <f t="shared" ref="BG6:BO6" si="5">IF(BG8="-",NA(),BG8)</f>
        <v>59.1</v>
      </c>
      <c r="BH6" s="64">
        <f t="shared" si="5"/>
        <v>55.2</v>
      </c>
      <c r="BI6" s="64">
        <f t="shared" si="5"/>
        <v>58.6</v>
      </c>
      <c r="BJ6" s="64">
        <f t="shared" si="5"/>
        <v>57.4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2025</v>
      </c>
      <c r="BR6" s="65">
        <f t="shared" ref="BR6:BZ6" si="6">IF(BR8="-",NA(),BR8)</f>
        <v>1758</v>
      </c>
      <c r="BS6" s="65">
        <f t="shared" si="6"/>
        <v>1673</v>
      </c>
      <c r="BT6" s="65">
        <f t="shared" si="6"/>
        <v>1891</v>
      </c>
      <c r="BU6" s="65">
        <f t="shared" si="6"/>
        <v>1731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10345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48.3</v>
      </c>
      <c r="DL6" s="64">
        <f t="shared" ref="DL6:DT6" si="9">IF(DL8="-",NA(),DL8)</f>
        <v>44.9</v>
      </c>
      <c r="DM6" s="64">
        <f t="shared" si="9"/>
        <v>49.2</v>
      </c>
      <c r="DN6" s="64">
        <f t="shared" si="9"/>
        <v>52.5</v>
      </c>
      <c r="DO6" s="64">
        <f t="shared" si="9"/>
        <v>46.6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111</v>
      </c>
      <c r="B7" s="60">
        <f t="shared" ref="B7:X7" si="10">B8</f>
        <v>2017</v>
      </c>
      <c r="C7" s="60">
        <f t="shared" si="10"/>
        <v>382132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四国中央市</v>
      </c>
      <c r="I7" s="60" t="str">
        <f t="shared" si="10"/>
        <v>栄町第1駐車場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42</v>
      </c>
      <c r="S7" s="62" t="str">
        <f t="shared" si="10"/>
        <v>駅</v>
      </c>
      <c r="T7" s="62" t="str">
        <f t="shared" si="10"/>
        <v>無</v>
      </c>
      <c r="U7" s="63">
        <f t="shared" si="10"/>
        <v>2170</v>
      </c>
      <c r="V7" s="63">
        <f t="shared" si="10"/>
        <v>118</v>
      </c>
      <c r="W7" s="63" t="str">
        <f t="shared" si="10"/>
        <v>-</v>
      </c>
      <c r="X7" s="62" t="str">
        <f t="shared" si="10"/>
        <v>導入なし</v>
      </c>
      <c r="Y7" s="64">
        <f>Y8</f>
        <v>275.89999999999998</v>
      </c>
      <c r="Z7" s="64">
        <f t="shared" ref="Z7:AH7" si="11">Z8</f>
        <v>244.6</v>
      </c>
      <c r="AA7" s="64">
        <f t="shared" si="11"/>
        <v>223</v>
      </c>
      <c r="AB7" s="64">
        <f t="shared" si="11"/>
        <v>241.3</v>
      </c>
      <c r="AC7" s="64">
        <f t="shared" si="11"/>
        <v>234.7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63.8</v>
      </c>
      <c r="BG7" s="64">
        <f t="shared" ref="BG7:BO7" si="14">BG8</f>
        <v>59.1</v>
      </c>
      <c r="BH7" s="64">
        <f t="shared" si="14"/>
        <v>55.2</v>
      </c>
      <c r="BI7" s="64">
        <f t="shared" si="14"/>
        <v>58.6</v>
      </c>
      <c r="BJ7" s="64">
        <f t="shared" si="14"/>
        <v>57.4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2025</v>
      </c>
      <c r="BR7" s="65">
        <f t="shared" ref="BR7:BZ7" si="15">BR8</f>
        <v>1758</v>
      </c>
      <c r="BS7" s="65">
        <f t="shared" si="15"/>
        <v>1673</v>
      </c>
      <c r="BT7" s="65">
        <f t="shared" si="15"/>
        <v>1891</v>
      </c>
      <c r="BU7" s="65">
        <f t="shared" si="15"/>
        <v>1731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10345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48.3</v>
      </c>
      <c r="DL7" s="64">
        <f t="shared" ref="DL7:DT7" si="17">DL8</f>
        <v>44.9</v>
      </c>
      <c r="DM7" s="64">
        <f t="shared" si="17"/>
        <v>49.2</v>
      </c>
      <c r="DN7" s="64">
        <f t="shared" si="17"/>
        <v>52.5</v>
      </c>
      <c r="DO7" s="64">
        <f t="shared" si="17"/>
        <v>46.6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382132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42</v>
      </c>
      <c r="S8" s="69" t="s">
        <v>123</v>
      </c>
      <c r="T8" s="69" t="s">
        <v>124</v>
      </c>
      <c r="U8" s="70">
        <v>2170</v>
      </c>
      <c r="V8" s="70">
        <v>118</v>
      </c>
      <c r="W8" s="70" t="s">
        <v>117</v>
      </c>
      <c r="X8" s="69" t="s">
        <v>125</v>
      </c>
      <c r="Y8" s="71">
        <v>275.89999999999998</v>
      </c>
      <c r="Z8" s="71">
        <v>244.6</v>
      </c>
      <c r="AA8" s="71">
        <v>223</v>
      </c>
      <c r="AB8" s="71">
        <v>241.3</v>
      </c>
      <c r="AC8" s="71">
        <v>234.7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63.8</v>
      </c>
      <c r="BG8" s="71">
        <v>59.1</v>
      </c>
      <c r="BH8" s="71">
        <v>55.2</v>
      </c>
      <c r="BI8" s="71">
        <v>58.6</v>
      </c>
      <c r="BJ8" s="71">
        <v>57.4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2025</v>
      </c>
      <c r="BR8" s="72">
        <v>1758</v>
      </c>
      <c r="BS8" s="72">
        <v>1673</v>
      </c>
      <c r="BT8" s="73">
        <v>1891</v>
      </c>
      <c r="BU8" s="73">
        <v>1731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10345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48.3</v>
      </c>
      <c r="DL8" s="71">
        <v>44.9</v>
      </c>
      <c r="DM8" s="71">
        <v>49.2</v>
      </c>
      <c r="DN8" s="71">
        <v>52.5</v>
      </c>
      <c r="DO8" s="71">
        <v>46.6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梶原靖久</cp:lastModifiedBy>
  <dcterms:created xsi:type="dcterms:W3CDTF">2018-12-07T10:36:26Z</dcterms:created>
  <dcterms:modified xsi:type="dcterms:W3CDTF">2019-01-23T08:07:02Z</dcterms:modified>
  <cp:category/>
</cp:coreProperties>
</file>