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60" windowWidth="20730" windowHeight="7605" tabRatio="799" activeTab="0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<sst xmlns="http://schemas.openxmlformats.org/spreadsheetml/2006/main" count="2140" uniqueCount="115">
  <si>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</si>
  <si>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</si>
  <si>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</si>
  <si>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</si>
  <si>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</si>
  <si>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</si>
  <si>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</si>
  <si>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</si>
  <si>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</si>
  <si>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</si>
  <si>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</si>
  <si>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</si>
  <si>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</si>
  <si>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</si>
  <si>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</si>
  <si>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</si>
  <si>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</si>
  <si>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</si>
  <si>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</si>
  <si>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</si>
  <si>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</si>
  <si>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</si>
  <si>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</si>
  <si>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</si>
  <si>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</si>
  <si>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</si>
  <si>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</si>
  <si>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</si>
  <si>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</si>
  <si>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</si>
  <si>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</si>
  <si>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</si>
  <si>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</si>
  <si>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</si>
  <si>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</si>
  <si>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</si>
  <si>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</si>
  <si>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</si>
  <si>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</si>
  <si>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</si>
  <si>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</si>
  <si>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</si>
  <si>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</si>
  <si>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</si>
  <si>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</si>
  <si>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</si>
  <si>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</si>
  <si>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</si>
  <si>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</si>
  <si>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</si>
  <si>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</si>
  <si>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</si>
  <si>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</si>
  <si>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</si>
  <si>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</si>
  <si>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</si>
  <si>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</si>
  <si>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</si>
  <si>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</si>
  <si>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</si>
  <si>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</si>
  <si>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</si>
  <si>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</si>
  <si>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</si>
  <si>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</si>
  <si>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</si>
  <si>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</si>
  <si>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</si>
  <si>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</si>
  <si>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</si>
  <si>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</si>
  <si>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</si>
  <si>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</si>
  <si>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</si>
  <si>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</si>
  <si>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</si>
  <si>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</si>
  <si>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</si>
  <si>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</si>
  <si>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</si>
  <si>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</si>
  <si>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</si>
  <si>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</si>
  <si>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</si>
  <si>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</si>
  <si>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</si>
  <si>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 xml:space="preserve">                                                                                               </t>
  </si>
  <si>
    <t>Ｊ　　Ｒ</t>
  </si>
  <si>
    <t>トンネル</t>
  </si>
  <si>
    <t>市町名　　　　　　　新居浜市　　　</t>
  </si>
  <si>
    <t>市町名　　　　　　　西条市　　　</t>
  </si>
  <si>
    <t>市町名　　　　　　　今治市　　　</t>
  </si>
  <si>
    <t>市町名　　　　　　　上島町　　　</t>
  </si>
  <si>
    <t>市町名　　　　　　　松山市　　　</t>
  </si>
  <si>
    <t>市町名　　　　　　　東温市　　　</t>
  </si>
  <si>
    <t>市町名　　　　　　　伊予市　　　</t>
  </si>
  <si>
    <t>Ｊ　　Ｒ</t>
  </si>
  <si>
    <t>市町名　　　　　　　松前町　　　</t>
  </si>
  <si>
    <t>市町名　　　　　　　砥部町　　　</t>
  </si>
  <si>
    <t>市町名　　　　　久万高原町　　　</t>
  </si>
  <si>
    <t>市町名　　　　　　　大洲市　　　</t>
  </si>
  <si>
    <t>市町名　　　　　　　内子町　　　</t>
  </si>
  <si>
    <t>市町名　　　　　　八幡浜市　　　</t>
  </si>
  <si>
    <t>市町名　　　　　　　伊方町　　　</t>
  </si>
  <si>
    <t>市町名　　　　　　　西予市　　　</t>
  </si>
  <si>
    <t>市町名　　　　　　宇和島市　　　</t>
  </si>
  <si>
    <t>市町名　　　　　　　鬼北町　　　</t>
  </si>
  <si>
    <t>市町名　　　　　　　松野町　　　</t>
  </si>
  <si>
    <t>市町名　　　　　　　愛南町　　　</t>
  </si>
  <si>
    <t>市町名　　　　　四国中央市　　　</t>
  </si>
  <si>
    <t xml:space="preserve">     （注）　　一般県道松山川内自転車道線は除いている。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</si>
  <si>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</si>
  <si>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</si>
  <si>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 xml:space="preserve">　　　　　（注）　　　一般県道藤縄長浜線を路線数に含んでいる。           </t>
  </si>
  <si>
    <t xml:space="preserve">     （注）　　一般国道１９６号のうち西日本高速道路㈱管理分を『一般国道指定区間』欄に含む。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</si>
</sst>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0_);[Red]\(0.00\)"/>
    <numFmt numFmtId="183" formatCode="0_);[Red]\(0\)"/>
    <numFmt numFmtId="184" formatCode="0.0_);[Red]\(0.0\)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_ "/>
    <numFmt numFmtId="190" formatCode="#,###.0\ ;;&quot;&quot;"/>
    <numFmt numFmtId="191" formatCode="_-* #,##0_-;\-* #,##0_-;_-* &quot;-&quot;_-;_-@_-"/>
    <numFmt numFmtId="192" formatCode="_-* #,##0.00_-;\-* #,##0.00_-;_-* &quot;-&quot;??_-;_-@_-"/>
    <numFmt numFmtId="193" formatCode="_-&quot;¥&quot;* #,##0_-;\-&quot;¥&quot;* #,##0_-;_-&quot;¥&quot;* &quot;-&quot;_-;_-@_-"/>
    <numFmt numFmtId="194" formatCode="_-&quot;¥&quot;* #,##0.00_-;\-&quot;¥&quot;* #,##0.00_-;_-&quot;¥&quot;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19" xfId="0" applyFont="1" applyFill="1" applyBorder="1" applyAlignment="1">
      <alignment vertical="distributed" wrapText="1"/>
    </xf>
    <xf numFmtId="0" fontId="27" fillId="0" borderId="25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 vertical="distributed" wrapText="1"/>
    </xf>
    <xf numFmtId="0" fontId="22" fillId="0" borderId="29" xfId="0" applyFont="1" applyFill="1" applyBorder="1" applyAlignment="1">
      <alignment horizontal="center" vertical="distributed" wrapText="1"/>
    </xf>
    <xf numFmtId="0" fontId="22" fillId="0" borderId="30" xfId="0" applyFont="1" applyFill="1" applyBorder="1" applyAlignment="1">
      <alignment horizontal="center" vertical="distributed" wrapText="1"/>
    </xf>
    <xf numFmtId="0" fontId="27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2" fillId="0" borderId="24" xfId="0" applyFont="1" applyFill="1" applyBorder="1" applyAlignment="1">
      <alignment vertical="distributed" wrapText="1"/>
    </xf>
    <xf numFmtId="0" fontId="28" fillId="0" borderId="24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2" fillId="0" borderId="37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38" xfId="0" applyNumberFormat="1" applyFont="1" applyFill="1" applyBorder="1" applyAlignment="1" applyProtection="1">
      <alignment horizontal="right"/>
      <protection locked="0"/>
    </xf>
    <xf numFmtId="176" fontId="0" fillId="0" borderId="39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0" fontId="22" fillId="0" borderId="39" xfId="0" applyFont="1" applyFill="1" applyBorder="1" applyAlignment="1">
      <alignment horizontal="justify" vertical="center"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41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76" fontId="0" fillId="0" borderId="43" xfId="0" applyNumberFormat="1" applyFont="1" applyFill="1" applyBorder="1" applyAlignment="1" applyProtection="1">
      <alignment horizontal="right"/>
      <protection locked="0"/>
    </xf>
    <xf numFmtId="176" fontId="0" fillId="0" borderId="44" xfId="0" applyNumberFormat="1" applyFont="1" applyFill="1" applyBorder="1" applyAlignment="1" applyProtection="1">
      <alignment horizontal="right"/>
      <protection locked="0"/>
    </xf>
    <xf numFmtId="0" fontId="22" fillId="0" borderId="45" xfId="0" applyFont="1" applyFill="1" applyBorder="1" applyAlignment="1">
      <alignment horizontal="justify" vertical="center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 horizontal="right"/>
    </xf>
    <xf numFmtId="190" fontId="0" fillId="0" borderId="3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184" fontId="0" fillId="0" borderId="42" xfId="0" applyNumberFormat="1" applyFont="1" applyFill="1" applyBorder="1" applyAlignment="1">
      <alignment horizontal="right"/>
    </xf>
    <xf numFmtId="176" fontId="0" fillId="0" borderId="43" xfId="0" applyNumberFormat="1" applyFont="1" applyFill="1" applyBorder="1" applyAlignment="1">
      <alignment horizontal="right"/>
    </xf>
    <xf numFmtId="176" fontId="0" fillId="0" borderId="44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45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84" fontId="0" fillId="0" borderId="44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38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42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76" fontId="0" fillId="0" borderId="48" xfId="0" applyNumberFormat="1" applyFont="1" applyFill="1" applyBorder="1" applyAlignment="1">
      <alignment horizontal="right"/>
    </xf>
    <xf numFmtId="176" fontId="0" fillId="0" borderId="47" xfId="0" applyNumberFormat="1" applyFont="1" applyFill="1" applyBorder="1" applyAlignment="1">
      <alignment horizontal="right"/>
    </xf>
    <xf numFmtId="176" fontId="0" fillId="0" borderId="49" xfId="0" applyNumberFormat="1" applyFont="1" applyFill="1" applyBorder="1" applyAlignment="1">
      <alignment horizontal="right"/>
    </xf>
    <xf numFmtId="176" fontId="0" fillId="0" borderId="50" xfId="0" applyNumberFormat="1" applyFont="1" applyFill="1" applyBorder="1" applyAlignment="1">
      <alignment horizontal="right"/>
    </xf>
    <xf numFmtId="176" fontId="0" fillId="0" borderId="51" xfId="0" applyNumberFormat="1" applyFont="1" applyFill="1" applyBorder="1" applyAlignment="1">
      <alignment horizontal="right"/>
    </xf>
    <xf numFmtId="176" fontId="0" fillId="0" borderId="5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38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tabSelected="1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93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松山市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59641</v>
      </c>
      <c r="J9" s="114">
        <v>100</v>
      </c>
      <c r="K9" s="113"/>
      <c r="L9" s="112">
        <v>77</v>
      </c>
      <c r="M9" s="112">
        <v>6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89412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62711</v>
      </c>
      <c r="G10" s="120">
        <v>0</v>
      </c>
      <c r="H10" s="111">
        <v>59641</v>
      </c>
      <c r="I10" s="121"/>
      <c r="J10" s="122"/>
      <c r="K10" s="113">
        <v>51549</v>
      </c>
      <c r="L10" s="123"/>
      <c r="M10" s="123"/>
      <c r="N10" s="111">
        <v>0</v>
      </c>
      <c r="O10" s="113">
        <v>2222</v>
      </c>
      <c r="P10" s="112">
        <v>57419</v>
      </c>
      <c r="Q10" s="112">
        <v>0</v>
      </c>
      <c r="R10" s="124"/>
      <c r="S10" s="116">
        <v>2962</v>
      </c>
      <c r="T10" s="112">
        <v>30718</v>
      </c>
      <c r="U10" s="112">
        <v>25961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3</v>
      </c>
      <c r="AC10" s="112">
        <v>0</v>
      </c>
      <c r="AD10" s="112">
        <v>3</v>
      </c>
      <c r="AE10" s="111">
        <v>3</v>
      </c>
      <c r="AF10" s="123"/>
      <c r="AG10" s="113">
        <v>36</v>
      </c>
      <c r="AH10" s="112">
        <v>7</v>
      </c>
      <c r="AI10" s="113">
        <v>1857919</v>
      </c>
      <c r="AJ10" s="121">
        <v>1441134</v>
      </c>
      <c r="AK10" s="123">
        <v>754957</v>
      </c>
      <c r="AL10" s="118">
        <v>4</v>
      </c>
    </row>
    <row r="11" spans="1:38" ht="13.5">
      <c r="A11" s="125"/>
      <c r="B11" s="107"/>
      <c r="C11" s="107"/>
      <c r="D11" s="107"/>
      <c r="E11" s="107"/>
      <c r="F11" s="126"/>
      <c r="G11" s="127">
        <v>3070</v>
      </c>
      <c r="H11" s="126"/>
      <c r="I11" s="128">
        <v>0</v>
      </c>
      <c r="J11" s="129"/>
      <c r="K11" s="128"/>
      <c r="L11" s="127">
        <v>5630</v>
      </c>
      <c r="M11" s="127">
        <v>2462</v>
      </c>
      <c r="N11" s="126"/>
      <c r="O11" s="128"/>
      <c r="P11" s="127"/>
      <c r="Q11" s="127"/>
      <c r="R11" s="130">
        <v>59641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48044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25374.2</v>
      </c>
      <c r="J12" s="114">
        <v>79.3</v>
      </c>
      <c r="K12" s="113"/>
      <c r="L12" s="112">
        <v>23</v>
      </c>
      <c r="M12" s="112">
        <v>3</v>
      </c>
      <c r="N12" s="111"/>
      <c r="O12" s="113"/>
      <c r="P12" s="112"/>
      <c r="Q12" s="112"/>
      <c r="R12" s="115">
        <v>92.5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19221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86844.2</v>
      </c>
      <c r="G13" s="120">
        <v>21000</v>
      </c>
      <c r="H13" s="111">
        <v>31978.2</v>
      </c>
      <c r="I13" s="121"/>
      <c r="J13" s="122"/>
      <c r="K13" s="113">
        <v>30623.2</v>
      </c>
      <c r="L13" s="123"/>
      <c r="M13" s="123"/>
      <c r="N13" s="111">
        <v>2404.3</v>
      </c>
      <c r="O13" s="113">
        <v>832.3</v>
      </c>
      <c r="P13" s="112">
        <v>24266.3</v>
      </c>
      <c r="Q13" s="112">
        <v>4475.3</v>
      </c>
      <c r="R13" s="124"/>
      <c r="S13" s="116">
        <v>246.4</v>
      </c>
      <c r="T13" s="112">
        <v>1183.5</v>
      </c>
      <c r="U13" s="112">
        <v>23571.5</v>
      </c>
      <c r="V13" s="112">
        <v>372.8</v>
      </c>
      <c r="W13" s="112">
        <v>159.7</v>
      </c>
      <c r="X13" s="112">
        <v>2296.1</v>
      </c>
      <c r="Y13" s="112">
        <v>4148.2</v>
      </c>
      <c r="Z13" s="112">
        <v>2341.3</v>
      </c>
      <c r="AA13" s="111">
        <v>2341.3</v>
      </c>
      <c r="AB13" s="113">
        <v>1</v>
      </c>
      <c r="AC13" s="112">
        <v>0</v>
      </c>
      <c r="AD13" s="112">
        <v>1</v>
      </c>
      <c r="AE13" s="111"/>
      <c r="AF13" s="123"/>
      <c r="AG13" s="113">
        <v>1</v>
      </c>
      <c r="AH13" s="112">
        <v>0</v>
      </c>
      <c r="AI13" s="113">
        <v>477858.6</v>
      </c>
      <c r="AJ13" s="121">
        <v>341933.3</v>
      </c>
      <c r="AK13" s="123">
        <v>211069.4</v>
      </c>
      <c r="AL13" s="118">
        <v>5</v>
      </c>
    </row>
    <row r="14" spans="1:38" ht="13.5">
      <c r="A14" s="125"/>
      <c r="B14" s="107"/>
      <c r="C14" s="107"/>
      <c r="D14" s="107"/>
      <c r="E14" s="107"/>
      <c r="F14" s="126"/>
      <c r="G14" s="127">
        <v>33866</v>
      </c>
      <c r="H14" s="126"/>
      <c r="I14" s="128">
        <v>6604</v>
      </c>
      <c r="J14" s="129"/>
      <c r="K14" s="128"/>
      <c r="L14" s="127">
        <v>734.5</v>
      </c>
      <c r="M14" s="127">
        <v>620.5</v>
      </c>
      <c r="N14" s="126"/>
      <c r="O14" s="128"/>
      <c r="P14" s="127"/>
      <c r="Q14" s="127"/>
      <c r="R14" s="130">
        <v>29573.9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11164.8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85015.2</v>
      </c>
      <c r="J15" s="136">
        <f>IF(H16=0,0,I15/H16*100)</f>
        <v>92.79190388040934</v>
      </c>
      <c r="K15" s="135"/>
      <c r="L15" s="134">
        <f>SUM(L9,L12)</f>
        <v>100</v>
      </c>
      <c r="M15" s="134">
        <f>SUM(M9,M12)</f>
        <v>9</v>
      </c>
      <c r="N15" s="133"/>
      <c r="O15" s="135"/>
      <c r="P15" s="134"/>
      <c r="Q15" s="134"/>
      <c r="R15" s="137">
        <f>IF(H16=0,0,(O16+P16+Q16)/H16*100)</f>
        <v>97.37576839789041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108633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149555.2</v>
      </c>
      <c r="G16" s="140">
        <f>SUM(G10,G13)</f>
        <v>21000</v>
      </c>
      <c r="H16" s="133">
        <f>SUM(H10,H13)</f>
        <v>91619.2</v>
      </c>
      <c r="I16" s="141"/>
      <c r="J16" s="142"/>
      <c r="K16" s="135">
        <f>SUM(K10,K13)</f>
        <v>82172.2</v>
      </c>
      <c r="L16" s="143"/>
      <c r="M16" s="143"/>
      <c r="N16" s="133">
        <f>SUM(N10,N13)</f>
        <v>2404.3</v>
      </c>
      <c r="O16" s="135">
        <f>SUM(O10,O13)</f>
        <v>3054.3</v>
      </c>
      <c r="P16" s="134">
        <f>SUM(P10,P13)</f>
        <v>81685.3</v>
      </c>
      <c r="Q16" s="134">
        <f>SUM(Q10,Q13)</f>
        <v>4475.3</v>
      </c>
      <c r="R16" s="144"/>
      <c r="S16" s="138">
        <f aca="true" t="shared" si="0" ref="S16:AE16">SUM(S10,S13)</f>
        <v>3208.4</v>
      </c>
      <c r="T16" s="134">
        <f t="shared" si="0"/>
        <v>31901.5</v>
      </c>
      <c r="U16" s="134">
        <f t="shared" si="0"/>
        <v>49532.5</v>
      </c>
      <c r="V16" s="134">
        <f t="shared" si="0"/>
        <v>372.8</v>
      </c>
      <c r="W16" s="134">
        <f t="shared" si="0"/>
        <v>159.7</v>
      </c>
      <c r="X16" s="134">
        <f t="shared" si="0"/>
        <v>2296.1</v>
      </c>
      <c r="Y16" s="134">
        <f t="shared" si="0"/>
        <v>4148.2</v>
      </c>
      <c r="Z16" s="134">
        <f t="shared" si="0"/>
        <v>2341.3</v>
      </c>
      <c r="AA16" s="133">
        <f t="shared" si="0"/>
        <v>2341.3</v>
      </c>
      <c r="AB16" s="135">
        <f t="shared" si="0"/>
        <v>4</v>
      </c>
      <c r="AC16" s="134">
        <f t="shared" si="0"/>
        <v>0</v>
      </c>
      <c r="AD16" s="134">
        <f t="shared" si="0"/>
        <v>4</v>
      </c>
      <c r="AE16" s="133">
        <f t="shared" si="0"/>
        <v>3</v>
      </c>
      <c r="AF16" s="143"/>
      <c r="AG16" s="135">
        <f aca="true" t="shared" si="1" ref="AG16:AL16">SUM(AG10,AG13)</f>
        <v>37</v>
      </c>
      <c r="AH16" s="134">
        <f t="shared" si="1"/>
        <v>7</v>
      </c>
      <c r="AI16" s="135">
        <f t="shared" si="1"/>
        <v>2335777.6</v>
      </c>
      <c r="AJ16" s="141">
        <f t="shared" si="1"/>
        <v>1783067.3</v>
      </c>
      <c r="AK16" s="143">
        <f t="shared" si="1"/>
        <v>966026.4</v>
      </c>
      <c r="AL16" s="139">
        <f t="shared" si="1"/>
        <v>9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36936</v>
      </c>
      <c r="H17" s="145"/>
      <c r="I17" s="147">
        <f>SUM(I11,I14)</f>
        <v>6604</v>
      </c>
      <c r="J17" s="148"/>
      <c r="K17" s="147"/>
      <c r="L17" s="146">
        <f>SUM(L11,L14)</f>
        <v>6364.5</v>
      </c>
      <c r="M17" s="146">
        <f>SUM(M11,M14)</f>
        <v>3082.5</v>
      </c>
      <c r="N17" s="145"/>
      <c r="O17" s="147"/>
      <c r="P17" s="146"/>
      <c r="Q17" s="146"/>
      <c r="R17" s="149">
        <f>SUM(O16:Q16)</f>
        <v>89214.90000000001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59208.8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112408.8</v>
      </c>
      <c r="J18" s="114">
        <v>94.4</v>
      </c>
      <c r="K18" s="113"/>
      <c r="L18" s="112">
        <v>88</v>
      </c>
      <c r="M18" s="112">
        <v>3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110664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128796.6</v>
      </c>
      <c r="G19" s="120">
        <v>0</v>
      </c>
      <c r="H19" s="111">
        <v>119075.7</v>
      </c>
      <c r="I19" s="121"/>
      <c r="J19" s="122"/>
      <c r="K19" s="113">
        <v>114533.6</v>
      </c>
      <c r="L19" s="123"/>
      <c r="M19" s="123"/>
      <c r="N19" s="111">
        <v>0</v>
      </c>
      <c r="O19" s="113">
        <v>3634.5</v>
      </c>
      <c r="P19" s="112">
        <v>95306.9</v>
      </c>
      <c r="Q19" s="112">
        <v>20134.3</v>
      </c>
      <c r="R19" s="124"/>
      <c r="S19" s="116">
        <v>1572.7</v>
      </c>
      <c r="T19" s="112">
        <v>7731.5</v>
      </c>
      <c r="U19" s="112">
        <v>96259.1</v>
      </c>
      <c r="V19" s="112">
        <v>6845.5</v>
      </c>
      <c r="W19" s="112">
        <v>166.8</v>
      </c>
      <c r="X19" s="112">
        <v>4392.6</v>
      </c>
      <c r="Y19" s="112">
        <v>2107.5</v>
      </c>
      <c r="Z19" s="112">
        <v>104.3</v>
      </c>
      <c r="AA19" s="111">
        <v>104.3</v>
      </c>
      <c r="AB19" s="113">
        <v>1</v>
      </c>
      <c r="AC19" s="112">
        <v>2</v>
      </c>
      <c r="AD19" s="112">
        <v>3</v>
      </c>
      <c r="AE19" s="111">
        <v>4</v>
      </c>
      <c r="AF19" s="123"/>
      <c r="AG19" s="113">
        <v>13</v>
      </c>
      <c r="AH19" s="112">
        <v>2</v>
      </c>
      <c r="AI19" s="113">
        <v>1918066.7</v>
      </c>
      <c r="AJ19" s="121">
        <v>1491638.1</v>
      </c>
      <c r="AK19" s="123">
        <v>849343.3</v>
      </c>
      <c r="AL19" s="118">
        <v>10</v>
      </c>
    </row>
    <row r="20" spans="1:38" ht="13.5">
      <c r="A20" s="90"/>
      <c r="B20" s="107"/>
      <c r="C20" s="107"/>
      <c r="D20" s="107"/>
      <c r="E20" s="107"/>
      <c r="F20" s="126"/>
      <c r="G20" s="127">
        <v>9720.9</v>
      </c>
      <c r="H20" s="126"/>
      <c r="I20" s="128">
        <v>6666.9</v>
      </c>
      <c r="J20" s="129"/>
      <c r="K20" s="128"/>
      <c r="L20" s="127">
        <v>1768.1</v>
      </c>
      <c r="M20" s="127">
        <v>2774</v>
      </c>
      <c r="N20" s="126"/>
      <c r="O20" s="128"/>
      <c r="P20" s="127"/>
      <c r="Q20" s="127"/>
      <c r="R20" s="130">
        <v>119075.7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75801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126243.4</v>
      </c>
      <c r="J21" s="114">
        <v>73.3</v>
      </c>
      <c r="K21" s="113"/>
      <c r="L21" s="112">
        <v>136</v>
      </c>
      <c r="M21" s="112">
        <v>0</v>
      </c>
      <c r="N21" s="111"/>
      <c r="O21" s="113"/>
      <c r="P21" s="112"/>
      <c r="Q21" s="112"/>
      <c r="R21" s="115">
        <v>99.1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87783.7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192684.8</v>
      </c>
      <c r="G22" s="120">
        <v>4625.6</v>
      </c>
      <c r="H22" s="111">
        <v>172288.2</v>
      </c>
      <c r="I22" s="121"/>
      <c r="J22" s="122"/>
      <c r="K22" s="113">
        <v>170392.8</v>
      </c>
      <c r="L22" s="123"/>
      <c r="M22" s="123"/>
      <c r="N22" s="111">
        <v>1577.9</v>
      </c>
      <c r="O22" s="113">
        <v>1277.7</v>
      </c>
      <c r="P22" s="112">
        <v>96063.4</v>
      </c>
      <c r="Q22" s="112">
        <v>73369.2</v>
      </c>
      <c r="R22" s="124"/>
      <c r="S22" s="116">
        <v>356.4</v>
      </c>
      <c r="T22" s="112">
        <v>868.1</v>
      </c>
      <c r="U22" s="112">
        <v>101575.1</v>
      </c>
      <c r="V22" s="112">
        <v>23443.8</v>
      </c>
      <c r="W22" s="112">
        <v>1308.6</v>
      </c>
      <c r="X22" s="112">
        <v>19555</v>
      </c>
      <c r="Y22" s="112">
        <v>25181.2</v>
      </c>
      <c r="Z22" s="112">
        <v>2007.5</v>
      </c>
      <c r="AA22" s="111">
        <v>2007.5</v>
      </c>
      <c r="AB22" s="113">
        <v>4</v>
      </c>
      <c r="AC22" s="112">
        <v>3</v>
      </c>
      <c r="AD22" s="112"/>
      <c r="AE22" s="111">
        <v>8</v>
      </c>
      <c r="AF22" s="123"/>
      <c r="AG22" s="113">
        <v>8</v>
      </c>
      <c r="AH22" s="112">
        <v>0</v>
      </c>
      <c r="AI22" s="113">
        <v>1892649.6</v>
      </c>
      <c r="AJ22" s="121">
        <v>1499684.4</v>
      </c>
      <c r="AK22" s="123">
        <v>937096</v>
      </c>
      <c r="AL22" s="118">
        <v>29</v>
      </c>
    </row>
    <row r="23" spans="1:38" ht="13.5">
      <c r="A23" s="90"/>
      <c r="B23" s="107"/>
      <c r="C23" s="107"/>
      <c r="D23" s="107"/>
      <c r="E23" s="107"/>
      <c r="F23" s="126"/>
      <c r="G23" s="127">
        <v>15771</v>
      </c>
      <c r="H23" s="126"/>
      <c r="I23" s="128">
        <v>46044.8</v>
      </c>
      <c r="J23" s="129"/>
      <c r="K23" s="128"/>
      <c r="L23" s="127">
        <v>1895.4</v>
      </c>
      <c r="M23" s="127">
        <v>0</v>
      </c>
      <c r="N23" s="126"/>
      <c r="O23" s="128"/>
      <c r="P23" s="127"/>
      <c r="Q23" s="127"/>
      <c r="R23" s="130">
        <v>170710.3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64590.2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238652.2</v>
      </c>
      <c r="J24" s="136">
        <f>IF(H25=0,0,I24/H25*100)</f>
        <v>81.90863727455597</v>
      </c>
      <c r="K24" s="135"/>
      <c r="L24" s="134">
        <f>SUM(L18,L21)</f>
        <v>224</v>
      </c>
      <c r="M24" s="134">
        <f>SUM(M18,M21)</f>
        <v>3</v>
      </c>
      <c r="N24" s="133"/>
      <c r="O24" s="135"/>
      <c r="P24" s="134"/>
      <c r="Q24" s="134"/>
      <c r="R24" s="137">
        <f>IF(H25=0,0,(O25+P25+Q25)/H25*100)</f>
        <v>99.45844354774218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198447.7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321481.4</v>
      </c>
      <c r="G25" s="140">
        <f>SUM(G19,G22)</f>
        <v>4625.6</v>
      </c>
      <c r="H25" s="133">
        <f>SUM(H19,H22)</f>
        <v>291363.9</v>
      </c>
      <c r="I25" s="141"/>
      <c r="J25" s="142"/>
      <c r="K25" s="135">
        <f>SUM(K19,K22)</f>
        <v>284926.4</v>
      </c>
      <c r="L25" s="143"/>
      <c r="M25" s="143"/>
      <c r="N25" s="133">
        <f>SUM(N19,N22)</f>
        <v>1577.9</v>
      </c>
      <c r="O25" s="135">
        <f>SUM(O19,O22)</f>
        <v>4912.2</v>
      </c>
      <c r="P25" s="134">
        <f>SUM(P19,P22)</f>
        <v>191370.3</v>
      </c>
      <c r="Q25" s="134">
        <f>SUM(Q19,Q22)</f>
        <v>93503.5</v>
      </c>
      <c r="R25" s="144"/>
      <c r="S25" s="138">
        <f aca="true" t="shared" si="2" ref="S25:AE25">SUM(S19,S22)</f>
        <v>1929.1</v>
      </c>
      <c r="T25" s="134">
        <f t="shared" si="2"/>
        <v>8599.6</v>
      </c>
      <c r="U25" s="134">
        <f t="shared" si="2"/>
        <v>197834.2</v>
      </c>
      <c r="V25" s="134">
        <f t="shared" si="2"/>
        <v>30289.3</v>
      </c>
      <c r="W25" s="134">
        <f t="shared" si="2"/>
        <v>1475.3999999999999</v>
      </c>
      <c r="X25" s="134">
        <f t="shared" si="2"/>
        <v>23947.6</v>
      </c>
      <c r="Y25" s="134">
        <f t="shared" si="2"/>
        <v>27288.7</v>
      </c>
      <c r="Z25" s="134">
        <f t="shared" si="2"/>
        <v>2111.8</v>
      </c>
      <c r="AA25" s="133">
        <f t="shared" si="2"/>
        <v>2111.8</v>
      </c>
      <c r="AB25" s="135">
        <f t="shared" si="2"/>
        <v>5</v>
      </c>
      <c r="AC25" s="134">
        <f t="shared" si="2"/>
        <v>5</v>
      </c>
      <c r="AD25" s="134">
        <f t="shared" si="2"/>
        <v>3</v>
      </c>
      <c r="AE25" s="133">
        <f t="shared" si="2"/>
        <v>12</v>
      </c>
      <c r="AF25" s="143"/>
      <c r="AG25" s="135">
        <f aca="true" t="shared" si="3" ref="AG25:AL25">SUM(AG19,AG22)</f>
        <v>21</v>
      </c>
      <c r="AH25" s="134">
        <f t="shared" si="3"/>
        <v>2</v>
      </c>
      <c r="AI25" s="135">
        <f t="shared" si="3"/>
        <v>3810716.3</v>
      </c>
      <c r="AJ25" s="141">
        <f t="shared" si="3"/>
        <v>2991322.5</v>
      </c>
      <c r="AK25" s="143">
        <f t="shared" si="3"/>
        <v>1786439.3</v>
      </c>
      <c r="AL25" s="139">
        <f t="shared" si="3"/>
        <v>39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25491.9</v>
      </c>
      <c r="H26" s="145"/>
      <c r="I26" s="147">
        <f>SUM(I20,I23)</f>
        <v>52711.700000000004</v>
      </c>
      <c r="J26" s="148"/>
      <c r="K26" s="147"/>
      <c r="L26" s="146">
        <f>SUM(L20,L23)</f>
        <v>3663.5</v>
      </c>
      <c r="M26" s="146">
        <f>SUM(M20,M23)</f>
        <v>2774</v>
      </c>
      <c r="N26" s="145"/>
      <c r="O26" s="147"/>
      <c r="P26" s="146"/>
      <c r="Q26" s="146"/>
      <c r="R26" s="149">
        <f>SUM(O25:Q25)</f>
        <v>289786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140391.2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323667.4</v>
      </c>
      <c r="J27" s="136">
        <f>IF(H28=0,0,I27/H28*100)</f>
        <v>84.51218865793295</v>
      </c>
      <c r="K27" s="135"/>
      <c r="L27" s="134">
        <f>SUM(L18,L9,L12,L21)</f>
        <v>324</v>
      </c>
      <c r="M27" s="134">
        <f>SUM(M18,M9,M12,M21)</f>
        <v>12</v>
      </c>
      <c r="N27" s="133"/>
      <c r="O27" s="135"/>
      <c r="P27" s="134"/>
      <c r="Q27" s="134"/>
      <c r="R27" s="137">
        <f>IF(H28=0,0,(O28+P28+Q28)/H28*100)</f>
        <v>98.96021521576277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307080.7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471036.6</v>
      </c>
      <c r="G28" s="140">
        <f>SUM(G19,G10,G13,G22)</f>
        <v>25625.6</v>
      </c>
      <c r="H28" s="133">
        <f>SUM(H19,H10,H13,H22)</f>
        <v>382983.10000000003</v>
      </c>
      <c r="I28" s="141"/>
      <c r="J28" s="142"/>
      <c r="K28" s="135">
        <f>SUM(K19,K10,K13,K22)</f>
        <v>367098.6</v>
      </c>
      <c r="L28" s="143"/>
      <c r="M28" s="143"/>
      <c r="N28" s="133">
        <f>SUM(N19,N10,N13,N22)</f>
        <v>3982.2000000000003</v>
      </c>
      <c r="O28" s="135">
        <f>SUM(O19,O10,O13,O22)</f>
        <v>7966.5</v>
      </c>
      <c r="P28" s="134">
        <f>SUM(P19,P10,P13,P22)</f>
        <v>273055.6</v>
      </c>
      <c r="Q28" s="134">
        <f>SUM(Q19,Q10,Q13,Q22)</f>
        <v>97978.79999999999</v>
      </c>
      <c r="R28" s="152"/>
      <c r="S28" s="138">
        <f aca="true" t="shared" si="4" ref="S28:AE28">SUM(S19,S10,S13,S22)</f>
        <v>5137.499999999999</v>
      </c>
      <c r="T28" s="134">
        <f t="shared" si="4"/>
        <v>40501.1</v>
      </c>
      <c r="U28" s="134">
        <f t="shared" si="4"/>
        <v>247366.7</v>
      </c>
      <c r="V28" s="134">
        <f t="shared" si="4"/>
        <v>30662.1</v>
      </c>
      <c r="W28" s="134">
        <f t="shared" si="4"/>
        <v>1635.1</v>
      </c>
      <c r="X28" s="134">
        <f t="shared" si="4"/>
        <v>26243.7</v>
      </c>
      <c r="Y28" s="134">
        <f t="shared" si="4"/>
        <v>31436.9</v>
      </c>
      <c r="Z28" s="134">
        <f t="shared" si="4"/>
        <v>4453.1</v>
      </c>
      <c r="AA28" s="133">
        <f t="shared" si="4"/>
        <v>4453.1</v>
      </c>
      <c r="AB28" s="135">
        <f t="shared" si="4"/>
        <v>9</v>
      </c>
      <c r="AC28" s="134">
        <f t="shared" si="4"/>
        <v>5</v>
      </c>
      <c r="AD28" s="134">
        <f t="shared" si="4"/>
        <v>7</v>
      </c>
      <c r="AE28" s="133">
        <f t="shared" si="4"/>
        <v>15</v>
      </c>
      <c r="AF28" s="143"/>
      <c r="AG28" s="135">
        <f aca="true" t="shared" si="5" ref="AG28:AL28">SUM(AG19,AG10,AG13,AG22)</f>
        <v>58</v>
      </c>
      <c r="AH28" s="134">
        <f t="shared" si="5"/>
        <v>9</v>
      </c>
      <c r="AI28" s="135">
        <f t="shared" si="5"/>
        <v>6146493.9</v>
      </c>
      <c r="AJ28" s="141">
        <f t="shared" si="5"/>
        <v>4774389.8</v>
      </c>
      <c r="AK28" s="143">
        <f t="shared" si="5"/>
        <v>2752465.7</v>
      </c>
      <c r="AL28" s="139">
        <f t="shared" si="5"/>
        <v>48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62427.9</v>
      </c>
      <c r="H29" s="145"/>
      <c r="I29" s="147">
        <f>SUM(I20,I11,I14,I23)</f>
        <v>59315.700000000004</v>
      </c>
      <c r="J29" s="148"/>
      <c r="K29" s="147"/>
      <c r="L29" s="146">
        <f>SUM(L20,L11,L14,L23)</f>
        <v>10028</v>
      </c>
      <c r="M29" s="146">
        <f>SUM(M20,M11,M14,M23)</f>
        <v>5856.5</v>
      </c>
      <c r="N29" s="145"/>
      <c r="O29" s="147"/>
      <c r="P29" s="146"/>
      <c r="Q29" s="146"/>
      <c r="R29" s="149">
        <f>SUM(O28:Q28)</f>
        <v>379000.89999999997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199600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264026.4</v>
      </c>
      <c r="J30" s="136">
        <f>IF(H31=0,0,I30/H31*100)</f>
        <v>81.65543552788208</v>
      </c>
      <c r="K30" s="135"/>
      <c r="L30" s="134">
        <f>SUM(L21,L12,L18)</f>
        <v>247</v>
      </c>
      <c r="M30" s="134">
        <f>SUM(M21,M12,M18)</f>
        <v>6</v>
      </c>
      <c r="N30" s="133"/>
      <c r="O30" s="135"/>
      <c r="P30" s="134"/>
      <c r="Q30" s="134"/>
      <c r="R30" s="137">
        <f>IF(H31=0,0,(O31+P31+Q31)/H31*100)</f>
        <v>98.76842514476152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217668.7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408325.6</v>
      </c>
      <c r="G31" s="140">
        <f>SUM(G22,G13,G19)</f>
        <v>25625.6</v>
      </c>
      <c r="H31" s="133">
        <f>SUM(H22,H13,H19)</f>
        <v>323342.10000000003</v>
      </c>
      <c r="I31" s="141"/>
      <c r="J31" s="142"/>
      <c r="K31" s="135">
        <f>SUM(K22,K13,K19)</f>
        <v>315549.6</v>
      </c>
      <c r="L31" s="143"/>
      <c r="M31" s="143"/>
      <c r="N31" s="133">
        <f>SUM(N22,N13,N19)</f>
        <v>3982.2000000000003</v>
      </c>
      <c r="O31" s="135">
        <f>SUM(O22,O13,O19)</f>
        <v>5744.5</v>
      </c>
      <c r="P31" s="134">
        <f>SUM(P22,P13,P19)</f>
        <v>215636.59999999998</v>
      </c>
      <c r="Q31" s="134">
        <f>SUM(Q22,Q13,Q19)</f>
        <v>97978.8</v>
      </c>
      <c r="R31" s="152"/>
      <c r="S31" s="138">
        <f aca="true" t="shared" si="6" ref="S31:AE31">SUM(S22,S13,S19)</f>
        <v>2175.5</v>
      </c>
      <c r="T31" s="134">
        <f t="shared" si="6"/>
        <v>9783.1</v>
      </c>
      <c r="U31" s="134">
        <f t="shared" si="6"/>
        <v>221405.7</v>
      </c>
      <c r="V31" s="134">
        <f t="shared" si="6"/>
        <v>30662.1</v>
      </c>
      <c r="W31" s="134">
        <f t="shared" si="6"/>
        <v>1635.1</v>
      </c>
      <c r="X31" s="134">
        <f t="shared" si="6"/>
        <v>26243.699999999997</v>
      </c>
      <c r="Y31" s="134">
        <f t="shared" si="6"/>
        <v>31436.9</v>
      </c>
      <c r="Z31" s="134">
        <f t="shared" si="6"/>
        <v>4453.1</v>
      </c>
      <c r="AA31" s="133">
        <f t="shared" si="6"/>
        <v>4453.1</v>
      </c>
      <c r="AB31" s="135">
        <f t="shared" si="6"/>
        <v>6</v>
      </c>
      <c r="AC31" s="134">
        <f t="shared" si="6"/>
        <v>5</v>
      </c>
      <c r="AD31" s="134">
        <f t="shared" si="6"/>
        <v>4</v>
      </c>
      <c r="AE31" s="133">
        <f t="shared" si="6"/>
        <v>12</v>
      </c>
      <c r="AF31" s="143"/>
      <c r="AG31" s="135">
        <f aca="true" t="shared" si="7" ref="AG31:AL31">SUM(AG22,AG13,AG19)</f>
        <v>22</v>
      </c>
      <c r="AH31" s="134">
        <f t="shared" si="7"/>
        <v>2</v>
      </c>
      <c r="AI31" s="135">
        <f t="shared" si="7"/>
        <v>4288574.9</v>
      </c>
      <c r="AJ31" s="141">
        <f t="shared" si="7"/>
        <v>3333255.8</v>
      </c>
      <c r="AK31" s="143">
        <f t="shared" si="7"/>
        <v>1997508.7</v>
      </c>
      <c r="AL31" s="139">
        <f t="shared" si="7"/>
        <v>44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59357.9</v>
      </c>
      <c r="H32" s="145"/>
      <c r="I32" s="147">
        <f>SUM(I23,I14,I20)</f>
        <v>59315.700000000004</v>
      </c>
      <c r="J32" s="148"/>
      <c r="K32" s="147"/>
      <c r="L32" s="146">
        <f>SUM(L23,L14,L20)</f>
        <v>4398</v>
      </c>
      <c r="M32" s="146">
        <f>SUM(M23,M14,M20)</f>
        <v>3394.5</v>
      </c>
      <c r="N32" s="145"/>
      <c r="O32" s="147"/>
      <c r="P32" s="146"/>
      <c r="Q32" s="146"/>
      <c r="R32" s="149">
        <f>SUM(O31:Q31)</f>
        <v>319359.89999999997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151556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176431</v>
      </c>
      <c r="J33" s="153">
        <v>86.1</v>
      </c>
      <c r="K33" s="113"/>
      <c r="L33" s="112">
        <v>166</v>
      </c>
      <c r="M33" s="112">
        <v>1</v>
      </c>
      <c r="N33" s="111"/>
      <c r="O33" s="113"/>
      <c r="P33" s="112"/>
      <c r="Q33" s="112"/>
      <c r="R33" s="154">
        <v>97.4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106866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212888</v>
      </c>
      <c r="G34" s="120">
        <v>686</v>
      </c>
      <c r="H34" s="111">
        <v>205032</v>
      </c>
      <c r="I34" s="121"/>
      <c r="J34" s="122"/>
      <c r="K34" s="113">
        <v>201679</v>
      </c>
      <c r="L34" s="123"/>
      <c r="M34" s="123"/>
      <c r="N34" s="111">
        <v>5350</v>
      </c>
      <c r="O34" s="113">
        <v>5025</v>
      </c>
      <c r="P34" s="112">
        <v>49881</v>
      </c>
      <c r="Q34" s="112">
        <v>144776</v>
      </c>
      <c r="R34" s="124"/>
      <c r="S34" s="116">
        <v>4183</v>
      </c>
      <c r="T34" s="112">
        <v>7572</v>
      </c>
      <c r="U34" s="112">
        <v>79755</v>
      </c>
      <c r="V34" s="112">
        <v>84921</v>
      </c>
      <c r="W34" s="112">
        <v>167</v>
      </c>
      <c r="X34" s="112">
        <v>194</v>
      </c>
      <c r="Y34" s="112">
        <v>28240</v>
      </c>
      <c r="Z34" s="112"/>
      <c r="AA34" s="111">
        <v>3874</v>
      </c>
      <c r="AB34" s="113">
        <v>3</v>
      </c>
      <c r="AC34" s="112">
        <v>13</v>
      </c>
      <c r="AD34" s="112">
        <v>3</v>
      </c>
      <c r="AE34" s="111">
        <v>23</v>
      </c>
      <c r="AF34" s="123"/>
      <c r="AG34" s="113">
        <v>11</v>
      </c>
      <c r="AH34" s="112"/>
      <c r="AI34" s="113">
        <v>1928611</v>
      </c>
      <c r="AJ34" s="121">
        <v>1779198</v>
      </c>
      <c r="AK34" s="123">
        <v>1225767</v>
      </c>
      <c r="AL34" s="118">
        <v>261</v>
      </c>
    </row>
    <row r="35" spans="1:38" ht="13.5">
      <c r="A35" s="90"/>
      <c r="B35" s="107"/>
      <c r="C35" s="107"/>
      <c r="D35" s="107"/>
      <c r="E35" s="107"/>
      <c r="F35" s="126"/>
      <c r="G35" s="127">
        <v>7170</v>
      </c>
      <c r="H35" s="126"/>
      <c r="I35" s="128">
        <v>28601</v>
      </c>
      <c r="J35" s="129"/>
      <c r="K35" s="128"/>
      <c r="L35" s="127">
        <v>3025</v>
      </c>
      <c r="M35" s="127">
        <v>328</v>
      </c>
      <c r="N35" s="126"/>
      <c r="O35" s="128"/>
      <c r="P35" s="127"/>
      <c r="Q35" s="127"/>
      <c r="R35" s="130">
        <v>199682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61359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147673</v>
      </c>
      <c r="J36" s="153">
        <v>73.6</v>
      </c>
      <c r="K36" s="113"/>
      <c r="L36" s="112">
        <v>177</v>
      </c>
      <c r="M36" s="112"/>
      <c r="N36" s="111"/>
      <c r="O36" s="113"/>
      <c r="P36" s="112"/>
      <c r="Q36" s="112"/>
      <c r="R36" s="154">
        <v>96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24306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206362</v>
      </c>
      <c r="G37" s="120">
        <v>3708</v>
      </c>
      <c r="H37" s="111">
        <v>200627</v>
      </c>
      <c r="I37" s="121"/>
      <c r="J37" s="122"/>
      <c r="K37" s="113">
        <v>199400</v>
      </c>
      <c r="L37" s="123"/>
      <c r="M37" s="123"/>
      <c r="N37" s="111">
        <v>8084</v>
      </c>
      <c r="O37" s="113">
        <v>13062</v>
      </c>
      <c r="P37" s="112">
        <v>8685</v>
      </c>
      <c r="Q37" s="112">
        <v>170796</v>
      </c>
      <c r="R37" s="124"/>
      <c r="S37" s="116">
        <v>5</v>
      </c>
      <c r="T37" s="112">
        <v>158</v>
      </c>
      <c r="U37" s="112">
        <v>35579</v>
      </c>
      <c r="V37" s="112">
        <v>111931</v>
      </c>
      <c r="W37" s="112">
        <v>235</v>
      </c>
      <c r="X37" s="112">
        <v>734</v>
      </c>
      <c r="Y37" s="112">
        <v>51985</v>
      </c>
      <c r="Z37" s="112"/>
      <c r="AA37" s="111">
        <v>11138</v>
      </c>
      <c r="AB37" s="113">
        <v>1</v>
      </c>
      <c r="AC37" s="112">
        <v>11</v>
      </c>
      <c r="AD37" s="112">
        <v>1</v>
      </c>
      <c r="AE37" s="111">
        <v>9</v>
      </c>
      <c r="AF37" s="123"/>
      <c r="AG37" s="113"/>
      <c r="AH37" s="112"/>
      <c r="AI37" s="113">
        <v>1229817</v>
      </c>
      <c r="AJ37" s="121">
        <v>1077554</v>
      </c>
      <c r="AK37" s="123">
        <v>820458</v>
      </c>
      <c r="AL37" s="118">
        <v>362</v>
      </c>
    </row>
    <row r="38" spans="1:38" ht="13.5">
      <c r="A38" s="90"/>
      <c r="B38" s="107"/>
      <c r="C38" s="107"/>
      <c r="D38" s="107"/>
      <c r="E38" s="107"/>
      <c r="F38" s="126"/>
      <c r="G38" s="127">
        <v>2027</v>
      </c>
      <c r="H38" s="126"/>
      <c r="I38" s="128">
        <v>52954</v>
      </c>
      <c r="J38" s="129"/>
      <c r="K38" s="128"/>
      <c r="L38" s="127">
        <v>1227</v>
      </c>
      <c r="M38" s="127"/>
      <c r="N38" s="126"/>
      <c r="O38" s="128"/>
      <c r="P38" s="127"/>
      <c r="Q38" s="127"/>
      <c r="R38" s="130">
        <v>192543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17454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324104</v>
      </c>
      <c r="J39" s="153">
        <v>79.9</v>
      </c>
      <c r="K39" s="113"/>
      <c r="L39" s="112">
        <v>343</v>
      </c>
      <c r="M39" s="112">
        <v>1</v>
      </c>
      <c r="N39" s="111"/>
      <c r="O39" s="113"/>
      <c r="P39" s="112"/>
      <c r="Q39" s="112"/>
      <c r="R39" s="154">
        <v>96.7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131172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419250</v>
      </c>
      <c r="G40" s="120">
        <v>4394</v>
      </c>
      <c r="H40" s="111">
        <v>405659</v>
      </c>
      <c r="I40" s="121"/>
      <c r="J40" s="122"/>
      <c r="K40" s="113">
        <v>401079</v>
      </c>
      <c r="L40" s="123"/>
      <c r="M40" s="123"/>
      <c r="N40" s="111">
        <v>13434</v>
      </c>
      <c r="O40" s="113">
        <v>18087</v>
      </c>
      <c r="P40" s="112">
        <v>58566</v>
      </c>
      <c r="Q40" s="112">
        <v>315572</v>
      </c>
      <c r="R40" s="124"/>
      <c r="S40" s="116">
        <v>4188</v>
      </c>
      <c r="T40" s="112">
        <v>7730</v>
      </c>
      <c r="U40" s="112">
        <v>115334</v>
      </c>
      <c r="V40" s="112">
        <v>196852</v>
      </c>
      <c r="W40" s="112">
        <v>402</v>
      </c>
      <c r="X40" s="112">
        <v>928</v>
      </c>
      <c r="Y40" s="112">
        <v>80225</v>
      </c>
      <c r="Z40" s="112"/>
      <c r="AA40" s="111">
        <v>15012</v>
      </c>
      <c r="AB40" s="113">
        <v>4</v>
      </c>
      <c r="AC40" s="112">
        <v>24</v>
      </c>
      <c r="AD40" s="112">
        <v>4</v>
      </c>
      <c r="AE40" s="111">
        <v>32</v>
      </c>
      <c r="AF40" s="123"/>
      <c r="AG40" s="113">
        <v>11</v>
      </c>
      <c r="AH40" s="112"/>
      <c r="AI40" s="113">
        <v>3158428</v>
      </c>
      <c r="AJ40" s="121">
        <v>2856752</v>
      </c>
      <c r="AK40" s="123">
        <v>2046225</v>
      </c>
      <c r="AL40" s="118">
        <v>623</v>
      </c>
    </row>
    <row r="41" spans="1:38" ht="13.5">
      <c r="A41" s="125"/>
      <c r="B41" s="107"/>
      <c r="C41" s="107"/>
      <c r="D41" s="107"/>
      <c r="E41" s="107"/>
      <c r="F41" s="126"/>
      <c r="G41" s="127">
        <v>9197</v>
      </c>
      <c r="H41" s="126"/>
      <c r="I41" s="128">
        <v>81555</v>
      </c>
      <c r="J41" s="129"/>
      <c r="K41" s="128"/>
      <c r="L41" s="127">
        <v>4252</v>
      </c>
      <c r="M41" s="127">
        <v>328</v>
      </c>
      <c r="N41" s="126"/>
      <c r="O41" s="128"/>
      <c r="P41" s="127"/>
      <c r="Q41" s="127"/>
      <c r="R41" s="130">
        <v>392225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78813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>
        <v>101</v>
      </c>
      <c r="H42" s="111"/>
      <c r="I42" s="113">
        <v>789802</v>
      </c>
      <c r="J42" s="153">
        <v>59.3</v>
      </c>
      <c r="K42" s="113"/>
      <c r="L42" s="112">
        <v>826</v>
      </c>
      <c r="M42" s="112">
        <v>2</v>
      </c>
      <c r="N42" s="111"/>
      <c r="O42" s="113"/>
      <c r="P42" s="112"/>
      <c r="Q42" s="112"/>
      <c r="R42" s="154">
        <v>94.3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71217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1414786</v>
      </c>
      <c r="G43" s="120">
        <v>52633</v>
      </c>
      <c r="H43" s="111">
        <v>1330817</v>
      </c>
      <c r="I43" s="121"/>
      <c r="J43" s="122"/>
      <c r="K43" s="113">
        <v>1324571</v>
      </c>
      <c r="L43" s="123"/>
      <c r="M43" s="123"/>
      <c r="N43" s="111">
        <v>75942</v>
      </c>
      <c r="O43" s="113">
        <v>115960</v>
      </c>
      <c r="P43" s="112">
        <v>21363</v>
      </c>
      <c r="Q43" s="112">
        <v>1117552</v>
      </c>
      <c r="R43" s="124"/>
      <c r="S43" s="116">
        <v>246</v>
      </c>
      <c r="T43" s="112">
        <v>1645</v>
      </c>
      <c r="U43" s="112">
        <v>88189</v>
      </c>
      <c r="V43" s="112">
        <v>699722</v>
      </c>
      <c r="W43" s="112">
        <v>586</v>
      </c>
      <c r="X43" s="112">
        <v>3430</v>
      </c>
      <c r="Y43" s="112">
        <v>536999</v>
      </c>
      <c r="Z43" s="112"/>
      <c r="AA43" s="111">
        <v>186237</v>
      </c>
      <c r="AB43" s="113">
        <v>11</v>
      </c>
      <c r="AC43" s="112">
        <v>35</v>
      </c>
      <c r="AD43" s="112">
        <v>11</v>
      </c>
      <c r="AE43" s="111">
        <v>86</v>
      </c>
      <c r="AF43" s="123"/>
      <c r="AG43" s="113"/>
      <c r="AH43" s="112"/>
      <c r="AI43" s="113">
        <v>6384991</v>
      </c>
      <c r="AJ43" s="121">
        <v>5975236</v>
      </c>
      <c r="AK43" s="123">
        <v>4450143</v>
      </c>
      <c r="AL43" s="118">
        <v>5599</v>
      </c>
    </row>
    <row r="44" spans="1:38" ht="13.5">
      <c r="A44" s="90"/>
      <c r="B44" s="107"/>
      <c r="C44" s="107"/>
      <c r="D44" s="107"/>
      <c r="E44" s="107"/>
      <c r="F44" s="126"/>
      <c r="G44" s="127">
        <v>31235</v>
      </c>
      <c r="H44" s="126"/>
      <c r="I44" s="128">
        <v>541015</v>
      </c>
      <c r="J44" s="129"/>
      <c r="K44" s="128"/>
      <c r="L44" s="127">
        <v>6093</v>
      </c>
      <c r="M44" s="127">
        <v>153</v>
      </c>
      <c r="N44" s="126"/>
      <c r="O44" s="128"/>
      <c r="P44" s="127"/>
      <c r="Q44" s="127"/>
      <c r="R44" s="130">
        <v>1254875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52615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>
        <v>101</v>
      </c>
      <c r="H45" s="111"/>
      <c r="I45" s="113">
        <v>1113906</v>
      </c>
      <c r="J45" s="153">
        <v>64.1</v>
      </c>
      <c r="K45" s="113"/>
      <c r="L45" s="112">
        <v>1169</v>
      </c>
      <c r="M45" s="112">
        <v>3</v>
      </c>
      <c r="N45" s="111"/>
      <c r="O45" s="113"/>
      <c r="P45" s="112"/>
      <c r="Q45" s="112"/>
      <c r="R45" s="154">
        <v>94.9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202389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1834036</v>
      </c>
      <c r="G46" s="120">
        <v>57027</v>
      </c>
      <c r="H46" s="111">
        <v>1736476</v>
      </c>
      <c r="I46" s="121"/>
      <c r="J46" s="122"/>
      <c r="K46" s="113">
        <v>1725650</v>
      </c>
      <c r="L46" s="123"/>
      <c r="M46" s="123"/>
      <c r="N46" s="111">
        <v>89376</v>
      </c>
      <c r="O46" s="113">
        <v>134047</v>
      </c>
      <c r="P46" s="112">
        <v>79929</v>
      </c>
      <c r="Q46" s="112">
        <v>1433124</v>
      </c>
      <c r="R46" s="156"/>
      <c r="S46" s="116">
        <v>4434</v>
      </c>
      <c r="T46" s="112">
        <v>9375</v>
      </c>
      <c r="U46" s="112">
        <v>203523</v>
      </c>
      <c r="V46" s="112">
        <v>896574</v>
      </c>
      <c r="W46" s="112">
        <v>988</v>
      </c>
      <c r="X46" s="112">
        <v>4358</v>
      </c>
      <c r="Y46" s="112">
        <v>617224</v>
      </c>
      <c r="Z46" s="112"/>
      <c r="AA46" s="111">
        <v>201249</v>
      </c>
      <c r="AB46" s="113">
        <v>15</v>
      </c>
      <c r="AC46" s="112">
        <v>59</v>
      </c>
      <c r="AD46" s="112">
        <v>15</v>
      </c>
      <c r="AE46" s="111">
        <v>118</v>
      </c>
      <c r="AF46" s="123"/>
      <c r="AG46" s="113">
        <v>11</v>
      </c>
      <c r="AH46" s="112"/>
      <c r="AI46" s="113">
        <v>9543419</v>
      </c>
      <c r="AJ46" s="121">
        <v>8831988</v>
      </c>
      <c r="AK46" s="123">
        <v>6496368</v>
      </c>
      <c r="AL46" s="118">
        <v>6222</v>
      </c>
    </row>
    <row r="47" spans="1:38" ht="13.5">
      <c r="A47" s="125"/>
      <c r="B47" s="107"/>
      <c r="C47" s="107"/>
      <c r="D47" s="107"/>
      <c r="E47" s="107"/>
      <c r="F47" s="126"/>
      <c r="G47" s="127">
        <v>40432</v>
      </c>
      <c r="H47" s="126"/>
      <c r="I47" s="128">
        <v>622570</v>
      </c>
      <c r="J47" s="129"/>
      <c r="K47" s="128"/>
      <c r="L47" s="127">
        <v>10345</v>
      </c>
      <c r="M47" s="127">
        <v>481</v>
      </c>
      <c r="N47" s="126"/>
      <c r="O47" s="128"/>
      <c r="P47" s="127"/>
      <c r="Q47" s="127"/>
      <c r="R47" s="130">
        <v>1647100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131428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101</v>
      </c>
      <c r="H54" s="133"/>
      <c r="I54" s="135">
        <f>SUM(I9,I12,I18,I21,I33,I36,I42)</f>
        <v>1437573.4</v>
      </c>
      <c r="J54" s="136">
        <f>IF(H55=0,0,I54/H55*100)</f>
        <v>67.8273716157108</v>
      </c>
      <c r="K54" s="135"/>
      <c r="L54" s="134">
        <f>SUM(L9,L12,L18,L21,L33,L36,L42)</f>
        <v>1493</v>
      </c>
      <c r="M54" s="134">
        <f>SUM(M9,M12,M18,M21,M33,M36,M42)</f>
        <v>15</v>
      </c>
      <c r="N54" s="133"/>
      <c r="O54" s="135"/>
      <c r="P54" s="134"/>
      <c r="Q54" s="134"/>
      <c r="R54" s="137">
        <f>IF(H55=0,0,(O55+P55+Q55)/H55*100)</f>
        <v>95.5951874702371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509469.7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2305072.6</v>
      </c>
      <c r="G55" s="140">
        <f>SUM(G10,G13,G19,G22,G34,G37,G43)</f>
        <v>82652.6</v>
      </c>
      <c r="H55" s="133">
        <f>SUM(H10,H13,H19,H22,H34,H37,H43)</f>
        <v>2119459.1</v>
      </c>
      <c r="I55" s="141"/>
      <c r="J55" s="159"/>
      <c r="K55" s="135">
        <f>SUM(K10,K13,K19,K22,K34,K37,K43)</f>
        <v>2092748.6</v>
      </c>
      <c r="L55" s="143"/>
      <c r="M55" s="143"/>
      <c r="N55" s="133">
        <f>SUM(N10,N13,N19,N22,N34,N37,N43)</f>
        <v>93358.2</v>
      </c>
      <c r="O55" s="135">
        <f>SUM(O10,O13,O19,O22,O34,O37,O43)</f>
        <v>142013.5</v>
      </c>
      <c r="P55" s="134">
        <f>SUM(P10,P13,P19,P22,P34,P37,P43)</f>
        <v>352984.6</v>
      </c>
      <c r="Q55" s="134">
        <f>SUM(Q10,Q13,Q19,Q22,Q34,Q37,Q43)</f>
        <v>1531102.8</v>
      </c>
      <c r="R55" s="144"/>
      <c r="S55" s="138">
        <f aca="true" t="shared" si="8" ref="S55:AE55">SUM(S10,S13,S19,S22,S34,S37,S43)</f>
        <v>9571.5</v>
      </c>
      <c r="T55" s="134">
        <f t="shared" si="8"/>
        <v>49876.1</v>
      </c>
      <c r="U55" s="134">
        <f t="shared" si="8"/>
        <v>450889.7</v>
      </c>
      <c r="V55" s="134">
        <f t="shared" si="8"/>
        <v>927236.1</v>
      </c>
      <c r="W55" s="134">
        <f t="shared" si="8"/>
        <v>2623.1</v>
      </c>
      <c r="X55" s="134">
        <f t="shared" si="8"/>
        <v>30601.7</v>
      </c>
      <c r="Y55" s="134">
        <f t="shared" si="8"/>
        <v>648660.9</v>
      </c>
      <c r="Z55" s="134">
        <f t="shared" si="8"/>
        <v>4453.1</v>
      </c>
      <c r="AA55" s="133">
        <f t="shared" si="8"/>
        <v>205702.1</v>
      </c>
      <c r="AB55" s="135">
        <f t="shared" si="8"/>
        <v>24</v>
      </c>
      <c r="AC55" s="135">
        <f t="shared" si="8"/>
        <v>64</v>
      </c>
      <c r="AD55" s="135">
        <f t="shared" si="8"/>
        <v>22</v>
      </c>
      <c r="AE55" s="135">
        <f t="shared" si="8"/>
        <v>133</v>
      </c>
      <c r="AF55" s="143"/>
      <c r="AG55" s="135">
        <f aca="true" t="shared" si="9" ref="AG55:AL55">SUM(AG10,AG13,AG19,AG22,AG34,AG37,AG43)</f>
        <v>69</v>
      </c>
      <c r="AH55" s="134">
        <f t="shared" si="9"/>
        <v>9</v>
      </c>
      <c r="AI55" s="135">
        <f t="shared" si="9"/>
        <v>15689912.9</v>
      </c>
      <c r="AJ55" s="141">
        <f t="shared" si="9"/>
        <v>13606377.8</v>
      </c>
      <c r="AK55" s="143">
        <f t="shared" si="9"/>
        <v>9248833.7</v>
      </c>
      <c r="AL55" s="139">
        <f t="shared" si="9"/>
        <v>6270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102859.9</v>
      </c>
      <c r="H56" s="162"/>
      <c r="I56" s="164">
        <f>SUM(I11,I14,I20,I23,I35,I38,I44)</f>
        <v>681885.7</v>
      </c>
      <c r="J56" s="162"/>
      <c r="K56" s="164"/>
      <c r="L56" s="163">
        <f>SUM(L11,L14,L20,L23,L35,L38,L44)</f>
        <v>20373</v>
      </c>
      <c r="M56" s="163">
        <f>SUM(M11,M14,M20,M23,M35,M38,M44)</f>
        <v>6337.5</v>
      </c>
      <c r="N56" s="162"/>
      <c r="O56" s="164"/>
      <c r="P56" s="163"/>
      <c r="Q56" s="163"/>
      <c r="R56" s="165">
        <f>SUM(O55:Q55)</f>
        <v>2026100.9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331028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110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104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西予市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12715</v>
      </c>
      <c r="J9" s="114">
        <v>100</v>
      </c>
      <c r="K9" s="113"/>
      <c r="L9" s="112">
        <v>7</v>
      </c>
      <c r="M9" s="112">
        <v>0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18115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12715</v>
      </c>
      <c r="G10" s="120">
        <v>0</v>
      </c>
      <c r="H10" s="111">
        <v>12715</v>
      </c>
      <c r="I10" s="121">
        <v>0</v>
      </c>
      <c r="J10" s="122"/>
      <c r="K10" s="113">
        <v>12646</v>
      </c>
      <c r="L10" s="123">
        <v>0</v>
      </c>
      <c r="M10" s="123">
        <v>0</v>
      </c>
      <c r="N10" s="111">
        <v>0</v>
      </c>
      <c r="O10" s="113">
        <v>0</v>
      </c>
      <c r="P10" s="112">
        <v>12715</v>
      </c>
      <c r="Q10" s="112">
        <v>0</v>
      </c>
      <c r="R10" s="124"/>
      <c r="S10" s="116">
        <v>0</v>
      </c>
      <c r="T10" s="112">
        <v>0</v>
      </c>
      <c r="U10" s="112">
        <v>12715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1</v>
      </c>
      <c r="AC10" s="112">
        <v>0</v>
      </c>
      <c r="AD10" s="112">
        <v>0</v>
      </c>
      <c r="AE10" s="111">
        <v>0</v>
      </c>
      <c r="AF10" s="123"/>
      <c r="AG10" s="113">
        <v>3</v>
      </c>
      <c r="AH10" s="112">
        <v>0</v>
      </c>
      <c r="AI10" s="113">
        <v>183922</v>
      </c>
      <c r="AJ10" s="121">
        <v>123019</v>
      </c>
      <c r="AK10" s="123">
        <v>83982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69</v>
      </c>
      <c r="M11" s="127">
        <v>0</v>
      </c>
      <c r="N11" s="126"/>
      <c r="O11" s="128"/>
      <c r="P11" s="127"/>
      <c r="Q11" s="127"/>
      <c r="R11" s="130">
        <v>12715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12231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75333.6</v>
      </c>
      <c r="J12" s="114">
        <v>82.4</v>
      </c>
      <c r="K12" s="113"/>
      <c r="L12" s="112">
        <v>58</v>
      </c>
      <c r="M12" s="112">
        <v>11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47338.7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91386.6</v>
      </c>
      <c r="G13" s="120">
        <v>0</v>
      </c>
      <c r="H13" s="111">
        <v>91386.6</v>
      </c>
      <c r="I13" s="121"/>
      <c r="J13" s="122"/>
      <c r="K13" s="113">
        <v>83306.3</v>
      </c>
      <c r="L13" s="123"/>
      <c r="M13" s="123"/>
      <c r="N13" s="111">
        <v>0</v>
      </c>
      <c r="O13" s="113">
        <v>4546.8</v>
      </c>
      <c r="P13" s="112">
        <v>50512.5</v>
      </c>
      <c r="Q13" s="112">
        <v>36327.3</v>
      </c>
      <c r="R13" s="124"/>
      <c r="S13" s="116">
        <v>18.1</v>
      </c>
      <c r="T13" s="112">
        <v>464.9</v>
      </c>
      <c r="U13" s="112">
        <v>61372.3</v>
      </c>
      <c r="V13" s="112">
        <v>13478.3</v>
      </c>
      <c r="W13" s="112">
        <v>558.3</v>
      </c>
      <c r="X13" s="112">
        <v>11042.5</v>
      </c>
      <c r="Y13" s="112">
        <v>4452.2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1418651.5</v>
      </c>
      <c r="AJ13" s="121">
        <v>870964.4</v>
      </c>
      <c r="AK13" s="123">
        <v>531756</v>
      </c>
      <c r="AL13" s="118">
        <v>3</v>
      </c>
    </row>
    <row r="14" spans="1:38" ht="13.5">
      <c r="A14" s="125"/>
      <c r="B14" s="107"/>
      <c r="C14" s="107"/>
      <c r="D14" s="107"/>
      <c r="E14" s="107"/>
      <c r="F14" s="126"/>
      <c r="G14" s="127">
        <v>0</v>
      </c>
      <c r="H14" s="126"/>
      <c r="I14" s="128">
        <v>16053</v>
      </c>
      <c r="J14" s="129"/>
      <c r="K14" s="128"/>
      <c r="L14" s="127">
        <v>1670.9</v>
      </c>
      <c r="M14" s="127">
        <v>6409.4</v>
      </c>
      <c r="N14" s="126"/>
      <c r="O14" s="128"/>
      <c r="P14" s="127"/>
      <c r="Q14" s="127"/>
      <c r="R14" s="130">
        <v>91386.6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40753.8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88048.6</v>
      </c>
      <c r="J15" s="136">
        <f>IF(H16=0,0,I15/H16*100)</f>
        <v>84.57948773121643</v>
      </c>
      <c r="K15" s="135"/>
      <c r="L15" s="134">
        <f>SUM(L9,L12)</f>
        <v>65</v>
      </c>
      <c r="M15" s="134">
        <f>SUM(M9,M12)</f>
        <v>11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65453.7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104101.6</v>
      </c>
      <c r="G16" s="140">
        <f>SUM(G10,G13)</f>
        <v>0</v>
      </c>
      <c r="H16" s="133">
        <f>SUM(H10,H13)</f>
        <v>104101.6</v>
      </c>
      <c r="I16" s="141"/>
      <c r="J16" s="142"/>
      <c r="K16" s="135">
        <f>SUM(K10,K13)</f>
        <v>95952.3</v>
      </c>
      <c r="L16" s="143"/>
      <c r="M16" s="143"/>
      <c r="N16" s="133">
        <f>SUM(N10,N13)</f>
        <v>0</v>
      </c>
      <c r="O16" s="135">
        <f>SUM(O10,O13)</f>
        <v>4546.8</v>
      </c>
      <c r="P16" s="134">
        <f>SUM(P10,P13)</f>
        <v>63227.5</v>
      </c>
      <c r="Q16" s="134">
        <f>SUM(Q10,Q13)</f>
        <v>36327.3</v>
      </c>
      <c r="R16" s="144"/>
      <c r="S16" s="138">
        <f aca="true" t="shared" si="0" ref="S16:AE16">SUM(S10,S13)</f>
        <v>18.1</v>
      </c>
      <c r="T16" s="134">
        <f t="shared" si="0"/>
        <v>464.9</v>
      </c>
      <c r="U16" s="134">
        <f t="shared" si="0"/>
        <v>74087.3</v>
      </c>
      <c r="V16" s="134">
        <f t="shared" si="0"/>
        <v>13478.3</v>
      </c>
      <c r="W16" s="134">
        <f t="shared" si="0"/>
        <v>558.3</v>
      </c>
      <c r="X16" s="134">
        <f t="shared" si="0"/>
        <v>11042.5</v>
      </c>
      <c r="Y16" s="134">
        <f t="shared" si="0"/>
        <v>4452.2</v>
      </c>
      <c r="Z16" s="134">
        <f t="shared" si="0"/>
        <v>0</v>
      </c>
      <c r="AA16" s="133">
        <f t="shared" si="0"/>
        <v>0</v>
      </c>
      <c r="AB16" s="135">
        <f t="shared" si="0"/>
        <v>1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3</v>
      </c>
      <c r="AH16" s="134">
        <f t="shared" si="1"/>
        <v>0</v>
      </c>
      <c r="AI16" s="135">
        <f t="shared" si="1"/>
        <v>1602573.5</v>
      </c>
      <c r="AJ16" s="141">
        <f t="shared" si="1"/>
        <v>993983.4</v>
      </c>
      <c r="AK16" s="143">
        <f t="shared" si="1"/>
        <v>615738</v>
      </c>
      <c r="AL16" s="139">
        <f t="shared" si="1"/>
        <v>4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0</v>
      </c>
      <c r="H17" s="145"/>
      <c r="I17" s="147">
        <f>SUM(I11,I14)</f>
        <v>16053</v>
      </c>
      <c r="J17" s="148"/>
      <c r="K17" s="147"/>
      <c r="L17" s="146">
        <f>SUM(L11,L14)</f>
        <v>1739.9</v>
      </c>
      <c r="M17" s="146">
        <f>SUM(M11,M14)</f>
        <v>6409.4</v>
      </c>
      <c r="N17" s="145"/>
      <c r="O17" s="147"/>
      <c r="P17" s="146"/>
      <c r="Q17" s="146"/>
      <c r="R17" s="149">
        <f>SUM(O16:Q16)</f>
        <v>104101.6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52984.8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98734.5</v>
      </c>
      <c r="J18" s="114">
        <v>74.7</v>
      </c>
      <c r="K18" s="113"/>
      <c r="L18" s="112">
        <v>72</v>
      </c>
      <c r="M18" s="112">
        <v>5</v>
      </c>
      <c r="N18" s="111"/>
      <c r="O18" s="113"/>
      <c r="P18" s="112"/>
      <c r="Q18" s="112"/>
      <c r="R18" s="115">
        <v>99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44758.2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142132.3</v>
      </c>
      <c r="G19" s="120">
        <v>0</v>
      </c>
      <c r="H19" s="111">
        <v>132179.3</v>
      </c>
      <c r="I19" s="121"/>
      <c r="J19" s="122"/>
      <c r="K19" s="113">
        <v>127504.9</v>
      </c>
      <c r="L19" s="123"/>
      <c r="M19" s="123"/>
      <c r="N19" s="111">
        <v>1305.8</v>
      </c>
      <c r="O19" s="113">
        <v>2506</v>
      </c>
      <c r="P19" s="112">
        <v>64079.2</v>
      </c>
      <c r="Q19" s="112">
        <v>64288.3</v>
      </c>
      <c r="R19" s="124"/>
      <c r="S19" s="116">
        <v>0</v>
      </c>
      <c r="T19" s="112">
        <v>282</v>
      </c>
      <c r="U19" s="112">
        <v>78629.4</v>
      </c>
      <c r="V19" s="112">
        <v>19823.1</v>
      </c>
      <c r="W19" s="112">
        <v>1125.3</v>
      </c>
      <c r="X19" s="112">
        <v>17223.9</v>
      </c>
      <c r="Y19" s="112">
        <v>15095.6</v>
      </c>
      <c r="Z19" s="112">
        <v>1102.4</v>
      </c>
      <c r="AA19" s="111">
        <v>1102.4</v>
      </c>
      <c r="AB19" s="113">
        <v>1</v>
      </c>
      <c r="AC19" s="112">
        <v>1</v>
      </c>
      <c r="AD19" s="112"/>
      <c r="AE19" s="111"/>
      <c r="AF19" s="123"/>
      <c r="AG19" s="113">
        <v>0</v>
      </c>
      <c r="AH19" s="112">
        <v>0</v>
      </c>
      <c r="AI19" s="113">
        <v>1980582.1</v>
      </c>
      <c r="AJ19" s="121">
        <v>1138026.3</v>
      </c>
      <c r="AK19" s="123">
        <v>707973.3</v>
      </c>
      <c r="AL19" s="118">
        <v>12</v>
      </c>
    </row>
    <row r="20" spans="1:38" ht="13.5">
      <c r="A20" s="90"/>
      <c r="B20" s="107"/>
      <c r="C20" s="107"/>
      <c r="D20" s="107"/>
      <c r="E20" s="107"/>
      <c r="F20" s="126"/>
      <c r="G20" s="127">
        <v>9953</v>
      </c>
      <c r="H20" s="126"/>
      <c r="I20" s="128">
        <v>33444.8</v>
      </c>
      <c r="J20" s="129"/>
      <c r="K20" s="128"/>
      <c r="L20" s="127">
        <v>1583.7</v>
      </c>
      <c r="M20" s="127">
        <v>3090.7</v>
      </c>
      <c r="N20" s="126"/>
      <c r="O20" s="128"/>
      <c r="P20" s="127"/>
      <c r="Q20" s="127"/>
      <c r="R20" s="130">
        <v>130873.5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37905.8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61267.9</v>
      </c>
      <c r="J21" s="114">
        <v>51.1</v>
      </c>
      <c r="K21" s="113"/>
      <c r="L21" s="112">
        <v>48</v>
      </c>
      <c r="M21" s="112">
        <v>0</v>
      </c>
      <c r="N21" s="111"/>
      <c r="O21" s="113"/>
      <c r="P21" s="112"/>
      <c r="Q21" s="112"/>
      <c r="R21" s="115">
        <v>90.2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13676.9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124427.3</v>
      </c>
      <c r="G22" s="120">
        <v>0</v>
      </c>
      <c r="H22" s="111">
        <v>119851</v>
      </c>
      <c r="I22" s="121"/>
      <c r="J22" s="122"/>
      <c r="K22" s="113">
        <v>119421.5</v>
      </c>
      <c r="L22" s="123"/>
      <c r="M22" s="123"/>
      <c r="N22" s="111">
        <v>11730.9</v>
      </c>
      <c r="O22" s="113">
        <v>164.6</v>
      </c>
      <c r="P22" s="112">
        <v>23130.2</v>
      </c>
      <c r="Q22" s="112">
        <v>84825.3</v>
      </c>
      <c r="R22" s="124"/>
      <c r="S22" s="116">
        <v>10</v>
      </c>
      <c r="T22" s="112">
        <v>17.9</v>
      </c>
      <c r="U22" s="112">
        <v>33067.3</v>
      </c>
      <c r="V22" s="112">
        <v>28172.7</v>
      </c>
      <c r="W22" s="112">
        <v>1217.1</v>
      </c>
      <c r="X22" s="112">
        <v>18710.7</v>
      </c>
      <c r="Y22" s="112">
        <v>38655.3</v>
      </c>
      <c r="Z22" s="112">
        <v>11249.9</v>
      </c>
      <c r="AA22" s="111">
        <v>11249.9</v>
      </c>
      <c r="AB22" s="113">
        <v>0</v>
      </c>
      <c r="AC22" s="112">
        <v>3</v>
      </c>
      <c r="AD22" s="112"/>
      <c r="AE22" s="111"/>
      <c r="AF22" s="123"/>
      <c r="AG22" s="113">
        <v>0</v>
      </c>
      <c r="AH22" s="112">
        <v>0</v>
      </c>
      <c r="AI22" s="113">
        <v>1085929.4</v>
      </c>
      <c r="AJ22" s="121">
        <v>722303</v>
      </c>
      <c r="AK22" s="123">
        <v>493497.8</v>
      </c>
      <c r="AL22" s="118">
        <v>16</v>
      </c>
    </row>
    <row r="23" spans="1:38" ht="13.5">
      <c r="A23" s="90"/>
      <c r="B23" s="107"/>
      <c r="C23" s="107"/>
      <c r="D23" s="107"/>
      <c r="E23" s="107"/>
      <c r="F23" s="126"/>
      <c r="G23" s="127">
        <v>4576.3</v>
      </c>
      <c r="H23" s="126"/>
      <c r="I23" s="128">
        <v>58583.1</v>
      </c>
      <c r="J23" s="129"/>
      <c r="K23" s="128"/>
      <c r="L23" s="127">
        <v>429.5</v>
      </c>
      <c r="M23" s="127">
        <v>0</v>
      </c>
      <c r="N23" s="126"/>
      <c r="O23" s="128"/>
      <c r="P23" s="127"/>
      <c r="Q23" s="127"/>
      <c r="R23" s="130">
        <v>108120.1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11855.8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160002.4</v>
      </c>
      <c r="J24" s="136">
        <f>IF(H25=0,0,I24/H25*100)</f>
        <v>63.48538251154723</v>
      </c>
      <c r="K24" s="135"/>
      <c r="L24" s="134">
        <f>SUM(L18,L21)</f>
        <v>120</v>
      </c>
      <c r="M24" s="134">
        <f>SUM(M18,M21)</f>
        <v>5</v>
      </c>
      <c r="N24" s="133"/>
      <c r="O24" s="135"/>
      <c r="P24" s="134"/>
      <c r="Q24" s="134"/>
      <c r="R24" s="137">
        <f>IF(H25=0,0,(O25+P25+Q25)/H25*100)</f>
        <v>94.82732830139868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58435.1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266559.6</v>
      </c>
      <c r="G25" s="140">
        <f>SUM(G19,G22)</f>
        <v>0</v>
      </c>
      <c r="H25" s="133">
        <f>SUM(H19,H22)</f>
        <v>252030.3</v>
      </c>
      <c r="I25" s="141"/>
      <c r="J25" s="142"/>
      <c r="K25" s="135">
        <f>SUM(K19,K22)</f>
        <v>246926.4</v>
      </c>
      <c r="L25" s="143"/>
      <c r="M25" s="143"/>
      <c r="N25" s="133">
        <f>SUM(N19,N22)</f>
        <v>13036.699999999999</v>
      </c>
      <c r="O25" s="135">
        <f>SUM(O19,O22)</f>
        <v>2670.6</v>
      </c>
      <c r="P25" s="134">
        <f>SUM(P19,P22)</f>
        <v>87209.4</v>
      </c>
      <c r="Q25" s="134">
        <f>SUM(Q19,Q22)</f>
        <v>149113.6</v>
      </c>
      <c r="R25" s="144"/>
      <c r="S25" s="138">
        <f aca="true" t="shared" si="2" ref="S25:AE25">SUM(S19,S22)</f>
        <v>10</v>
      </c>
      <c r="T25" s="134">
        <f t="shared" si="2"/>
        <v>299.9</v>
      </c>
      <c r="U25" s="134">
        <f t="shared" si="2"/>
        <v>111696.7</v>
      </c>
      <c r="V25" s="134">
        <f t="shared" si="2"/>
        <v>47995.8</v>
      </c>
      <c r="W25" s="134">
        <f t="shared" si="2"/>
        <v>2342.3999999999996</v>
      </c>
      <c r="X25" s="134">
        <f t="shared" si="2"/>
        <v>35934.600000000006</v>
      </c>
      <c r="Y25" s="134">
        <f t="shared" si="2"/>
        <v>53750.9</v>
      </c>
      <c r="Z25" s="134">
        <f t="shared" si="2"/>
        <v>12352.3</v>
      </c>
      <c r="AA25" s="133">
        <f t="shared" si="2"/>
        <v>12352.3</v>
      </c>
      <c r="AB25" s="135">
        <f t="shared" si="2"/>
        <v>1</v>
      </c>
      <c r="AC25" s="134">
        <f t="shared" si="2"/>
        <v>4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3066511.5</v>
      </c>
      <c r="AJ25" s="141">
        <f t="shared" si="3"/>
        <v>1860329.3</v>
      </c>
      <c r="AK25" s="143">
        <f t="shared" si="3"/>
        <v>1201471.1</v>
      </c>
      <c r="AL25" s="139">
        <f t="shared" si="3"/>
        <v>28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14529.3</v>
      </c>
      <c r="H26" s="145"/>
      <c r="I26" s="147">
        <f>SUM(I20,I23)</f>
        <v>92027.9</v>
      </c>
      <c r="J26" s="148"/>
      <c r="K26" s="147"/>
      <c r="L26" s="146">
        <f>SUM(L20,L23)</f>
        <v>2013.2</v>
      </c>
      <c r="M26" s="146">
        <f>SUM(M20,M23)</f>
        <v>3090.7</v>
      </c>
      <c r="N26" s="145"/>
      <c r="O26" s="147"/>
      <c r="P26" s="146"/>
      <c r="Q26" s="146"/>
      <c r="R26" s="149">
        <f>SUM(O25:Q25)</f>
        <v>238993.6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49761.600000000006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248051</v>
      </c>
      <c r="J27" s="136">
        <f>IF(H28=0,0,I27/H28*100)</f>
        <v>69.65144094084242</v>
      </c>
      <c r="K27" s="135"/>
      <c r="L27" s="134">
        <f>SUM(L18,L9,L12,L21)</f>
        <v>185</v>
      </c>
      <c r="M27" s="134">
        <f>SUM(M18,M9,M12,M21)</f>
        <v>16</v>
      </c>
      <c r="N27" s="133"/>
      <c r="O27" s="135"/>
      <c r="P27" s="134"/>
      <c r="Q27" s="134"/>
      <c r="R27" s="137">
        <f>IF(H28=0,0,(O28+P28+Q28)/H28*100)</f>
        <v>96.33936190495712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123888.79999999999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370661.2</v>
      </c>
      <c r="G28" s="140">
        <f>SUM(G19,G10,G13,G22)</f>
        <v>0</v>
      </c>
      <c r="H28" s="133">
        <f>SUM(H19,H10,H13,H22)</f>
        <v>356131.9</v>
      </c>
      <c r="I28" s="141"/>
      <c r="J28" s="142"/>
      <c r="K28" s="135">
        <f>SUM(K19,K10,K13,K22)</f>
        <v>342878.7</v>
      </c>
      <c r="L28" s="143"/>
      <c r="M28" s="143"/>
      <c r="N28" s="133">
        <f>SUM(N19,N10,N13,N22)</f>
        <v>13036.699999999999</v>
      </c>
      <c r="O28" s="135">
        <f>SUM(O19,O10,O13,O22)</f>
        <v>7217.400000000001</v>
      </c>
      <c r="P28" s="134">
        <f>SUM(P19,P10,P13,P22)</f>
        <v>150436.9</v>
      </c>
      <c r="Q28" s="134">
        <f>SUM(Q19,Q10,Q13,Q22)</f>
        <v>185440.90000000002</v>
      </c>
      <c r="R28" s="152"/>
      <c r="S28" s="138">
        <f aca="true" t="shared" si="4" ref="S28:AE28">SUM(S19,S10,S13,S22)</f>
        <v>28.1</v>
      </c>
      <c r="T28" s="134">
        <f t="shared" si="4"/>
        <v>764.8</v>
      </c>
      <c r="U28" s="134">
        <f t="shared" si="4"/>
        <v>185784</v>
      </c>
      <c r="V28" s="134">
        <f t="shared" si="4"/>
        <v>61474.09999999999</v>
      </c>
      <c r="W28" s="134">
        <f t="shared" si="4"/>
        <v>2900.7</v>
      </c>
      <c r="X28" s="134">
        <f t="shared" si="4"/>
        <v>46977.100000000006</v>
      </c>
      <c r="Y28" s="134">
        <f t="shared" si="4"/>
        <v>58203.100000000006</v>
      </c>
      <c r="Z28" s="134">
        <f t="shared" si="4"/>
        <v>12352.3</v>
      </c>
      <c r="AA28" s="133">
        <f t="shared" si="4"/>
        <v>12352.3</v>
      </c>
      <c r="AB28" s="135">
        <f t="shared" si="4"/>
        <v>2</v>
      </c>
      <c r="AC28" s="134">
        <f t="shared" si="4"/>
        <v>4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3</v>
      </c>
      <c r="AH28" s="134">
        <f t="shared" si="5"/>
        <v>0</v>
      </c>
      <c r="AI28" s="135">
        <f t="shared" si="5"/>
        <v>4669085</v>
      </c>
      <c r="AJ28" s="141">
        <f t="shared" si="5"/>
        <v>2854312.7</v>
      </c>
      <c r="AK28" s="143">
        <f t="shared" si="5"/>
        <v>1817209.1</v>
      </c>
      <c r="AL28" s="139">
        <f t="shared" si="5"/>
        <v>32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14529.3</v>
      </c>
      <c r="H29" s="145"/>
      <c r="I29" s="147">
        <f>SUM(I20,I11,I14,I23)</f>
        <v>108080.9</v>
      </c>
      <c r="J29" s="148"/>
      <c r="K29" s="147"/>
      <c r="L29" s="146">
        <f>SUM(L20,L11,L14,L23)</f>
        <v>3753.1000000000004</v>
      </c>
      <c r="M29" s="146">
        <f>SUM(M20,M11,M14,M23)</f>
        <v>9500.099999999999</v>
      </c>
      <c r="N29" s="145"/>
      <c r="O29" s="147"/>
      <c r="P29" s="146"/>
      <c r="Q29" s="146"/>
      <c r="R29" s="149">
        <f>SUM(O28:Q28)</f>
        <v>343095.2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102746.40000000001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235336</v>
      </c>
      <c r="J30" s="136">
        <f>IF(H31=0,0,I30/H31*100)</f>
        <v>68.52778648924965</v>
      </c>
      <c r="K30" s="135"/>
      <c r="L30" s="134">
        <f>SUM(L21,L12,L18)</f>
        <v>178</v>
      </c>
      <c r="M30" s="134">
        <f>SUM(M21,M12,M18)</f>
        <v>16</v>
      </c>
      <c r="N30" s="133"/>
      <c r="O30" s="135"/>
      <c r="P30" s="134"/>
      <c r="Q30" s="134"/>
      <c r="R30" s="137">
        <f>IF(H31=0,0,(O31+P31+Q31)/H31*100)</f>
        <v>96.2038268937842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105773.79999999999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357946.2</v>
      </c>
      <c r="G31" s="140">
        <f>SUM(G22,G13,G19)</f>
        <v>0</v>
      </c>
      <c r="H31" s="133">
        <f>SUM(H22,H13,H19)</f>
        <v>343416.9</v>
      </c>
      <c r="I31" s="141"/>
      <c r="J31" s="142"/>
      <c r="K31" s="135">
        <f>SUM(K22,K13,K19)</f>
        <v>330232.69999999995</v>
      </c>
      <c r="L31" s="143"/>
      <c r="M31" s="143"/>
      <c r="N31" s="133">
        <f>SUM(N22,N13,N19)</f>
        <v>13036.699999999999</v>
      </c>
      <c r="O31" s="135">
        <f>SUM(O22,O13,O19)</f>
        <v>7217.400000000001</v>
      </c>
      <c r="P31" s="134">
        <f>SUM(P22,P13,P19)</f>
        <v>137721.9</v>
      </c>
      <c r="Q31" s="134">
        <f>SUM(Q22,Q13,Q19)</f>
        <v>185440.90000000002</v>
      </c>
      <c r="R31" s="152"/>
      <c r="S31" s="138">
        <f aca="true" t="shared" si="6" ref="S31:AE31">SUM(S22,S13,S19)</f>
        <v>28.1</v>
      </c>
      <c r="T31" s="134">
        <f t="shared" si="6"/>
        <v>764.8</v>
      </c>
      <c r="U31" s="134">
        <f t="shared" si="6"/>
        <v>173069</v>
      </c>
      <c r="V31" s="134">
        <f t="shared" si="6"/>
        <v>61474.1</v>
      </c>
      <c r="W31" s="134">
        <f t="shared" si="6"/>
        <v>2900.7</v>
      </c>
      <c r="X31" s="134">
        <f t="shared" si="6"/>
        <v>46977.100000000006</v>
      </c>
      <c r="Y31" s="134">
        <f t="shared" si="6"/>
        <v>58203.1</v>
      </c>
      <c r="Z31" s="134">
        <f t="shared" si="6"/>
        <v>12352.3</v>
      </c>
      <c r="AA31" s="133">
        <f t="shared" si="6"/>
        <v>12352.3</v>
      </c>
      <c r="AB31" s="135">
        <f t="shared" si="6"/>
        <v>1</v>
      </c>
      <c r="AC31" s="134">
        <f t="shared" si="6"/>
        <v>4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4485163</v>
      </c>
      <c r="AJ31" s="141">
        <f t="shared" si="7"/>
        <v>2731293.7</v>
      </c>
      <c r="AK31" s="143">
        <f t="shared" si="7"/>
        <v>1733227.1</v>
      </c>
      <c r="AL31" s="139">
        <f t="shared" si="7"/>
        <v>31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14529.3</v>
      </c>
      <c r="H32" s="145"/>
      <c r="I32" s="147">
        <f>SUM(I23,I14,I20)</f>
        <v>108080.90000000001</v>
      </c>
      <c r="J32" s="148"/>
      <c r="K32" s="147"/>
      <c r="L32" s="146">
        <f>SUM(L23,L14,L20)</f>
        <v>3684.1000000000004</v>
      </c>
      <c r="M32" s="146">
        <f>SUM(M23,M14,M20)</f>
        <v>9500.099999999999</v>
      </c>
      <c r="N32" s="145"/>
      <c r="O32" s="147"/>
      <c r="P32" s="146"/>
      <c r="Q32" s="146"/>
      <c r="R32" s="149">
        <f>SUM(O31:Q31)</f>
        <v>330380.2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90515.40000000001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106407</v>
      </c>
      <c r="J33" s="153">
        <v>81.6</v>
      </c>
      <c r="K33" s="113"/>
      <c r="L33" s="112">
        <v>58</v>
      </c>
      <c r="M33" s="112">
        <v>1</v>
      </c>
      <c r="N33" s="111"/>
      <c r="O33" s="113"/>
      <c r="P33" s="112"/>
      <c r="Q33" s="112"/>
      <c r="R33" s="154">
        <v>97.4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7041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131338</v>
      </c>
      <c r="G34" s="120"/>
      <c r="H34" s="111">
        <v>130405</v>
      </c>
      <c r="I34" s="121"/>
      <c r="J34" s="122"/>
      <c r="K34" s="113">
        <v>129288</v>
      </c>
      <c r="L34" s="123"/>
      <c r="M34" s="123"/>
      <c r="N34" s="111">
        <v>3441</v>
      </c>
      <c r="O34" s="113">
        <v>6308</v>
      </c>
      <c r="P34" s="112">
        <v>682</v>
      </c>
      <c r="Q34" s="112">
        <v>119974</v>
      </c>
      <c r="R34" s="124"/>
      <c r="S34" s="116">
        <v>8</v>
      </c>
      <c r="T34" s="112">
        <v>299</v>
      </c>
      <c r="U34" s="112">
        <v>31165</v>
      </c>
      <c r="V34" s="112">
        <v>74935</v>
      </c>
      <c r="W34" s="112"/>
      <c r="X34" s="112">
        <v>11</v>
      </c>
      <c r="Y34" s="112">
        <v>23987</v>
      </c>
      <c r="Z34" s="112"/>
      <c r="AA34" s="111">
        <v>119</v>
      </c>
      <c r="AB34" s="113"/>
      <c r="AC34" s="112">
        <v>2</v>
      </c>
      <c r="AD34" s="112"/>
      <c r="AE34" s="111"/>
      <c r="AF34" s="123"/>
      <c r="AG34" s="113"/>
      <c r="AH34" s="112"/>
      <c r="AI34" s="113">
        <v>1069715</v>
      </c>
      <c r="AJ34" s="121">
        <v>771925</v>
      </c>
      <c r="AK34" s="123">
        <v>624895</v>
      </c>
      <c r="AL34" s="118">
        <v>54</v>
      </c>
    </row>
    <row r="35" spans="1:38" ht="13.5">
      <c r="A35" s="90"/>
      <c r="B35" s="107"/>
      <c r="C35" s="107"/>
      <c r="D35" s="107"/>
      <c r="E35" s="107"/>
      <c r="F35" s="126"/>
      <c r="G35" s="127">
        <v>933</v>
      </c>
      <c r="H35" s="126"/>
      <c r="I35" s="128">
        <v>23998</v>
      </c>
      <c r="J35" s="129"/>
      <c r="K35" s="128"/>
      <c r="L35" s="127">
        <v>1072</v>
      </c>
      <c r="M35" s="127">
        <v>45</v>
      </c>
      <c r="N35" s="126"/>
      <c r="O35" s="128"/>
      <c r="P35" s="127"/>
      <c r="Q35" s="127"/>
      <c r="R35" s="130">
        <v>126964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7099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80939</v>
      </c>
      <c r="J36" s="153">
        <v>70.1</v>
      </c>
      <c r="K36" s="113"/>
      <c r="L36" s="112">
        <v>82</v>
      </c>
      <c r="M36" s="112"/>
      <c r="N36" s="111"/>
      <c r="O36" s="113"/>
      <c r="P36" s="112"/>
      <c r="Q36" s="112"/>
      <c r="R36" s="154">
        <v>89.8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1536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117423</v>
      </c>
      <c r="G37" s="120">
        <v>920</v>
      </c>
      <c r="H37" s="111">
        <v>115501</v>
      </c>
      <c r="I37" s="121"/>
      <c r="J37" s="122"/>
      <c r="K37" s="113">
        <v>114403</v>
      </c>
      <c r="L37" s="123"/>
      <c r="M37" s="123"/>
      <c r="N37" s="111">
        <v>11736</v>
      </c>
      <c r="O37" s="113">
        <v>7674</v>
      </c>
      <c r="P37" s="112"/>
      <c r="Q37" s="112">
        <v>96091</v>
      </c>
      <c r="R37" s="124"/>
      <c r="S37" s="116">
        <v>16</v>
      </c>
      <c r="T37" s="112">
        <v>57</v>
      </c>
      <c r="U37" s="112">
        <v>12004</v>
      </c>
      <c r="V37" s="112">
        <v>68862</v>
      </c>
      <c r="W37" s="112">
        <v>3</v>
      </c>
      <c r="X37" s="112">
        <v>70</v>
      </c>
      <c r="Y37" s="112">
        <v>34489</v>
      </c>
      <c r="Z37" s="112"/>
      <c r="AA37" s="111">
        <v>274</v>
      </c>
      <c r="AB37" s="113">
        <v>1</v>
      </c>
      <c r="AC37" s="112">
        <v>4</v>
      </c>
      <c r="AD37" s="112"/>
      <c r="AE37" s="111"/>
      <c r="AF37" s="123"/>
      <c r="AG37" s="113"/>
      <c r="AH37" s="112"/>
      <c r="AI37" s="113">
        <v>832534</v>
      </c>
      <c r="AJ37" s="121">
        <v>588483</v>
      </c>
      <c r="AK37" s="123">
        <v>471019</v>
      </c>
      <c r="AL37" s="118">
        <v>75</v>
      </c>
    </row>
    <row r="38" spans="1:38" ht="13.5">
      <c r="A38" s="90"/>
      <c r="B38" s="107"/>
      <c r="C38" s="107"/>
      <c r="D38" s="107"/>
      <c r="E38" s="107"/>
      <c r="F38" s="126"/>
      <c r="G38" s="127">
        <v>1002</v>
      </c>
      <c r="H38" s="126"/>
      <c r="I38" s="128">
        <v>34562</v>
      </c>
      <c r="J38" s="129"/>
      <c r="K38" s="128"/>
      <c r="L38" s="127">
        <v>1098</v>
      </c>
      <c r="M38" s="127"/>
      <c r="N38" s="126"/>
      <c r="O38" s="128"/>
      <c r="P38" s="127"/>
      <c r="Q38" s="127"/>
      <c r="R38" s="130">
        <v>103765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1568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187346</v>
      </c>
      <c r="J39" s="153">
        <v>76.2</v>
      </c>
      <c r="K39" s="113"/>
      <c r="L39" s="112">
        <v>140</v>
      </c>
      <c r="M39" s="112">
        <v>1</v>
      </c>
      <c r="N39" s="111"/>
      <c r="O39" s="113"/>
      <c r="P39" s="112"/>
      <c r="Q39" s="112"/>
      <c r="R39" s="154">
        <v>93.8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8577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248761</v>
      </c>
      <c r="G40" s="120">
        <v>920</v>
      </c>
      <c r="H40" s="111">
        <v>245906</v>
      </c>
      <c r="I40" s="121"/>
      <c r="J40" s="122"/>
      <c r="K40" s="113">
        <v>243691</v>
      </c>
      <c r="L40" s="123"/>
      <c r="M40" s="123"/>
      <c r="N40" s="111">
        <v>15177</v>
      </c>
      <c r="O40" s="113">
        <v>13982</v>
      </c>
      <c r="P40" s="112">
        <v>682</v>
      </c>
      <c r="Q40" s="112">
        <v>216065</v>
      </c>
      <c r="R40" s="124"/>
      <c r="S40" s="116">
        <v>24</v>
      </c>
      <c r="T40" s="112">
        <v>356</v>
      </c>
      <c r="U40" s="112">
        <v>43169</v>
      </c>
      <c r="V40" s="112">
        <v>143797</v>
      </c>
      <c r="W40" s="112">
        <v>3</v>
      </c>
      <c r="X40" s="112">
        <v>81</v>
      </c>
      <c r="Y40" s="112">
        <v>58476</v>
      </c>
      <c r="Z40" s="112"/>
      <c r="AA40" s="111">
        <v>393</v>
      </c>
      <c r="AB40" s="113">
        <v>1</v>
      </c>
      <c r="AC40" s="112">
        <v>6</v>
      </c>
      <c r="AD40" s="112"/>
      <c r="AE40" s="111"/>
      <c r="AF40" s="123"/>
      <c r="AG40" s="113"/>
      <c r="AH40" s="112"/>
      <c r="AI40" s="113">
        <v>1902249</v>
      </c>
      <c r="AJ40" s="121">
        <v>1360408</v>
      </c>
      <c r="AK40" s="123">
        <v>1095914</v>
      </c>
      <c r="AL40" s="118">
        <v>129</v>
      </c>
    </row>
    <row r="41" spans="1:38" ht="13.5">
      <c r="A41" s="125"/>
      <c r="B41" s="107"/>
      <c r="C41" s="107"/>
      <c r="D41" s="107"/>
      <c r="E41" s="107"/>
      <c r="F41" s="126"/>
      <c r="G41" s="127">
        <v>1935</v>
      </c>
      <c r="H41" s="126"/>
      <c r="I41" s="128">
        <v>58560</v>
      </c>
      <c r="J41" s="129"/>
      <c r="K41" s="128"/>
      <c r="L41" s="127">
        <v>2170</v>
      </c>
      <c r="M41" s="127">
        <v>45</v>
      </c>
      <c r="N41" s="126"/>
      <c r="O41" s="128"/>
      <c r="P41" s="127"/>
      <c r="Q41" s="127"/>
      <c r="R41" s="130">
        <v>230729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8667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401800</v>
      </c>
      <c r="J42" s="153">
        <v>45.2</v>
      </c>
      <c r="K42" s="113"/>
      <c r="L42" s="112">
        <v>552</v>
      </c>
      <c r="M42" s="112">
        <v>2</v>
      </c>
      <c r="N42" s="111"/>
      <c r="O42" s="113"/>
      <c r="P42" s="112"/>
      <c r="Q42" s="112"/>
      <c r="R42" s="154">
        <v>76.2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8378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899422</v>
      </c>
      <c r="G43" s="120">
        <v>4444</v>
      </c>
      <c r="H43" s="111">
        <v>888238</v>
      </c>
      <c r="I43" s="121"/>
      <c r="J43" s="122"/>
      <c r="K43" s="113">
        <v>882256</v>
      </c>
      <c r="L43" s="123"/>
      <c r="M43" s="123"/>
      <c r="N43" s="111">
        <v>211565</v>
      </c>
      <c r="O43" s="113">
        <v>101024</v>
      </c>
      <c r="P43" s="112">
        <v>5408</v>
      </c>
      <c r="Q43" s="112">
        <v>570241</v>
      </c>
      <c r="R43" s="124"/>
      <c r="S43" s="116">
        <v>41</v>
      </c>
      <c r="T43" s="112">
        <v>334</v>
      </c>
      <c r="U43" s="112">
        <v>47015</v>
      </c>
      <c r="V43" s="112">
        <v>354410</v>
      </c>
      <c r="W43" s="112">
        <v>4</v>
      </c>
      <c r="X43" s="112">
        <v>297</v>
      </c>
      <c r="Y43" s="112">
        <v>486137</v>
      </c>
      <c r="Z43" s="112"/>
      <c r="AA43" s="111">
        <v>60231</v>
      </c>
      <c r="AB43" s="113">
        <v>2</v>
      </c>
      <c r="AC43" s="112">
        <v>13</v>
      </c>
      <c r="AD43" s="112"/>
      <c r="AE43" s="111"/>
      <c r="AF43" s="123"/>
      <c r="AG43" s="113"/>
      <c r="AH43" s="112"/>
      <c r="AI43" s="113">
        <v>4814020</v>
      </c>
      <c r="AJ43" s="121">
        <v>3675144</v>
      </c>
      <c r="AK43" s="123">
        <v>2778865</v>
      </c>
      <c r="AL43" s="118">
        <v>2258</v>
      </c>
    </row>
    <row r="44" spans="1:38" ht="13.5">
      <c r="A44" s="90"/>
      <c r="B44" s="107"/>
      <c r="C44" s="107"/>
      <c r="D44" s="107"/>
      <c r="E44" s="107"/>
      <c r="F44" s="126"/>
      <c r="G44" s="127">
        <v>6740</v>
      </c>
      <c r="H44" s="126"/>
      <c r="I44" s="128">
        <v>486438</v>
      </c>
      <c r="J44" s="129"/>
      <c r="K44" s="128"/>
      <c r="L44" s="127">
        <v>5440</v>
      </c>
      <c r="M44" s="127">
        <v>542</v>
      </c>
      <c r="N44" s="126"/>
      <c r="O44" s="128"/>
      <c r="P44" s="127"/>
      <c r="Q44" s="127"/>
      <c r="R44" s="130">
        <v>676673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8176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589146</v>
      </c>
      <c r="J45" s="153">
        <v>51.9</v>
      </c>
      <c r="K45" s="113"/>
      <c r="L45" s="112">
        <v>692</v>
      </c>
      <c r="M45" s="112">
        <v>3</v>
      </c>
      <c r="N45" s="111"/>
      <c r="O45" s="113"/>
      <c r="P45" s="112"/>
      <c r="Q45" s="112"/>
      <c r="R45" s="154">
        <v>80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16955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1148183</v>
      </c>
      <c r="G46" s="120">
        <v>5364</v>
      </c>
      <c r="H46" s="111">
        <v>1134144</v>
      </c>
      <c r="I46" s="121"/>
      <c r="J46" s="122"/>
      <c r="K46" s="113">
        <v>1125947</v>
      </c>
      <c r="L46" s="123"/>
      <c r="M46" s="123"/>
      <c r="N46" s="111">
        <v>226742</v>
      </c>
      <c r="O46" s="113">
        <v>115006</v>
      </c>
      <c r="P46" s="112">
        <v>6090</v>
      </c>
      <c r="Q46" s="112">
        <v>786306</v>
      </c>
      <c r="R46" s="156"/>
      <c r="S46" s="116">
        <v>65</v>
      </c>
      <c r="T46" s="112">
        <v>690</v>
      </c>
      <c r="U46" s="112">
        <v>90184</v>
      </c>
      <c r="V46" s="112">
        <v>498207</v>
      </c>
      <c r="W46" s="112">
        <v>7</v>
      </c>
      <c r="X46" s="112">
        <v>378</v>
      </c>
      <c r="Y46" s="112">
        <v>544613</v>
      </c>
      <c r="Z46" s="112"/>
      <c r="AA46" s="111">
        <v>60624</v>
      </c>
      <c r="AB46" s="113">
        <v>3</v>
      </c>
      <c r="AC46" s="112">
        <v>19</v>
      </c>
      <c r="AD46" s="112"/>
      <c r="AE46" s="111"/>
      <c r="AF46" s="123"/>
      <c r="AG46" s="113"/>
      <c r="AH46" s="112"/>
      <c r="AI46" s="113">
        <v>6716269</v>
      </c>
      <c r="AJ46" s="121">
        <v>5035552</v>
      </c>
      <c r="AK46" s="123">
        <v>3874779</v>
      </c>
      <c r="AL46" s="118">
        <v>2387</v>
      </c>
    </row>
    <row r="47" spans="1:38" ht="13.5">
      <c r="A47" s="125"/>
      <c r="B47" s="107"/>
      <c r="C47" s="107"/>
      <c r="D47" s="107"/>
      <c r="E47" s="107"/>
      <c r="F47" s="126"/>
      <c r="G47" s="127">
        <v>8675</v>
      </c>
      <c r="H47" s="126"/>
      <c r="I47" s="128">
        <v>544998</v>
      </c>
      <c r="J47" s="129"/>
      <c r="K47" s="128"/>
      <c r="L47" s="127">
        <v>7610</v>
      </c>
      <c r="M47" s="127">
        <v>587</v>
      </c>
      <c r="N47" s="126"/>
      <c r="O47" s="128"/>
      <c r="P47" s="127"/>
      <c r="Q47" s="127"/>
      <c r="R47" s="130">
        <v>907402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16843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837197</v>
      </c>
      <c r="J54" s="136">
        <f>IF(H55=0,0,I54/H55*100)</f>
        <v>56.17731589164128</v>
      </c>
      <c r="K54" s="135"/>
      <c r="L54" s="134">
        <f>SUM(L9,L12,L18,L21,L33,L36,L42)</f>
        <v>877</v>
      </c>
      <c r="M54" s="134">
        <f>SUM(M9,M12,M18,M21,M33,M36,M42)</f>
        <v>19</v>
      </c>
      <c r="N54" s="133"/>
      <c r="O54" s="135"/>
      <c r="P54" s="134"/>
      <c r="Q54" s="134"/>
      <c r="R54" s="137">
        <f>IF(H55=0,0,(O55+P55+Q55)/H55*100)</f>
        <v>83.91044906516974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140843.8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1518844.2</v>
      </c>
      <c r="G55" s="140">
        <f>SUM(G10,G13,G19,G22,G34,G37,G43)</f>
        <v>5364</v>
      </c>
      <c r="H55" s="133">
        <f>SUM(H10,H13,H19,H22,H34,H37,H43)</f>
        <v>1490275.9</v>
      </c>
      <c r="I55" s="141"/>
      <c r="J55" s="159"/>
      <c r="K55" s="135">
        <f>SUM(K10,K13,K19,K22,K34,K37,K43)</f>
        <v>1468825.7</v>
      </c>
      <c r="L55" s="143"/>
      <c r="M55" s="143"/>
      <c r="N55" s="133">
        <f>SUM(N10,N13,N19,N22,N34,N37,N43)</f>
        <v>239778.7</v>
      </c>
      <c r="O55" s="135">
        <f>SUM(O10,O13,O19,O22,O34,O37,O43)</f>
        <v>122223.4</v>
      </c>
      <c r="P55" s="134">
        <f>SUM(P10,P13,P19,P22,P34,P37,P43)</f>
        <v>156526.9</v>
      </c>
      <c r="Q55" s="134">
        <f>SUM(Q10,Q13,Q19,Q22,Q34,Q37,Q43)</f>
        <v>971746.9</v>
      </c>
      <c r="R55" s="144"/>
      <c r="S55" s="138">
        <f aca="true" t="shared" si="8" ref="S55:AE55">SUM(S10,S13,S19,S22,S34,S37,S43)</f>
        <v>93.1</v>
      </c>
      <c r="T55" s="134">
        <f t="shared" si="8"/>
        <v>1454.8</v>
      </c>
      <c r="U55" s="134">
        <f t="shared" si="8"/>
        <v>275968</v>
      </c>
      <c r="V55" s="134">
        <f t="shared" si="8"/>
        <v>559681.1</v>
      </c>
      <c r="W55" s="134">
        <f t="shared" si="8"/>
        <v>2907.7</v>
      </c>
      <c r="X55" s="134">
        <f t="shared" si="8"/>
        <v>47355.100000000006</v>
      </c>
      <c r="Y55" s="134">
        <f t="shared" si="8"/>
        <v>602816.1</v>
      </c>
      <c r="Z55" s="134">
        <f t="shared" si="8"/>
        <v>12352.3</v>
      </c>
      <c r="AA55" s="133">
        <f t="shared" si="8"/>
        <v>72976.3</v>
      </c>
      <c r="AB55" s="135">
        <f t="shared" si="8"/>
        <v>5</v>
      </c>
      <c r="AC55" s="135">
        <f t="shared" si="8"/>
        <v>23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3</v>
      </c>
      <c r="AH55" s="134">
        <f t="shared" si="9"/>
        <v>0</v>
      </c>
      <c r="AI55" s="135">
        <f t="shared" si="9"/>
        <v>11385354</v>
      </c>
      <c r="AJ55" s="141">
        <f t="shared" si="9"/>
        <v>7889864.7</v>
      </c>
      <c r="AK55" s="143">
        <f t="shared" si="9"/>
        <v>5691988.1</v>
      </c>
      <c r="AL55" s="139">
        <f t="shared" si="9"/>
        <v>2419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23204.3</v>
      </c>
      <c r="H56" s="162"/>
      <c r="I56" s="164">
        <f>SUM(I11,I14,I20,I23,I35,I38,I44)</f>
        <v>653078.9</v>
      </c>
      <c r="J56" s="162"/>
      <c r="K56" s="164"/>
      <c r="L56" s="163">
        <f>SUM(L11,L14,L20,L23,L35,L38,L44)</f>
        <v>11363.1</v>
      </c>
      <c r="M56" s="163">
        <f>SUM(M11,M14,M20,M23,M35,M38,M44)</f>
        <v>10087.099999999999</v>
      </c>
      <c r="N56" s="162"/>
      <c r="O56" s="164"/>
      <c r="P56" s="163"/>
      <c r="Q56" s="163"/>
      <c r="R56" s="165">
        <f>SUM(O55:Q55)</f>
        <v>1250497.2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119589.40000000001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94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東温市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17320</v>
      </c>
      <c r="J9" s="114">
        <v>100</v>
      </c>
      <c r="K9" s="113"/>
      <c r="L9" s="112">
        <v>28</v>
      </c>
      <c r="M9" s="112">
        <v>2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26593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17320</v>
      </c>
      <c r="G10" s="120">
        <v>0</v>
      </c>
      <c r="H10" s="111">
        <v>17320</v>
      </c>
      <c r="I10" s="121"/>
      <c r="J10" s="122"/>
      <c r="K10" s="113">
        <v>14705</v>
      </c>
      <c r="L10" s="123"/>
      <c r="M10" s="123"/>
      <c r="N10" s="111">
        <v>0</v>
      </c>
      <c r="O10" s="113">
        <v>375</v>
      </c>
      <c r="P10" s="112">
        <v>16945</v>
      </c>
      <c r="Q10" s="112">
        <v>0</v>
      </c>
      <c r="R10" s="124"/>
      <c r="S10" s="116">
        <v>0</v>
      </c>
      <c r="T10" s="112">
        <v>9525</v>
      </c>
      <c r="U10" s="112">
        <v>7795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1</v>
      </c>
      <c r="AE10" s="111">
        <v>0</v>
      </c>
      <c r="AF10" s="123"/>
      <c r="AG10" s="113">
        <v>13</v>
      </c>
      <c r="AH10" s="112">
        <v>1</v>
      </c>
      <c r="AI10" s="113">
        <v>499609</v>
      </c>
      <c r="AJ10" s="121">
        <v>401231</v>
      </c>
      <c r="AK10" s="123">
        <v>227331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2132</v>
      </c>
      <c r="M11" s="127">
        <v>483</v>
      </c>
      <c r="N11" s="126"/>
      <c r="O11" s="128"/>
      <c r="P11" s="127"/>
      <c r="Q11" s="127"/>
      <c r="R11" s="130">
        <v>17320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15173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9834.1</v>
      </c>
      <c r="J12" s="114">
        <v>55.8</v>
      </c>
      <c r="K12" s="113"/>
      <c r="L12" s="112">
        <v>23</v>
      </c>
      <c r="M12" s="112">
        <v>0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368.9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30061.4</v>
      </c>
      <c r="G13" s="120">
        <v>0</v>
      </c>
      <c r="H13" s="111">
        <v>17637.4</v>
      </c>
      <c r="I13" s="121"/>
      <c r="J13" s="122"/>
      <c r="K13" s="113">
        <v>17428.5</v>
      </c>
      <c r="L13" s="123"/>
      <c r="M13" s="123"/>
      <c r="N13" s="111">
        <v>0</v>
      </c>
      <c r="O13" s="113">
        <v>38</v>
      </c>
      <c r="P13" s="112">
        <v>6665.3</v>
      </c>
      <c r="Q13" s="112">
        <v>10934.1</v>
      </c>
      <c r="R13" s="124"/>
      <c r="S13" s="116">
        <v>0</v>
      </c>
      <c r="T13" s="112">
        <v>63.9</v>
      </c>
      <c r="U13" s="112">
        <v>8351.9</v>
      </c>
      <c r="V13" s="112">
        <v>1418.3</v>
      </c>
      <c r="W13" s="112">
        <v>400.8</v>
      </c>
      <c r="X13" s="112">
        <v>5723.4</v>
      </c>
      <c r="Y13" s="112">
        <v>1679.1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208836.3</v>
      </c>
      <c r="AJ13" s="121">
        <v>125641.6</v>
      </c>
      <c r="AK13" s="123">
        <v>95392.3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12424</v>
      </c>
      <c r="H14" s="126"/>
      <c r="I14" s="128">
        <v>7803.3</v>
      </c>
      <c r="J14" s="129"/>
      <c r="K14" s="128"/>
      <c r="L14" s="127">
        <v>208.9</v>
      </c>
      <c r="M14" s="127">
        <v>0</v>
      </c>
      <c r="N14" s="126"/>
      <c r="O14" s="128"/>
      <c r="P14" s="127"/>
      <c r="Q14" s="127"/>
      <c r="R14" s="130">
        <v>17637.4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382.3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27154.1</v>
      </c>
      <c r="J15" s="136">
        <f>IF(H16=0,0,I15/H16*100)</f>
        <v>77.67768769988615</v>
      </c>
      <c r="K15" s="135"/>
      <c r="L15" s="134">
        <f>SUM(L9,L12)</f>
        <v>51</v>
      </c>
      <c r="M15" s="134">
        <f>SUM(M9,M12)</f>
        <v>2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26961.9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47381.4</v>
      </c>
      <c r="G16" s="140">
        <f>SUM(G10,G13)</f>
        <v>0</v>
      </c>
      <c r="H16" s="133">
        <f>SUM(H10,H13)</f>
        <v>34957.4</v>
      </c>
      <c r="I16" s="141"/>
      <c r="J16" s="142"/>
      <c r="K16" s="135">
        <f>SUM(K10,K13)</f>
        <v>32133.5</v>
      </c>
      <c r="L16" s="143"/>
      <c r="M16" s="143"/>
      <c r="N16" s="133">
        <f>SUM(N10,N13)</f>
        <v>0</v>
      </c>
      <c r="O16" s="135">
        <f>SUM(O10,O13)</f>
        <v>413</v>
      </c>
      <c r="P16" s="134">
        <f>SUM(P10,P13)</f>
        <v>23610.3</v>
      </c>
      <c r="Q16" s="134">
        <f>SUM(Q10,Q13)</f>
        <v>10934.1</v>
      </c>
      <c r="R16" s="144"/>
      <c r="S16" s="138">
        <f aca="true" t="shared" si="0" ref="S16:AE16">SUM(S10,S13)</f>
        <v>0</v>
      </c>
      <c r="T16" s="134">
        <f t="shared" si="0"/>
        <v>9588.9</v>
      </c>
      <c r="U16" s="134">
        <f t="shared" si="0"/>
        <v>16146.9</v>
      </c>
      <c r="V16" s="134">
        <f t="shared" si="0"/>
        <v>1418.3</v>
      </c>
      <c r="W16" s="134">
        <f t="shared" si="0"/>
        <v>400.8</v>
      </c>
      <c r="X16" s="134">
        <f t="shared" si="0"/>
        <v>5723.4</v>
      </c>
      <c r="Y16" s="134">
        <f t="shared" si="0"/>
        <v>1679.1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1</v>
      </c>
      <c r="AE16" s="133">
        <f t="shared" si="0"/>
        <v>0</v>
      </c>
      <c r="AF16" s="143"/>
      <c r="AG16" s="135">
        <f aca="true" t="shared" si="1" ref="AG16:AL16">SUM(AG10,AG13)</f>
        <v>13</v>
      </c>
      <c r="AH16" s="134">
        <f t="shared" si="1"/>
        <v>1</v>
      </c>
      <c r="AI16" s="135">
        <f t="shared" si="1"/>
        <v>708445.3</v>
      </c>
      <c r="AJ16" s="141">
        <f t="shared" si="1"/>
        <v>526872.6</v>
      </c>
      <c r="AK16" s="143">
        <f t="shared" si="1"/>
        <v>322723.3</v>
      </c>
      <c r="AL16" s="139">
        <f t="shared" si="1"/>
        <v>2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12424</v>
      </c>
      <c r="H17" s="145"/>
      <c r="I17" s="147">
        <f>SUM(I11,I14)</f>
        <v>7803.3</v>
      </c>
      <c r="J17" s="148"/>
      <c r="K17" s="147"/>
      <c r="L17" s="146">
        <f>SUM(L11,L14)</f>
        <v>2340.9</v>
      </c>
      <c r="M17" s="146">
        <f>SUM(M11,M14)</f>
        <v>483</v>
      </c>
      <c r="N17" s="145"/>
      <c r="O17" s="147"/>
      <c r="P17" s="146"/>
      <c r="Q17" s="146"/>
      <c r="R17" s="149">
        <f>SUM(O16:Q16)</f>
        <v>34957.4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15555.3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7389.5</v>
      </c>
      <c r="J18" s="114">
        <v>100</v>
      </c>
      <c r="K18" s="113"/>
      <c r="L18" s="112">
        <v>9</v>
      </c>
      <c r="M18" s="112">
        <v>0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14017.6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7460.3</v>
      </c>
      <c r="G19" s="120">
        <v>0</v>
      </c>
      <c r="H19" s="111">
        <v>7389.5</v>
      </c>
      <c r="I19" s="121"/>
      <c r="J19" s="122"/>
      <c r="K19" s="113">
        <v>7244.4</v>
      </c>
      <c r="L19" s="123"/>
      <c r="M19" s="123"/>
      <c r="N19" s="111">
        <v>0</v>
      </c>
      <c r="O19" s="113">
        <v>0</v>
      </c>
      <c r="P19" s="112">
        <v>7384.3</v>
      </c>
      <c r="Q19" s="112">
        <v>5.2</v>
      </c>
      <c r="R19" s="124"/>
      <c r="S19" s="116">
        <v>0</v>
      </c>
      <c r="T19" s="112">
        <v>49.2</v>
      </c>
      <c r="U19" s="112">
        <v>7340.3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93803.1</v>
      </c>
      <c r="AJ19" s="121">
        <v>89880.3</v>
      </c>
      <c r="AK19" s="123">
        <v>49730.9</v>
      </c>
      <c r="AL19" s="118">
        <v>1</v>
      </c>
    </row>
    <row r="20" spans="1:38" ht="13.5">
      <c r="A20" s="90"/>
      <c r="B20" s="107"/>
      <c r="C20" s="107"/>
      <c r="D20" s="107"/>
      <c r="E20" s="107"/>
      <c r="F20" s="126"/>
      <c r="G20" s="127">
        <v>70.8</v>
      </c>
      <c r="H20" s="126"/>
      <c r="I20" s="128">
        <v>0</v>
      </c>
      <c r="J20" s="129"/>
      <c r="K20" s="128"/>
      <c r="L20" s="127">
        <v>145.1</v>
      </c>
      <c r="M20" s="127">
        <v>0</v>
      </c>
      <c r="N20" s="126"/>
      <c r="O20" s="128"/>
      <c r="P20" s="127"/>
      <c r="Q20" s="127"/>
      <c r="R20" s="130">
        <v>7389.5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7282.7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43152.8</v>
      </c>
      <c r="J21" s="114">
        <v>68.6</v>
      </c>
      <c r="K21" s="113"/>
      <c r="L21" s="112">
        <v>65</v>
      </c>
      <c r="M21" s="112">
        <v>0</v>
      </c>
      <c r="N21" s="111"/>
      <c r="O21" s="113"/>
      <c r="P21" s="112"/>
      <c r="Q21" s="112"/>
      <c r="R21" s="115">
        <v>93.8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23167.6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67528.8</v>
      </c>
      <c r="G22" s="120">
        <v>1268</v>
      </c>
      <c r="H22" s="111">
        <v>62909.1</v>
      </c>
      <c r="I22" s="121"/>
      <c r="J22" s="122"/>
      <c r="K22" s="113">
        <v>61517</v>
      </c>
      <c r="L22" s="123"/>
      <c r="M22" s="123"/>
      <c r="N22" s="111">
        <v>3888.8</v>
      </c>
      <c r="O22" s="113">
        <v>285.1</v>
      </c>
      <c r="P22" s="112">
        <v>36280.4</v>
      </c>
      <c r="Q22" s="112">
        <v>22454.8</v>
      </c>
      <c r="R22" s="124"/>
      <c r="S22" s="116">
        <v>0</v>
      </c>
      <c r="T22" s="112">
        <v>206.4</v>
      </c>
      <c r="U22" s="112">
        <v>38197.8</v>
      </c>
      <c r="V22" s="112">
        <v>4748.6</v>
      </c>
      <c r="W22" s="112">
        <v>471.2</v>
      </c>
      <c r="X22" s="112">
        <v>4970.6</v>
      </c>
      <c r="Y22" s="112">
        <v>14314.5</v>
      </c>
      <c r="Z22" s="112">
        <v>1700.2</v>
      </c>
      <c r="AA22" s="111">
        <v>1700.2</v>
      </c>
      <c r="AB22" s="113">
        <v>0</v>
      </c>
      <c r="AC22" s="112">
        <v>0</v>
      </c>
      <c r="AD22" s="112"/>
      <c r="AE22" s="111"/>
      <c r="AF22" s="123"/>
      <c r="AG22" s="113">
        <v>1</v>
      </c>
      <c r="AH22" s="112">
        <v>0</v>
      </c>
      <c r="AI22" s="113">
        <v>644990.3</v>
      </c>
      <c r="AJ22" s="121">
        <v>512780.3</v>
      </c>
      <c r="AK22" s="123">
        <v>326147.6</v>
      </c>
      <c r="AL22" s="118">
        <v>7</v>
      </c>
    </row>
    <row r="23" spans="1:38" ht="13.5">
      <c r="A23" s="90"/>
      <c r="B23" s="107"/>
      <c r="C23" s="107"/>
      <c r="D23" s="107"/>
      <c r="E23" s="107"/>
      <c r="F23" s="126"/>
      <c r="G23" s="127">
        <v>3351.7</v>
      </c>
      <c r="H23" s="126"/>
      <c r="I23" s="128">
        <v>19756.3</v>
      </c>
      <c r="J23" s="129"/>
      <c r="K23" s="128"/>
      <c r="L23" s="127">
        <v>1392.1</v>
      </c>
      <c r="M23" s="127">
        <v>0</v>
      </c>
      <c r="N23" s="126"/>
      <c r="O23" s="128"/>
      <c r="P23" s="127"/>
      <c r="Q23" s="127"/>
      <c r="R23" s="130">
        <v>59020.3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20668.5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50542.3</v>
      </c>
      <c r="J24" s="136">
        <f>IF(H25=0,0,I24/H25*100)</f>
        <v>71.89659538027784</v>
      </c>
      <c r="K24" s="135"/>
      <c r="L24" s="134">
        <f>SUM(L18,L21)</f>
        <v>74</v>
      </c>
      <c r="M24" s="134">
        <f>SUM(M18,M21)</f>
        <v>0</v>
      </c>
      <c r="N24" s="133"/>
      <c r="O24" s="135"/>
      <c r="P24" s="134"/>
      <c r="Q24" s="134"/>
      <c r="R24" s="137">
        <f>IF(H25=0,0,(O25+P25+Q25)/H25*100)</f>
        <v>94.46816864062725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37185.2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74989.1</v>
      </c>
      <c r="G25" s="140">
        <f>SUM(G19,G22)</f>
        <v>1268</v>
      </c>
      <c r="H25" s="133">
        <f>SUM(H19,H22)</f>
        <v>70298.6</v>
      </c>
      <c r="I25" s="141"/>
      <c r="J25" s="142"/>
      <c r="K25" s="135">
        <f>SUM(K19,K22)</f>
        <v>68761.4</v>
      </c>
      <c r="L25" s="143"/>
      <c r="M25" s="143"/>
      <c r="N25" s="133">
        <f>SUM(N19,N22)</f>
        <v>3888.8</v>
      </c>
      <c r="O25" s="135">
        <f>SUM(O19,O22)</f>
        <v>285.1</v>
      </c>
      <c r="P25" s="134">
        <f>SUM(P19,P22)</f>
        <v>43664.700000000004</v>
      </c>
      <c r="Q25" s="134">
        <f>SUM(Q19,Q22)</f>
        <v>22460</v>
      </c>
      <c r="R25" s="144"/>
      <c r="S25" s="138">
        <f aca="true" t="shared" si="2" ref="S25:AE25">SUM(S19,S22)</f>
        <v>0</v>
      </c>
      <c r="T25" s="134">
        <f t="shared" si="2"/>
        <v>255.60000000000002</v>
      </c>
      <c r="U25" s="134">
        <f t="shared" si="2"/>
        <v>45538.100000000006</v>
      </c>
      <c r="V25" s="134">
        <f t="shared" si="2"/>
        <v>4748.6</v>
      </c>
      <c r="W25" s="134">
        <f t="shared" si="2"/>
        <v>471.2</v>
      </c>
      <c r="X25" s="134">
        <f t="shared" si="2"/>
        <v>4970.6</v>
      </c>
      <c r="Y25" s="134">
        <f t="shared" si="2"/>
        <v>14314.5</v>
      </c>
      <c r="Z25" s="134">
        <f t="shared" si="2"/>
        <v>1700.2</v>
      </c>
      <c r="AA25" s="133">
        <f t="shared" si="2"/>
        <v>1700.2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1</v>
      </c>
      <c r="AH25" s="134">
        <f t="shared" si="3"/>
        <v>0</v>
      </c>
      <c r="AI25" s="135">
        <f t="shared" si="3"/>
        <v>738793.4</v>
      </c>
      <c r="AJ25" s="141">
        <f t="shared" si="3"/>
        <v>602660.6</v>
      </c>
      <c r="AK25" s="143">
        <f t="shared" si="3"/>
        <v>375878.5</v>
      </c>
      <c r="AL25" s="139">
        <f t="shared" si="3"/>
        <v>8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3422.5</v>
      </c>
      <c r="H26" s="145"/>
      <c r="I26" s="147">
        <f>SUM(I20,I23)</f>
        <v>19756.3</v>
      </c>
      <c r="J26" s="148"/>
      <c r="K26" s="147"/>
      <c r="L26" s="146">
        <f>SUM(L20,L23)</f>
        <v>1537.1999999999998</v>
      </c>
      <c r="M26" s="146">
        <f>SUM(M20,M23)</f>
        <v>0</v>
      </c>
      <c r="N26" s="145"/>
      <c r="O26" s="147"/>
      <c r="P26" s="146"/>
      <c r="Q26" s="146"/>
      <c r="R26" s="149">
        <f>SUM(O25:Q25)</f>
        <v>66409.8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27951.2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77696.4</v>
      </c>
      <c r="J27" s="136">
        <f>IF(H28=0,0,I27/H28*100)</f>
        <v>73.81659952876795</v>
      </c>
      <c r="K27" s="135"/>
      <c r="L27" s="134">
        <f>SUM(L18,L9,L12,L21)</f>
        <v>125</v>
      </c>
      <c r="M27" s="134">
        <f>SUM(M18,M9,M12,M21)</f>
        <v>2</v>
      </c>
      <c r="N27" s="133"/>
      <c r="O27" s="135"/>
      <c r="P27" s="134"/>
      <c r="Q27" s="134"/>
      <c r="R27" s="137">
        <f>IF(H28=0,0,(O28+P28+Q28)/H28*100)</f>
        <v>96.30538876643612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64147.1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122370.5</v>
      </c>
      <c r="G28" s="140">
        <f>SUM(G19,G10,G13,G22)</f>
        <v>1268</v>
      </c>
      <c r="H28" s="133">
        <f>SUM(H19,H10,H13,H22)</f>
        <v>105256</v>
      </c>
      <c r="I28" s="141"/>
      <c r="J28" s="142"/>
      <c r="K28" s="135">
        <f>SUM(K19,K10,K13,K22)</f>
        <v>100894.9</v>
      </c>
      <c r="L28" s="143"/>
      <c r="M28" s="143"/>
      <c r="N28" s="133">
        <f>SUM(N19,N10,N13,N22)</f>
        <v>3888.8</v>
      </c>
      <c r="O28" s="135">
        <f>SUM(O19,O10,O13,O22)</f>
        <v>698.1</v>
      </c>
      <c r="P28" s="134">
        <f>SUM(P19,P10,P13,P22)</f>
        <v>67275</v>
      </c>
      <c r="Q28" s="134">
        <f>SUM(Q19,Q10,Q13,Q22)</f>
        <v>33394.1</v>
      </c>
      <c r="R28" s="152"/>
      <c r="S28" s="138">
        <f aca="true" t="shared" si="4" ref="S28:AE28">SUM(S19,S10,S13,S22)</f>
        <v>0</v>
      </c>
      <c r="T28" s="134">
        <f t="shared" si="4"/>
        <v>9844.5</v>
      </c>
      <c r="U28" s="134">
        <f t="shared" si="4"/>
        <v>61685</v>
      </c>
      <c r="V28" s="134">
        <f t="shared" si="4"/>
        <v>6166.900000000001</v>
      </c>
      <c r="W28" s="134">
        <f t="shared" si="4"/>
        <v>872</v>
      </c>
      <c r="X28" s="134">
        <f t="shared" si="4"/>
        <v>10694</v>
      </c>
      <c r="Y28" s="134">
        <f t="shared" si="4"/>
        <v>15993.6</v>
      </c>
      <c r="Z28" s="134">
        <f t="shared" si="4"/>
        <v>1700.2</v>
      </c>
      <c r="AA28" s="133">
        <f t="shared" si="4"/>
        <v>1700.2</v>
      </c>
      <c r="AB28" s="135">
        <f t="shared" si="4"/>
        <v>0</v>
      </c>
      <c r="AC28" s="134">
        <f t="shared" si="4"/>
        <v>0</v>
      </c>
      <c r="AD28" s="134">
        <f t="shared" si="4"/>
        <v>1</v>
      </c>
      <c r="AE28" s="133">
        <f t="shared" si="4"/>
        <v>0</v>
      </c>
      <c r="AF28" s="143"/>
      <c r="AG28" s="135">
        <f aca="true" t="shared" si="5" ref="AG28:AL28">SUM(AG19,AG10,AG13,AG22)</f>
        <v>14</v>
      </c>
      <c r="AH28" s="134">
        <f t="shared" si="5"/>
        <v>1</v>
      </c>
      <c r="AI28" s="135">
        <f t="shared" si="5"/>
        <v>1447238.7</v>
      </c>
      <c r="AJ28" s="141">
        <f t="shared" si="5"/>
        <v>1129533.2</v>
      </c>
      <c r="AK28" s="143">
        <f t="shared" si="5"/>
        <v>698601.8</v>
      </c>
      <c r="AL28" s="139">
        <f t="shared" si="5"/>
        <v>10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15846.5</v>
      </c>
      <c r="H29" s="145"/>
      <c r="I29" s="147">
        <f>SUM(I20,I11,I14,I23)</f>
        <v>27559.6</v>
      </c>
      <c r="J29" s="148"/>
      <c r="K29" s="147"/>
      <c r="L29" s="146">
        <f>SUM(L20,L11,L14,L23)</f>
        <v>3878.1</v>
      </c>
      <c r="M29" s="146">
        <f>SUM(M20,M11,M14,M23)</f>
        <v>483</v>
      </c>
      <c r="N29" s="145"/>
      <c r="O29" s="147"/>
      <c r="P29" s="146"/>
      <c r="Q29" s="146"/>
      <c r="R29" s="149">
        <f>SUM(O28:Q28)</f>
        <v>101367.20000000001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43506.5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60376.4</v>
      </c>
      <c r="J30" s="136">
        <f>IF(H31=0,0,I30/H31*100)</f>
        <v>68.65947962154294</v>
      </c>
      <c r="K30" s="135"/>
      <c r="L30" s="134">
        <f>SUM(L21,L12,L18)</f>
        <v>97</v>
      </c>
      <c r="M30" s="134">
        <f>SUM(M21,M12,M18)</f>
        <v>0</v>
      </c>
      <c r="N30" s="133"/>
      <c r="O30" s="135"/>
      <c r="P30" s="134"/>
      <c r="Q30" s="134"/>
      <c r="R30" s="137">
        <f>IF(H31=0,0,(O31+P31+Q31)/H31*100)</f>
        <v>95.57769286754004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37554.1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105050.50000000001</v>
      </c>
      <c r="G31" s="140">
        <f>SUM(G22,G13,G19)</f>
        <v>1268</v>
      </c>
      <c r="H31" s="133">
        <f>SUM(H22,H13,H19)</f>
        <v>87936</v>
      </c>
      <c r="I31" s="141"/>
      <c r="J31" s="142"/>
      <c r="K31" s="135">
        <f>SUM(K22,K13,K19)</f>
        <v>86189.9</v>
      </c>
      <c r="L31" s="143"/>
      <c r="M31" s="143"/>
      <c r="N31" s="133">
        <f>SUM(N22,N13,N19)</f>
        <v>3888.8</v>
      </c>
      <c r="O31" s="135">
        <f>SUM(O22,O13,O19)</f>
        <v>323.1</v>
      </c>
      <c r="P31" s="134">
        <f>SUM(P22,P13,P19)</f>
        <v>50330.00000000001</v>
      </c>
      <c r="Q31" s="134">
        <f>SUM(Q22,Q13,Q19)</f>
        <v>33394.1</v>
      </c>
      <c r="R31" s="152"/>
      <c r="S31" s="138">
        <f aca="true" t="shared" si="6" ref="S31:AE31">SUM(S22,S13,S19)</f>
        <v>0</v>
      </c>
      <c r="T31" s="134">
        <f t="shared" si="6"/>
        <v>319.5</v>
      </c>
      <c r="U31" s="134">
        <f t="shared" si="6"/>
        <v>53890.00000000001</v>
      </c>
      <c r="V31" s="134">
        <f t="shared" si="6"/>
        <v>6166.900000000001</v>
      </c>
      <c r="W31" s="134">
        <f t="shared" si="6"/>
        <v>872</v>
      </c>
      <c r="X31" s="134">
        <f t="shared" si="6"/>
        <v>10694</v>
      </c>
      <c r="Y31" s="134">
        <f t="shared" si="6"/>
        <v>15993.6</v>
      </c>
      <c r="Z31" s="134">
        <f t="shared" si="6"/>
        <v>1700.2</v>
      </c>
      <c r="AA31" s="133">
        <f t="shared" si="6"/>
        <v>1700.2</v>
      </c>
      <c r="AB31" s="135">
        <f t="shared" si="6"/>
        <v>0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1</v>
      </c>
      <c r="AH31" s="134">
        <f t="shared" si="7"/>
        <v>0</v>
      </c>
      <c r="AI31" s="135">
        <f t="shared" si="7"/>
        <v>947629.7000000001</v>
      </c>
      <c r="AJ31" s="141">
        <f t="shared" si="7"/>
        <v>728302.2000000001</v>
      </c>
      <c r="AK31" s="143">
        <f t="shared" si="7"/>
        <v>471270.8</v>
      </c>
      <c r="AL31" s="139">
        <f t="shared" si="7"/>
        <v>9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15846.5</v>
      </c>
      <c r="H32" s="145"/>
      <c r="I32" s="147">
        <f>SUM(I23,I14,I20)</f>
        <v>27559.6</v>
      </c>
      <c r="J32" s="148"/>
      <c r="K32" s="147"/>
      <c r="L32" s="146">
        <f>SUM(L23,L14,L20)</f>
        <v>1746.1</v>
      </c>
      <c r="M32" s="146">
        <f>SUM(M23,M14,M20)</f>
        <v>0</v>
      </c>
      <c r="N32" s="145"/>
      <c r="O32" s="147"/>
      <c r="P32" s="146"/>
      <c r="Q32" s="146"/>
      <c r="R32" s="149">
        <f>SUM(O31:Q31)</f>
        <v>84047.20000000001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28333.5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36696</v>
      </c>
      <c r="J33" s="153">
        <v>85.3</v>
      </c>
      <c r="K33" s="113"/>
      <c r="L33" s="112">
        <v>36</v>
      </c>
      <c r="M33" s="112">
        <v>2</v>
      </c>
      <c r="N33" s="111"/>
      <c r="O33" s="113"/>
      <c r="P33" s="112"/>
      <c r="Q33" s="112"/>
      <c r="R33" s="154">
        <v>98.7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18358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43771</v>
      </c>
      <c r="G34" s="120">
        <v>85</v>
      </c>
      <c r="H34" s="111">
        <v>43008</v>
      </c>
      <c r="I34" s="121"/>
      <c r="J34" s="122"/>
      <c r="K34" s="113">
        <v>41518</v>
      </c>
      <c r="L34" s="123"/>
      <c r="M34" s="123"/>
      <c r="N34" s="111">
        <v>572</v>
      </c>
      <c r="O34" s="113">
        <v>929</v>
      </c>
      <c r="P34" s="112">
        <v>17882</v>
      </c>
      <c r="Q34" s="112">
        <v>23625</v>
      </c>
      <c r="R34" s="124"/>
      <c r="S34" s="116">
        <v>39</v>
      </c>
      <c r="T34" s="112">
        <v>165</v>
      </c>
      <c r="U34" s="112">
        <v>20811</v>
      </c>
      <c r="V34" s="112">
        <v>15681</v>
      </c>
      <c r="W34" s="112">
        <v>451</v>
      </c>
      <c r="X34" s="112">
        <v>715</v>
      </c>
      <c r="Y34" s="112">
        <v>5146</v>
      </c>
      <c r="Z34" s="112">
        <v>410</v>
      </c>
      <c r="AA34" s="111">
        <v>410</v>
      </c>
      <c r="AB34" s="113"/>
      <c r="AC34" s="112"/>
      <c r="AD34" s="112"/>
      <c r="AE34" s="111">
        <v>5</v>
      </c>
      <c r="AF34" s="123"/>
      <c r="AG34" s="113"/>
      <c r="AH34" s="112"/>
      <c r="AI34" s="113">
        <v>376487</v>
      </c>
      <c r="AJ34" s="121">
        <v>335998</v>
      </c>
      <c r="AK34" s="123">
        <v>238666</v>
      </c>
      <c r="AL34" s="118">
        <v>25</v>
      </c>
    </row>
    <row r="35" spans="1:38" ht="13.5">
      <c r="A35" s="90"/>
      <c r="B35" s="107"/>
      <c r="C35" s="107"/>
      <c r="D35" s="107"/>
      <c r="E35" s="107"/>
      <c r="F35" s="126"/>
      <c r="G35" s="127">
        <v>678</v>
      </c>
      <c r="H35" s="126"/>
      <c r="I35" s="128">
        <v>6312</v>
      </c>
      <c r="J35" s="129"/>
      <c r="K35" s="128"/>
      <c r="L35" s="127">
        <v>1236</v>
      </c>
      <c r="M35" s="127">
        <v>254</v>
      </c>
      <c r="N35" s="126"/>
      <c r="O35" s="128"/>
      <c r="P35" s="127"/>
      <c r="Q35" s="127"/>
      <c r="R35" s="130">
        <v>42436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15718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55862</v>
      </c>
      <c r="J36" s="153">
        <v>72.7</v>
      </c>
      <c r="K36" s="113"/>
      <c r="L36" s="112">
        <v>47</v>
      </c>
      <c r="M36" s="112"/>
      <c r="N36" s="111"/>
      <c r="O36" s="113"/>
      <c r="P36" s="112"/>
      <c r="Q36" s="112"/>
      <c r="R36" s="154">
        <v>96.7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5665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78751</v>
      </c>
      <c r="G37" s="120"/>
      <c r="H37" s="111">
        <v>76813</v>
      </c>
      <c r="I37" s="121"/>
      <c r="J37" s="122"/>
      <c r="K37" s="113">
        <v>76307</v>
      </c>
      <c r="L37" s="123"/>
      <c r="M37" s="123"/>
      <c r="N37" s="111">
        <v>2518</v>
      </c>
      <c r="O37" s="113">
        <v>151</v>
      </c>
      <c r="P37" s="112">
        <v>725</v>
      </c>
      <c r="Q37" s="112">
        <v>73419</v>
      </c>
      <c r="R37" s="124"/>
      <c r="S37" s="116">
        <v>44</v>
      </c>
      <c r="T37" s="112">
        <v>156</v>
      </c>
      <c r="U37" s="112">
        <v>11608</v>
      </c>
      <c r="V37" s="112">
        <v>44054</v>
      </c>
      <c r="W37" s="112">
        <v>524</v>
      </c>
      <c r="X37" s="112">
        <v>2775</v>
      </c>
      <c r="Y37" s="112">
        <v>17652</v>
      </c>
      <c r="Z37" s="112">
        <v>5891</v>
      </c>
      <c r="AA37" s="111">
        <v>5891</v>
      </c>
      <c r="AB37" s="113"/>
      <c r="AC37" s="112"/>
      <c r="AD37" s="112"/>
      <c r="AE37" s="111">
        <v>3</v>
      </c>
      <c r="AF37" s="123"/>
      <c r="AG37" s="113"/>
      <c r="AH37" s="112"/>
      <c r="AI37" s="113">
        <v>465321</v>
      </c>
      <c r="AJ37" s="121">
        <v>409259</v>
      </c>
      <c r="AK37" s="123">
        <v>318783</v>
      </c>
      <c r="AL37" s="118">
        <v>56</v>
      </c>
    </row>
    <row r="38" spans="1:38" ht="13.5">
      <c r="A38" s="90"/>
      <c r="B38" s="107"/>
      <c r="C38" s="107"/>
      <c r="D38" s="107"/>
      <c r="E38" s="107"/>
      <c r="F38" s="126"/>
      <c r="G38" s="127">
        <v>1938</v>
      </c>
      <c r="H38" s="126"/>
      <c r="I38" s="128">
        <v>20951</v>
      </c>
      <c r="J38" s="129"/>
      <c r="K38" s="128"/>
      <c r="L38" s="127">
        <v>506</v>
      </c>
      <c r="M38" s="127"/>
      <c r="N38" s="126"/>
      <c r="O38" s="128"/>
      <c r="P38" s="127"/>
      <c r="Q38" s="127"/>
      <c r="R38" s="130">
        <v>74295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4339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92558</v>
      </c>
      <c r="J39" s="153">
        <v>77.2</v>
      </c>
      <c r="K39" s="113"/>
      <c r="L39" s="112">
        <v>83</v>
      </c>
      <c r="M39" s="112">
        <v>2</v>
      </c>
      <c r="N39" s="111"/>
      <c r="O39" s="113"/>
      <c r="P39" s="112"/>
      <c r="Q39" s="112"/>
      <c r="R39" s="154">
        <v>97.4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24023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122522</v>
      </c>
      <c r="G40" s="120">
        <v>85</v>
      </c>
      <c r="H40" s="111">
        <v>119821</v>
      </c>
      <c r="I40" s="121"/>
      <c r="J40" s="122"/>
      <c r="K40" s="113">
        <v>117825</v>
      </c>
      <c r="L40" s="123"/>
      <c r="M40" s="123"/>
      <c r="N40" s="111">
        <v>3090</v>
      </c>
      <c r="O40" s="113">
        <v>1080</v>
      </c>
      <c r="P40" s="112">
        <v>18607</v>
      </c>
      <c r="Q40" s="112">
        <v>97044</v>
      </c>
      <c r="R40" s="124"/>
      <c r="S40" s="116">
        <v>83</v>
      </c>
      <c r="T40" s="112">
        <v>321</v>
      </c>
      <c r="U40" s="112">
        <v>32419</v>
      </c>
      <c r="V40" s="112">
        <v>59735</v>
      </c>
      <c r="W40" s="112">
        <v>975</v>
      </c>
      <c r="X40" s="112">
        <v>3490</v>
      </c>
      <c r="Y40" s="112">
        <v>22798</v>
      </c>
      <c r="Z40" s="112">
        <v>6301</v>
      </c>
      <c r="AA40" s="111">
        <v>6301</v>
      </c>
      <c r="AB40" s="113"/>
      <c r="AC40" s="112"/>
      <c r="AD40" s="112"/>
      <c r="AE40" s="111">
        <v>8</v>
      </c>
      <c r="AF40" s="123"/>
      <c r="AG40" s="113"/>
      <c r="AH40" s="112"/>
      <c r="AI40" s="113">
        <v>841808</v>
      </c>
      <c r="AJ40" s="121">
        <v>745257</v>
      </c>
      <c r="AK40" s="123">
        <v>557449</v>
      </c>
      <c r="AL40" s="118">
        <v>81</v>
      </c>
    </row>
    <row r="41" spans="1:38" ht="13.5">
      <c r="A41" s="125"/>
      <c r="B41" s="107"/>
      <c r="C41" s="107"/>
      <c r="D41" s="107"/>
      <c r="E41" s="107"/>
      <c r="F41" s="126"/>
      <c r="G41" s="127">
        <v>2616</v>
      </c>
      <c r="H41" s="126"/>
      <c r="I41" s="128">
        <v>27263</v>
      </c>
      <c r="J41" s="129"/>
      <c r="K41" s="128"/>
      <c r="L41" s="127">
        <v>1742</v>
      </c>
      <c r="M41" s="127">
        <v>254</v>
      </c>
      <c r="N41" s="126"/>
      <c r="O41" s="128"/>
      <c r="P41" s="127"/>
      <c r="Q41" s="127"/>
      <c r="R41" s="130">
        <v>116731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20057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101534</v>
      </c>
      <c r="J42" s="153">
        <v>42.4</v>
      </c>
      <c r="K42" s="113"/>
      <c r="L42" s="112">
        <v>225</v>
      </c>
      <c r="M42" s="112"/>
      <c r="N42" s="111"/>
      <c r="O42" s="113"/>
      <c r="P42" s="112"/>
      <c r="Q42" s="112"/>
      <c r="R42" s="154">
        <v>91.5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2407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249762</v>
      </c>
      <c r="G43" s="120">
        <v>2358</v>
      </c>
      <c r="H43" s="111">
        <v>239227</v>
      </c>
      <c r="I43" s="121"/>
      <c r="J43" s="122"/>
      <c r="K43" s="113">
        <v>237338</v>
      </c>
      <c r="L43" s="123"/>
      <c r="M43" s="123"/>
      <c r="N43" s="111">
        <v>20242</v>
      </c>
      <c r="O43" s="113">
        <v>35516</v>
      </c>
      <c r="P43" s="112">
        <v>2502</v>
      </c>
      <c r="Q43" s="112">
        <v>180967</v>
      </c>
      <c r="R43" s="124"/>
      <c r="S43" s="116">
        <v>7</v>
      </c>
      <c r="T43" s="112">
        <v>319</v>
      </c>
      <c r="U43" s="112">
        <v>12018</v>
      </c>
      <c r="V43" s="112">
        <v>89190</v>
      </c>
      <c r="W43" s="112">
        <v>824</v>
      </c>
      <c r="X43" s="112">
        <v>6616</v>
      </c>
      <c r="Y43" s="112">
        <v>130253</v>
      </c>
      <c r="Z43" s="112">
        <v>39065</v>
      </c>
      <c r="AA43" s="111">
        <v>39065</v>
      </c>
      <c r="AB43" s="113"/>
      <c r="AC43" s="112"/>
      <c r="AD43" s="112"/>
      <c r="AE43" s="111">
        <v>5</v>
      </c>
      <c r="AF43" s="123"/>
      <c r="AG43" s="113"/>
      <c r="AH43" s="112"/>
      <c r="AI43" s="113">
        <v>1159874</v>
      </c>
      <c r="AJ43" s="121">
        <v>964998</v>
      </c>
      <c r="AK43" s="123">
        <v>720863</v>
      </c>
      <c r="AL43" s="118">
        <v>400</v>
      </c>
    </row>
    <row r="44" spans="1:38" ht="13.5">
      <c r="A44" s="90"/>
      <c r="B44" s="107"/>
      <c r="C44" s="107"/>
      <c r="D44" s="107"/>
      <c r="E44" s="107"/>
      <c r="F44" s="126"/>
      <c r="G44" s="127">
        <v>8177</v>
      </c>
      <c r="H44" s="126"/>
      <c r="I44" s="128">
        <v>137693</v>
      </c>
      <c r="J44" s="129"/>
      <c r="K44" s="128"/>
      <c r="L44" s="127">
        <v>1889</v>
      </c>
      <c r="M44" s="127"/>
      <c r="N44" s="126"/>
      <c r="O44" s="128"/>
      <c r="P44" s="127"/>
      <c r="Q44" s="127"/>
      <c r="R44" s="130">
        <v>218985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2384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194092</v>
      </c>
      <c r="J45" s="153">
        <v>54.1</v>
      </c>
      <c r="K45" s="113"/>
      <c r="L45" s="112">
        <v>308</v>
      </c>
      <c r="M45" s="112">
        <v>2</v>
      </c>
      <c r="N45" s="111"/>
      <c r="O45" s="113"/>
      <c r="P45" s="112"/>
      <c r="Q45" s="112"/>
      <c r="R45" s="154">
        <v>93.5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26430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372284</v>
      </c>
      <c r="G46" s="120">
        <v>2443</v>
      </c>
      <c r="H46" s="111">
        <v>359048</v>
      </c>
      <c r="I46" s="121"/>
      <c r="J46" s="122"/>
      <c r="K46" s="113">
        <v>355163</v>
      </c>
      <c r="L46" s="123"/>
      <c r="M46" s="123"/>
      <c r="N46" s="111">
        <v>23332</v>
      </c>
      <c r="O46" s="113">
        <v>36596</v>
      </c>
      <c r="P46" s="112">
        <v>21109</v>
      </c>
      <c r="Q46" s="112">
        <v>278011</v>
      </c>
      <c r="R46" s="156"/>
      <c r="S46" s="116">
        <v>90</v>
      </c>
      <c r="T46" s="112">
        <v>640</v>
      </c>
      <c r="U46" s="112">
        <v>44437</v>
      </c>
      <c r="V46" s="112">
        <v>148925</v>
      </c>
      <c r="W46" s="112">
        <v>1799</v>
      </c>
      <c r="X46" s="112">
        <v>10106</v>
      </c>
      <c r="Y46" s="112">
        <v>153051</v>
      </c>
      <c r="Z46" s="112">
        <v>45366</v>
      </c>
      <c r="AA46" s="111">
        <v>45366</v>
      </c>
      <c r="AB46" s="113"/>
      <c r="AC46" s="112"/>
      <c r="AD46" s="112"/>
      <c r="AE46" s="111">
        <v>13</v>
      </c>
      <c r="AF46" s="123"/>
      <c r="AG46" s="113"/>
      <c r="AH46" s="112"/>
      <c r="AI46" s="113">
        <v>2001682</v>
      </c>
      <c r="AJ46" s="121">
        <v>1710255</v>
      </c>
      <c r="AK46" s="123">
        <v>1278312</v>
      </c>
      <c r="AL46" s="118">
        <v>481</v>
      </c>
    </row>
    <row r="47" spans="1:38" ht="13.5">
      <c r="A47" s="125"/>
      <c r="B47" s="107"/>
      <c r="C47" s="107"/>
      <c r="D47" s="107"/>
      <c r="E47" s="107"/>
      <c r="F47" s="126"/>
      <c r="G47" s="127">
        <v>10793</v>
      </c>
      <c r="H47" s="126"/>
      <c r="I47" s="128">
        <v>164956</v>
      </c>
      <c r="J47" s="129"/>
      <c r="K47" s="128"/>
      <c r="L47" s="127">
        <v>3631</v>
      </c>
      <c r="M47" s="127">
        <v>254</v>
      </c>
      <c r="N47" s="126"/>
      <c r="O47" s="128"/>
      <c r="P47" s="127"/>
      <c r="Q47" s="127"/>
      <c r="R47" s="130">
        <v>335716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22441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271788.4</v>
      </c>
      <c r="J54" s="136">
        <f>IF(H55=0,0,I54/H55*100)</f>
        <v>58.53673455322376</v>
      </c>
      <c r="K54" s="135"/>
      <c r="L54" s="134">
        <f>SUM(L9,L12,L18,L21,L33,L36,L42)</f>
        <v>433</v>
      </c>
      <c r="M54" s="134">
        <f>SUM(M9,M12,M18,M21,M33,M36,M42)</f>
        <v>4</v>
      </c>
      <c r="N54" s="133"/>
      <c r="O54" s="135"/>
      <c r="P54" s="134"/>
      <c r="Q54" s="134"/>
      <c r="R54" s="137">
        <f>IF(H55=0,0,(O55+P55+Q55)/H55*100)</f>
        <v>94.13728936214204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90577.1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494654.5</v>
      </c>
      <c r="G55" s="140">
        <f>SUM(G10,G13,G19,G22,G34,G37,G43)</f>
        <v>3711</v>
      </c>
      <c r="H55" s="133">
        <f>SUM(H10,H13,H19,H22,H34,H37,H43)</f>
        <v>464304</v>
      </c>
      <c r="I55" s="141"/>
      <c r="J55" s="159"/>
      <c r="K55" s="135">
        <f>SUM(K10,K13,K19,K22,K34,K37,K43)</f>
        <v>456057.9</v>
      </c>
      <c r="L55" s="143"/>
      <c r="M55" s="143"/>
      <c r="N55" s="133">
        <f>SUM(N10,N13,N19,N22,N34,N37,N43)</f>
        <v>27220.8</v>
      </c>
      <c r="O55" s="135">
        <f>SUM(O10,O13,O19,O22,O34,O37,O43)</f>
        <v>37294.1</v>
      </c>
      <c r="P55" s="134">
        <f>SUM(P10,P13,P19,P22,P34,P37,P43)</f>
        <v>88384</v>
      </c>
      <c r="Q55" s="134">
        <f>SUM(Q10,Q13,Q19,Q22,Q34,Q37,Q43)</f>
        <v>311405.1</v>
      </c>
      <c r="R55" s="144"/>
      <c r="S55" s="138">
        <f aca="true" t="shared" si="8" ref="S55:AE55">SUM(S10,S13,S19,S22,S34,S37,S43)</f>
        <v>90</v>
      </c>
      <c r="T55" s="134">
        <f t="shared" si="8"/>
        <v>10484.5</v>
      </c>
      <c r="U55" s="134">
        <f t="shared" si="8"/>
        <v>106122</v>
      </c>
      <c r="V55" s="134">
        <f t="shared" si="8"/>
        <v>155091.9</v>
      </c>
      <c r="W55" s="134">
        <f t="shared" si="8"/>
        <v>2671</v>
      </c>
      <c r="X55" s="134">
        <f t="shared" si="8"/>
        <v>20800</v>
      </c>
      <c r="Y55" s="134">
        <f t="shared" si="8"/>
        <v>169044.6</v>
      </c>
      <c r="Z55" s="134">
        <f t="shared" si="8"/>
        <v>47066.2</v>
      </c>
      <c r="AA55" s="133">
        <f t="shared" si="8"/>
        <v>47066.2</v>
      </c>
      <c r="AB55" s="135">
        <f t="shared" si="8"/>
        <v>0</v>
      </c>
      <c r="AC55" s="135">
        <f t="shared" si="8"/>
        <v>0</v>
      </c>
      <c r="AD55" s="135">
        <f t="shared" si="8"/>
        <v>1</v>
      </c>
      <c r="AE55" s="135">
        <f t="shared" si="8"/>
        <v>13</v>
      </c>
      <c r="AF55" s="143"/>
      <c r="AG55" s="135">
        <f aca="true" t="shared" si="9" ref="AG55:AL55">SUM(AG10,AG13,AG19,AG22,AG34,AG37,AG43)</f>
        <v>14</v>
      </c>
      <c r="AH55" s="134">
        <f t="shared" si="9"/>
        <v>1</v>
      </c>
      <c r="AI55" s="135">
        <f t="shared" si="9"/>
        <v>3448920.7</v>
      </c>
      <c r="AJ55" s="141">
        <f t="shared" si="9"/>
        <v>2839788.2</v>
      </c>
      <c r="AK55" s="143">
        <f t="shared" si="9"/>
        <v>1976913.8</v>
      </c>
      <c r="AL55" s="139">
        <f t="shared" si="9"/>
        <v>491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26639.5</v>
      </c>
      <c r="H56" s="162"/>
      <c r="I56" s="164">
        <f>SUM(I11,I14,I20,I23,I35,I38,I44)</f>
        <v>192515.6</v>
      </c>
      <c r="J56" s="162"/>
      <c r="K56" s="164"/>
      <c r="L56" s="163">
        <f>SUM(L11,L14,L20,L23,L35,L38,L44)</f>
        <v>7509.1</v>
      </c>
      <c r="M56" s="163">
        <f>SUM(M11,M14,M20,M23,M35,M38,M44)</f>
        <v>737</v>
      </c>
      <c r="N56" s="162"/>
      <c r="O56" s="164"/>
      <c r="P56" s="163"/>
      <c r="Q56" s="163"/>
      <c r="R56" s="165">
        <f>SUM(O55:Q55)</f>
        <v>437083.19999999995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65947.5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110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92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上島町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/>
      <c r="H9" s="111"/>
      <c r="I9" s="113"/>
      <c r="J9" s="114"/>
      <c r="K9" s="113"/>
      <c r="L9" s="112"/>
      <c r="M9" s="112"/>
      <c r="N9" s="111"/>
      <c r="O9" s="113"/>
      <c r="P9" s="112"/>
      <c r="Q9" s="112"/>
      <c r="R9" s="115"/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/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/>
      <c r="G10" s="120"/>
      <c r="H10" s="111"/>
      <c r="I10" s="121"/>
      <c r="J10" s="122"/>
      <c r="K10" s="113"/>
      <c r="L10" s="123"/>
      <c r="M10" s="123"/>
      <c r="N10" s="111"/>
      <c r="O10" s="113"/>
      <c r="P10" s="112"/>
      <c r="Q10" s="112"/>
      <c r="R10" s="124"/>
      <c r="S10" s="116"/>
      <c r="T10" s="112"/>
      <c r="U10" s="112"/>
      <c r="V10" s="112"/>
      <c r="W10" s="112"/>
      <c r="X10" s="112"/>
      <c r="Y10" s="112"/>
      <c r="Z10" s="112"/>
      <c r="AA10" s="111"/>
      <c r="AB10" s="113"/>
      <c r="AC10" s="112"/>
      <c r="AD10" s="112"/>
      <c r="AE10" s="111"/>
      <c r="AF10" s="123"/>
      <c r="AG10" s="113"/>
      <c r="AH10" s="112"/>
      <c r="AI10" s="113"/>
      <c r="AJ10" s="121"/>
      <c r="AK10" s="123"/>
      <c r="AL10" s="118"/>
    </row>
    <row r="11" spans="1:38" ht="13.5">
      <c r="A11" s="125"/>
      <c r="B11" s="107"/>
      <c r="C11" s="107"/>
      <c r="D11" s="107"/>
      <c r="E11" s="107"/>
      <c r="F11" s="126"/>
      <c r="G11" s="127"/>
      <c r="H11" s="126"/>
      <c r="I11" s="128"/>
      <c r="J11" s="129"/>
      <c r="K11" s="128"/>
      <c r="L11" s="127"/>
      <c r="M11" s="127"/>
      <c r="N11" s="126"/>
      <c r="O11" s="128"/>
      <c r="P11" s="127"/>
      <c r="Q11" s="127"/>
      <c r="R11" s="130"/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/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/>
      <c r="H12" s="111"/>
      <c r="I12" s="113"/>
      <c r="J12" s="114"/>
      <c r="K12" s="113"/>
      <c r="L12" s="112"/>
      <c r="M12" s="112"/>
      <c r="N12" s="111"/>
      <c r="O12" s="113"/>
      <c r="P12" s="112"/>
      <c r="Q12" s="112"/>
      <c r="R12" s="115"/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/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/>
      <c r="G13" s="120"/>
      <c r="H13" s="111"/>
      <c r="I13" s="121"/>
      <c r="J13" s="122"/>
      <c r="K13" s="113"/>
      <c r="L13" s="123"/>
      <c r="M13" s="123"/>
      <c r="N13" s="111"/>
      <c r="O13" s="113"/>
      <c r="P13" s="112"/>
      <c r="Q13" s="112"/>
      <c r="R13" s="124"/>
      <c r="S13" s="116"/>
      <c r="T13" s="112"/>
      <c r="U13" s="112"/>
      <c r="V13" s="112"/>
      <c r="W13" s="112"/>
      <c r="X13" s="112"/>
      <c r="Y13" s="112"/>
      <c r="Z13" s="112"/>
      <c r="AA13" s="111"/>
      <c r="AB13" s="113"/>
      <c r="AC13" s="112"/>
      <c r="AD13" s="112"/>
      <c r="AE13" s="111"/>
      <c r="AF13" s="123"/>
      <c r="AG13" s="113"/>
      <c r="AH13" s="112"/>
      <c r="AI13" s="113"/>
      <c r="AJ13" s="121"/>
      <c r="AK13" s="123"/>
      <c r="AL13" s="118"/>
    </row>
    <row r="14" spans="1:38" ht="13.5">
      <c r="A14" s="125"/>
      <c r="B14" s="107"/>
      <c r="C14" s="107"/>
      <c r="D14" s="107"/>
      <c r="E14" s="107"/>
      <c r="F14" s="126"/>
      <c r="G14" s="127"/>
      <c r="H14" s="126"/>
      <c r="I14" s="128"/>
      <c r="J14" s="129"/>
      <c r="K14" s="128"/>
      <c r="L14" s="127"/>
      <c r="M14" s="127"/>
      <c r="N14" s="126"/>
      <c r="O14" s="128"/>
      <c r="P14" s="127"/>
      <c r="Q14" s="127"/>
      <c r="R14" s="130"/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/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0</v>
      </c>
      <c r="J15" s="136">
        <f>IF(H16=0,0,I15/H16*100)</f>
        <v>0</v>
      </c>
      <c r="K15" s="135"/>
      <c r="L15" s="134">
        <f>SUM(L9,L12)</f>
        <v>0</v>
      </c>
      <c r="M15" s="134">
        <f>SUM(M9,M12)</f>
        <v>0</v>
      </c>
      <c r="N15" s="133"/>
      <c r="O15" s="135"/>
      <c r="P15" s="134"/>
      <c r="Q15" s="134"/>
      <c r="R15" s="137">
        <f>IF(H16=0,0,(O16+P16+Q16)/H16*100)</f>
        <v>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0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0</v>
      </c>
      <c r="G16" s="140">
        <f>SUM(G10,G13)</f>
        <v>0</v>
      </c>
      <c r="H16" s="133">
        <f>SUM(H10,H13)</f>
        <v>0</v>
      </c>
      <c r="I16" s="141"/>
      <c r="J16" s="142"/>
      <c r="K16" s="135">
        <f>SUM(K10,K13)</f>
        <v>0</v>
      </c>
      <c r="L16" s="143"/>
      <c r="M16" s="143"/>
      <c r="N16" s="133">
        <f>SUM(N10,N13)</f>
        <v>0</v>
      </c>
      <c r="O16" s="135">
        <f>SUM(O10,O13)</f>
        <v>0</v>
      </c>
      <c r="P16" s="134">
        <f>SUM(P10,P13)</f>
        <v>0</v>
      </c>
      <c r="Q16" s="134">
        <f>SUM(Q10,Q13)</f>
        <v>0</v>
      </c>
      <c r="R16" s="144"/>
      <c r="S16" s="138">
        <f aca="true" t="shared" si="0" ref="S16:AE16">SUM(S10,S13)</f>
        <v>0</v>
      </c>
      <c r="T16" s="134">
        <f t="shared" si="0"/>
        <v>0</v>
      </c>
      <c r="U16" s="134">
        <f t="shared" si="0"/>
        <v>0</v>
      </c>
      <c r="V16" s="134">
        <f t="shared" si="0"/>
        <v>0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0</v>
      </c>
      <c r="AH16" s="134">
        <f t="shared" si="1"/>
        <v>0</v>
      </c>
      <c r="AI16" s="135">
        <f t="shared" si="1"/>
        <v>0</v>
      </c>
      <c r="AJ16" s="141">
        <f t="shared" si="1"/>
        <v>0</v>
      </c>
      <c r="AK16" s="143">
        <f t="shared" si="1"/>
        <v>0</v>
      </c>
      <c r="AL16" s="139">
        <f t="shared" si="1"/>
        <v>0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0</v>
      </c>
      <c r="H17" s="145"/>
      <c r="I17" s="147">
        <f>SUM(I11,I14)</f>
        <v>0</v>
      </c>
      <c r="J17" s="148"/>
      <c r="K17" s="147"/>
      <c r="L17" s="146">
        <f>SUM(L11,L14)</f>
        <v>0</v>
      </c>
      <c r="M17" s="146">
        <f>SUM(M11,M14)</f>
        <v>0</v>
      </c>
      <c r="N17" s="145"/>
      <c r="O17" s="147"/>
      <c r="P17" s="146"/>
      <c r="Q17" s="146"/>
      <c r="R17" s="149">
        <f>SUM(O16:Q16)</f>
        <v>0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0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/>
      <c r="H18" s="111"/>
      <c r="I18" s="113"/>
      <c r="J18" s="114"/>
      <c r="K18" s="113"/>
      <c r="L18" s="112"/>
      <c r="M18" s="112"/>
      <c r="N18" s="111"/>
      <c r="O18" s="113"/>
      <c r="P18" s="112"/>
      <c r="Q18" s="112"/>
      <c r="R18" s="115"/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/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/>
      <c r="G19" s="120"/>
      <c r="H19" s="111"/>
      <c r="I19" s="121"/>
      <c r="J19" s="122"/>
      <c r="K19" s="113"/>
      <c r="L19" s="123"/>
      <c r="M19" s="123"/>
      <c r="N19" s="111"/>
      <c r="O19" s="113"/>
      <c r="P19" s="112"/>
      <c r="Q19" s="112"/>
      <c r="R19" s="124"/>
      <c r="S19" s="116"/>
      <c r="T19" s="112"/>
      <c r="U19" s="112"/>
      <c r="V19" s="112"/>
      <c r="W19" s="112"/>
      <c r="X19" s="112"/>
      <c r="Y19" s="112"/>
      <c r="Z19" s="112"/>
      <c r="AA19" s="111"/>
      <c r="AB19" s="113"/>
      <c r="AC19" s="112"/>
      <c r="AD19" s="112"/>
      <c r="AE19" s="111"/>
      <c r="AF19" s="123"/>
      <c r="AG19" s="113"/>
      <c r="AH19" s="112"/>
      <c r="AI19" s="113"/>
      <c r="AJ19" s="121"/>
      <c r="AK19" s="123"/>
      <c r="AL19" s="118"/>
    </row>
    <row r="20" spans="1:38" ht="13.5">
      <c r="A20" s="90"/>
      <c r="B20" s="107"/>
      <c r="C20" s="107"/>
      <c r="D20" s="107"/>
      <c r="E20" s="107"/>
      <c r="F20" s="126"/>
      <c r="G20" s="127"/>
      <c r="H20" s="126"/>
      <c r="I20" s="128"/>
      <c r="J20" s="129"/>
      <c r="K20" s="128"/>
      <c r="L20" s="127"/>
      <c r="M20" s="127"/>
      <c r="N20" s="126"/>
      <c r="O20" s="128"/>
      <c r="P20" s="127"/>
      <c r="Q20" s="127"/>
      <c r="R20" s="130"/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/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29528.6</v>
      </c>
      <c r="J21" s="114">
        <v>86.4</v>
      </c>
      <c r="K21" s="113"/>
      <c r="L21" s="112">
        <v>16</v>
      </c>
      <c r="M21" s="112">
        <v>0</v>
      </c>
      <c r="N21" s="111"/>
      <c r="O21" s="113"/>
      <c r="P21" s="112"/>
      <c r="Q21" s="112"/>
      <c r="R21" s="115">
        <v>100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7974.6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37625.9</v>
      </c>
      <c r="G22" s="120">
        <v>3453.9</v>
      </c>
      <c r="H22" s="111">
        <v>34172</v>
      </c>
      <c r="I22" s="121"/>
      <c r="J22" s="122"/>
      <c r="K22" s="113">
        <v>33029.1</v>
      </c>
      <c r="L22" s="123"/>
      <c r="M22" s="123"/>
      <c r="N22" s="111">
        <v>0</v>
      </c>
      <c r="O22" s="113">
        <v>20.5</v>
      </c>
      <c r="P22" s="112">
        <v>13839.5</v>
      </c>
      <c r="Q22" s="112">
        <v>20312</v>
      </c>
      <c r="R22" s="124"/>
      <c r="S22" s="116">
        <v>37.7</v>
      </c>
      <c r="T22" s="112">
        <v>80.7</v>
      </c>
      <c r="U22" s="112">
        <v>21177.4</v>
      </c>
      <c r="V22" s="112">
        <v>8232.8</v>
      </c>
      <c r="W22" s="112">
        <v>139.7</v>
      </c>
      <c r="X22" s="112">
        <v>1453.2</v>
      </c>
      <c r="Y22" s="112">
        <v>3050.5</v>
      </c>
      <c r="Z22" s="112">
        <v>34.5</v>
      </c>
      <c r="AA22" s="111">
        <v>34.5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436091.3</v>
      </c>
      <c r="AJ22" s="121">
        <v>299942.9</v>
      </c>
      <c r="AK22" s="123">
        <v>184733.6</v>
      </c>
      <c r="AL22" s="118">
        <v>4</v>
      </c>
    </row>
    <row r="23" spans="1:38" ht="13.5">
      <c r="A23" s="90"/>
      <c r="B23" s="107"/>
      <c r="C23" s="107"/>
      <c r="D23" s="107"/>
      <c r="E23" s="107"/>
      <c r="F23" s="126"/>
      <c r="G23" s="127">
        <v>0</v>
      </c>
      <c r="H23" s="126"/>
      <c r="I23" s="128">
        <v>4643.4</v>
      </c>
      <c r="J23" s="129"/>
      <c r="K23" s="128"/>
      <c r="L23" s="127">
        <v>1142.9</v>
      </c>
      <c r="M23" s="127">
        <v>0</v>
      </c>
      <c r="N23" s="126"/>
      <c r="O23" s="128"/>
      <c r="P23" s="127"/>
      <c r="Q23" s="127"/>
      <c r="R23" s="130">
        <v>34172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8025.6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29528.6</v>
      </c>
      <c r="J24" s="136">
        <f>IF(H25=0,0,I24/H25*100)</f>
        <v>86.411682078895</v>
      </c>
      <c r="K24" s="135"/>
      <c r="L24" s="134">
        <f>SUM(L18,L21)</f>
        <v>16</v>
      </c>
      <c r="M24" s="134">
        <f>SUM(M18,M21)</f>
        <v>0</v>
      </c>
      <c r="N24" s="133"/>
      <c r="O24" s="135"/>
      <c r="P24" s="134"/>
      <c r="Q24" s="134"/>
      <c r="R24" s="137">
        <f>IF(H25=0,0,(O25+P25+Q25)/H25*100)</f>
        <v>100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7974.6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37625.9</v>
      </c>
      <c r="G25" s="140">
        <f>SUM(G19,G22)</f>
        <v>3453.9</v>
      </c>
      <c r="H25" s="133">
        <f>SUM(H19,H22)</f>
        <v>34172</v>
      </c>
      <c r="I25" s="141"/>
      <c r="J25" s="142"/>
      <c r="K25" s="135">
        <f>SUM(K19,K22)</f>
        <v>33029.1</v>
      </c>
      <c r="L25" s="143"/>
      <c r="M25" s="143"/>
      <c r="N25" s="133">
        <f>SUM(N19,N22)</f>
        <v>0</v>
      </c>
      <c r="O25" s="135">
        <f>SUM(O19,O22)</f>
        <v>20.5</v>
      </c>
      <c r="P25" s="134">
        <f>SUM(P19,P22)</f>
        <v>13839.5</v>
      </c>
      <c r="Q25" s="134">
        <f>SUM(Q19,Q22)</f>
        <v>20312</v>
      </c>
      <c r="R25" s="144"/>
      <c r="S25" s="138">
        <f aca="true" t="shared" si="2" ref="S25:AE25">SUM(S19,S22)</f>
        <v>37.7</v>
      </c>
      <c r="T25" s="134">
        <f t="shared" si="2"/>
        <v>80.7</v>
      </c>
      <c r="U25" s="134">
        <f t="shared" si="2"/>
        <v>21177.4</v>
      </c>
      <c r="V25" s="134">
        <f t="shared" si="2"/>
        <v>8232.8</v>
      </c>
      <c r="W25" s="134">
        <f t="shared" si="2"/>
        <v>139.7</v>
      </c>
      <c r="X25" s="134">
        <f t="shared" si="2"/>
        <v>1453.2</v>
      </c>
      <c r="Y25" s="134">
        <f t="shared" si="2"/>
        <v>3050.5</v>
      </c>
      <c r="Z25" s="134">
        <f t="shared" si="2"/>
        <v>34.5</v>
      </c>
      <c r="AA25" s="133">
        <f t="shared" si="2"/>
        <v>34.5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436091.3</v>
      </c>
      <c r="AJ25" s="141">
        <f t="shared" si="3"/>
        <v>299942.9</v>
      </c>
      <c r="AK25" s="143">
        <f t="shared" si="3"/>
        <v>184733.6</v>
      </c>
      <c r="AL25" s="139">
        <f t="shared" si="3"/>
        <v>4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0</v>
      </c>
      <c r="H26" s="145"/>
      <c r="I26" s="147">
        <f>SUM(I20,I23)</f>
        <v>4643.4</v>
      </c>
      <c r="J26" s="148"/>
      <c r="K26" s="147"/>
      <c r="L26" s="146">
        <f>SUM(L20,L23)</f>
        <v>1142.9</v>
      </c>
      <c r="M26" s="146">
        <f>SUM(M20,M23)</f>
        <v>0</v>
      </c>
      <c r="N26" s="145"/>
      <c r="O26" s="147"/>
      <c r="P26" s="146"/>
      <c r="Q26" s="146"/>
      <c r="R26" s="149">
        <f>SUM(O25:Q25)</f>
        <v>34172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8025.6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29528.6</v>
      </c>
      <c r="J27" s="136">
        <f>IF(H28=0,0,I27/H28*100)</f>
        <v>86.411682078895</v>
      </c>
      <c r="K27" s="135"/>
      <c r="L27" s="134">
        <f>SUM(L18,L9,L12,L21)</f>
        <v>16</v>
      </c>
      <c r="M27" s="134">
        <f>SUM(M18,M9,M12,M21)</f>
        <v>0</v>
      </c>
      <c r="N27" s="133"/>
      <c r="O27" s="135"/>
      <c r="P27" s="134"/>
      <c r="Q27" s="134"/>
      <c r="R27" s="137">
        <f>IF(H28=0,0,(O28+P28+Q28)/H28*100)</f>
        <v>100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7974.6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37625.9</v>
      </c>
      <c r="G28" s="140">
        <f>SUM(G19,G10,G13,G22)</f>
        <v>3453.9</v>
      </c>
      <c r="H28" s="133">
        <f>SUM(H19,H10,H13,H22)</f>
        <v>34172</v>
      </c>
      <c r="I28" s="141"/>
      <c r="J28" s="142"/>
      <c r="K28" s="135">
        <f>SUM(K19,K10,K13,K22)</f>
        <v>33029.1</v>
      </c>
      <c r="L28" s="143"/>
      <c r="M28" s="143"/>
      <c r="N28" s="133">
        <f>SUM(N19,N10,N13,N22)</f>
        <v>0</v>
      </c>
      <c r="O28" s="135">
        <f>SUM(O19,O10,O13,O22)</f>
        <v>20.5</v>
      </c>
      <c r="P28" s="134">
        <f>SUM(P19,P10,P13,P22)</f>
        <v>13839.5</v>
      </c>
      <c r="Q28" s="134">
        <f>SUM(Q19,Q10,Q13,Q22)</f>
        <v>20312</v>
      </c>
      <c r="R28" s="152"/>
      <c r="S28" s="138">
        <f aca="true" t="shared" si="4" ref="S28:AE28">SUM(S19,S10,S13,S22)</f>
        <v>37.7</v>
      </c>
      <c r="T28" s="134">
        <f t="shared" si="4"/>
        <v>80.7</v>
      </c>
      <c r="U28" s="134">
        <f t="shared" si="4"/>
        <v>21177.4</v>
      </c>
      <c r="V28" s="134">
        <f t="shared" si="4"/>
        <v>8232.8</v>
      </c>
      <c r="W28" s="134">
        <f t="shared" si="4"/>
        <v>139.7</v>
      </c>
      <c r="X28" s="134">
        <f t="shared" si="4"/>
        <v>1453.2</v>
      </c>
      <c r="Y28" s="134">
        <f t="shared" si="4"/>
        <v>3050.5</v>
      </c>
      <c r="Z28" s="134">
        <f t="shared" si="4"/>
        <v>34.5</v>
      </c>
      <c r="AA28" s="133">
        <f t="shared" si="4"/>
        <v>34.5</v>
      </c>
      <c r="AB28" s="135">
        <f t="shared" si="4"/>
        <v>0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0</v>
      </c>
      <c r="AH28" s="134">
        <f t="shared" si="5"/>
        <v>0</v>
      </c>
      <c r="AI28" s="135">
        <f t="shared" si="5"/>
        <v>436091.3</v>
      </c>
      <c r="AJ28" s="141">
        <f t="shared" si="5"/>
        <v>299942.9</v>
      </c>
      <c r="AK28" s="143">
        <f t="shared" si="5"/>
        <v>184733.6</v>
      </c>
      <c r="AL28" s="139">
        <f t="shared" si="5"/>
        <v>4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0</v>
      </c>
      <c r="H29" s="145"/>
      <c r="I29" s="147">
        <f>SUM(I20,I11,I14,I23)</f>
        <v>4643.4</v>
      </c>
      <c r="J29" s="148"/>
      <c r="K29" s="147"/>
      <c r="L29" s="146">
        <f>SUM(L20,L11,L14,L23)</f>
        <v>1142.9</v>
      </c>
      <c r="M29" s="146">
        <f>SUM(M20,M11,M14,M23)</f>
        <v>0</v>
      </c>
      <c r="N29" s="145"/>
      <c r="O29" s="147"/>
      <c r="P29" s="146"/>
      <c r="Q29" s="146"/>
      <c r="R29" s="149">
        <f>SUM(O28:Q28)</f>
        <v>34172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8025.6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29528.6</v>
      </c>
      <c r="J30" s="136">
        <f>IF(H31=0,0,I30/H31*100)</f>
        <v>86.411682078895</v>
      </c>
      <c r="K30" s="135"/>
      <c r="L30" s="134">
        <f>SUM(L21,L12,L18)</f>
        <v>16</v>
      </c>
      <c r="M30" s="134">
        <f>SUM(M21,M12,M18)</f>
        <v>0</v>
      </c>
      <c r="N30" s="133"/>
      <c r="O30" s="135"/>
      <c r="P30" s="134"/>
      <c r="Q30" s="134"/>
      <c r="R30" s="137">
        <f>IF(H31=0,0,(O31+P31+Q31)/H31*100)</f>
        <v>100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7974.6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37625.9</v>
      </c>
      <c r="G31" s="140">
        <f>SUM(G22,G13,G19)</f>
        <v>3453.9</v>
      </c>
      <c r="H31" s="133">
        <f>SUM(H22,H13,H19)</f>
        <v>34172</v>
      </c>
      <c r="I31" s="141"/>
      <c r="J31" s="142"/>
      <c r="K31" s="135">
        <f>SUM(K22,K13,K19)</f>
        <v>33029.1</v>
      </c>
      <c r="L31" s="143"/>
      <c r="M31" s="143"/>
      <c r="N31" s="133">
        <f>SUM(N22,N13,N19)</f>
        <v>0</v>
      </c>
      <c r="O31" s="135">
        <f>SUM(O22,O13,O19)</f>
        <v>20.5</v>
      </c>
      <c r="P31" s="134">
        <f>SUM(P22,P13,P19)</f>
        <v>13839.5</v>
      </c>
      <c r="Q31" s="134">
        <f>SUM(Q22,Q13,Q19)</f>
        <v>20312</v>
      </c>
      <c r="R31" s="152"/>
      <c r="S31" s="138">
        <f aca="true" t="shared" si="6" ref="S31:AE31">SUM(S22,S13,S19)</f>
        <v>37.7</v>
      </c>
      <c r="T31" s="134">
        <f t="shared" si="6"/>
        <v>80.7</v>
      </c>
      <c r="U31" s="134">
        <f t="shared" si="6"/>
        <v>21177.4</v>
      </c>
      <c r="V31" s="134">
        <f t="shared" si="6"/>
        <v>8232.8</v>
      </c>
      <c r="W31" s="134">
        <f t="shared" si="6"/>
        <v>139.7</v>
      </c>
      <c r="X31" s="134">
        <f t="shared" si="6"/>
        <v>1453.2</v>
      </c>
      <c r="Y31" s="134">
        <f t="shared" si="6"/>
        <v>3050.5</v>
      </c>
      <c r="Z31" s="134">
        <f t="shared" si="6"/>
        <v>34.5</v>
      </c>
      <c r="AA31" s="133">
        <f t="shared" si="6"/>
        <v>34.5</v>
      </c>
      <c r="AB31" s="135">
        <f t="shared" si="6"/>
        <v>0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436091.3</v>
      </c>
      <c r="AJ31" s="141">
        <f t="shared" si="7"/>
        <v>299942.9</v>
      </c>
      <c r="AK31" s="143">
        <f t="shared" si="7"/>
        <v>184733.6</v>
      </c>
      <c r="AL31" s="139">
        <f t="shared" si="7"/>
        <v>4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0</v>
      </c>
      <c r="H32" s="145"/>
      <c r="I32" s="147">
        <f>SUM(I23,I14,I20)</f>
        <v>4643.4</v>
      </c>
      <c r="J32" s="148"/>
      <c r="K32" s="147"/>
      <c r="L32" s="146">
        <f>SUM(L23,L14,L20)</f>
        <v>1142.9</v>
      </c>
      <c r="M32" s="146">
        <f>SUM(M23,M14,M20)</f>
        <v>0</v>
      </c>
      <c r="N32" s="145"/>
      <c r="O32" s="147"/>
      <c r="P32" s="146"/>
      <c r="Q32" s="146"/>
      <c r="R32" s="149">
        <f>SUM(O31:Q31)</f>
        <v>34172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8025.6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10685</v>
      </c>
      <c r="J33" s="153">
        <v>74.3</v>
      </c>
      <c r="K33" s="113"/>
      <c r="L33" s="112">
        <v>7</v>
      </c>
      <c r="M33" s="112"/>
      <c r="N33" s="111"/>
      <c r="O33" s="113"/>
      <c r="P33" s="112"/>
      <c r="Q33" s="112"/>
      <c r="R33" s="154">
        <v>98.9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672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17160</v>
      </c>
      <c r="G34" s="120">
        <v>1784</v>
      </c>
      <c r="H34" s="111">
        <v>14379</v>
      </c>
      <c r="I34" s="121"/>
      <c r="J34" s="122"/>
      <c r="K34" s="113">
        <v>14329</v>
      </c>
      <c r="L34" s="123"/>
      <c r="M34" s="123"/>
      <c r="N34" s="111">
        <v>154</v>
      </c>
      <c r="O34" s="113">
        <v>1390</v>
      </c>
      <c r="P34" s="112">
        <v>1954</v>
      </c>
      <c r="Q34" s="112">
        <v>10881</v>
      </c>
      <c r="R34" s="124"/>
      <c r="S34" s="116"/>
      <c r="T34" s="112">
        <v>104</v>
      </c>
      <c r="U34" s="112">
        <v>6338</v>
      </c>
      <c r="V34" s="112">
        <v>4243</v>
      </c>
      <c r="W34" s="112">
        <v>84</v>
      </c>
      <c r="X34" s="112">
        <v>177</v>
      </c>
      <c r="Y34" s="112">
        <v>3433</v>
      </c>
      <c r="Z34" s="112"/>
      <c r="AA34" s="111">
        <v>535</v>
      </c>
      <c r="AB34" s="113"/>
      <c r="AC34" s="112"/>
      <c r="AD34" s="112"/>
      <c r="AE34" s="111"/>
      <c r="AF34" s="123"/>
      <c r="AG34" s="113"/>
      <c r="AH34" s="112"/>
      <c r="AI34" s="113">
        <v>128204</v>
      </c>
      <c r="AJ34" s="121">
        <v>93703</v>
      </c>
      <c r="AK34" s="123">
        <v>76604</v>
      </c>
      <c r="AL34" s="118">
        <v>8</v>
      </c>
    </row>
    <row r="35" spans="1:38" ht="13.5">
      <c r="A35" s="90"/>
      <c r="B35" s="107"/>
      <c r="C35" s="107"/>
      <c r="D35" s="107"/>
      <c r="E35" s="107"/>
      <c r="F35" s="126"/>
      <c r="G35" s="127">
        <v>997</v>
      </c>
      <c r="H35" s="126"/>
      <c r="I35" s="128">
        <v>3694</v>
      </c>
      <c r="J35" s="129"/>
      <c r="K35" s="128"/>
      <c r="L35" s="127">
        <v>50</v>
      </c>
      <c r="M35" s="127"/>
      <c r="N35" s="126"/>
      <c r="O35" s="128"/>
      <c r="P35" s="127"/>
      <c r="Q35" s="127"/>
      <c r="R35" s="130">
        <v>14225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698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8903</v>
      </c>
      <c r="J36" s="153">
        <v>68.5</v>
      </c>
      <c r="K36" s="113"/>
      <c r="L36" s="112">
        <v>7</v>
      </c>
      <c r="M36" s="112"/>
      <c r="N36" s="111"/>
      <c r="O36" s="113"/>
      <c r="P36" s="112"/>
      <c r="Q36" s="112"/>
      <c r="R36" s="154">
        <v>98.1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865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13219</v>
      </c>
      <c r="G37" s="120"/>
      <c r="H37" s="111">
        <v>12997</v>
      </c>
      <c r="I37" s="121"/>
      <c r="J37" s="122"/>
      <c r="K37" s="113">
        <v>12947</v>
      </c>
      <c r="L37" s="123"/>
      <c r="M37" s="123"/>
      <c r="N37" s="111">
        <v>241</v>
      </c>
      <c r="O37" s="113">
        <v>3718</v>
      </c>
      <c r="P37" s="112"/>
      <c r="Q37" s="112">
        <v>9038</v>
      </c>
      <c r="R37" s="124"/>
      <c r="S37" s="116"/>
      <c r="T37" s="112">
        <v>31</v>
      </c>
      <c r="U37" s="112">
        <v>2807</v>
      </c>
      <c r="V37" s="112">
        <v>6065</v>
      </c>
      <c r="W37" s="112">
        <v>247</v>
      </c>
      <c r="X37" s="112">
        <v>136</v>
      </c>
      <c r="Y37" s="112">
        <v>3711</v>
      </c>
      <c r="Z37" s="112"/>
      <c r="AA37" s="111">
        <v>947</v>
      </c>
      <c r="AB37" s="113"/>
      <c r="AC37" s="112"/>
      <c r="AD37" s="112"/>
      <c r="AE37" s="111"/>
      <c r="AF37" s="123"/>
      <c r="AG37" s="113"/>
      <c r="AH37" s="112"/>
      <c r="AI37" s="113">
        <v>94789</v>
      </c>
      <c r="AJ37" s="121">
        <v>72044</v>
      </c>
      <c r="AK37" s="123">
        <v>56285</v>
      </c>
      <c r="AL37" s="118">
        <v>13</v>
      </c>
    </row>
    <row r="38" spans="1:38" ht="13.5">
      <c r="A38" s="90"/>
      <c r="B38" s="107"/>
      <c r="C38" s="107"/>
      <c r="D38" s="107"/>
      <c r="E38" s="107"/>
      <c r="F38" s="126"/>
      <c r="G38" s="127">
        <v>222</v>
      </c>
      <c r="H38" s="126"/>
      <c r="I38" s="128">
        <v>4094</v>
      </c>
      <c r="J38" s="129"/>
      <c r="K38" s="128"/>
      <c r="L38" s="127">
        <v>50</v>
      </c>
      <c r="M38" s="127"/>
      <c r="N38" s="126"/>
      <c r="O38" s="128"/>
      <c r="P38" s="127"/>
      <c r="Q38" s="127"/>
      <c r="R38" s="130">
        <v>12756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960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19588</v>
      </c>
      <c r="J39" s="153">
        <v>71.6</v>
      </c>
      <c r="K39" s="113"/>
      <c r="L39" s="112">
        <v>14</v>
      </c>
      <c r="M39" s="112"/>
      <c r="N39" s="111"/>
      <c r="O39" s="113"/>
      <c r="P39" s="112"/>
      <c r="Q39" s="112"/>
      <c r="R39" s="154">
        <v>98.6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1537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30379</v>
      </c>
      <c r="G40" s="120">
        <v>1784</v>
      </c>
      <c r="H40" s="111">
        <v>27376</v>
      </c>
      <c r="I40" s="121"/>
      <c r="J40" s="122"/>
      <c r="K40" s="113">
        <v>27276</v>
      </c>
      <c r="L40" s="123"/>
      <c r="M40" s="123"/>
      <c r="N40" s="111">
        <v>395</v>
      </c>
      <c r="O40" s="113">
        <v>5108</v>
      </c>
      <c r="P40" s="112">
        <v>1954</v>
      </c>
      <c r="Q40" s="112">
        <v>19919</v>
      </c>
      <c r="R40" s="124"/>
      <c r="S40" s="116"/>
      <c r="T40" s="112">
        <v>135</v>
      </c>
      <c r="U40" s="112">
        <v>9145</v>
      </c>
      <c r="V40" s="112">
        <v>10308</v>
      </c>
      <c r="W40" s="112">
        <v>331</v>
      </c>
      <c r="X40" s="112">
        <v>313</v>
      </c>
      <c r="Y40" s="112">
        <v>7144</v>
      </c>
      <c r="Z40" s="112"/>
      <c r="AA40" s="111">
        <v>1482</v>
      </c>
      <c r="AB40" s="113"/>
      <c r="AC40" s="112"/>
      <c r="AD40" s="112"/>
      <c r="AE40" s="111"/>
      <c r="AF40" s="123"/>
      <c r="AG40" s="113"/>
      <c r="AH40" s="112"/>
      <c r="AI40" s="113">
        <v>222993</v>
      </c>
      <c r="AJ40" s="121">
        <v>165747</v>
      </c>
      <c r="AK40" s="123">
        <v>132889</v>
      </c>
      <c r="AL40" s="118">
        <v>21</v>
      </c>
    </row>
    <row r="41" spans="1:38" ht="13.5">
      <c r="A41" s="125"/>
      <c r="B41" s="107"/>
      <c r="C41" s="107"/>
      <c r="D41" s="107"/>
      <c r="E41" s="107"/>
      <c r="F41" s="126"/>
      <c r="G41" s="127">
        <v>1219</v>
      </c>
      <c r="H41" s="126"/>
      <c r="I41" s="128">
        <v>7788</v>
      </c>
      <c r="J41" s="129"/>
      <c r="K41" s="128"/>
      <c r="L41" s="127">
        <v>100</v>
      </c>
      <c r="M41" s="127"/>
      <c r="N41" s="126"/>
      <c r="O41" s="128"/>
      <c r="P41" s="127"/>
      <c r="Q41" s="127"/>
      <c r="R41" s="130">
        <v>26981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1658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19010</v>
      </c>
      <c r="J42" s="153">
        <v>22.9</v>
      </c>
      <c r="K42" s="113"/>
      <c r="L42" s="112">
        <v>21</v>
      </c>
      <c r="M42" s="112"/>
      <c r="N42" s="111"/>
      <c r="O42" s="113"/>
      <c r="P42" s="112"/>
      <c r="Q42" s="112"/>
      <c r="R42" s="154">
        <v>93.4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682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85710</v>
      </c>
      <c r="G43" s="120">
        <v>1906</v>
      </c>
      <c r="H43" s="111">
        <v>82734</v>
      </c>
      <c r="I43" s="121"/>
      <c r="J43" s="122"/>
      <c r="K43" s="113">
        <v>82644</v>
      </c>
      <c r="L43" s="123"/>
      <c r="M43" s="123"/>
      <c r="N43" s="111">
        <v>5468</v>
      </c>
      <c r="O43" s="113">
        <v>15427</v>
      </c>
      <c r="P43" s="112"/>
      <c r="Q43" s="112">
        <v>61839</v>
      </c>
      <c r="R43" s="124"/>
      <c r="S43" s="116">
        <v>9</v>
      </c>
      <c r="T43" s="112">
        <v>71</v>
      </c>
      <c r="U43" s="112">
        <v>3225</v>
      </c>
      <c r="V43" s="112">
        <v>15705</v>
      </c>
      <c r="W43" s="112">
        <v>261</v>
      </c>
      <c r="X43" s="112">
        <v>3041</v>
      </c>
      <c r="Y43" s="112">
        <v>60422</v>
      </c>
      <c r="Z43" s="112"/>
      <c r="AA43" s="111">
        <v>30851</v>
      </c>
      <c r="AB43" s="113"/>
      <c r="AC43" s="112"/>
      <c r="AD43" s="112"/>
      <c r="AE43" s="111"/>
      <c r="AF43" s="123"/>
      <c r="AG43" s="113"/>
      <c r="AH43" s="112"/>
      <c r="AI43" s="113">
        <v>316394</v>
      </c>
      <c r="AJ43" s="121">
        <v>283132</v>
      </c>
      <c r="AK43" s="123">
        <v>198831</v>
      </c>
      <c r="AL43" s="118">
        <v>372</v>
      </c>
    </row>
    <row r="44" spans="1:38" ht="13.5">
      <c r="A44" s="90"/>
      <c r="B44" s="107"/>
      <c r="C44" s="107"/>
      <c r="D44" s="107"/>
      <c r="E44" s="107"/>
      <c r="F44" s="126"/>
      <c r="G44" s="127">
        <v>1070</v>
      </c>
      <c r="H44" s="126"/>
      <c r="I44" s="128">
        <v>63724</v>
      </c>
      <c r="J44" s="129"/>
      <c r="K44" s="128"/>
      <c r="L44" s="127">
        <v>90</v>
      </c>
      <c r="M44" s="127"/>
      <c r="N44" s="126"/>
      <c r="O44" s="128"/>
      <c r="P44" s="127"/>
      <c r="Q44" s="127"/>
      <c r="R44" s="130">
        <v>77266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721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38598</v>
      </c>
      <c r="J45" s="153">
        <v>35</v>
      </c>
      <c r="K45" s="113"/>
      <c r="L45" s="112">
        <v>35</v>
      </c>
      <c r="M45" s="112"/>
      <c r="N45" s="111"/>
      <c r="O45" s="113"/>
      <c r="P45" s="112"/>
      <c r="Q45" s="112"/>
      <c r="R45" s="154">
        <v>94.8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2219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116089</v>
      </c>
      <c r="G46" s="120">
        <v>3690</v>
      </c>
      <c r="H46" s="111">
        <v>110110</v>
      </c>
      <c r="I46" s="121"/>
      <c r="J46" s="122"/>
      <c r="K46" s="113">
        <v>109920</v>
      </c>
      <c r="L46" s="123"/>
      <c r="M46" s="123"/>
      <c r="N46" s="111">
        <v>5863</v>
      </c>
      <c r="O46" s="113">
        <v>20535</v>
      </c>
      <c r="P46" s="112">
        <v>1954</v>
      </c>
      <c r="Q46" s="112">
        <v>81758</v>
      </c>
      <c r="R46" s="156"/>
      <c r="S46" s="116">
        <v>9</v>
      </c>
      <c r="T46" s="112">
        <v>206</v>
      </c>
      <c r="U46" s="112">
        <v>12370</v>
      </c>
      <c r="V46" s="112">
        <v>26013</v>
      </c>
      <c r="W46" s="112">
        <v>592</v>
      </c>
      <c r="X46" s="112">
        <v>3354</v>
      </c>
      <c r="Y46" s="112">
        <v>67566</v>
      </c>
      <c r="Z46" s="112"/>
      <c r="AA46" s="111">
        <v>32333</v>
      </c>
      <c r="AB46" s="113"/>
      <c r="AC46" s="112"/>
      <c r="AD46" s="112"/>
      <c r="AE46" s="111"/>
      <c r="AF46" s="123"/>
      <c r="AG46" s="113"/>
      <c r="AH46" s="112"/>
      <c r="AI46" s="113">
        <v>539387</v>
      </c>
      <c r="AJ46" s="121">
        <v>448879</v>
      </c>
      <c r="AK46" s="123">
        <v>331720</v>
      </c>
      <c r="AL46" s="118">
        <v>393</v>
      </c>
    </row>
    <row r="47" spans="1:38" ht="13.5">
      <c r="A47" s="125"/>
      <c r="B47" s="107"/>
      <c r="C47" s="107"/>
      <c r="D47" s="107"/>
      <c r="E47" s="107"/>
      <c r="F47" s="126"/>
      <c r="G47" s="127">
        <v>2289</v>
      </c>
      <c r="H47" s="126"/>
      <c r="I47" s="128">
        <v>71512</v>
      </c>
      <c r="J47" s="129"/>
      <c r="K47" s="128"/>
      <c r="L47" s="127">
        <v>190</v>
      </c>
      <c r="M47" s="127"/>
      <c r="N47" s="126"/>
      <c r="O47" s="128"/>
      <c r="P47" s="127"/>
      <c r="Q47" s="127"/>
      <c r="R47" s="130">
        <v>104247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2379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68126.6</v>
      </c>
      <c r="J54" s="136">
        <f>IF(H55=0,0,I54/H55*100)</f>
        <v>47.21767094994525</v>
      </c>
      <c r="K54" s="135"/>
      <c r="L54" s="134">
        <f>SUM(L9,L12,L18,L21,L33,L36,L42)</f>
        <v>51</v>
      </c>
      <c r="M54" s="134">
        <f>SUM(M9,M12,M18,M21,M33,M36,M42)</f>
        <v>0</v>
      </c>
      <c r="N54" s="133"/>
      <c r="O54" s="135"/>
      <c r="P54" s="134"/>
      <c r="Q54" s="134"/>
      <c r="R54" s="137">
        <f>IF(H55=0,0,(O55+P55+Q55)/H55*100)</f>
        <v>95.93643004671407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10193.6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153714.9</v>
      </c>
      <c r="G55" s="140">
        <f>SUM(G10,G13,G19,G22,G34,G37,G43)</f>
        <v>7143.9</v>
      </c>
      <c r="H55" s="133">
        <f>SUM(H10,H13,H19,H22,H34,H37,H43)</f>
        <v>144282</v>
      </c>
      <c r="I55" s="141"/>
      <c r="J55" s="159"/>
      <c r="K55" s="135">
        <f>SUM(K10,K13,K19,K22,K34,K37,K43)</f>
        <v>142949.1</v>
      </c>
      <c r="L55" s="143"/>
      <c r="M55" s="143"/>
      <c r="N55" s="133">
        <f>SUM(N10,N13,N19,N22,N34,N37,N43)</f>
        <v>5863</v>
      </c>
      <c r="O55" s="135">
        <f>SUM(O10,O13,O19,O22,O34,O37,O43)</f>
        <v>20555.5</v>
      </c>
      <c r="P55" s="134">
        <f>SUM(P10,P13,P19,P22,P34,P37,P43)</f>
        <v>15793.5</v>
      </c>
      <c r="Q55" s="134">
        <f>SUM(Q10,Q13,Q19,Q22,Q34,Q37,Q43)</f>
        <v>102070</v>
      </c>
      <c r="R55" s="144"/>
      <c r="S55" s="138">
        <f aca="true" t="shared" si="8" ref="S55:AE55">SUM(S10,S13,S19,S22,S34,S37,S43)</f>
        <v>46.7</v>
      </c>
      <c r="T55" s="134">
        <f t="shared" si="8"/>
        <v>286.7</v>
      </c>
      <c r="U55" s="134">
        <f t="shared" si="8"/>
        <v>33547.4</v>
      </c>
      <c r="V55" s="134">
        <f t="shared" si="8"/>
        <v>34245.8</v>
      </c>
      <c r="W55" s="134">
        <f t="shared" si="8"/>
        <v>731.7</v>
      </c>
      <c r="X55" s="134">
        <f t="shared" si="8"/>
        <v>4807.2</v>
      </c>
      <c r="Y55" s="134">
        <f t="shared" si="8"/>
        <v>70616.5</v>
      </c>
      <c r="Z55" s="134">
        <f t="shared" si="8"/>
        <v>34.5</v>
      </c>
      <c r="AA55" s="133">
        <f t="shared" si="8"/>
        <v>32367.5</v>
      </c>
      <c r="AB55" s="135">
        <f t="shared" si="8"/>
        <v>0</v>
      </c>
      <c r="AC55" s="135">
        <f t="shared" si="8"/>
        <v>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0</v>
      </c>
      <c r="AH55" s="134">
        <f t="shared" si="9"/>
        <v>0</v>
      </c>
      <c r="AI55" s="135">
        <f t="shared" si="9"/>
        <v>975478.3</v>
      </c>
      <c r="AJ55" s="141">
        <f t="shared" si="9"/>
        <v>748821.9</v>
      </c>
      <c r="AK55" s="143">
        <f t="shared" si="9"/>
        <v>516453.6</v>
      </c>
      <c r="AL55" s="139">
        <f t="shared" si="9"/>
        <v>397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2289</v>
      </c>
      <c r="H56" s="162"/>
      <c r="I56" s="164">
        <f>SUM(I11,I14,I20,I23,I35,I38,I44)</f>
        <v>76155.4</v>
      </c>
      <c r="J56" s="162"/>
      <c r="K56" s="164"/>
      <c r="L56" s="163">
        <f>SUM(L11,L14,L20,L23,L35,L38,L44)</f>
        <v>1332.9</v>
      </c>
      <c r="M56" s="163">
        <f>SUM(M11,M14,M20,M23,M35,M38,M44)</f>
        <v>0</v>
      </c>
      <c r="N56" s="162"/>
      <c r="O56" s="164"/>
      <c r="P56" s="163"/>
      <c r="Q56" s="163"/>
      <c r="R56" s="165">
        <f>SUM(O55:Q55)</f>
        <v>138419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10404.6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99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久万高原町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37635</v>
      </c>
      <c r="J9" s="114">
        <v>100</v>
      </c>
      <c r="K9" s="113"/>
      <c r="L9" s="112">
        <v>20</v>
      </c>
      <c r="M9" s="112">
        <v>3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20596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37635</v>
      </c>
      <c r="G10" s="120">
        <v>0</v>
      </c>
      <c r="H10" s="111">
        <v>37635</v>
      </c>
      <c r="I10" s="121"/>
      <c r="J10" s="122"/>
      <c r="K10" s="113">
        <v>34603</v>
      </c>
      <c r="L10" s="123"/>
      <c r="M10" s="123"/>
      <c r="N10" s="111">
        <v>0</v>
      </c>
      <c r="O10" s="113">
        <v>2234</v>
      </c>
      <c r="P10" s="112">
        <v>35401</v>
      </c>
      <c r="Q10" s="112">
        <v>0</v>
      </c>
      <c r="R10" s="124"/>
      <c r="S10" s="116">
        <v>0</v>
      </c>
      <c r="T10" s="112">
        <v>0</v>
      </c>
      <c r="U10" s="112">
        <v>37635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0</v>
      </c>
      <c r="AE10" s="111">
        <v>0</v>
      </c>
      <c r="AF10" s="123"/>
      <c r="AG10" s="113">
        <v>1</v>
      </c>
      <c r="AH10" s="112">
        <v>0</v>
      </c>
      <c r="AI10" s="113">
        <v>859688</v>
      </c>
      <c r="AJ10" s="121">
        <v>411566</v>
      </c>
      <c r="AK10" s="123">
        <v>294263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798</v>
      </c>
      <c r="M11" s="127">
        <v>2234</v>
      </c>
      <c r="N11" s="126"/>
      <c r="O11" s="128"/>
      <c r="P11" s="127"/>
      <c r="Q11" s="127"/>
      <c r="R11" s="130">
        <v>37635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17500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51075.8</v>
      </c>
      <c r="J12" s="114">
        <v>77.4</v>
      </c>
      <c r="K12" s="113"/>
      <c r="L12" s="112">
        <v>71</v>
      </c>
      <c r="M12" s="112">
        <v>8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29314.6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94058.7</v>
      </c>
      <c r="G13" s="120">
        <v>0</v>
      </c>
      <c r="H13" s="111">
        <v>65948.8</v>
      </c>
      <c r="I13" s="121"/>
      <c r="J13" s="122"/>
      <c r="K13" s="113">
        <v>57059.1</v>
      </c>
      <c r="L13" s="123"/>
      <c r="M13" s="123"/>
      <c r="N13" s="111">
        <v>0</v>
      </c>
      <c r="O13" s="113">
        <v>2336.9</v>
      </c>
      <c r="P13" s="112">
        <v>37472.6</v>
      </c>
      <c r="Q13" s="112">
        <v>26139.3</v>
      </c>
      <c r="R13" s="124"/>
      <c r="S13" s="116">
        <v>0</v>
      </c>
      <c r="T13" s="112">
        <v>149.9</v>
      </c>
      <c r="U13" s="112">
        <v>45639</v>
      </c>
      <c r="V13" s="112">
        <v>5286.9</v>
      </c>
      <c r="W13" s="112">
        <v>425.5</v>
      </c>
      <c r="X13" s="112">
        <v>9212.6</v>
      </c>
      <c r="Y13" s="112">
        <v>5234.9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1081940.5</v>
      </c>
      <c r="AJ13" s="121">
        <v>606175.7</v>
      </c>
      <c r="AK13" s="123">
        <v>383854.2</v>
      </c>
      <c r="AL13" s="118">
        <v>3</v>
      </c>
    </row>
    <row r="14" spans="1:38" ht="13.5">
      <c r="A14" s="125"/>
      <c r="B14" s="107"/>
      <c r="C14" s="107"/>
      <c r="D14" s="107"/>
      <c r="E14" s="107"/>
      <c r="F14" s="126"/>
      <c r="G14" s="127">
        <v>28109.9</v>
      </c>
      <c r="H14" s="126"/>
      <c r="I14" s="128">
        <v>14873</v>
      </c>
      <c r="J14" s="129"/>
      <c r="K14" s="128"/>
      <c r="L14" s="127">
        <v>3074.2</v>
      </c>
      <c r="M14" s="127">
        <v>5815.5</v>
      </c>
      <c r="N14" s="126"/>
      <c r="O14" s="128"/>
      <c r="P14" s="127"/>
      <c r="Q14" s="127"/>
      <c r="R14" s="130">
        <v>65948.8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23656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88710.8</v>
      </c>
      <c r="J15" s="136">
        <f>IF(H16=0,0,I15/H16*100)</f>
        <v>85.64157715781812</v>
      </c>
      <c r="K15" s="135"/>
      <c r="L15" s="134">
        <f>SUM(L9,L12)</f>
        <v>91</v>
      </c>
      <c r="M15" s="134">
        <f>SUM(M9,M12)</f>
        <v>11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49910.6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131693.7</v>
      </c>
      <c r="G16" s="140">
        <f>SUM(G10,G13)</f>
        <v>0</v>
      </c>
      <c r="H16" s="133">
        <f>SUM(H10,H13)</f>
        <v>103583.8</v>
      </c>
      <c r="I16" s="141"/>
      <c r="J16" s="142"/>
      <c r="K16" s="135">
        <f>SUM(K10,K13)</f>
        <v>91662.1</v>
      </c>
      <c r="L16" s="143"/>
      <c r="M16" s="143"/>
      <c r="N16" s="133">
        <f>SUM(N10,N13)</f>
        <v>0</v>
      </c>
      <c r="O16" s="135">
        <f>SUM(O10,O13)</f>
        <v>4570.9</v>
      </c>
      <c r="P16" s="134">
        <f>SUM(P10,P13)</f>
        <v>72873.6</v>
      </c>
      <c r="Q16" s="134">
        <f>SUM(Q10,Q13)</f>
        <v>26139.3</v>
      </c>
      <c r="R16" s="144"/>
      <c r="S16" s="138">
        <f aca="true" t="shared" si="0" ref="S16:AE16">SUM(S10,S13)</f>
        <v>0</v>
      </c>
      <c r="T16" s="134">
        <f t="shared" si="0"/>
        <v>149.9</v>
      </c>
      <c r="U16" s="134">
        <f t="shared" si="0"/>
        <v>83274</v>
      </c>
      <c r="V16" s="134">
        <f t="shared" si="0"/>
        <v>5286.9</v>
      </c>
      <c r="W16" s="134">
        <f t="shared" si="0"/>
        <v>425.5</v>
      </c>
      <c r="X16" s="134">
        <f t="shared" si="0"/>
        <v>9212.6</v>
      </c>
      <c r="Y16" s="134">
        <f t="shared" si="0"/>
        <v>5234.9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</v>
      </c>
      <c r="AH16" s="134">
        <f t="shared" si="1"/>
        <v>0</v>
      </c>
      <c r="AI16" s="135">
        <f t="shared" si="1"/>
        <v>1941628.5</v>
      </c>
      <c r="AJ16" s="141">
        <f t="shared" si="1"/>
        <v>1017741.7</v>
      </c>
      <c r="AK16" s="143">
        <f t="shared" si="1"/>
        <v>678117.2</v>
      </c>
      <c r="AL16" s="139">
        <f t="shared" si="1"/>
        <v>4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28109.9</v>
      </c>
      <c r="H17" s="145"/>
      <c r="I17" s="147">
        <f>SUM(I11,I14)</f>
        <v>14873</v>
      </c>
      <c r="J17" s="148"/>
      <c r="K17" s="147"/>
      <c r="L17" s="146">
        <f>SUM(L11,L14)</f>
        <v>3872.2</v>
      </c>
      <c r="M17" s="146">
        <f>SUM(M11,M14)</f>
        <v>8049.5</v>
      </c>
      <c r="N17" s="145"/>
      <c r="O17" s="147"/>
      <c r="P17" s="146"/>
      <c r="Q17" s="146"/>
      <c r="R17" s="149">
        <f>SUM(O16:Q16)</f>
        <v>103583.8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41156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51496</v>
      </c>
      <c r="J18" s="114">
        <v>87.8</v>
      </c>
      <c r="K18" s="113"/>
      <c r="L18" s="112">
        <v>37</v>
      </c>
      <c r="M18" s="112">
        <v>9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11027.7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84466.6</v>
      </c>
      <c r="G19" s="120">
        <v>0</v>
      </c>
      <c r="H19" s="111">
        <v>58633.7</v>
      </c>
      <c r="I19" s="121"/>
      <c r="J19" s="122"/>
      <c r="K19" s="113">
        <v>56118.7</v>
      </c>
      <c r="L19" s="123"/>
      <c r="M19" s="123"/>
      <c r="N19" s="111">
        <v>0</v>
      </c>
      <c r="O19" s="113">
        <v>751</v>
      </c>
      <c r="P19" s="112">
        <v>31870.6</v>
      </c>
      <c r="Q19" s="112">
        <v>26012.1</v>
      </c>
      <c r="R19" s="124"/>
      <c r="S19" s="116">
        <v>0</v>
      </c>
      <c r="T19" s="112">
        <v>92.4</v>
      </c>
      <c r="U19" s="112">
        <v>49591.6</v>
      </c>
      <c r="V19" s="112">
        <v>1812</v>
      </c>
      <c r="W19" s="112">
        <v>254</v>
      </c>
      <c r="X19" s="112">
        <v>1934.1</v>
      </c>
      <c r="Y19" s="112">
        <v>4949.6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958697.2</v>
      </c>
      <c r="AJ19" s="121">
        <v>505298.8</v>
      </c>
      <c r="AK19" s="123">
        <v>342017.3</v>
      </c>
      <c r="AL19" s="118">
        <v>4</v>
      </c>
    </row>
    <row r="20" spans="1:38" ht="13.5">
      <c r="A20" s="90"/>
      <c r="B20" s="107"/>
      <c r="C20" s="107"/>
      <c r="D20" s="107"/>
      <c r="E20" s="107"/>
      <c r="F20" s="126"/>
      <c r="G20" s="127">
        <v>25832.9</v>
      </c>
      <c r="H20" s="126"/>
      <c r="I20" s="128">
        <v>7137.7</v>
      </c>
      <c r="J20" s="129"/>
      <c r="K20" s="128"/>
      <c r="L20" s="127">
        <v>913</v>
      </c>
      <c r="M20" s="127">
        <v>1602</v>
      </c>
      <c r="N20" s="126"/>
      <c r="O20" s="128"/>
      <c r="P20" s="127"/>
      <c r="Q20" s="127"/>
      <c r="R20" s="130">
        <v>58633.7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10509.9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71139.4</v>
      </c>
      <c r="J21" s="114">
        <v>41.7</v>
      </c>
      <c r="K21" s="113"/>
      <c r="L21" s="112">
        <v>67</v>
      </c>
      <c r="M21" s="112">
        <v>1</v>
      </c>
      <c r="N21" s="111"/>
      <c r="O21" s="113"/>
      <c r="P21" s="112"/>
      <c r="Q21" s="112"/>
      <c r="R21" s="115">
        <v>84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2125.8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187346.8</v>
      </c>
      <c r="G22" s="120">
        <v>0</v>
      </c>
      <c r="H22" s="111">
        <v>170641.3</v>
      </c>
      <c r="I22" s="121"/>
      <c r="J22" s="122"/>
      <c r="K22" s="113">
        <v>169594.6</v>
      </c>
      <c r="L22" s="123"/>
      <c r="M22" s="123"/>
      <c r="N22" s="111">
        <v>27327.5</v>
      </c>
      <c r="O22" s="113">
        <v>260.9</v>
      </c>
      <c r="P22" s="112">
        <v>31469.4</v>
      </c>
      <c r="Q22" s="112">
        <v>111583.5</v>
      </c>
      <c r="R22" s="124"/>
      <c r="S22" s="116">
        <v>0</v>
      </c>
      <c r="T22" s="112">
        <v>107.4</v>
      </c>
      <c r="U22" s="112">
        <v>45988.4</v>
      </c>
      <c r="V22" s="112">
        <v>25043.6</v>
      </c>
      <c r="W22" s="112">
        <v>1353.9</v>
      </c>
      <c r="X22" s="112">
        <v>28893.3</v>
      </c>
      <c r="Y22" s="112">
        <v>69254.7</v>
      </c>
      <c r="Z22" s="112">
        <v>26719.3</v>
      </c>
      <c r="AA22" s="111">
        <v>26719.3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1667484</v>
      </c>
      <c r="AJ22" s="121">
        <v>958136.9</v>
      </c>
      <c r="AK22" s="123">
        <v>644674.7</v>
      </c>
      <c r="AL22" s="118">
        <v>12</v>
      </c>
    </row>
    <row r="23" spans="1:38" ht="13.5">
      <c r="A23" s="90"/>
      <c r="B23" s="107"/>
      <c r="C23" s="107"/>
      <c r="D23" s="107"/>
      <c r="E23" s="107"/>
      <c r="F23" s="126"/>
      <c r="G23" s="127">
        <v>16705.5</v>
      </c>
      <c r="H23" s="126"/>
      <c r="I23" s="128">
        <v>99501.9</v>
      </c>
      <c r="J23" s="129"/>
      <c r="K23" s="128"/>
      <c r="L23" s="127">
        <v>1015.9</v>
      </c>
      <c r="M23" s="127">
        <v>30.8</v>
      </c>
      <c r="N23" s="126"/>
      <c r="O23" s="128"/>
      <c r="P23" s="127"/>
      <c r="Q23" s="127"/>
      <c r="R23" s="130">
        <v>143313.8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2061.6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122635.4</v>
      </c>
      <c r="J24" s="136">
        <f>IF(H25=0,0,I24/H25*100)</f>
        <v>53.48834369207284</v>
      </c>
      <c r="K24" s="135"/>
      <c r="L24" s="134">
        <f>SUM(L18,L21)</f>
        <v>104</v>
      </c>
      <c r="M24" s="134">
        <f>SUM(M18,M21)</f>
        <v>10</v>
      </c>
      <c r="N24" s="133"/>
      <c r="O24" s="135"/>
      <c r="P24" s="134"/>
      <c r="Q24" s="134"/>
      <c r="R24" s="137">
        <f>IF(H25=0,0,(O25+P25+Q25)/H25*100)</f>
        <v>88.08090720750191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13153.5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271813.4</v>
      </c>
      <c r="G25" s="140">
        <f>SUM(G19,G22)</f>
        <v>0</v>
      </c>
      <c r="H25" s="133">
        <f>SUM(H19,H22)</f>
        <v>229275</v>
      </c>
      <c r="I25" s="141"/>
      <c r="J25" s="142"/>
      <c r="K25" s="135">
        <f>SUM(K19,K22)</f>
        <v>225713.3</v>
      </c>
      <c r="L25" s="143"/>
      <c r="M25" s="143"/>
      <c r="N25" s="133">
        <f>SUM(N19,N22)</f>
        <v>27327.5</v>
      </c>
      <c r="O25" s="135">
        <f>SUM(O19,O22)</f>
        <v>1011.9</v>
      </c>
      <c r="P25" s="134">
        <f>SUM(P19,P22)</f>
        <v>63340</v>
      </c>
      <c r="Q25" s="134">
        <f>SUM(Q19,Q22)</f>
        <v>137595.6</v>
      </c>
      <c r="R25" s="144"/>
      <c r="S25" s="138">
        <f aca="true" t="shared" si="2" ref="S25:AE25">SUM(S19,S22)</f>
        <v>0</v>
      </c>
      <c r="T25" s="134">
        <f t="shared" si="2"/>
        <v>199.8</v>
      </c>
      <c r="U25" s="134">
        <f t="shared" si="2"/>
        <v>95580</v>
      </c>
      <c r="V25" s="134">
        <f t="shared" si="2"/>
        <v>26855.6</v>
      </c>
      <c r="W25" s="134">
        <f t="shared" si="2"/>
        <v>1607.9</v>
      </c>
      <c r="X25" s="134">
        <f t="shared" si="2"/>
        <v>30827.399999999998</v>
      </c>
      <c r="Y25" s="134">
        <f t="shared" si="2"/>
        <v>74204.3</v>
      </c>
      <c r="Z25" s="134">
        <f t="shared" si="2"/>
        <v>26719.3</v>
      </c>
      <c r="AA25" s="133">
        <f t="shared" si="2"/>
        <v>26719.3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2626181.2</v>
      </c>
      <c r="AJ25" s="141">
        <f t="shared" si="3"/>
        <v>1463435.7</v>
      </c>
      <c r="AK25" s="143">
        <f t="shared" si="3"/>
        <v>986692</v>
      </c>
      <c r="AL25" s="139">
        <f t="shared" si="3"/>
        <v>16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42538.4</v>
      </c>
      <c r="H26" s="145"/>
      <c r="I26" s="147">
        <f>SUM(I20,I23)</f>
        <v>106639.59999999999</v>
      </c>
      <c r="J26" s="148"/>
      <c r="K26" s="147"/>
      <c r="L26" s="146">
        <f>SUM(L20,L23)</f>
        <v>1928.9</v>
      </c>
      <c r="M26" s="146">
        <f>SUM(M20,M23)</f>
        <v>1632.8</v>
      </c>
      <c r="N26" s="145"/>
      <c r="O26" s="147"/>
      <c r="P26" s="146"/>
      <c r="Q26" s="146"/>
      <c r="R26" s="149">
        <f>SUM(O25:Q25)</f>
        <v>201947.5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12571.5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211346.19999999998</v>
      </c>
      <c r="J27" s="136">
        <f>IF(H28=0,0,I27/H28*100)</f>
        <v>63.494250414890644</v>
      </c>
      <c r="K27" s="135"/>
      <c r="L27" s="134">
        <f>SUM(L18,L9,L12,L21)</f>
        <v>195</v>
      </c>
      <c r="M27" s="134">
        <f>SUM(M18,M9,M12,M21)</f>
        <v>21</v>
      </c>
      <c r="N27" s="133"/>
      <c r="O27" s="135"/>
      <c r="P27" s="134"/>
      <c r="Q27" s="134"/>
      <c r="R27" s="137">
        <f>IF(H28=0,0,(O28+P28+Q28)/H28*100)</f>
        <v>91.7900623327369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63064.100000000006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403507.1</v>
      </c>
      <c r="G28" s="140">
        <f>SUM(G19,G10,G13,G22)</f>
        <v>0</v>
      </c>
      <c r="H28" s="133">
        <f>SUM(H19,H10,H13,H22)</f>
        <v>332858.8</v>
      </c>
      <c r="I28" s="141"/>
      <c r="J28" s="142"/>
      <c r="K28" s="135">
        <f>SUM(K19,K10,K13,K22)</f>
        <v>317375.4</v>
      </c>
      <c r="L28" s="143"/>
      <c r="M28" s="143"/>
      <c r="N28" s="133">
        <f>SUM(N19,N10,N13,N22)</f>
        <v>27327.5</v>
      </c>
      <c r="O28" s="135">
        <f>SUM(O19,O10,O13,O22)</f>
        <v>5582.799999999999</v>
      </c>
      <c r="P28" s="134">
        <f>SUM(P19,P10,P13,P22)</f>
        <v>136213.6</v>
      </c>
      <c r="Q28" s="134">
        <f>SUM(Q19,Q10,Q13,Q22)</f>
        <v>163734.9</v>
      </c>
      <c r="R28" s="152"/>
      <c r="S28" s="138">
        <f aca="true" t="shared" si="4" ref="S28:AE28">SUM(S19,S10,S13,S22)</f>
        <v>0</v>
      </c>
      <c r="T28" s="134">
        <f t="shared" si="4"/>
        <v>349.70000000000005</v>
      </c>
      <c r="U28" s="134">
        <f t="shared" si="4"/>
        <v>178854</v>
      </c>
      <c r="V28" s="134">
        <f t="shared" si="4"/>
        <v>32142.5</v>
      </c>
      <c r="W28" s="134">
        <f t="shared" si="4"/>
        <v>2033.4</v>
      </c>
      <c r="X28" s="134">
        <f t="shared" si="4"/>
        <v>40040</v>
      </c>
      <c r="Y28" s="134">
        <f t="shared" si="4"/>
        <v>79439.2</v>
      </c>
      <c r="Z28" s="134">
        <f t="shared" si="4"/>
        <v>26719.3</v>
      </c>
      <c r="AA28" s="133">
        <f t="shared" si="4"/>
        <v>26719.3</v>
      </c>
      <c r="AB28" s="135">
        <f t="shared" si="4"/>
        <v>0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</v>
      </c>
      <c r="AH28" s="134">
        <f t="shared" si="5"/>
        <v>0</v>
      </c>
      <c r="AI28" s="135">
        <f t="shared" si="5"/>
        <v>4567809.7</v>
      </c>
      <c r="AJ28" s="141">
        <f t="shared" si="5"/>
        <v>2481177.4</v>
      </c>
      <c r="AK28" s="143">
        <f t="shared" si="5"/>
        <v>1664809.2</v>
      </c>
      <c r="AL28" s="139">
        <f t="shared" si="5"/>
        <v>20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70648.3</v>
      </c>
      <c r="H29" s="145"/>
      <c r="I29" s="147">
        <f>SUM(I20,I11,I14,I23)</f>
        <v>121512.59999999999</v>
      </c>
      <c r="J29" s="148"/>
      <c r="K29" s="147"/>
      <c r="L29" s="146">
        <f>SUM(L20,L11,L14,L23)</f>
        <v>5801.099999999999</v>
      </c>
      <c r="M29" s="146">
        <f>SUM(M20,M11,M14,M23)</f>
        <v>9682.3</v>
      </c>
      <c r="N29" s="145"/>
      <c r="O29" s="147"/>
      <c r="P29" s="146"/>
      <c r="Q29" s="146"/>
      <c r="R29" s="149">
        <f>SUM(O28:Q28)</f>
        <v>305531.3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53727.5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173711.2</v>
      </c>
      <c r="J30" s="136">
        <f>IF(H31=0,0,I30/H31*100)</f>
        <v>58.84051353583282</v>
      </c>
      <c r="K30" s="135"/>
      <c r="L30" s="134">
        <f>SUM(L21,L12,L18)</f>
        <v>175</v>
      </c>
      <c r="M30" s="134">
        <f>SUM(M21,M12,M18)</f>
        <v>18</v>
      </c>
      <c r="N30" s="133"/>
      <c r="O30" s="135"/>
      <c r="P30" s="134"/>
      <c r="Q30" s="134"/>
      <c r="R30" s="137">
        <f>IF(H31=0,0,(O31+P31+Q31)/H31*100)</f>
        <v>90.74346309477758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42468.1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365872.1</v>
      </c>
      <c r="G31" s="140">
        <f>SUM(G22,G13,G19)</f>
        <v>0</v>
      </c>
      <c r="H31" s="133">
        <f>SUM(H22,H13,H19)</f>
        <v>295223.8</v>
      </c>
      <c r="I31" s="141"/>
      <c r="J31" s="142"/>
      <c r="K31" s="135">
        <f>SUM(K22,K13,K19)</f>
        <v>282772.4</v>
      </c>
      <c r="L31" s="143"/>
      <c r="M31" s="143"/>
      <c r="N31" s="133">
        <f>SUM(N22,N13,N19)</f>
        <v>27327.5</v>
      </c>
      <c r="O31" s="135">
        <f>SUM(O22,O13,O19)</f>
        <v>3348.8</v>
      </c>
      <c r="P31" s="134">
        <f>SUM(P22,P13,P19)</f>
        <v>100812.6</v>
      </c>
      <c r="Q31" s="134">
        <f>SUM(Q22,Q13,Q19)</f>
        <v>163734.9</v>
      </c>
      <c r="R31" s="152"/>
      <c r="S31" s="138">
        <f aca="true" t="shared" si="6" ref="S31:AE31">SUM(S22,S13,S19)</f>
        <v>0</v>
      </c>
      <c r="T31" s="134">
        <f t="shared" si="6"/>
        <v>349.70000000000005</v>
      </c>
      <c r="U31" s="134">
        <f t="shared" si="6"/>
        <v>141219</v>
      </c>
      <c r="V31" s="134">
        <f t="shared" si="6"/>
        <v>32142.5</v>
      </c>
      <c r="W31" s="134">
        <f t="shared" si="6"/>
        <v>2033.4</v>
      </c>
      <c r="X31" s="134">
        <f t="shared" si="6"/>
        <v>40040</v>
      </c>
      <c r="Y31" s="134">
        <f t="shared" si="6"/>
        <v>79439.2</v>
      </c>
      <c r="Z31" s="134">
        <f t="shared" si="6"/>
        <v>26719.3</v>
      </c>
      <c r="AA31" s="133">
        <f t="shared" si="6"/>
        <v>26719.3</v>
      </c>
      <c r="AB31" s="135">
        <f t="shared" si="6"/>
        <v>0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3708121.7</v>
      </c>
      <c r="AJ31" s="141">
        <f t="shared" si="7"/>
        <v>2069611.4000000001</v>
      </c>
      <c r="AK31" s="143">
        <f t="shared" si="7"/>
        <v>1370546.2</v>
      </c>
      <c r="AL31" s="139">
        <f t="shared" si="7"/>
        <v>19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70648.3</v>
      </c>
      <c r="H32" s="145"/>
      <c r="I32" s="147">
        <f>SUM(I23,I14,I20)</f>
        <v>121512.59999999999</v>
      </c>
      <c r="J32" s="148"/>
      <c r="K32" s="147"/>
      <c r="L32" s="146">
        <f>SUM(L23,L14,L20)</f>
        <v>5003.1</v>
      </c>
      <c r="M32" s="146">
        <f>SUM(M23,M14,M20)</f>
        <v>7448.3</v>
      </c>
      <c r="N32" s="145"/>
      <c r="O32" s="147"/>
      <c r="P32" s="146"/>
      <c r="Q32" s="146"/>
      <c r="R32" s="149">
        <f>SUM(O31:Q31)</f>
        <v>267896.3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36227.5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34496</v>
      </c>
      <c r="J33" s="153">
        <v>70.3</v>
      </c>
      <c r="K33" s="113"/>
      <c r="L33" s="112">
        <v>24</v>
      </c>
      <c r="M33" s="112">
        <v>3</v>
      </c>
      <c r="N33" s="111"/>
      <c r="O33" s="113"/>
      <c r="P33" s="112"/>
      <c r="Q33" s="112"/>
      <c r="R33" s="154">
        <v>52.1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497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49160</v>
      </c>
      <c r="G34" s="120"/>
      <c r="H34" s="111">
        <v>49039</v>
      </c>
      <c r="I34" s="121"/>
      <c r="J34" s="122"/>
      <c r="K34" s="113">
        <v>48652</v>
      </c>
      <c r="L34" s="123"/>
      <c r="M34" s="123"/>
      <c r="N34" s="111">
        <v>23474</v>
      </c>
      <c r="O34" s="113">
        <v>753</v>
      </c>
      <c r="P34" s="112">
        <v>482</v>
      </c>
      <c r="Q34" s="112">
        <v>24330</v>
      </c>
      <c r="R34" s="124"/>
      <c r="S34" s="116"/>
      <c r="T34" s="112">
        <v>99</v>
      </c>
      <c r="U34" s="112">
        <v>8051</v>
      </c>
      <c r="V34" s="112">
        <v>26346</v>
      </c>
      <c r="W34" s="112">
        <v>213</v>
      </c>
      <c r="X34" s="112">
        <v>1163</v>
      </c>
      <c r="Y34" s="112">
        <v>13167</v>
      </c>
      <c r="Z34" s="112"/>
      <c r="AA34" s="111">
        <v>3102</v>
      </c>
      <c r="AB34" s="113"/>
      <c r="AC34" s="112"/>
      <c r="AD34" s="112"/>
      <c r="AE34" s="111"/>
      <c r="AF34" s="123"/>
      <c r="AG34" s="113"/>
      <c r="AH34" s="112"/>
      <c r="AI34" s="113">
        <v>354179</v>
      </c>
      <c r="AJ34" s="121">
        <v>245994</v>
      </c>
      <c r="AK34" s="123">
        <v>196390</v>
      </c>
      <c r="AL34" s="118">
        <v>18</v>
      </c>
    </row>
    <row r="35" spans="1:38" ht="13.5">
      <c r="A35" s="90"/>
      <c r="B35" s="107"/>
      <c r="C35" s="107"/>
      <c r="D35" s="107"/>
      <c r="E35" s="107"/>
      <c r="F35" s="126"/>
      <c r="G35" s="127">
        <v>121</v>
      </c>
      <c r="H35" s="126"/>
      <c r="I35" s="128">
        <v>14543</v>
      </c>
      <c r="J35" s="129"/>
      <c r="K35" s="128"/>
      <c r="L35" s="127">
        <v>312</v>
      </c>
      <c r="M35" s="127">
        <v>75</v>
      </c>
      <c r="N35" s="126"/>
      <c r="O35" s="128"/>
      <c r="P35" s="127"/>
      <c r="Q35" s="127"/>
      <c r="R35" s="130">
        <v>25565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488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34190</v>
      </c>
      <c r="J36" s="153">
        <v>56.8</v>
      </c>
      <c r="K36" s="113"/>
      <c r="L36" s="112">
        <v>38</v>
      </c>
      <c r="M36" s="112"/>
      <c r="N36" s="111"/>
      <c r="O36" s="113"/>
      <c r="P36" s="112"/>
      <c r="Q36" s="112"/>
      <c r="R36" s="154">
        <v>87.8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947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60892</v>
      </c>
      <c r="G37" s="120">
        <v>44</v>
      </c>
      <c r="H37" s="111">
        <v>60150</v>
      </c>
      <c r="I37" s="121"/>
      <c r="J37" s="122"/>
      <c r="K37" s="113">
        <v>59478</v>
      </c>
      <c r="L37" s="123"/>
      <c r="M37" s="123"/>
      <c r="N37" s="111">
        <v>7346</v>
      </c>
      <c r="O37" s="113">
        <v>1447</v>
      </c>
      <c r="P37" s="112">
        <v>239</v>
      </c>
      <c r="Q37" s="112">
        <v>51118</v>
      </c>
      <c r="R37" s="124"/>
      <c r="S37" s="116"/>
      <c r="T37" s="112">
        <v>26</v>
      </c>
      <c r="U37" s="112">
        <v>3794</v>
      </c>
      <c r="V37" s="112">
        <v>30370</v>
      </c>
      <c r="W37" s="112">
        <v>302</v>
      </c>
      <c r="X37" s="112">
        <v>2492</v>
      </c>
      <c r="Y37" s="112">
        <v>23166</v>
      </c>
      <c r="Z37" s="112"/>
      <c r="AA37" s="111">
        <v>7529</v>
      </c>
      <c r="AB37" s="113"/>
      <c r="AC37" s="112"/>
      <c r="AD37" s="112"/>
      <c r="AE37" s="111"/>
      <c r="AF37" s="123"/>
      <c r="AG37" s="113"/>
      <c r="AH37" s="112"/>
      <c r="AI37" s="113">
        <v>408389</v>
      </c>
      <c r="AJ37" s="121">
        <v>263584</v>
      </c>
      <c r="AK37" s="123">
        <v>202094</v>
      </c>
      <c r="AL37" s="118">
        <v>34</v>
      </c>
    </row>
    <row r="38" spans="1:38" ht="13.5">
      <c r="A38" s="90"/>
      <c r="B38" s="107"/>
      <c r="C38" s="107"/>
      <c r="D38" s="107"/>
      <c r="E38" s="107"/>
      <c r="F38" s="126"/>
      <c r="G38" s="127">
        <v>698</v>
      </c>
      <c r="H38" s="126"/>
      <c r="I38" s="128">
        <v>25960</v>
      </c>
      <c r="J38" s="129"/>
      <c r="K38" s="128"/>
      <c r="L38" s="127">
        <v>672</v>
      </c>
      <c r="M38" s="127"/>
      <c r="N38" s="126"/>
      <c r="O38" s="128"/>
      <c r="P38" s="127"/>
      <c r="Q38" s="127"/>
      <c r="R38" s="130">
        <v>52804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947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68686</v>
      </c>
      <c r="J39" s="153">
        <v>62.9</v>
      </c>
      <c r="K39" s="113"/>
      <c r="L39" s="112">
        <v>62</v>
      </c>
      <c r="M39" s="112">
        <v>3</v>
      </c>
      <c r="N39" s="111"/>
      <c r="O39" s="113"/>
      <c r="P39" s="112"/>
      <c r="Q39" s="112"/>
      <c r="R39" s="154">
        <v>71.8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1444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110052</v>
      </c>
      <c r="G40" s="120">
        <v>44</v>
      </c>
      <c r="H40" s="111">
        <v>109189</v>
      </c>
      <c r="I40" s="121"/>
      <c r="J40" s="122"/>
      <c r="K40" s="113">
        <v>108130</v>
      </c>
      <c r="L40" s="123"/>
      <c r="M40" s="123"/>
      <c r="N40" s="111">
        <v>30820</v>
      </c>
      <c r="O40" s="113">
        <v>2200</v>
      </c>
      <c r="P40" s="112">
        <v>721</v>
      </c>
      <c r="Q40" s="112">
        <v>75448</v>
      </c>
      <c r="R40" s="124"/>
      <c r="S40" s="116"/>
      <c r="T40" s="112">
        <v>125</v>
      </c>
      <c r="U40" s="112">
        <v>11845</v>
      </c>
      <c r="V40" s="112">
        <v>56716</v>
      </c>
      <c r="W40" s="112">
        <v>515</v>
      </c>
      <c r="X40" s="112">
        <v>3655</v>
      </c>
      <c r="Y40" s="112">
        <v>36333</v>
      </c>
      <c r="Z40" s="112"/>
      <c r="AA40" s="111">
        <v>10631</v>
      </c>
      <c r="AB40" s="113"/>
      <c r="AC40" s="112"/>
      <c r="AD40" s="112"/>
      <c r="AE40" s="111"/>
      <c r="AF40" s="123"/>
      <c r="AG40" s="113"/>
      <c r="AH40" s="112"/>
      <c r="AI40" s="113">
        <v>762568</v>
      </c>
      <c r="AJ40" s="121">
        <v>509578</v>
      </c>
      <c r="AK40" s="123">
        <v>398484</v>
      </c>
      <c r="AL40" s="118">
        <v>52</v>
      </c>
    </row>
    <row r="41" spans="1:38" ht="13.5">
      <c r="A41" s="125"/>
      <c r="B41" s="107"/>
      <c r="C41" s="107"/>
      <c r="D41" s="107"/>
      <c r="E41" s="107"/>
      <c r="F41" s="126"/>
      <c r="G41" s="127">
        <v>819</v>
      </c>
      <c r="H41" s="126"/>
      <c r="I41" s="128">
        <v>40503</v>
      </c>
      <c r="J41" s="129"/>
      <c r="K41" s="128"/>
      <c r="L41" s="127">
        <v>984</v>
      </c>
      <c r="M41" s="127">
        <v>75</v>
      </c>
      <c r="N41" s="126"/>
      <c r="O41" s="128"/>
      <c r="P41" s="127"/>
      <c r="Q41" s="127"/>
      <c r="R41" s="130">
        <v>78369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1435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106527</v>
      </c>
      <c r="J42" s="153">
        <v>41.6</v>
      </c>
      <c r="K42" s="113"/>
      <c r="L42" s="112">
        <v>203</v>
      </c>
      <c r="M42" s="112">
        <v>3</v>
      </c>
      <c r="N42" s="111"/>
      <c r="O42" s="113"/>
      <c r="P42" s="112"/>
      <c r="Q42" s="112"/>
      <c r="R42" s="154">
        <v>68.7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529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278022</v>
      </c>
      <c r="G43" s="120">
        <v>1762</v>
      </c>
      <c r="H43" s="111">
        <v>256174</v>
      </c>
      <c r="I43" s="121"/>
      <c r="J43" s="122"/>
      <c r="K43" s="113">
        <v>253364</v>
      </c>
      <c r="L43" s="123"/>
      <c r="M43" s="123"/>
      <c r="N43" s="111">
        <v>80203</v>
      </c>
      <c r="O43" s="113">
        <v>16703</v>
      </c>
      <c r="P43" s="112">
        <v>420</v>
      </c>
      <c r="Q43" s="112">
        <v>158848</v>
      </c>
      <c r="R43" s="124"/>
      <c r="S43" s="116">
        <v>13</v>
      </c>
      <c r="T43" s="112">
        <v>103</v>
      </c>
      <c r="U43" s="112">
        <v>13682</v>
      </c>
      <c r="V43" s="112">
        <v>92729</v>
      </c>
      <c r="W43" s="112">
        <v>1034</v>
      </c>
      <c r="X43" s="112">
        <v>9130</v>
      </c>
      <c r="Y43" s="112">
        <v>139483</v>
      </c>
      <c r="Z43" s="112"/>
      <c r="AA43" s="111">
        <v>46388</v>
      </c>
      <c r="AB43" s="113"/>
      <c r="AC43" s="112"/>
      <c r="AD43" s="112"/>
      <c r="AE43" s="111"/>
      <c r="AF43" s="123"/>
      <c r="AG43" s="113"/>
      <c r="AH43" s="112"/>
      <c r="AI43" s="113">
        <v>1411647</v>
      </c>
      <c r="AJ43" s="121">
        <v>1016732</v>
      </c>
      <c r="AK43" s="123">
        <v>763290</v>
      </c>
      <c r="AL43" s="118">
        <v>315</v>
      </c>
    </row>
    <row r="44" spans="1:38" ht="13.5">
      <c r="A44" s="90"/>
      <c r="B44" s="107"/>
      <c r="C44" s="107"/>
      <c r="D44" s="107"/>
      <c r="E44" s="107"/>
      <c r="F44" s="126"/>
      <c r="G44" s="127">
        <v>20086</v>
      </c>
      <c r="H44" s="126"/>
      <c r="I44" s="128">
        <v>149647</v>
      </c>
      <c r="J44" s="129"/>
      <c r="K44" s="128"/>
      <c r="L44" s="127">
        <v>2614</v>
      </c>
      <c r="M44" s="127">
        <v>196</v>
      </c>
      <c r="N44" s="126"/>
      <c r="O44" s="128"/>
      <c r="P44" s="127"/>
      <c r="Q44" s="127"/>
      <c r="R44" s="130">
        <v>175971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416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175213</v>
      </c>
      <c r="J45" s="153">
        <v>48</v>
      </c>
      <c r="K45" s="113"/>
      <c r="L45" s="112">
        <v>265</v>
      </c>
      <c r="M45" s="112">
        <v>6</v>
      </c>
      <c r="N45" s="111"/>
      <c r="O45" s="113"/>
      <c r="P45" s="112"/>
      <c r="Q45" s="112"/>
      <c r="R45" s="154">
        <v>69.6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1973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388074</v>
      </c>
      <c r="G46" s="120">
        <v>1806</v>
      </c>
      <c r="H46" s="111">
        <v>365363</v>
      </c>
      <c r="I46" s="121"/>
      <c r="J46" s="122"/>
      <c r="K46" s="113">
        <v>361494</v>
      </c>
      <c r="L46" s="123"/>
      <c r="M46" s="123"/>
      <c r="N46" s="111">
        <v>111023</v>
      </c>
      <c r="O46" s="113">
        <v>18903</v>
      </c>
      <c r="P46" s="112">
        <v>1141</v>
      </c>
      <c r="Q46" s="112">
        <v>234296</v>
      </c>
      <c r="R46" s="156"/>
      <c r="S46" s="116">
        <v>13</v>
      </c>
      <c r="T46" s="112">
        <v>208</v>
      </c>
      <c r="U46" s="112">
        <v>25527</v>
      </c>
      <c r="V46" s="112">
        <v>149445</v>
      </c>
      <c r="W46" s="112">
        <v>1549</v>
      </c>
      <c r="X46" s="112">
        <v>12785</v>
      </c>
      <c r="Y46" s="112">
        <v>175816</v>
      </c>
      <c r="Z46" s="112"/>
      <c r="AA46" s="111">
        <v>57019</v>
      </c>
      <c r="AB46" s="113"/>
      <c r="AC46" s="112"/>
      <c r="AD46" s="112"/>
      <c r="AE46" s="111"/>
      <c r="AF46" s="123"/>
      <c r="AG46" s="113"/>
      <c r="AH46" s="112"/>
      <c r="AI46" s="113">
        <v>2174215</v>
      </c>
      <c r="AJ46" s="121">
        <v>1526310</v>
      </c>
      <c r="AK46" s="123">
        <v>1161774</v>
      </c>
      <c r="AL46" s="118">
        <v>367</v>
      </c>
    </row>
    <row r="47" spans="1:38" ht="13.5">
      <c r="A47" s="125"/>
      <c r="B47" s="107"/>
      <c r="C47" s="107"/>
      <c r="D47" s="107"/>
      <c r="E47" s="107"/>
      <c r="F47" s="126"/>
      <c r="G47" s="127">
        <v>20905</v>
      </c>
      <c r="H47" s="126"/>
      <c r="I47" s="128">
        <v>190150</v>
      </c>
      <c r="J47" s="129"/>
      <c r="K47" s="128"/>
      <c r="L47" s="127">
        <v>3598</v>
      </c>
      <c r="M47" s="127">
        <v>271</v>
      </c>
      <c r="N47" s="126"/>
      <c r="O47" s="128"/>
      <c r="P47" s="127"/>
      <c r="Q47" s="127"/>
      <c r="R47" s="130">
        <v>254340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1851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386559.19999999995</v>
      </c>
      <c r="J54" s="136">
        <f>IF(H55=0,0,I54/H55*100)</f>
        <v>55.363381664680176</v>
      </c>
      <c r="K54" s="135"/>
      <c r="L54" s="134">
        <f>SUM(L9,L12,L18,L21,L33,L36,L42)</f>
        <v>460</v>
      </c>
      <c r="M54" s="134">
        <f>SUM(M9,M12,M18,M21,M33,M36,M42)</f>
        <v>27</v>
      </c>
      <c r="N54" s="133"/>
      <c r="O54" s="135"/>
      <c r="P54" s="134"/>
      <c r="Q54" s="134"/>
      <c r="R54" s="137">
        <f>IF(H55=0,0,(O55+P55+Q55)/H55*100)</f>
        <v>80.1853078778119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65037.100000000006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791581.1</v>
      </c>
      <c r="G55" s="140">
        <f>SUM(G10,G13,G19,G22,G34,G37,G43)</f>
        <v>1806</v>
      </c>
      <c r="H55" s="133">
        <f>SUM(H10,H13,H19,H22,H34,H37,H43)</f>
        <v>698221.8</v>
      </c>
      <c r="I55" s="141"/>
      <c r="J55" s="159"/>
      <c r="K55" s="135">
        <f>SUM(K10,K13,K19,K22,K34,K37,K43)</f>
        <v>678869.4</v>
      </c>
      <c r="L55" s="143"/>
      <c r="M55" s="143"/>
      <c r="N55" s="133">
        <f>SUM(N10,N13,N19,N22,N34,N37,N43)</f>
        <v>138350.5</v>
      </c>
      <c r="O55" s="135">
        <f>SUM(O10,O13,O19,O22,O34,O37,O43)</f>
        <v>24485.8</v>
      </c>
      <c r="P55" s="134">
        <f>SUM(P10,P13,P19,P22,P34,P37,P43)</f>
        <v>137354.6</v>
      </c>
      <c r="Q55" s="134">
        <f>SUM(Q10,Q13,Q19,Q22,Q34,Q37,Q43)</f>
        <v>398030.9</v>
      </c>
      <c r="R55" s="144"/>
      <c r="S55" s="138">
        <f aca="true" t="shared" si="8" ref="S55:AE55">SUM(S10,S13,S19,S22,S34,S37,S43)</f>
        <v>13</v>
      </c>
      <c r="T55" s="134">
        <f t="shared" si="8"/>
        <v>577.7</v>
      </c>
      <c r="U55" s="134">
        <f t="shared" si="8"/>
        <v>204381</v>
      </c>
      <c r="V55" s="134">
        <f t="shared" si="8"/>
        <v>181587.5</v>
      </c>
      <c r="W55" s="134">
        <f t="shared" si="8"/>
        <v>3582.4</v>
      </c>
      <c r="X55" s="134">
        <f t="shared" si="8"/>
        <v>52825</v>
      </c>
      <c r="Y55" s="134">
        <f t="shared" si="8"/>
        <v>255255.2</v>
      </c>
      <c r="Z55" s="134">
        <f t="shared" si="8"/>
        <v>26719.3</v>
      </c>
      <c r="AA55" s="133">
        <f t="shared" si="8"/>
        <v>83738.3</v>
      </c>
      <c r="AB55" s="135">
        <f t="shared" si="8"/>
        <v>0</v>
      </c>
      <c r="AC55" s="135">
        <f t="shared" si="8"/>
        <v>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</v>
      </c>
      <c r="AH55" s="134">
        <f t="shared" si="9"/>
        <v>0</v>
      </c>
      <c r="AI55" s="135">
        <f t="shared" si="9"/>
        <v>6742024.7</v>
      </c>
      <c r="AJ55" s="141">
        <f t="shared" si="9"/>
        <v>4007487.4</v>
      </c>
      <c r="AK55" s="143">
        <f t="shared" si="9"/>
        <v>2826583.2</v>
      </c>
      <c r="AL55" s="139">
        <f t="shared" si="9"/>
        <v>387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91553.3</v>
      </c>
      <c r="H56" s="162"/>
      <c r="I56" s="164">
        <f>SUM(I11,I14,I20,I23,I35,I38,I44)</f>
        <v>311662.6</v>
      </c>
      <c r="J56" s="162"/>
      <c r="K56" s="164"/>
      <c r="L56" s="163">
        <f>SUM(L11,L14,L20,L23,L35,L38,L44)</f>
        <v>9399.099999999999</v>
      </c>
      <c r="M56" s="163">
        <f>SUM(M11,M14,M20,M23,M35,M38,M44)</f>
        <v>9953.3</v>
      </c>
      <c r="N56" s="162"/>
      <c r="O56" s="164"/>
      <c r="P56" s="163"/>
      <c r="Q56" s="163"/>
      <c r="R56" s="165">
        <f>SUM(O55:Q55)</f>
        <v>559871.3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55578.5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97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松前町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96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3935</v>
      </c>
      <c r="J9" s="114">
        <v>100</v>
      </c>
      <c r="K9" s="113"/>
      <c r="L9" s="112">
        <v>12</v>
      </c>
      <c r="M9" s="112">
        <v>0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7870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3935</v>
      </c>
      <c r="G10" s="120">
        <v>0</v>
      </c>
      <c r="H10" s="111">
        <v>3935</v>
      </c>
      <c r="I10" s="121"/>
      <c r="J10" s="122"/>
      <c r="K10" s="113">
        <v>3744</v>
      </c>
      <c r="L10" s="123"/>
      <c r="M10" s="123"/>
      <c r="N10" s="111">
        <v>0</v>
      </c>
      <c r="O10" s="113">
        <v>0</v>
      </c>
      <c r="P10" s="112">
        <v>3935</v>
      </c>
      <c r="Q10" s="112">
        <v>0</v>
      </c>
      <c r="R10" s="124"/>
      <c r="S10" s="116">
        <v>0</v>
      </c>
      <c r="T10" s="112">
        <v>3935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0</v>
      </c>
      <c r="AE10" s="111">
        <v>0</v>
      </c>
      <c r="AF10" s="123"/>
      <c r="AG10" s="113">
        <v>1</v>
      </c>
      <c r="AH10" s="112">
        <v>0</v>
      </c>
      <c r="AI10" s="113">
        <v>103746</v>
      </c>
      <c r="AJ10" s="121">
        <v>103746</v>
      </c>
      <c r="AK10" s="123">
        <v>59267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191</v>
      </c>
      <c r="M11" s="127">
        <v>0</v>
      </c>
      <c r="N11" s="126"/>
      <c r="O11" s="128"/>
      <c r="P11" s="127"/>
      <c r="Q11" s="127"/>
      <c r="R11" s="130">
        <v>3935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3935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/>
      <c r="H12" s="111"/>
      <c r="I12" s="113"/>
      <c r="J12" s="114"/>
      <c r="K12" s="113"/>
      <c r="L12" s="112"/>
      <c r="M12" s="112"/>
      <c r="N12" s="111"/>
      <c r="O12" s="113"/>
      <c r="P12" s="112"/>
      <c r="Q12" s="112"/>
      <c r="R12" s="115"/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/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/>
      <c r="G13" s="120"/>
      <c r="H13" s="111"/>
      <c r="I13" s="121"/>
      <c r="J13" s="122"/>
      <c r="K13" s="113"/>
      <c r="L13" s="123"/>
      <c r="M13" s="123"/>
      <c r="N13" s="111"/>
      <c r="O13" s="113"/>
      <c r="P13" s="112"/>
      <c r="Q13" s="112"/>
      <c r="R13" s="124"/>
      <c r="S13" s="116"/>
      <c r="T13" s="112"/>
      <c r="U13" s="112"/>
      <c r="V13" s="112"/>
      <c r="W13" s="112"/>
      <c r="X13" s="112"/>
      <c r="Y13" s="112"/>
      <c r="Z13" s="112"/>
      <c r="AA13" s="111"/>
      <c r="AB13" s="113"/>
      <c r="AC13" s="112"/>
      <c r="AD13" s="112"/>
      <c r="AE13" s="111"/>
      <c r="AF13" s="123"/>
      <c r="AG13" s="113"/>
      <c r="AH13" s="112"/>
      <c r="AI13" s="113"/>
      <c r="AJ13" s="121"/>
      <c r="AK13" s="123"/>
      <c r="AL13" s="118"/>
    </row>
    <row r="14" spans="1:38" ht="13.5">
      <c r="A14" s="125"/>
      <c r="B14" s="107"/>
      <c r="C14" s="107"/>
      <c r="D14" s="107"/>
      <c r="E14" s="107"/>
      <c r="F14" s="126"/>
      <c r="G14" s="127"/>
      <c r="H14" s="126"/>
      <c r="I14" s="128"/>
      <c r="J14" s="129"/>
      <c r="K14" s="128"/>
      <c r="L14" s="127"/>
      <c r="M14" s="127"/>
      <c r="N14" s="126"/>
      <c r="O14" s="128"/>
      <c r="P14" s="127"/>
      <c r="Q14" s="127"/>
      <c r="R14" s="130"/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/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3935</v>
      </c>
      <c r="J15" s="136">
        <f>IF(H16=0,0,I15/H16*100)</f>
        <v>100</v>
      </c>
      <c r="K15" s="135"/>
      <c r="L15" s="134">
        <f>SUM(L9,L12)</f>
        <v>12</v>
      </c>
      <c r="M15" s="134">
        <f>SUM(M9,M12)</f>
        <v>0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7870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3935</v>
      </c>
      <c r="G16" s="140">
        <f>SUM(G10,G13)</f>
        <v>0</v>
      </c>
      <c r="H16" s="133">
        <f>SUM(H10,H13)</f>
        <v>3935</v>
      </c>
      <c r="I16" s="141"/>
      <c r="J16" s="142"/>
      <c r="K16" s="135">
        <f>SUM(K10,K13)</f>
        <v>3744</v>
      </c>
      <c r="L16" s="143"/>
      <c r="M16" s="143"/>
      <c r="N16" s="133">
        <f>SUM(N10,N13)</f>
        <v>0</v>
      </c>
      <c r="O16" s="135">
        <f>SUM(O10,O13)</f>
        <v>0</v>
      </c>
      <c r="P16" s="134">
        <f>SUM(P10,P13)</f>
        <v>3935</v>
      </c>
      <c r="Q16" s="134">
        <f>SUM(Q10,Q13)</f>
        <v>0</v>
      </c>
      <c r="R16" s="144"/>
      <c r="S16" s="138">
        <f aca="true" t="shared" si="0" ref="S16:AE16">SUM(S10,S13)</f>
        <v>0</v>
      </c>
      <c r="T16" s="134">
        <f t="shared" si="0"/>
        <v>3935</v>
      </c>
      <c r="U16" s="134">
        <f t="shared" si="0"/>
        <v>0</v>
      </c>
      <c r="V16" s="134">
        <f t="shared" si="0"/>
        <v>0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</v>
      </c>
      <c r="AH16" s="134">
        <f t="shared" si="1"/>
        <v>0</v>
      </c>
      <c r="AI16" s="135">
        <f t="shared" si="1"/>
        <v>103746</v>
      </c>
      <c r="AJ16" s="141">
        <f t="shared" si="1"/>
        <v>103746</v>
      </c>
      <c r="AK16" s="143">
        <f t="shared" si="1"/>
        <v>59267</v>
      </c>
      <c r="AL16" s="139">
        <f t="shared" si="1"/>
        <v>1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0</v>
      </c>
      <c r="H17" s="145"/>
      <c r="I17" s="147">
        <f>SUM(I11,I14)</f>
        <v>0</v>
      </c>
      <c r="J17" s="148"/>
      <c r="K17" s="147"/>
      <c r="L17" s="146">
        <f>SUM(L11,L14)</f>
        <v>191</v>
      </c>
      <c r="M17" s="146">
        <f>SUM(M11,M14)</f>
        <v>0</v>
      </c>
      <c r="N17" s="145"/>
      <c r="O17" s="147"/>
      <c r="P17" s="146"/>
      <c r="Q17" s="146"/>
      <c r="R17" s="149">
        <f>SUM(O16:Q16)</f>
        <v>3935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3935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5609.7</v>
      </c>
      <c r="J18" s="114">
        <v>95.7</v>
      </c>
      <c r="K18" s="113"/>
      <c r="L18" s="112">
        <v>7</v>
      </c>
      <c r="M18" s="112">
        <v>0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7294.1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5862.3</v>
      </c>
      <c r="G19" s="120">
        <v>0</v>
      </c>
      <c r="H19" s="111">
        <v>5862.3</v>
      </c>
      <c r="I19" s="121"/>
      <c r="J19" s="122"/>
      <c r="K19" s="113">
        <v>5179</v>
      </c>
      <c r="L19" s="123"/>
      <c r="M19" s="123"/>
      <c r="N19" s="111">
        <v>0</v>
      </c>
      <c r="O19" s="113">
        <v>0</v>
      </c>
      <c r="P19" s="112">
        <v>4998</v>
      </c>
      <c r="Q19" s="112">
        <v>864.3</v>
      </c>
      <c r="R19" s="124"/>
      <c r="S19" s="116">
        <v>0</v>
      </c>
      <c r="T19" s="112">
        <v>0</v>
      </c>
      <c r="U19" s="112">
        <v>5113.3</v>
      </c>
      <c r="V19" s="112">
        <v>496.4</v>
      </c>
      <c r="W19" s="112">
        <v>0</v>
      </c>
      <c r="X19" s="112">
        <v>201.6</v>
      </c>
      <c r="Y19" s="112">
        <v>51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1</v>
      </c>
      <c r="AH19" s="112">
        <v>0</v>
      </c>
      <c r="AI19" s="113">
        <v>71107.3</v>
      </c>
      <c r="AJ19" s="121">
        <v>66360.1</v>
      </c>
      <c r="AK19" s="123">
        <v>34834.1</v>
      </c>
      <c r="AL19" s="118">
        <v>2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252.6</v>
      </c>
      <c r="J20" s="129"/>
      <c r="K20" s="128"/>
      <c r="L20" s="127">
        <v>683.3</v>
      </c>
      <c r="M20" s="127">
        <v>0</v>
      </c>
      <c r="N20" s="126"/>
      <c r="O20" s="128"/>
      <c r="P20" s="127"/>
      <c r="Q20" s="127"/>
      <c r="R20" s="130">
        <v>5862.3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3797.5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11287.9</v>
      </c>
      <c r="J21" s="114">
        <v>87.8</v>
      </c>
      <c r="K21" s="113"/>
      <c r="L21" s="112">
        <v>25</v>
      </c>
      <c r="M21" s="112">
        <v>0</v>
      </c>
      <c r="N21" s="111"/>
      <c r="O21" s="113"/>
      <c r="P21" s="112"/>
      <c r="Q21" s="112"/>
      <c r="R21" s="115">
        <v>100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10093.2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14592.6</v>
      </c>
      <c r="G22" s="120">
        <v>0</v>
      </c>
      <c r="H22" s="111">
        <v>12860.5</v>
      </c>
      <c r="I22" s="121"/>
      <c r="J22" s="122"/>
      <c r="K22" s="113">
        <v>12616.3</v>
      </c>
      <c r="L22" s="123"/>
      <c r="M22" s="123"/>
      <c r="N22" s="111">
        <v>0</v>
      </c>
      <c r="O22" s="113">
        <v>37.3</v>
      </c>
      <c r="P22" s="112">
        <v>8982.9</v>
      </c>
      <c r="Q22" s="112">
        <v>3840.3</v>
      </c>
      <c r="R22" s="124"/>
      <c r="S22" s="116">
        <v>0</v>
      </c>
      <c r="T22" s="112">
        <v>29.5</v>
      </c>
      <c r="U22" s="112">
        <v>10486.6</v>
      </c>
      <c r="V22" s="112">
        <v>771.8</v>
      </c>
      <c r="W22" s="112">
        <v>51.2</v>
      </c>
      <c r="X22" s="112">
        <v>713.4</v>
      </c>
      <c r="Y22" s="112">
        <v>808</v>
      </c>
      <c r="Z22" s="112">
        <v>0</v>
      </c>
      <c r="AA22" s="111">
        <v>0</v>
      </c>
      <c r="AB22" s="113">
        <v>0</v>
      </c>
      <c r="AC22" s="112">
        <v>1</v>
      </c>
      <c r="AD22" s="112"/>
      <c r="AE22" s="111">
        <v>2</v>
      </c>
      <c r="AF22" s="123"/>
      <c r="AG22" s="113">
        <v>1</v>
      </c>
      <c r="AH22" s="112">
        <v>0</v>
      </c>
      <c r="AI22" s="113">
        <v>126153.4</v>
      </c>
      <c r="AJ22" s="121">
        <v>123658</v>
      </c>
      <c r="AK22" s="123">
        <v>75450</v>
      </c>
      <c r="AL22" s="118">
        <v>4</v>
      </c>
    </row>
    <row r="23" spans="1:38" ht="13.5">
      <c r="A23" s="90"/>
      <c r="B23" s="107"/>
      <c r="C23" s="107"/>
      <c r="D23" s="107"/>
      <c r="E23" s="107"/>
      <c r="F23" s="126"/>
      <c r="G23" s="127">
        <v>1732.1</v>
      </c>
      <c r="H23" s="126"/>
      <c r="I23" s="128">
        <v>1572.6</v>
      </c>
      <c r="J23" s="129"/>
      <c r="K23" s="128"/>
      <c r="L23" s="127">
        <v>244.2</v>
      </c>
      <c r="M23" s="127">
        <v>0</v>
      </c>
      <c r="N23" s="126"/>
      <c r="O23" s="128"/>
      <c r="P23" s="127"/>
      <c r="Q23" s="127"/>
      <c r="R23" s="130">
        <v>12860.5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8567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16897.6</v>
      </c>
      <c r="J24" s="136">
        <f>IF(H25=0,0,I24/H25*100)</f>
        <v>90.25145811523917</v>
      </c>
      <c r="K24" s="135"/>
      <c r="L24" s="134">
        <f>SUM(L18,L21)</f>
        <v>32</v>
      </c>
      <c r="M24" s="134">
        <f>SUM(M18,M21)</f>
        <v>0</v>
      </c>
      <c r="N24" s="133"/>
      <c r="O24" s="135"/>
      <c r="P24" s="134"/>
      <c r="Q24" s="134"/>
      <c r="R24" s="137">
        <f>IF(H25=0,0,(O25+P25+Q25)/H25*100)</f>
        <v>100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17387.300000000003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20454.9</v>
      </c>
      <c r="G25" s="140">
        <f>SUM(G19,G22)</f>
        <v>0</v>
      </c>
      <c r="H25" s="133">
        <f>SUM(H19,H22)</f>
        <v>18722.8</v>
      </c>
      <c r="I25" s="141"/>
      <c r="J25" s="142"/>
      <c r="K25" s="135">
        <f>SUM(K19,K22)</f>
        <v>17795.3</v>
      </c>
      <c r="L25" s="143"/>
      <c r="M25" s="143"/>
      <c r="N25" s="133">
        <f>SUM(N19,N22)</f>
        <v>0</v>
      </c>
      <c r="O25" s="135">
        <f>SUM(O19,O22)</f>
        <v>37.3</v>
      </c>
      <c r="P25" s="134">
        <f>SUM(P19,P22)</f>
        <v>13980.9</v>
      </c>
      <c r="Q25" s="134">
        <f>SUM(Q19,Q22)</f>
        <v>4704.6</v>
      </c>
      <c r="R25" s="144"/>
      <c r="S25" s="138">
        <f aca="true" t="shared" si="2" ref="S25:AE25">SUM(S19,S22)</f>
        <v>0</v>
      </c>
      <c r="T25" s="134">
        <f t="shared" si="2"/>
        <v>29.5</v>
      </c>
      <c r="U25" s="134">
        <f t="shared" si="2"/>
        <v>15599.900000000001</v>
      </c>
      <c r="V25" s="134">
        <f t="shared" si="2"/>
        <v>1268.1999999999998</v>
      </c>
      <c r="W25" s="134">
        <f t="shared" si="2"/>
        <v>51.2</v>
      </c>
      <c r="X25" s="134">
        <f t="shared" si="2"/>
        <v>915</v>
      </c>
      <c r="Y25" s="134">
        <f t="shared" si="2"/>
        <v>859</v>
      </c>
      <c r="Z25" s="134">
        <f t="shared" si="2"/>
        <v>0</v>
      </c>
      <c r="AA25" s="133">
        <f t="shared" si="2"/>
        <v>0</v>
      </c>
      <c r="AB25" s="135">
        <f t="shared" si="2"/>
        <v>0</v>
      </c>
      <c r="AC25" s="134">
        <f t="shared" si="2"/>
        <v>1</v>
      </c>
      <c r="AD25" s="134">
        <f t="shared" si="2"/>
        <v>0</v>
      </c>
      <c r="AE25" s="133">
        <f t="shared" si="2"/>
        <v>2</v>
      </c>
      <c r="AF25" s="143"/>
      <c r="AG25" s="135">
        <f aca="true" t="shared" si="3" ref="AG25:AL25">SUM(AG19,AG22)</f>
        <v>2</v>
      </c>
      <c r="AH25" s="134">
        <f t="shared" si="3"/>
        <v>0</v>
      </c>
      <c r="AI25" s="135">
        <f t="shared" si="3"/>
        <v>197260.7</v>
      </c>
      <c r="AJ25" s="141">
        <f t="shared" si="3"/>
        <v>190018.1</v>
      </c>
      <c r="AK25" s="143">
        <f t="shared" si="3"/>
        <v>110284.1</v>
      </c>
      <c r="AL25" s="139">
        <f t="shared" si="3"/>
        <v>6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1732.1</v>
      </c>
      <c r="H26" s="145"/>
      <c r="I26" s="147">
        <f>SUM(I20,I23)</f>
        <v>1825.1999999999998</v>
      </c>
      <c r="J26" s="148"/>
      <c r="K26" s="147"/>
      <c r="L26" s="146">
        <f>SUM(L20,L23)</f>
        <v>927.5</v>
      </c>
      <c r="M26" s="146">
        <f>SUM(M20,M23)</f>
        <v>0</v>
      </c>
      <c r="N26" s="145"/>
      <c r="O26" s="147"/>
      <c r="P26" s="146"/>
      <c r="Q26" s="146"/>
      <c r="R26" s="149">
        <f>SUM(O25:Q25)</f>
        <v>18722.8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12364.5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20832.6</v>
      </c>
      <c r="J27" s="136">
        <f>IF(H28=0,0,I27/H28*100)</f>
        <v>91.94449593517464</v>
      </c>
      <c r="K27" s="135"/>
      <c r="L27" s="134">
        <f>SUM(L18,L9,L12,L21)</f>
        <v>44</v>
      </c>
      <c r="M27" s="134">
        <f>SUM(M18,M9,M12,M21)</f>
        <v>0</v>
      </c>
      <c r="N27" s="133"/>
      <c r="O27" s="135"/>
      <c r="P27" s="134"/>
      <c r="Q27" s="134"/>
      <c r="R27" s="137">
        <f>IF(H28=0,0,(O28+P28+Q28)/H28*100)</f>
        <v>100.00000000000003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25257.300000000003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24389.9</v>
      </c>
      <c r="G28" s="140">
        <f>SUM(G19,G10,G13,G22)</f>
        <v>0</v>
      </c>
      <c r="H28" s="133">
        <f>SUM(H19,H10,H13,H22)</f>
        <v>22657.8</v>
      </c>
      <c r="I28" s="141"/>
      <c r="J28" s="142"/>
      <c r="K28" s="135">
        <f>SUM(K19,K10,K13,K22)</f>
        <v>21539.3</v>
      </c>
      <c r="L28" s="143"/>
      <c r="M28" s="143"/>
      <c r="N28" s="133">
        <f>SUM(N19,N10,N13,N22)</f>
        <v>0</v>
      </c>
      <c r="O28" s="135">
        <f>SUM(O19,O10,O13,O22)</f>
        <v>37.3</v>
      </c>
      <c r="P28" s="134">
        <f>SUM(P19,P10,P13,P22)</f>
        <v>17915.9</v>
      </c>
      <c r="Q28" s="134">
        <f>SUM(Q19,Q10,Q13,Q22)</f>
        <v>4704.6</v>
      </c>
      <c r="R28" s="152"/>
      <c r="S28" s="138">
        <f aca="true" t="shared" si="4" ref="S28:AE28">SUM(S19,S10,S13,S22)</f>
        <v>0</v>
      </c>
      <c r="T28" s="134">
        <f t="shared" si="4"/>
        <v>3964.5</v>
      </c>
      <c r="U28" s="134">
        <f t="shared" si="4"/>
        <v>15599.900000000001</v>
      </c>
      <c r="V28" s="134">
        <f t="shared" si="4"/>
        <v>1268.1999999999998</v>
      </c>
      <c r="W28" s="134">
        <f t="shared" si="4"/>
        <v>51.2</v>
      </c>
      <c r="X28" s="134">
        <f t="shared" si="4"/>
        <v>915</v>
      </c>
      <c r="Y28" s="134">
        <f t="shared" si="4"/>
        <v>859</v>
      </c>
      <c r="Z28" s="134">
        <f t="shared" si="4"/>
        <v>0</v>
      </c>
      <c r="AA28" s="133">
        <f t="shared" si="4"/>
        <v>0</v>
      </c>
      <c r="AB28" s="135">
        <f t="shared" si="4"/>
        <v>0</v>
      </c>
      <c r="AC28" s="134">
        <f t="shared" si="4"/>
        <v>1</v>
      </c>
      <c r="AD28" s="134">
        <f t="shared" si="4"/>
        <v>0</v>
      </c>
      <c r="AE28" s="133">
        <f t="shared" si="4"/>
        <v>2</v>
      </c>
      <c r="AF28" s="143"/>
      <c r="AG28" s="135">
        <f aca="true" t="shared" si="5" ref="AG28:AL28">SUM(AG19,AG10,AG13,AG22)</f>
        <v>3</v>
      </c>
      <c r="AH28" s="134">
        <f t="shared" si="5"/>
        <v>0</v>
      </c>
      <c r="AI28" s="135">
        <f t="shared" si="5"/>
        <v>301006.69999999995</v>
      </c>
      <c r="AJ28" s="141">
        <f t="shared" si="5"/>
        <v>293764.1</v>
      </c>
      <c r="AK28" s="143">
        <f t="shared" si="5"/>
        <v>169551.1</v>
      </c>
      <c r="AL28" s="139">
        <f t="shared" si="5"/>
        <v>7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1732.1</v>
      </c>
      <c r="H29" s="145"/>
      <c r="I29" s="147">
        <f>SUM(I20,I11,I14,I23)</f>
        <v>1825.1999999999998</v>
      </c>
      <c r="J29" s="148"/>
      <c r="K29" s="147"/>
      <c r="L29" s="146">
        <f>SUM(L20,L11,L14,L23)</f>
        <v>1118.5</v>
      </c>
      <c r="M29" s="146">
        <f>SUM(M20,M11,M14,M23)</f>
        <v>0</v>
      </c>
      <c r="N29" s="145"/>
      <c r="O29" s="147"/>
      <c r="P29" s="146"/>
      <c r="Q29" s="146"/>
      <c r="R29" s="149">
        <f>SUM(O28:Q28)</f>
        <v>22657.800000000003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16299.5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16897.6</v>
      </c>
      <c r="J30" s="136">
        <f>IF(H31=0,0,I30/H31*100)</f>
        <v>90.25145811523917</v>
      </c>
      <c r="K30" s="135"/>
      <c r="L30" s="134">
        <f>SUM(L21,L12,L18)</f>
        <v>32</v>
      </c>
      <c r="M30" s="134">
        <f>SUM(M21,M12,M18)</f>
        <v>0</v>
      </c>
      <c r="N30" s="133"/>
      <c r="O30" s="135"/>
      <c r="P30" s="134"/>
      <c r="Q30" s="134"/>
      <c r="R30" s="137">
        <f>IF(H31=0,0,(O31+P31+Q31)/H31*100)</f>
        <v>100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17387.300000000003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20454.9</v>
      </c>
      <c r="G31" s="140">
        <f>SUM(G22,G13,G19)</f>
        <v>0</v>
      </c>
      <c r="H31" s="133">
        <f>SUM(H22,H13,H19)</f>
        <v>18722.8</v>
      </c>
      <c r="I31" s="141"/>
      <c r="J31" s="142"/>
      <c r="K31" s="135">
        <f>SUM(K22,K13,K19)</f>
        <v>17795.3</v>
      </c>
      <c r="L31" s="143"/>
      <c r="M31" s="143"/>
      <c r="N31" s="133">
        <f>SUM(N22,N13,N19)</f>
        <v>0</v>
      </c>
      <c r="O31" s="135">
        <f>SUM(O22,O13,O19)</f>
        <v>37.3</v>
      </c>
      <c r="P31" s="134">
        <f>SUM(P22,P13,P19)</f>
        <v>13980.9</v>
      </c>
      <c r="Q31" s="134">
        <f>SUM(Q22,Q13,Q19)</f>
        <v>4704.6</v>
      </c>
      <c r="R31" s="152"/>
      <c r="S31" s="138">
        <f aca="true" t="shared" si="6" ref="S31:AE31">SUM(S22,S13,S19)</f>
        <v>0</v>
      </c>
      <c r="T31" s="134">
        <f t="shared" si="6"/>
        <v>29.5</v>
      </c>
      <c r="U31" s="134">
        <f t="shared" si="6"/>
        <v>15599.900000000001</v>
      </c>
      <c r="V31" s="134">
        <f t="shared" si="6"/>
        <v>1268.1999999999998</v>
      </c>
      <c r="W31" s="134">
        <f t="shared" si="6"/>
        <v>51.2</v>
      </c>
      <c r="X31" s="134">
        <f t="shared" si="6"/>
        <v>915</v>
      </c>
      <c r="Y31" s="134">
        <f t="shared" si="6"/>
        <v>859</v>
      </c>
      <c r="Z31" s="134">
        <f t="shared" si="6"/>
        <v>0</v>
      </c>
      <c r="AA31" s="133">
        <f t="shared" si="6"/>
        <v>0</v>
      </c>
      <c r="AB31" s="135">
        <f t="shared" si="6"/>
        <v>0</v>
      </c>
      <c r="AC31" s="134">
        <f t="shared" si="6"/>
        <v>1</v>
      </c>
      <c r="AD31" s="134">
        <f t="shared" si="6"/>
        <v>0</v>
      </c>
      <c r="AE31" s="133">
        <f t="shared" si="6"/>
        <v>2</v>
      </c>
      <c r="AF31" s="143"/>
      <c r="AG31" s="135">
        <f aca="true" t="shared" si="7" ref="AG31:AL31">SUM(AG22,AG13,AG19)</f>
        <v>2</v>
      </c>
      <c r="AH31" s="134">
        <f t="shared" si="7"/>
        <v>0</v>
      </c>
      <c r="AI31" s="135">
        <f t="shared" si="7"/>
        <v>197260.7</v>
      </c>
      <c r="AJ31" s="141">
        <f t="shared" si="7"/>
        <v>190018.1</v>
      </c>
      <c r="AK31" s="143">
        <f t="shared" si="7"/>
        <v>110284.1</v>
      </c>
      <c r="AL31" s="139">
        <f t="shared" si="7"/>
        <v>6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1732.1</v>
      </c>
      <c r="H32" s="145"/>
      <c r="I32" s="147">
        <f>SUM(I23,I14,I20)</f>
        <v>1825.1999999999998</v>
      </c>
      <c r="J32" s="148"/>
      <c r="K32" s="147"/>
      <c r="L32" s="146">
        <f>SUM(L23,L14,L20)</f>
        <v>927.5</v>
      </c>
      <c r="M32" s="146">
        <f>SUM(M23,M14,M20)</f>
        <v>0</v>
      </c>
      <c r="N32" s="145"/>
      <c r="O32" s="147"/>
      <c r="P32" s="146"/>
      <c r="Q32" s="146"/>
      <c r="R32" s="149">
        <f>SUM(O31:Q31)</f>
        <v>18722.8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12364.5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8775</v>
      </c>
      <c r="J33" s="153">
        <v>99.7</v>
      </c>
      <c r="K33" s="113"/>
      <c r="L33" s="112">
        <v>10</v>
      </c>
      <c r="M33" s="112"/>
      <c r="N33" s="111"/>
      <c r="O33" s="113"/>
      <c r="P33" s="112"/>
      <c r="Q33" s="112"/>
      <c r="R33" s="154">
        <v>100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7158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8868</v>
      </c>
      <c r="G34" s="120"/>
      <c r="H34" s="111">
        <v>8803</v>
      </c>
      <c r="I34" s="121"/>
      <c r="J34" s="122"/>
      <c r="K34" s="113">
        <v>8533</v>
      </c>
      <c r="L34" s="123"/>
      <c r="M34" s="123"/>
      <c r="N34" s="111"/>
      <c r="O34" s="113">
        <v>31</v>
      </c>
      <c r="P34" s="112">
        <v>2616</v>
      </c>
      <c r="Q34" s="112">
        <v>6156</v>
      </c>
      <c r="R34" s="124"/>
      <c r="S34" s="116">
        <v>112</v>
      </c>
      <c r="T34" s="112">
        <v>1874</v>
      </c>
      <c r="U34" s="112">
        <v>2529</v>
      </c>
      <c r="V34" s="112">
        <v>4260</v>
      </c>
      <c r="W34" s="112"/>
      <c r="X34" s="112"/>
      <c r="Y34" s="112">
        <v>28</v>
      </c>
      <c r="Z34" s="112"/>
      <c r="AA34" s="111"/>
      <c r="AB34" s="113"/>
      <c r="AC34" s="112"/>
      <c r="AD34" s="112">
        <v>1</v>
      </c>
      <c r="AE34" s="111">
        <v>1</v>
      </c>
      <c r="AF34" s="123"/>
      <c r="AG34" s="113"/>
      <c r="AH34" s="112"/>
      <c r="AI34" s="113">
        <v>101564</v>
      </c>
      <c r="AJ34" s="121">
        <v>100330</v>
      </c>
      <c r="AK34" s="123">
        <v>62510</v>
      </c>
      <c r="AL34" s="118">
        <v>9</v>
      </c>
    </row>
    <row r="35" spans="1:38" ht="13.5">
      <c r="A35" s="90"/>
      <c r="B35" s="107"/>
      <c r="C35" s="107"/>
      <c r="D35" s="107"/>
      <c r="E35" s="107"/>
      <c r="F35" s="126"/>
      <c r="G35" s="127">
        <v>65</v>
      </c>
      <c r="H35" s="126"/>
      <c r="I35" s="128">
        <v>28</v>
      </c>
      <c r="J35" s="129"/>
      <c r="K35" s="128"/>
      <c r="L35" s="127">
        <v>270</v>
      </c>
      <c r="M35" s="127"/>
      <c r="N35" s="126"/>
      <c r="O35" s="128"/>
      <c r="P35" s="127"/>
      <c r="Q35" s="127"/>
      <c r="R35" s="130">
        <v>8803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4256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23007</v>
      </c>
      <c r="J36" s="153">
        <v>94.5</v>
      </c>
      <c r="K36" s="113"/>
      <c r="L36" s="112">
        <v>30</v>
      </c>
      <c r="M36" s="112"/>
      <c r="N36" s="111"/>
      <c r="O36" s="113"/>
      <c r="P36" s="112"/>
      <c r="Q36" s="112"/>
      <c r="R36" s="154">
        <v>97.7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3206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25094</v>
      </c>
      <c r="G37" s="120">
        <v>678</v>
      </c>
      <c r="H37" s="111">
        <v>24344</v>
      </c>
      <c r="I37" s="121"/>
      <c r="J37" s="122"/>
      <c r="K37" s="113">
        <v>24181</v>
      </c>
      <c r="L37" s="123"/>
      <c r="M37" s="123"/>
      <c r="N37" s="111">
        <v>556</v>
      </c>
      <c r="O37" s="113">
        <v>71</v>
      </c>
      <c r="P37" s="112">
        <v>51</v>
      </c>
      <c r="Q37" s="112">
        <v>23666</v>
      </c>
      <c r="R37" s="124"/>
      <c r="S37" s="116"/>
      <c r="T37" s="112">
        <v>269</v>
      </c>
      <c r="U37" s="112">
        <v>9211</v>
      </c>
      <c r="V37" s="112">
        <v>13527</v>
      </c>
      <c r="W37" s="112"/>
      <c r="X37" s="112">
        <v>124</v>
      </c>
      <c r="Y37" s="112">
        <v>1213</v>
      </c>
      <c r="Z37" s="112"/>
      <c r="AA37" s="111">
        <v>219</v>
      </c>
      <c r="AB37" s="113">
        <v>1</v>
      </c>
      <c r="AC37" s="112">
        <v>2</v>
      </c>
      <c r="AD37" s="112"/>
      <c r="AE37" s="111">
        <v>1</v>
      </c>
      <c r="AF37" s="123"/>
      <c r="AG37" s="113"/>
      <c r="AH37" s="112"/>
      <c r="AI37" s="113">
        <v>168609</v>
      </c>
      <c r="AJ37" s="121">
        <v>158695</v>
      </c>
      <c r="AK37" s="123">
        <v>124754</v>
      </c>
      <c r="AL37" s="118">
        <v>24</v>
      </c>
    </row>
    <row r="38" spans="1:38" ht="13.5">
      <c r="A38" s="90"/>
      <c r="B38" s="107"/>
      <c r="C38" s="107"/>
      <c r="D38" s="107"/>
      <c r="E38" s="107"/>
      <c r="F38" s="126"/>
      <c r="G38" s="127">
        <v>72</v>
      </c>
      <c r="H38" s="126"/>
      <c r="I38" s="128">
        <v>1337</v>
      </c>
      <c r="J38" s="129"/>
      <c r="K38" s="128"/>
      <c r="L38" s="127">
        <v>163</v>
      </c>
      <c r="M38" s="127"/>
      <c r="N38" s="126"/>
      <c r="O38" s="128"/>
      <c r="P38" s="127"/>
      <c r="Q38" s="127"/>
      <c r="R38" s="130">
        <v>23788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3203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31782</v>
      </c>
      <c r="J39" s="153">
        <v>95.9</v>
      </c>
      <c r="K39" s="113"/>
      <c r="L39" s="112">
        <v>40</v>
      </c>
      <c r="M39" s="112"/>
      <c r="N39" s="111"/>
      <c r="O39" s="113"/>
      <c r="P39" s="112"/>
      <c r="Q39" s="112"/>
      <c r="R39" s="154">
        <v>98.3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10364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33962</v>
      </c>
      <c r="G40" s="120">
        <v>678</v>
      </c>
      <c r="H40" s="111">
        <v>33147</v>
      </c>
      <c r="I40" s="121"/>
      <c r="J40" s="122"/>
      <c r="K40" s="113">
        <v>32714</v>
      </c>
      <c r="L40" s="123"/>
      <c r="M40" s="123"/>
      <c r="N40" s="111">
        <v>556</v>
      </c>
      <c r="O40" s="113">
        <v>102</v>
      </c>
      <c r="P40" s="112">
        <v>2667</v>
      </c>
      <c r="Q40" s="112">
        <v>29822</v>
      </c>
      <c r="R40" s="124"/>
      <c r="S40" s="116">
        <v>112</v>
      </c>
      <c r="T40" s="112">
        <v>2143</v>
      </c>
      <c r="U40" s="112">
        <v>11740</v>
      </c>
      <c r="V40" s="112">
        <v>17787</v>
      </c>
      <c r="W40" s="112"/>
      <c r="X40" s="112">
        <v>124</v>
      </c>
      <c r="Y40" s="112">
        <v>1241</v>
      </c>
      <c r="Z40" s="112"/>
      <c r="AA40" s="111">
        <v>219</v>
      </c>
      <c r="AB40" s="113">
        <v>1</v>
      </c>
      <c r="AC40" s="112">
        <v>2</v>
      </c>
      <c r="AD40" s="112">
        <v>1</v>
      </c>
      <c r="AE40" s="111">
        <v>2</v>
      </c>
      <c r="AF40" s="123"/>
      <c r="AG40" s="113"/>
      <c r="AH40" s="112"/>
      <c r="AI40" s="113">
        <v>270173</v>
      </c>
      <c r="AJ40" s="121">
        <v>259025</v>
      </c>
      <c r="AK40" s="123">
        <v>187264</v>
      </c>
      <c r="AL40" s="118">
        <v>33</v>
      </c>
    </row>
    <row r="41" spans="1:38" ht="13.5">
      <c r="A41" s="125"/>
      <c r="B41" s="107"/>
      <c r="C41" s="107"/>
      <c r="D41" s="107"/>
      <c r="E41" s="107"/>
      <c r="F41" s="126"/>
      <c r="G41" s="127">
        <v>137</v>
      </c>
      <c r="H41" s="126"/>
      <c r="I41" s="128">
        <v>1365</v>
      </c>
      <c r="J41" s="129"/>
      <c r="K41" s="128"/>
      <c r="L41" s="127">
        <v>433</v>
      </c>
      <c r="M41" s="127"/>
      <c r="N41" s="126"/>
      <c r="O41" s="128"/>
      <c r="P41" s="127"/>
      <c r="Q41" s="127"/>
      <c r="R41" s="130">
        <v>32591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7459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102762</v>
      </c>
      <c r="J42" s="153">
        <v>69</v>
      </c>
      <c r="K42" s="113"/>
      <c r="L42" s="112">
        <v>161</v>
      </c>
      <c r="M42" s="112"/>
      <c r="N42" s="111"/>
      <c r="O42" s="113"/>
      <c r="P42" s="112"/>
      <c r="Q42" s="112"/>
      <c r="R42" s="154">
        <v>93.8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3222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151155</v>
      </c>
      <c r="G43" s="120">
        <v>164</v>
      </c>
      <c r="H43" s="111">
        <v>148903</v>
      </c>
      <c r="I43" s="121"/>
      <c r="J43" s="122"/>
      <c r="K43" s="113">
        <v>148079</v>
      </c>
      <c r="L43" s="123"/>
      <c r="M43" s="123"/>
      <c r="N43" s="111">
        <v>9181</v>
      </c>
      <c r="O43" s="113">
        <v>1625</v>
      </c>
      <c r="P43" s="112">
        <v>1681</v>
      </c>
      <c r="Q43" s="112">
        <v>136416</v>
      </c>
      <c r="R43" s="124"/>
      <c r="S43" s="116">
        <v>10</v>
      </c>
      <c r="T43" s="112">
        <v>164</v>
      </c>
      <c r="U43" s="112">
        <v>8389</v>
      </c>
      <c r="V43" s="112">
        <v>94199</v>
      </c>
      <c r="W43" s="112">
        <v>943</v>
      </c>
      <c r="X43" s="112">
        <v>4402</v>
      </c>
      <c r="Y43" s="112">
        <v>40796</v>
      </c>
      <c r="Z43" s="112"/>
      <c r="AA43" s="111">
        <v>4968</v>
      </c>
      <c r="AB43" s="113">
        <v>1</v>
      </c>
      <c r="AC43" s="112">
        <v>5</v>
      </c>
      <c r="AD43" s="112">
        <v>1</v>
      </c>
      <c r="AE43" s="111">
        <v>13</v>
      </c>
      <c r="AF43" s="123"/>
      <c r="AG43" s="113"/>
      <c r="AH43" s="112"/>
      <c r="AI43" s="113">
        <v>709414</v>
      </c>
      <c r="AJ43" s="121">
        <v>678970</v>
      </c>
      <c r="AK43" s="123">
        <v>520079</v>
      </c>
      <c r="AL43" s="118">
        <v>327</v>
      </c>
    </row>
    <row r="44" spans="1:38" ht="13.5">
      <c r="A44" s="90"/>
      <c r="B44" s="107"/>
      <c r="C44" s="107"/>
      <c r="D44" s="107"/>
      <c r="E44" s="107"/>
      <c r="F44" s="126"/>
      <c r="G44" s="127">
        <v>2088</v>
      </c>
      <c r="H44" s="126"/>
      <c r="I44" s="128">
        <v>46141</v>
      </c>
      <c r="J44" s="129"/>
      <c r="K44" s="128"/>
      <c r="L44" s="127">
        <v>824</v>
      </c>
      <c r="M44" s="127"/>
      <c r="N44" s="126"/>
      <c r="O44" s="128"/>
      <c r="P44" s="127"/>
      <c r="Q44" s="127"/>
      <c r="R44" s="130">
        <v>139722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2718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134544</v>
      </c>
      <c r="J45" s="153">
        <v>73.9</v>
      </c>
      <c r="K45" s="113"/>
      <c r="L45" s="112">
        <v>201</v>
      </c>
      <c r="M45" s="112"/>
      <c r="N45" s="111"/>
      <c r="O45" s="113"/>
      <c r="P45" s="112"/>
      <c r="Q45" s="112"/>
      <c r="R45" s="154">
        <v>94.7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13586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185117</v>
      </c>
      <c r="G46" s="120">
        <v>842</v>
      </c>
      <c r="H46" s="111">
        <v>182050</v>
      </c>
      <c r="I46" s="121"/>
      <c r="J46" s="122"/>
      <c r="K46" s="113">
        <v>180793</v>
      </c>
      <c r="L46" s="123"/>
      <c r="M46" s="123"/>
      <c r="N46" s="111">
        <v>9737</v>
      </c>
      <c r="O46" s="113">
        <v>1727</v>
      </c>
      <c r="P46" s="112">
        <v>4348</v>
      </c>
      <c r="Q46" s="112">
        <v>166238</v>
      </c>
      <c r="R46" s="156"/>
      <c r="S46" s="116">
        <v>122</v>
      </c>
      <c r="T46" s="112">
        <v>2307</v>
      </c>
      <c r="U46" s="112">
        <v>20129</v>
      </c>
      <c r="V46" s="112">
        <v>111986</v>
      </c>
      <c r="W46" s="112">
        <v>943</v>
      </c>
      <c r="X46" s="112">
        <v>4526</v>
      </c>
      <c r="Y46" s="112">
        <v>42037</v>
      </c>
      <c r="Z46" s="112"/>
      <c r="AA46" s="111">
        <v>5187</v>
      </c>
      <c r="AB46" s="113">
        <v>2</v>
      </c>
      <c r="AC46" s="112">
        <v>7</v>
      </c>
      <c r="AD46" s="112">
        <v>2</v>
      </c>
      <c r="AE46" s="111">
        <v>15</v>
      </c>
      <c r="AF46" s="123"/>
      <c r="AG46" s="113"/>
      <c r="AH46" s="112"/>
      <c r="AI46" s="113">
        <v>979587</v>
      </c>
      <c r="AJ46" s="121">
        <v>937995</v>
      </c>
      <c r="AK46" s="123">
        <v>707343</v>
      </c>
      <c r="AL46" s="118">
        <v>360</v>
      </c>
    </row>
    <row r="47" spans="1:38" ht="13.5">
      <c r="A47" s="125"/>
      <c r="B47" s="107"/>
      <c r="C47" s="107"/>
      <c r="D47" s="107"/>
      <c r="E47" s="107"/>
      <c r="F47" s="126"/>
      <c r="G47" s="127">
        <v>2225</v>
      </c>
      <c r="H47" s="126"/>
      <c r="I47" s="128">
        <v>47506</v>
      </c>
      <c r="J47" s="129"/>
      <c r="K47" s="128"/>
      <c r="L47" s="127">
        <v>1257</v>
      </c>
      <c r="M47" s="127"/>
      <c r="N47" s="126"/>
      <c r="O47" s="128"/>
      <c r="P47" s="127"/>
      <c r="Q47" s="127"/>
      <c r="R47" s="130">
        <v>172313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10177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155376.6</v>
      </c>
      <c r="J54" s="136">
        <f>IF(H55=0,0,I54/H55*100)</f>
        <v>75.90165103625755</v>
      </c>
      <c r="K54" s="135"/>
      <c r="L54" s="134">
        <f>SUM(L9,L12,L18,L21,L33,L36,L42)</f>
        <v>245</v>
      </c>
      <c r="M54" s="134">
        <f>SUM(M9,M12,M18,M21,M33,M36,M42)</f>
        <v>0</v>
      </c>
      <c r="N54" s="133"/>
      <c r="O54" s="135"/>
      <c r="P54" s="134"/>
      <c r="Q54" s="134"/>
      <c r="R54" s="137">
        <f>IF(H55=0,0,(O55+P55+Q55)/H55*100)</f>
        <v>95.24346409858346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38843.3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209506.9</v>
      </c>
      <c r="G55" s="140">
        <f>SUM(G10,G13,G19,G22,G34,G37,G43)</f>
        <v>842</v>
      </c>
      <c r="H55" s="133">
        <f>SUM(H10,H13,H19,H22,H34,H37,H43)</f>
        <v>204707.8</v>
      </c>
      <c r="I55" s="141"/>
      <c r="J55" s="159"/>
      <c r="K55" s="135">
        <f>SUM(K10,K13,K19,K22,K34,K37,K43)</f>
        <v>202332.3</v>
      </c>
      <c r="L55" s="143"/>
      <c r="M55" s="143"/>
      <c r="N55" s="133">
        <f>SUM(N10,N13,N19,N22,N34,N37,N43)</f>
        <v>9737</v>
      </c>
      <c r="O55" s="135">
        <f>SUM(O10,O13,O19,O22,O34,O37,O43)</f>
        <v>1764.3</v>
      </c>
      <c r="P55" s="134">
        <f>SUM(P10,P13,P19,P22,P34,P37,P43)</f>
        <v>22263.9</v>
      </c>
      <c r="Q55" s="134">
        <f>SUM(Q10,Q13,Q19,Q22,Q34,Q37,Q43)</f>
        <v>170942.6</v>
      </c>
      <c r="R55" s="144"/>
      <c r="S55" s="138">
        <f aca="true" t="shared" si="8" ref="S55:AE55">SUM(S10,S13,S19,S22,S34,S37,S43)</f>
        <v>122</v>
      </c>
      <c r="T55" s="134">
        <f t="shared" si="8"/>
        <v>6271.5</v>
      </c>
      <c r="U55" s="134">
        <f t="shared" si="8"/>
        <v>35728.9</v>
      </c>
      <c r="V55" s="134">
        <f t="shared" si="8"/>
        <v>113254.2</v>
      </c>
      <c r="W55" s="134">
        <f t="shared" si="8"/>
        <v>994.2</v>
      </c>
      <c r="X55" s="134">
        <f t="shared" si="8"/>
        <v>5441</v>
      </c>
      <c r="Y55" s="134">
        <f t="shared" si="8"/>
        <v>42896</v>
      </c>
      <c r="Z55" s="134">
        <f t="shared" si="8"/>
        <v>0</v>
      </c>
      <c r="AA55" s="133">
        <f t="shared" si="8"/>
        <v>5187</v>
      </c>
      <c r="AB55" s="135">
        <f t="shared" si="8"/>
        <v>2</v>
      </c>
      <c r="AC55" s="135">
        <f t="shared" si="8"/>
        <v>8</v>
      </c>
      <c r="AD55" s="135">
        <f t="shared" si="8"/>
        <v>2</v>
      </c>
      <c r="AE55" s="135">
        <f t="shared" si="8"/>
        <v>17</v>
      </c>
      <c r="AF55" s="143"/>
      <c r="AG55" s="135">
        <f aca="true" t="shared" si="9" ref="AG55:AL55">SUM(AG10,AG13,AG19,AG22,AG34,AG37,AG43)</f>
        <v>3</v>
      </c>
      <c r="AH55" s="134">
        <f t="shared" si="9"/>
        <v>0</v>
      </c>
      <c r="AI55" s="135">
        <f t="shared" si="9"/>
        <v>1280593.7</v>
      </c>
      <c r="AJ55" s="141">
        <f t="shared" si="9"/>
        <v>1231759.1</v>
      </c>
      <c r="AK55" s="143">
        <f t="shared" si="9"/>
        <v>876894.1</v>
      </c>
      <c r="AL55" s="139">
        <f t="shared" si="9"/>
        <v>367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3957.1</v>
      </c>
      <c r="H56" s="162"/>
      <c r="I56" s="164">
        <f>SUM(I11,I14,I20,I23,I35,I38,I44)</f>
        <v>49331.2</v>
      </c>
      <c r="J56" s="162"/>
      <c r="K56" s="164"/>
      <c r="L56" s="163">
        <f>SUM(L11,L14,L20,L23,L35,L38,L44)</f>
        <v>2375.5</v>
      </c>
      <c r="M56" s="163">
        <f>SUM(M11,M14,M20,M23,M35,M38,M44)</f>
        <v>0</v>
      </c>
      <c r="N56" s="162"/>
      <c r="O56" s="164"/>
      <c r="P56" s="163"/>
      <c r="Q56" s="163"/>
      <c r="R56" s="165">
        <f>SUM(O55:Q55)</f>
        <v>194970.80000000002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26476.5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110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98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砥部町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10624</v>
      </c>
      <c r="J9" s="114">
        <v>100</v>
      </c>
      <c r="K9" s="113"/>
      <c r="L9" s="112">
        <v>8</v>
      </c>
      <c r="M9" s="112">
        <v>2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10530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10624</v>
      </c>
      <c r="G10" s="120">
        <v>0</v>
      </c>
      <c r="H10" s="111">
        <v>10624</v>
      </c>
      <c r="I10" s="121"/>
      <c r="J10" s="122"/>
      <c r="K10" s="113">
        <v>7848</v>
      </c>
      <c r="L10" s="123"/>
      <c r="M10" s="123"/>
      <c r="N10" s="111">
        <v>0</v>
      </c>
      <c r="O10" s="113">
        <v>1174</v>
      </c>
      <c r="P10" s="112">
        <v>9450</v>
      </c>
      <c r="Q10" s="112">
        <v>0</v>
      </c>
      <c r="R10" s="124"/>
      <c r="S10" s="116">
        <v>0</v>
      </c>
      <c r="T10" s="112">
        <v>4365</v>
      </c>
      <c r="U10" s="112">
        <v>6259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0</v>
      </c>
      <c r="AE10" s="111">
        <v>0</v>
      </c>
      <c r="AF10" s="123"/>
      <c r="AG10" s="113">
        <v>2</v>
      </c>
      <c r="AH10" s="112">
        <v>0</v>
      </c>
      <c r="AI10" s="113">
        <v>346515</v>
      </c>
      <c r="AJ10" s="121">
        <v>207576</v>
      </c>
      <c r="AK10" s="123">
        <v>121550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1548</v>
      </c>
      <c r="M11" s="127">
        <v>1228</v>
      </c>
      <c r="N11" s="126"/>
      <c r="O11" s="128"/>
      <c r="P11" s="127"/>
      <c r="Q11" s="127"/>
      <c r="R11" s="130">
        <v>10624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5189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19445.8</v>
      </c>
      <c r="J12" s="114">
        <v>97.8</v>
      </c>
      <c r="K12" s="113"/>
      <c r="L12" s="112">
        <v>28</v>
      </c>
      <c r="M12" s="112">
        <v>6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16496.6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34124.3</v>
      </c>
      <c r="G13" s="120">
        <v>0</v>
      </c>
      <c r="H13" s="111">
        <v>19893.3</v>
      </c>
      <c r="I13" s="121"/>
      <c r="J13" s="122"/>
      <c r="K13" s="113">
        <v>17168.9</v>
      </c>
      <c r="L13" s="123"/>
      <c r="M13" s="123"/>
      <c r="N13" s="111">
        <v>0</v>
      </c>
      <c r="O13" s="113">
        <v>1428.7</v>
      </c>
      <c r="P13" s="112">
        <v>17123.1</v>
      </c>
      <c r="Q13" s="112">
        <v>1341.5</v>
      </c>
      <c r="R13" s="124"/>
      <c r="S13" s="116">
        <v>22.7</v>
      </c>
      <c r="T13" s="112">
        <v>173.3</v>
      </c>
      <c r="U13" s="112">
        <v>18683.5</v>
      </c>
      <c r="V13" s="112">
        <v>566.3</v>
      </c>
      <c r="W13" s="112">
        <v>47.3</v>
      </c>
      <c r="X13" s="112">
        <v>371.6</v>
      </c>
      <c r="Y13" s="112">
        <v>28.6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439669.9</v>
      </c>
      <c r="AJ13" s="121">
        <v>231232.4</v>
      </c>
      <c r="AK13" s="123">
        <v>137199.5</v>
      </c>
      <c r="AL13" s="118">
        <v>2</v>
      </c>
    </row>
    <row r="14" spans="1:38" ht="13.5">
      <c r="A14" s="125"/>
      <c r="B14" s="107"/>
      <c r="C14" s="107"/>
      <c r="D14" s="107"/>
      <c r="E14" s="107"/>
      <c r="F14" s="126"/>
      <c r="G14" s="127">
        <v>14231</v>
      </c>
      <c r="H14" s="126"/>
      <c r="I14" s="128">
        <v>447.5</v>
      </c>
      <c r="J14" s="129"/>
      <c r="K14" s="128"/>
      <c r="L14" s="127">
        <v>1195.7</v>
      </c>
      <c r="M14" s="127">
        <v>1528.7</v>
      </c>
      <c r="N14" s="126"/>
      <c r="O14" s="128"/>
      <c r="P14" s="127"/>
      <c r="Q14" s="127"/>
      <c r="R14" s="130">
        <v>19893.3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13951.1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30069.8</v>
      </c>
      <c r="J15" s="136">
        <f>IF(H16=0,0,I15/H16*100)</f>
        <v>98.5336186359868</v>
      </c>
      <c r="K15" s="135"/>
      <c r="L15" s="134">
        <f>SUM(L9,L12)</f>
        <v>36</v>
      </c>
      <c r="M15" s="134">
        <f>SUM(M9,M12)</f>
        <v>8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27026.6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44748.3</v>
      </c>
      <c r="G16" s="140">
        <f>SUM(G10,G13)</f>
        <v>0</v>
      </c>
      <c r="H16" s="133">
        <f>SUM(H10,H13)</f>
        <v>30517.3</v>
      </c>
      <c r="I16" s="141"/>
      <c r="J16" s="142"/>
      <c r="K16" s="135">
        <f>SUM(K10,K13)</f>
        <v>25016.9</v>
      </c>
      <c r="L16" s="143"/>
      <c r="M16" s="143"/>
      <c r="N16" s="133">
        <f>SUM(N10,N13)</f>
        <v>0</v>
      </c>
      <c r="O16" s="135">
        <f>SUM(O10,O13)</f>
        <v>2602.7</v>
      </c>
      <c r="P16" s="134">
        <f>SUM(P10,P13)</f>
        <v>26573.1</v>
      </c>
      <c r="Q16" s="134">
        <f>SUM(Q10,Q13)</f>
        <v>1341.5</v>
      </c>
      <c r="R16" s="144"/>
      <c r="S16" s="138">
        <f aca="true" t="shared" si="0" ref="S16:AE16">SUM(S10,S13)</f>
        <v>22.7</v>
      </c>
      <c r="T16" s="134">
        <f t="shared" si="0"/>
        <v>4538.3</v>
      </c>
      <c r="U16" s="134">
        <f t="shared" si="0"/>
        <v>24942.5</v>
      </c>
      <c r="V16" s="134">
        <f t="shared" si="0"/>
        <v>566.3</v>
      </c>
      <c r="W16" s="134">
        <f t="shared" si="0"/>
        <v>47.3</v>
      </c>
      <c r="X16" s="134">
        <f t="shared" si="0"/>
        <v>371.6</v>
      </c>
      <c r="Y16" s="134">
        <f t="shared" si="0"/>
        <v>28.6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2</v>
      </c>
      <c r="AH16" s="134">
        <f t="shared" si="1"/>
        <v>0</v>
      </c>
      <c r="AI16" s="135">
        <f t="shared" si="1"/>
        <v>786184.9</v>
      </c>
      <c r="AJ16" s="141">
        <f t="shared" si="1"/>
        <v>438808.4</v>
      </c>
      <c r="AK16" s="143">
        <f t="shared" si="1"/>
        <v>258749.5</v>
      </c>
      <c r="AL16" s="139">
        <f t="shared" si="1"/>
        <v>3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14231</v>
      </c>
      <c r="H17" s="145"/>
      <c r="I17" s="147">
        <f>SUM(I11,I14)</f>
        <v>447.5</v>
      </c>
      <c r="J17" s="148"/>
      <c r="K17" s="147"/>
      <c r="L17" s="146">
        <f>SUM(L11,L14)</f>
        <v>2743.7</v>
      </c>
      <c r="M17" s="146">
        <f>SUM(M11,M14)</f>
        <v>2756.7</v>
      </c>
      <c r="N17" s="145"/>
      <c r="O17" s="147"/>
      <c r="P17" s="146"/>
      <c r="Q17" s="146"/>
      <c r="R17" s="149">
        <f>SUM(O16:Q16)</f>
        <v>30517.3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19140.1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12625</v>
      </c>
      <c r="J18" s="114">
        <v>80.6</v>
      </c>
      <c r="K18" s="113"/>
      <c r="L18" s="112">
        <v>13</v>
      </c>
      <c r="M18" s="112">
        <v>0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7110.7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18798.8</v>
      </c>
      <c r="G19" s="120">
        <v>0</v>
      </c>
      <c r="H19" s="111">
        <v>15672.1</v>
      </c>
      <c r="I19" s="121"/>
      <c r="J19" s="122"/>
      <c r="K19" s="113">
        <v>15417.1</v>
      </c>
      <c r="L19" s="123"/>
      <c r="M19" s="123"/>
      <c r="N19" s="111">
        <v>0</v>
      </c>
      <c r="O19" s="113">
        <v>15.7</v>
      </c>
      <c r="P19" s="112">
        <v>8284.6</v>
      </c>
      <c r="Q19" s="112">
        <v>7371.8</v>
      </c>
      <c r="R19" s="124"/>
      <c r="S19" s="116">
        <v>38.3</v>
      </c>
      <c r="T19" s="112">
        <v>58.4</v>
      </c>
      <c r="U19" s="112">
        <v>9623.4</v>
      </c>
      <c r="V19" s="112">
        <v>2904.9</v>
      </c>
      <c r="W19" s="112">
        <v>135.7</v>
      </c>
      <c r="X19" s="112">
        <v>2350.5</v>
      </c>
      <c r="Y19" s="112">
        <v>560.9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204446.2</v>
      </c>
      <c r="AJ19" s="121">
        <v>141541.7</v>
      </c>
      <c r="AK19" s="123">
        <v>87009.3</v>
      </c>
      <c r="AL19" s="118">
        <v>3</v>
      </c>
    </row>
    <row r="20" spans="1:38" ht="13.5">
      <c r="A20" s="90"/>
      <c r="B20" s="107"/>
      <c r="C20" s="107"/>
      <c r="D20" s="107"/>
      <c r="E20" s="107"/>
      <c r="F20" s="126"/>
      <c r="G20" s="127">
        <v>3126.7</v>
      </c>
      <c r="H20" s="126"/>
      <c r="I20" s="128">
        <v>3047.1</v>
      </c>
      <c r="J20" s="129"/>
      <c r="K20" s="128"/>
      <c r="L20" s="127">
        <v>255</v>
      </c>
      <c r="M20" s="127">
        <v>0</v>
      </c>
      <c r="N20" s="126"/>
      <c r="O20" s="128"/>
      <c r="P20" s="127"/>
      <c r="Q20" s="127"/>
      <c r="R20" s="130">
        <v>15672.1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4068.6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22123.5</v>
      </c>
      <c r="J21" s="114">
        <v>76</v>
      </c>
      <c r="K21" s="113"/>
      <c r="L21" s="112">
        <v>16</v>
      </c>
      <c r="M21" s="112">
        <v>0</v>
      </c>
      <c r="N21" s="111"/>
      <c r="O21" s="113"/>
      <c r="P21" s="112"/>
      <c r="Q21" s="112"/>
      <c r="R21" s="115">
        <v>95.9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3881.5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31818</v>
      </c>
      <c r="G22" s="120">
        <v>1730.8</v>
      </c>
      <c r="H22" s="111">
        <v>29104</v>
      </c>
      <c r="I22" s="121"/>
      <c r="J22" s="122"/>
      <c r="K22" s="113">
        <v>28934.8</v>
      </c>
      <c r="L22" s="123"/>
      <c r="M22" s="123"/>
      <c r="N22" s="111">
        <v>1179.8</v>
      </c>
      <c r="O22" s="113">
        <v>12.3</v>
      </c>
      <c r="P22" s="112">
        <v>7994.2</v>
      </c>
      <c r="Q22" s="112">
        <v>19917.7</v>
      </c>
      <c r="R22" s="124"/>
      <c r="S22" s="116">
        <v>0</v>
      </c>
      <c r="T22" s="112">
        <v>53.8</v>
      </c>
      <c r="U22" s="112">
        <v>11387.4</v>
      </c>
      <c r="V22" s="112">
        <v>10682.3</v>
      </c>
      <c r="W22" s="112">
        <v>174.4</v>
      </c>
      <c r="X22" s="112">
        <v>1970</v>
      </c>
      <c r="Y22" s="112">
        <v>4836.1</v>
      </c>
      <c r="Z22" s="112">
        <v>1044.6</v>
      </c>
      <c r="AA22" s="111">
        <v>1044.6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400403.2</v>
      </c>
      <c r="AJ22" s="121">
        <v>214915.2</v>
      </c>
      <c r="AK22" s="123">
        <v>137187.7</v>
      </c>
      <c r="AL22" s="118">
        <v>6</v>
      </c>
    </row>
    <row r="23" spans="1:38" ht="13.5">
      <c r="A23" s="90"/>
      <c r="B23" s="107"/>
      <c r="C23" s="107"/>
      <c r="D23" s="107"/>
      <c r="E23" s="107"/>
      <c r="F23" s="126"/>
      <c r="G23" s="127">
        <v>983.2</v>
      </c>
      <c r="H23" s="126"/>
      <c r="I23" s="128">
        <v>6980.5</v>
      </c>
      <c r="J23" s="129"/>
      <c r="K23" s="128"/>
      <c r="L23" s="127">
        <v>169.2</v>
      </c>
      <c r="M23" s="127">
        <v>0</v>
      </c>
      <c r="N23" s="126"/>
      <c r="O23" s="128"/>
      <c r="P23" s="127"/>
      <c r="Q23" s="127"/>
      <c r="R23" s="130">
        <v>27924.2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3497.3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34748.5</v>
      </c>
      <c r="J24" s="136">
        <f>IF(H25=0,0,I24/H25*100)</f>
        <v>77.60501696217402</v>
      </c>
      <c r="K24" s="135"/>
      <c r="L24" s="134">
        <f>SUM(L18,L21)</f>
        <v>29</v>
      </c>
      <c r="M24" s="134">
        <f>SUM(M18,M21)</f>
        <v>0</v>
      </c>
      <c r="N24" s="133"/>
      <c r="O24" s="135"/>
      <c r="P24" s="134"/>
      <c r="Q24" s="134"/>
      <c r="R24" s="137">
        <f>IF(H25=0,0,(O25+P25+Q25)/H25*100)</f>
        <v>97.36511219154863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10992.2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50616.8</v>
      </c>
      <c r="G25" s="140">
        <f>SUM(G19,G22)</f>
        <v>1730.8</v>
      </c>
      <c r="H25" s="133">
        <f>SUM(H19,H22)</f>
        <v>44776.1</v>
      </c>
      <c r="I25" s="141"/>
      <c r="J25" s="142"/>
      <c r="K25" s="135">
        <f>SUM(K19,K22)</f>
        <v>44351.9</v>
      </c>
      <c r="L25" s="143"/>
      <c r="M25" s="143"/>
      <c r="N25" s="133">
        <f>SUM(N19,N22)</f>
        <v>1179.8</v>
      </c>
      <c r="O25" s="135">
        <f>SUM(O19,O22)</f>
        <v>28</v>
      </c>
      <c r="P25" s="134">
        <f>SUM(P19,P22)</f>
        <v>16278.8</v>
      </c>
      <c r="Q25" s="134">
        <f>SUM(Q19,Q22)</f>
        <v>27289.5</v>
      </c>
      <c r="R25" s="144"/>
      <c r="S25" s="138">
        <f aca="true" t="shared" si="2" ref="S25:AE25">SUM(S19,S22)</f>
        <v>38.3</v>
      </c>
      <c r="T25" s="134">
        <f t="shared" si="2"/>
        <v>112.19999999999999</v>
      </c>
      <c r="U25" s="134">
        <f t="shared" si="2"/>
        <v>21010.8</v>
      </c>
      <c r="V25" s="134">
        <f t="shared" si="2"/>
        <v>13587.199999999999</v>
      </c>
      <c r="W25" s="134">
        <f t="shared" si="2"/>
        <v>310.1</v>
      </c>
      <c r="X25" s="134">
        <f t="shared" si="2"/>
        <v>4320.5</v>
      </c>
      <c r="Y25" s="134">
        <f t="shared" si="2"/>
        <v>5397</v>
      </c>
      <c r="Z25" s="134">
        <f t="shared" si="2"/>
        <v>1044.6</v>
      </c>
      <c r="AA25" s="133">
        <f t="shared" si="2"/>
        <v>1044.6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604849.4</v>
      </c>
      <c r="AJ25" s="141">
        <f t="shared" si="3"/>
        <v>356456.9</v>
      </c>
      <c r="AK25" s="143">
        <f t="shared" si="3"/>
        <v>224197</v>
      </c>
      <c r="AL25" s="139">
        <f t="shared" si="3"/>
        <v>9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4109.9</v>
      </c>
      <c r="H26" s="145"/>
      <c r="I26" s="147">
        <f>SUM(I20,I23)</f>
        <v>10027.6</v>
      </c>
      <c r="J26" s="148"/>
      <c r="K26" s="147"/>
      <c r="L26" s="146">
        <f>SUM(L20,L23)</f>
        <v>424.2</v>
      </c>
      <c r="M26" s="146">
        <f>SUM(M20,M23)</f>
        <v>0</v>
      </c>
      <c r="N26" s="145"/>
      <c r="O26" s="147"/>
      <c r="P26" s="146"/>
      <c r="Q26" s="146"/>
      <c r="R26" s="149">
        <f>SUM(O25:Q25)</f>
        <v>43596.3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7565.9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64818.3</v>
      </c>
      <c r="J27" s="136">
        <f>IF(H28=0,0,I27/H28*100)</f>
        <v>86.0876252101778</v>
      </c>
      <c r="K27" s="135"/>
      <c r="L27" s="134">
        <f>SUM(L18,L9,L12,L21)</f>
        <v>65</v>
      </c>
      <c r="M27" s="134">
        <f>SUM(M18,M9,M12,M21)</f>
        <v>8</v>
      </c>
      <c r="N27" s="133"/>
      <c r="O27" s="135"/>
      <c r="P27" s="134"/>
      <c r="Q27" s="134"/>
      <c r="R27" s="137">
        <f>IF(H28=0,0,(O28+P28+Q28)/H28*100)</f>
        <v>98.43306319013352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38018.8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95365.1</v>
      </c>
      <c r="G28" s="140">
        <f>SUM(G19,G10,G13,G22)</f>
        <v>1730.8</v>
      </c>
      <c r="H28" s="133">
        <f>SUM(H19,H10,H13,H22)</f>
        <v>75293.4</v>
      </c>
      <c r="I28" s="141"/>
      <c r="J28" s="142"/>
      <c r="K28" s="135">
        <f>SUM(K19,K10,K13,K22)</f>
        <v>69368.8</v>
      </c>
      <c r="L28" s="143"/>
      <c r="M28" s="143"/>
      <c r="N28" s="133">
        <f>SUM(N19,N10,N13,N22)</f>
        <v>1179.8</v>
      </c>
      <c r="O28" s="135">
        <f>SUM(O19,O10,O13,O22)</f>
        <v>2630.7000000000003</v>
      </c>
      <c r="P28" s="134">
        <f>SUM(P19,P10,P13,P22)</f>
        <v>42851.899999999994</v>
      </c>
      <c r="Q28" s="134">
        <f>SUM(Q19,Q10,Q13,Q22)</f>
        <v>28631</v>
      </c>
      <c r="R28" s="152"/>
      <c r="S28" s="138">
        <f aca="true" t="shared" si="4" ref="S28:AE28">SUM(S19,S10,S13,S22)</f>
        <v>61</v>
      </c>
      <c r="T28" s="134">
        <f t="shared" si="4"/>
        <v>4650.5</v>
      </c>
      <c r="U28" s="134">
        <f t="shared" si="4"/>
        <v>45953.3</v>
      </c>
      <c r="V28" s="134">
        <f t="shared" si="4"/>
        <v>14153.5</v>
      </c>
      <c r="W28" s="134">
        <f t="shared" si="4"/>
        <v>357.4</v>
      </c>
      <c r="X28" s="134">
        <f t="shared" si="4"/>
        <v>4692.1</v>
      </c>
      <c r="Y28" s="134">
        <f t="shared" si="4"/>
        <v>5425.6</v>
      </c>
      <c r="Z28" s="134">
        <f t="shared" si="4"/>
        <v>1044.6</v>
      </c>
      <c r="AA28" s="133">
        <f t="shared" si="4"/>
        <v>1044.6</v>
      </c>
      <c r="AB28" s="135">
        <f t="shared" si="4"/>
        <v>0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2</v>
      </c>
      <c r="AH28" s="134">
        <f t="shared" si="5"/>
        <v>0</v>
      </c>
      <c r="AI28" s="135">
        <f t="shared" si="5"/>
        <v>1391034.3</v>
      </c>
      <c r="AJ28" s="141">
        <f t="shared" si="5"/>
        <v>795265.3</v>
      </c>
      <c r="AK28" s="143">
        <f t="shared" si="5"/>
        <v>482946.5</v>
      </c>
      <c r="AL28" s="139">
        <f t="shared" si="5"/>
        <v>12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18340.9</v>
      </c>
      <c r="H29" s="145"/>
      <c r="I29" s="147">
        <f>SUM(I20,I11,I14,I23)</f>
        <v>10475.1</v>
      </c>
      <c r="J29" s="148"/>
      <c r="K29" s="147"/>
      <c r="L29" s="146">
        <f>SUM(L20,L11,L14,L23)</f>
        <v>3167.8999999999996</v>
      </c>
      <c r="M29" s="146">
        <f>SUM(M20,M11,M14,M23)</f>
        <v>2756.7</v>
      </c>
      <c r="N29" s="145"/>
      <c r="O29" s="147"/>
      <c r="P29" s="146"/>
      <c r="Q29" s="146"/>
      <c r="R29" s="149">
        <f>SUM(O28:Q28)</f>
        <v>74113.59999999999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26706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54194.3</v>
      </c>
      <c r="J30" s="136">
        <f>IF(H31=0,0,I30/H31*100)</f>
        <v>83.80207640707971</v>
      </c>
      <c r="K30" s="135"/>
      <c r="L30" s="134">
        <f>SUM(L21,L12,L18)</f>
        <v>57</v>
      </c>
      <c r="M30" s="134">
        <f>SUM(M21,M12,M18)</f>
        <v>6</v>
      </c>
      <c r="N30" s="133"/>
      <c r="O30" s="135"/>
      <c r="P30" s="134"/>
      <c r="Q30" s="134"/>
      <c r="R30" s="137">
        <f>IF(H31=0,0,(O31+P31+Q31)/H31*100)</f>
        <v>98.17564412225875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27488.8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84741.1</v>
      </c>
      <c r="G31" s="140">
        <f>SUM(G22,G13,G19)</f>
        <v>1730.8</v>
      </c>
      <c r="H31" s="133">
        <f>SUM(H22,H13,H19)</f>
        <v>64669.4</v>
      </c>
      <c r="I31" s="141"/>
      <c r="J31" s="142"/>
      <c r="K31" s="135">
        <f>SUM(K22,K13,K19)</f>
        <v>61520.799999999996</v>
      </c>
      <c r="L31" s="143"/>
      <c r="M31" s="143"/>
      <c r="N31" s="133">
        <f>SUM(N22,N13,N19)</f>
        <v>1179.8</v>
      </c>
      <c r="O31" s="135">
        <f>SUM(O22,O13,O19)</f>
        <v>1456.7</v>
      </c>
      <c r="P31" s="134">
        <f>SUM(P22,P13,P19)</f>
        <v>33401.9</v>
      </c>
      <c r="Q31" s="134">
        <f>SUM(Q22,Q13,Q19)</f>
        <v>28631</v>
      </c>
      <c r="R31" s="152"/>
      <c r="S31" s="138">
        <f aca="true" t="shared" si="6" ref="S31:AE31">SUM(S22,S13,S19)</f>
        <v>61</v>
      </c>
      <c r="T31" s="134">
        <f t="shared" si="6"/>
        <v>285.5</v>
      </c>
      <c r="U31" s="134">
        <f t="shared" si="6"/>
        <v>39694.3</v>
      </c>
      <c r="V31" s="134">
        <f t="shared" si="6"/>
        <v>14153.499999999998</v>
      </c>
      <c r="W31" s="134">
        <f t="shared" si="6"/>
        <v>357.4</v>
      </c>
      <c r="X31" s="134">
        <f t="shared" si="6"/>
        <v>4692.1</v>
      </c>
      <c r="Y31" s="134">
        <f t="shared" si="6"/>
        <v>5425.6</v>
      </c>
      <c r="Z31" s="134">
        <f t="shared" si="6"/>
        <v>1044.6</v>
      </c>
      <c r="AA31" s="133">
        <f t="shared" si="6"/>
        <v>1044.6</v>
      </c>
      <c r="AB31" s="135">
        <f t="shared" si="6"/>
        <v>0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1044519.3</v>
      </c>
      <c r="AJ31" s="141">
        <f t="shared" si="7"/>
        <v>587689.3</v>
      </c>
      <c r="AK31" s="143">
        <f t="shared" si="7"/>
        <v>361396.5</v>
      </c>
      <c r="AL31" s="139">
        <f t="shared" si="7"/>
        <v>11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18340.9</v>
      </c>
      <c r="H32" s="145"/>
      <c r="I32" s="147">
        <f>SUM(I23,I14,I20)</f>
        <v>10475.1</v>
      </c>
      <c r="J32" s="148"/>
      <c r="K32" s="147"/>
      <c r="L32" s="146">
        <f>SUM(L23,L14,L20)</f>
        <v>1619.9</v>
      </c>
      <c r="M32" s="146">
        <f>SUM(M23,M14,M20)</f>
        <v>1528.7</v>
      </c>
      <c r="N32" s="145"/>
      <c r="O32" s="147"/>
      <c r="P32" s="146"/>
      <c r="Q32" s="146"/>
      <c r="R32" s="149">
        <f>SUM(O31:Q31)</f>
        <v>63489.6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21517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9441</v>
      </c>
      <c r="J33" s="153">
        <v>48.9</v>
      </c>
      <c r="K33" s="113"/>
      <c r="L33" s="112">
        <v>7</v>
      </c>
      <c r="M33" s="112"/>
      <c r="N33" s="111"/>
      <c r="O33" s="113"/>
      <c r="P33" s="112"/>
      <c r="Q33" s="112"/>
      <c r="R33" s="154">
        <v>98.3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731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19412</v>
      </c>
      <c r="G34" s="120"/>
      <c r="H34" s="111">
        <v>19322</v>
      </c>
      <c r="I34" s="121"/>
      <c r="J34" s="122"/>
      <c r="K34" s="113">
        <v>19169</v>
      </c>
      <c r="L34" s="123"/>
      <c r="M34" s="123"/>
      <c r="N34" s="111">
        <v>322</v>
      </c>
      <c r="O34" s="113">
        <v>116</v>
      </c>
      <c r="P34" s="112"/>
      <c r="Q34" s="112">
        <v>18884</v>
      </c>
      <c r="R34" s="124"/>
      <c r="S34" s="116"/>
      <c r="T34" s="112">
        <v>21</v>
      </c>
      <c r="U34" s="112">
        <v>3193</v>
      </c>
      <c r="V34" s="112">
        <v>6227</v>
      </c>
      <c r="W34" s="112">
        <v>88</v>
      </c>
      <c r="X34" s="112">
        <v>370</v>
      </c>
      <c r="Y34" s="112">
        <v>9423</v>
      </c>
      <c r="Z34" s="112"/>
      <c r="AA34" s="111">
        <v>7162</v>
      </c>
      <c r="AB34" s="113"/>
      <c r="AC34" s="112"/>
      <c r="AD34" s="112"/>
      <c r="AE34" s="111"/>
      <c r="AF34" s="123"/>
      <c r="AG34" s="113"/>
      <c r="AH34" s="112"/>
      <c r="AI34" s="113">
        <v>149447</v>
      </c>
      <c r="AJ34" s="121">
        <v>101021</v>
      </c>
      <c r="AK34" s="123">
        <v>74628</v>
      </c>
      <c r="AL34" s="118">
        <v>13</v>
      </c>
    </row>
    <row r="35" spans="1:38" ht="13.5">
      <c r="A35" s="90"/>
      <c r="B35" s="107"/>
      <c r="C35" s="107"/>
      <c r="D35" s="107"/>
      <c r="E35" s="107"/>
      <c r="F35" s="126"/>
      <c r="G35" s="127">
        <v>90</v>
      </c>
      <c r="H35" s="126"/>
      <c r="I35" s="128">
        <v>9881</v>
      </c>
      <c r="J35" s="129"/>
      <c r="K35" s="128"/>
      <c r="L35" s="127">
        <v>153</v>
      </c>
      <c r="M35" s="127"/>
      <c r="N35" s="126"/>
      <c r="O35" s="128"/>
      <c r="P35" s="127"/>
      <c r="Q35" s="127"/>
      <c r="R35" s="130">
        <v>19000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457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12855</v>
      </c>
      <c r="J36" s="153">
        <v>39.4</v>
      </c>
      <c r="K36" s="113"/>
      <c r="L36" s="112">
        <v>21</v>
      </c>
      <c r="M36" s="112"/>
      <c r="N36" s="111"/>
      <c r="O36" s="113"/>
      <c r="P36" s="112"/>
      <c r="Q36" s="112"/>
      <c r="R36" s="154">
        <v>94.1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518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33121</v>
      </c>
      <c r="G37" s="120"/>
      <c r="H37" s="111">
        <v>32598</v>
      </c>
      <c r="I37" s="121"/>
      <c r="J37" s="122"/>
      <c r="K37" s="113">
        <v>32370</v>
      </c>
      <c r="L37" s="123"/>
      <c r="M37" s="123"/>
      <c r="N37" s="111">
        <v>1911</v>
      </c>
      <c r="O37" s="113">
        <v>3178</v>
      </c>
      <c r="P37" s="112">
        <v>336</v>
      </c>
      <c r="Q37" s="112">
        <v>27173</v>
      </c>
      <c r="R37" s="124"/>
      <c r="S37" s="116"/>
      <c r="T37" s="112">
        <v>16</v>
      </c>
      <c r="U37" s="112">
        <v>2792</v>
      </c>
      <c r="V37" s="112">
        <v>10047</v>
      </c>
      <c r="W37" s="112">
        <v>42</v>
      </c>
      <c r="X37" s="112">
        <v>801</v>
      </c>
      <c r="Y37" s="112">
        <v>18900</v>
      </c>
      <c r="Z37" s="112"/>
      <c r="AA37" s="111">
        <v>7876</v>
      </c>
      <c r="AB37" s="113"/>
      <c r="AC37" s="112"/>
      <c r="AD37" s="112"/>
      <c r="AE37" s="111"/>
      <c r="AF37" s="123"/>
      <c r="AG37" s="113"/>
      <c r="AH37" s="112"/>
      <c r="AI37" s="113">
        <v>218422</v>
      </c>
      <c r="AJ37" s="121">
        <v>147350</v>
      </c>
      <c r="AK37" s="123">
        <v>107174</v>
      </c>
      <c r="AL37" s="118">
        <v>16</v>
      </c>
    </row>
    <row r="38" spans="1:38" ht="13.5">
      <c r="A38" s="90"/>
      <c r="B38" s="107"/>
      <c r="C38" s="107"/>
      <c r="D38" s="107"/>
      <c r="E38" s="107"/>
      <c r="F38" s="126"/>
      <c r="G38" s="127">
        <v>523</v>
      </c>
      <c r="H38" s="126"/>
      <c r="I38" s="128">
        <v>19743</v>
      </c>
      <c r="J38" s="129"/>
      <c r="K38" s="128"/>
      <c r="L38" s="127">
        <v>228</v>
      </c>
      <c r="M38" s="127"/>
      <c r="N38" s="126"/>
      <c r="O38" s="128"/>
      <c r="P38" s="127"/>
      <c r="Q38" s="127"/>
      <c r="R38" s="130">
        <v>30687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471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22296</v>
      </c>
      <c r="J39" s="153">
        <v>42.9</v>
      </c>
      <c r="K39" s="113"/>
      <c r="L39" s="112">
        <v>28</v>
      </c>
      <c r="M39" s="112"/>
      <c r="N39" s="111"/>
      <c r="O39" s="113"/>
      <c r="P39" s="112"/>
      <c r="Q39" s="112"/>
      <c r="R39" s="154">
        <v>95.7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1249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52533</v>
      </c>
      <c r="G40" s="120"/>
      <c r="H40" s="111">
        <v>51920</v>
      </c>
      <c r="I40" s="121"/>
      <c r="J40" s="122"/>
      <c r="K40" s="113">
        <v>51539</v>
      </c>
      <c r="L40" s="123"/>
      <c r="M40" s="123"/>
      <c r="N40" s="111">
        <v>2233</v>
      </c>
      <c r="O40" s="113">
        <v>3294</v>
      </c>
      <c r="P40" s="112">
        <v>336</v>
      </c>
      <c r="Q40" s="112">
        <v>46057</v>
      </c>
      <c r="R40" s="124"/>
      <c r="S40" s="116"/>
      <c r="T40" s="112">
        <v>37</v>
      </c>
      <c r="U40" s="112">
        <v>5985</v>
      </c>
      <c r="V40" s="112">
        <v>16274</v>
      </c>
      <c r="W40" s="112">
        <v>130</v>
      </c>
      <c r="X40" s="112">
        <v>1171</v>
      </c>
      <c r="Y40" s="112">
        <v>28323</v>
      </c>
      <c r="Z40" s="112"/>
      <c r="AA40" s="111">
        <v>15038</v>
      </c>
      <c r="AB40" s="113"/>
      <c r="AC40" s="112"/>
      <c r="AD40" s="112"/>
      <c r="AE40" s="111"/>
      <c r="AF40" s="123"/>
      <c r="AG40" s="113"/>
      <c r="AH40" s="112"/>
      <c r="AI40" s="113">
        <v>367869</v>
      </c>
      <c r="AJ40" s="121">
        <v>248371</v>
      </c>
      <c r="AK40" s="123">
        <v>181802</v>
      </c>
      <c r="AL40" s="118">
        <v>29</v>
      </c>
    </row>
    <row r="41" spans="1:38" ht="13.5">
      <c r="A41" s="125"/>
      <c r="B41" s="107"/>
      <c r="C41" s="107"/>
      <c r="D41" s="107"/>
      <c r="E41" s="107"/>
      <c r="F41" s="126"/>
      <c r="G41" s="127">
        <v>613</v>
      </c>
      <c r="H41" s="126"/>
      <c r="I41" s="128">
        <v>29624</v>
      </c>
      <c r="J41" s="129"/>
      <c r="K41" s="128"/>
      <c r="L41" s="127">
        <v>381</v>
      </c>
      <c r="M41" s="127"/>
      <c r="N41" s="126"/>
      <c r="O41" s="128"/>
      <c r="P41" s="127"/>
      <c r="Q41" s="127"/>
      <c r="R41" s="130">
        <v>49687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928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86334</v>
      </c>
      <c r="J42" s="153">
        <v>43.1</v>
      </c>
      <c r="K42" s="113"/>
      <c r="L42" s="112">
        <v>123</v>
      </c>
      <c r="M42" s="112"/>
      <c r="N42" s="111"/>
      <c r="O42" s="113"/>
      <c r="P42" s="112"/>
      <c r="Q42" s="112"/>
      <c r="R42" s="154">
        <v>74.7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5129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203021</v>
      </c>
      <c r="G43" s="120"/>
      <c r="H43" s="111">
        <v>200337</v>
      </c>
      <c r="I43" s="121"/>
      <c r="J43" s="122"/>
      <c r="K43" s="113">
        <v>199099</v>
      </c>
      <c r="L43" s="123"/>
      <c r="M43" s="123"/>
      <c r="N43" s="111">
        <v>50756</v>
      </c>
      <c r="O43" s="113">
        <v>10624</v>
      </c>
      <c r="P43" s="112">
        <v>2834</v>
      </c>
      <c r="Q43" s="112">
        <v>136123</v>
      </c>
      <c r="R43" s="124"/>
      <c r="S43" s="116"/>
      <c r="T43" s="112">
        <v>107</v>
      </c>
      <c r="U43" s="112">
        <v>13102</v>
      </c>
      <c r="V43" s="112">
        <v>73125</v>
      </c>
      <c r="W43" s="112">
        <v>1061</v>
      </c>
      <c r="X43" s="112">
        <v>4296</v>
      </c>
      <c r="Y43" s="112">
        <v>108646</v>
      </c>
      <c r="Z43" s="112"/>
      <c r="AA43" s="111">
        <v>72709</v>
      </c>
      <c r="AB43" s="113"/>
      <c r="AC43" s="112"/>
      <c r="AD43" s="112"/>
      <c r="AE43" s="111"/>
      <c r="AF43" s="123"/>
      <c r="AG43" s="113">
        <v>1</v>
      </c>
      <c r="AH43" s="112"/>
      <c r="AI43" s="113">
        <v>1222357</v>
      </c>
      <c r="AJ43" s="121">
        <v>896262</v>
      </c>
      <c r="AK43" s="123">
        <v>638506</v>
      </c>
      <c r="AL43" s="118">
        <v>460</v>
      </c>
    </row>
    <row r="44" spans="1:38" ht="13.5">
      <c r="A44" s="90"/>
      <c r="B44" s="107"/>
      <c r="C44" s="107"/>
      <c r="D44" s="107"/>
      <c r="E44" s="107"/>
      <c r="F44" s="126"/>
      <c r="G44" s="127">
        <v>2684</v>
      </c>
      <c r="H44" s="126"/>
      <c r="I44" s="128">
        <v>114003</v>
      </c>
      <c r="J44" s="129"/>
      <c r="K44" s="128"/>
      <c r="L44" s="127">
        <v>1238</v>
      </c>
      <c r="M44" s="127"/>
      <c r="N44" s="126"/>
      <c r="O44" s="128"/>
      <c r="P44" s="127"/>
      <c r="Q44" s="127"/>
      <c r="R44" s="130">
        <v>149581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3984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108630</v>
      </c>
      <c r="J45" s="153">
        <v>43.1</v>
      </c>
      <c r="K45" s="113"/>
      <c r="L45" s="112">
        <v>150</v>
      </c>
      <c r="M45" s="112"/>
      <c r="N45" s="111"/>
      <c r="O45" s="113"/>
      <c r="P45" s="112"/>
      <c r="Q45" s="112"/>
      <c r="R45" s="154">
        <v>79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6378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255554</v>
      </c>
      <c r="G46" s="120"/>
      <c r="H46" s="111">
        <v>252257</v>
      </c>
      <c r="I46" s="121"/>
      <c r="J46" s="122"/>
      <c r="K46" s="113">
        <v>250638</v>
      </c>
      <c r="L46" s="123"/>
      <c r="M46" s="123"/>
      <c r="N46" s="111">
        <v>52989</v>
      </c>
      <c r="O46" s="113">
        <v>13918</v>
      </c>
      <c r="P46" s="112">
        <v>3170</v>
      </c>
      <c r="Q46" s="112">
        <v>182180</v>
      </c>
      <c r="R46" s="156"/>
      <c r="S46" s="116"/>
      <c r="T46" s="112">
        <v>144</v>
      </c>
      <c r="U46" s="112">
        <v>19087</v>
      </c>
      <c r="V46" s="112">
        <v>89399</v>
      </c>
      <c r="W46" s="112">
        <v>1191</v>
      </c>
      <c r="X46" s="112">
        <v>5467</v>
      </c>
      <c r="Y46" s="112">
        <v>136969</v>
      </c>
      <c r="Z46" s="112"/>
      <c r="AA46" s="111">
        <v>87747</v>
      </c>
      <c r="AB46" s="113"/>
      <c r="AC46" s="112"/>
      <c r="AD46" s="112"/>
      <c r="AE46" s="111"/>
      <c r="AF46" s="123"/>
      <c r="AG46" s="113">
        <v>1</v>
      </c>
      <c r="AH46" s="112"/>
      <c r="AI46" s="113">
        <v>1590226</v>
      </c>
      <c r="AJ46" s="121">
        <v>1144633</v>
      </c>
      <c r="AK46" s="123">
        <v>820308</v>
      </c>
      <c r="AL46" s="118">
        <v>489</v>
      </c>
    </row>
    <row r="47" spans="1:38" ht="13.5">
      <c r="A47" s="125"/>
      <c r="B47" s="107"/>
      <c r="C47" s="107"/>
      <c r="D47" s="107"/>
      <c r="E47" s="107"/>
      <c r="F47" s="126"/>
      <c r="G47" s="127">
        <v>3297</v>
      </c>
      <c r="H47" s="126"/>
      <c r="I47" s="128">
        <v>143627</v>
      </c>
      <c r="J47" s="129"/>
      <c r="K47" s="128"/>
      <c r="L47" s="127">
        <v>1619</v>
      </c>
      <c r="M47" s="127"/>
      <c r="N47" s="126"/>
      <c r="O47" s="128"/>
      <c r="P47" s="127"/>
      <c r="Q47" s="127"/>
      <c r="R47" s="130">
        <v>199268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4912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173448.3</v>
      </c>
      <c r="J54" s="136">
        <f>IF(H55=0,0,I54/H55*100)</f>
        <v>52.95316384898323</v>
      </c>
      <c r="K54" s="135"/>
      <c r="L54" s="134">
        <f>SUM(L9,L12,L18,L21,L33,L36,L42)</f>
        <v>216</v>
      </c>
      <c r="M54" s="134">
        <f>SUM(M9,M12,M18,M21,M33,M36,M42)</f>
        <v>8</v>
      </c>
      <c r="N54" s="133"/>
      <c r="O54" s="135"/>
      <c r="P54" s="134"/>
      <c r="Q54" s="134"/>
      <c r="R54" s="137">
        <f>IF(H55=0,0,(O55+P55+Q55)/H55*100)</f>
        <v>83.46245341174975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44396.799999999996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350919.1</v>
      </c>
      <c r="G55" s="140">
        <f>SUM(G10,G13,G19,G22,G34,G37,G43)</f>
        <v>1730.8</v>
      </c>
      <c r="H55" s="133">
        <f>SUM(H10,H13,H19,H22,H34,H37,H43)</f>
        <v>327550.4</v>
      </c>
      <c r="I55" s="141"/>
      <c r="J55" s="159"/>
      <c r="K55" s="135">
        <f>SUM(K10,K13,K19,K22,K34,K37,K43)</f>
        <v>320006.8</v>
      </c>
      <c r="L55" s="143"/>
      <c r="M55" s="143"/>
      <c r="N55" s="133">
        <f>SUM(N10,N13,N19,N22,N34,N37,N43)</f>
        <v>54168.8</v>
      </c>
      <c r="O55" s="135">
        <f>SUM(O10,O13,O19,O22,O34,O37,O43)</f>
        <v>16548.7</v>
      </c>
      <c r="P55" s="134">
        <f>SUM(P10,P13,P19,P22,P34,P37,P43)</f>
        <v>46021.899999999994</v>
      </c>
      <c r="Q55" s="134">
        <f>SUM(Q10,Q13,Q19,Q22,Q34,Q37,Q43)</f>
        <v>210811</v>
      </c>
      <c r="R55" s="144"/>
      <c r="S55" s="138">
        <f aca="true" t="shared" si="8" ref="S55:AE55">SUM(S10,S13,S19,S22,S34,S37,S43)</f>
        <v>61</v>
      </c>
      <c r="T55" s="134">
        <f t="shared" si="8"/>
        <v>4794.5</v>
      </c>
      <c r="U55" s="134">
        <f t="shared" si="8"/>
        <v>65040.3</v>
      </c>
      <c r="V55" s="134">
        <f t="shared" si="8"/>
        <v>103552.5</v>
      </c>
      <c r="W55" s="134">
        <f t="shared" si="8"/>
        <v>1548.4</v>
      </c>
      <c r="X55" s="134">
        <f t="shared" si="8"/>
        <v>10159.1</v>
      </c>
      <c r="Y55" s="134">
        <f t="shared" si="8"/>
        <v>142394.6</v>
      </c>
      <c r="Z55" s="134">
        <f t="shared" si="8"/>
        <v>1044.6</v>
      </c>
      <c r="AA55" s="133">
        <f t="shared" si="8"/>
        <v>88791.6</v>
      </c>
      <c r="AB55" s="135">
        <f t="shared" si="8"/>
        <v>0</v>
      </c>
      <c r="AC55" s="135">
        <f t="shared" si="8"/>
        <v>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3</v>
      </c>
      <c r="AH55" s="134">
        <f t="shared" si="9"/>
        <v>0</v>
      </c>
      <c r="AI55" s="135">
        <f t="shared" si="9"/>
        <v>2981260.3</v>
      </c>
      <c r="AJ55" s="141">
        <f t="shared" si="9"/>
        <v>1939898.3</v>
      </c>
      <c r="AK55" s="143">
        <f t="shared" si="9"/>
        <v>1303254.5</v>
      </c>
      <c r="AL55" s="139">
        <f t="shared" si="9"/>
        <v>501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21637.9</v>
      </c>
      <c r="H56" s="162"/>
      <c r="I56" s="164">
        <f>SUM(I11,I14,I20,I23,I35,I38,I44)</f>
        <v>154102.1</v>
      </c>
      <c r="J56" s="162"/>
      <c r="K56" s="164"/>
      <c r="L56" s="163">
        <f>SUM(L11,L14,L20,L23,L35,L38,L44)</f>
        <v>4786.9</v>
      </c>
      <c r="M56" s="163">
        <f>SUM(M11,M14,M20,M23,M35,M38,M44)</f>
        <v>2756.7</v>
      </c>
      <c r="N56" s="162"/>
      <c r="O56" s="164"/>
      <c r="P56" s="163"/>
      <c r="Q56" s="163"/>
      <c r="R56" s="165">
        <f>SUM(O55:Q55)</f>
        <v>273381.6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31617.999999999996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110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101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内子町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12959</v>
      </c>
      <c r="J9" s="114">
        <v>100</v>
      </c>
      <c r="K9" s="113"/>
      <c r="L9" s="112">
        <v>14</v>
      </c>
      <c r="M9" s="112">
        <v>0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17846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12959</v>
      </c>
      <c r="G10" s="120">
        <v>0</v>
      </c>
      <c r="H10" s="111">
        <v>12959</v>
      </c>
      <c r="I10" s="121"/>
      <c r="J10" s="122"/>
      <c r="K10" s="113">
        <v>12818</v>
      </c>
      <c r="L10" s="123"/>
      <c r="M10" s="123"/>
      <c r="N10" s="111">
        <v>0</v>
      </c>
      <c r="O10" s="113">
        <v>0</v>
      </c>
      <c r="P10" s="112">
        <v>12959</v>
      </c>
      <c r="Q10" s="112">
        <v>0</v>
      </c>
      <c r="R10" s="124"/>
      <c r="S10" s="116">
        <v>0</v>
      </c>
      <c r="T10" s="112">
        <v>2632</v>
      </c>
      <c r="U10" s="112">
        <v>10327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1</v>
      </c>
      <c r="AC10" s="112">
        <v>0</v>
      </c>
      <c r="AD10" s="112">
        <v>0</v>
      </c>
      <c r="AE10" s="111">
        <v>0</v>
      </c>
      <c r="AF10" s="123"/>
      <c r="AG10" s="113">
        <v>1</v>
      </c>
      <c r="AH10" s="112">
        <v>0</v>
      </c>
      <c r="AI10" s="113">
        <v>370341</v>
      </c>
      <c r="AJ10" s="121">
        <v>147659</v>
      </c>
      <c r="AK10" s="123">
        <v>109015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141</v>
      </c>
      <c r="M11" s="127">
        <v>0</v>
      </c>
      <c r="N11" s="126"/>
      <c r="O11" s="128"/>
      <c r="P11" s="127"/>
      <c r="Q11" s="127"/>
      <c r="R11" s="130">
        <v>12959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12512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30526.7</v>
      </c>
      <c r="J12" s="114">
        <v>88.7</v>
      </c>
      <c r="K12" s="113"/>
      <c r="L12" s="112">
        <v>37</v>
      </c>
      <c r="M12" s="112">
        <v>6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27308.4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53849.7</v>
      </c>
      <c r="G13" s="120">
        <v>0</v>
      </c>
      <c r="H13" s="111">
        <v>34426.9</v>
      </c>
      <c r="I13" s="121"/>
      <c r="J13" s="122"/>
      <c r="K13" s="113">
        <v>31259.3</v>
      </c>
      <c r="L13" s="123"/>
      <c r="M13" s="123"/>
      <c r="N13" s="111">
        <v>0</v>
      </c>
      <c r="O13" s="113">
        <v>852</v>
      </c>
      <c r="P13" s="112">
        <v>24915.1</v>
      </c>
      <c r="Q13" s="112">
        <v>8659.8</v>
      </c>
      <c r="R13" s="124"/>
      <c r="S13" s="116">
        <v>0</v>
      </c>
      <c r="T13" s="112">
        <v>257.5</v>
      </c>
      <c r="U13" s="112">
        <v>28066.7</v>
      </c>
      <c r="V13" s="112">
        <v>2202.5</v>
      </c>
      <c r="W13" s="112">
        <v>46.8</v>
      </c>
      <c r="X13" s="112">
        <v>3085.3</v>
      </c>
      <c r="Y13" s="112">
        <v>768.1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691115.7</v>
      </c>
      <c r="AJ13" s="121">
        <v>391667.6</v>
      </c>
      <c r="AK13" s="123">
        <v>221153.7</v>
      </c>
      <c r="AL13" s="118">
        <v>2</v>
      </c>
    </row>
    <row r="14" spans="1:38" ht="13.5">
      <c r="A14" s="125"/>
      <c r="B14" s="107"/>
      <c r="C14" s="107"/>
      <c r="D14" s="107"/>
      <c r="E14" s="107"/>
      <c r="F14" s="126"/>
      <c r="G14" s="127">
        <v>19422.8</v>
      </c>
      <c r="H14" s="126"/>
      <c r="I14" s="128">
        <v>3900.2</v>
      </c>
      <c r="J14" s="129"/>
      <c r="K14" s="128"/>
      <c r="L14" s="127">
        <v>1717.6</v>
      </c>
      <c r="M14" s="127">
        <v>1450</v>
      </c>
      <c r="N14" s="126"/>
      <c r="O14" s="128"/>
      <c r="P14" s="127"/>
      <c r="Q14" s="127"/>
      <c r="R14" s="130">
        <v>34426.9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24938.8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43485.7</v>
      </c>
      <c r="J15" s="136">
        <f>IF(H16=0,0,I15/H16*100)</f>
        <v>91.76928157954158</v>
      </c>
      <c r="K15" s="135"/>
      <c r="L15" s="134">
        <f>SUM(L9,L12)</f>
        <v>51</v>
      </c>
      <c r="M15" s="134">
        <f>SUM(M9,M12)</f>
        <v>6</v>
      </c>
      <c r="N15" s="133"/>
      <c r="O15" s="135"/>
      <c r="P15" s="134"/>
      <c r="Q15" s="134"/>
      <c r="R15" s="137">
        <f>IF(H16=0,0,(O16+P16+Q16)/H16*100)</f>
        <v>99.99999999999999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45154.4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66808.7</v>
      </c>
      <c r="G16" s="140">
        <f>SUM(G10,G13)</f>
        <v>0</v>
      </c>
      <c r="H16" s="133">
        <f>SUM(H10,H13)</f>
        <v>47385.9</v>
      </c>
      <c r="I16" s="141"/>
      <c r="J16" s="142"/>
      <c r="K16" s="135">
        <f>SUM(K10,K13)</f>
        <v>44077.3</v>
      </c>
      <c r="L16" s="143"/>
      <c r="M16" s="143"/>
      <c r="N16" s="133">
        <f>SUM(N10,N13)</f>
        <v>0</v>
      </c>
      <c r="O16" s="135">
        <f>SUM(O10,O13)</f>
        <v>852</v>
      </c>
      <c r="P16" s="134">
        <f>SUM(P10,P13)</f>
        <v>37874.1</v>
      </c>
      <c r="Q16" s="134">
        <f>SUM(Q10,Q13)</f>
        <v>8659.8</v>
      </c>
      <c r="R16" s="144"/>
      <c r="S16" s="138">
        <f aca="true" t="shared" si="0" ref="S16:AE16">SUM(S10,S13)</f>
        <v>0</v>
      </c>
      <c r="T16" s="134">
        <f t="shared" si="0"/>
        <v>2889.5</v>
      </c>
      <c r="U16" s="134">
        <f t="shared" si="0"/>
        <v>38393.7</v>
      </c>
      <c r="V16" s="134">
        <f t="shared" si="0"/>
        <v>2202.5</v>
      </c>
      <c r="W16" s="134">
        <f t="shared" si="0"/>
        <v>46.8</v>
      </c>
      <c r="X16" s="134">
        <f t="shared" si="0"/>
        <v>3085.3</v>
      </c>
      <c r="Y16" s="134">
        <f t="shared" si="0"/>
        <v>768.1</v>
      </c>
      <c r="Z16" s="134">
        <f t="shared" si="0"/>
        <v>0</v>
      </c>
      <c r="AA16" s="133">
        <f t="shared" si="0"/>
        <v>0</v>
      </c>
      <c r="AB16" s="135">
        <f t="shared" si="0"/>
        <v>1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</v>
      </c>
      <c r="AH16" s="134">
        <f t="shared" si="1"/>
        <v>0</v>
      </c>
      <c r="AI16" s="135">
        <f t="shared" si="1"/>
        <v>1061456.7</v>
      </c>
      <c r="AJ16" s="141">
        <f t="shared" si="1"/>
        <v>539326.6</v>
      </c>
      <c r="AK16" s="143">
        <f t="shared" si="1"/>
        <v>330168.7</v>
      </c>
      <c r="AL16" s="139">
        <f t="shared" si="1"/>
        <v>3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19422.8</v>
      </c>
      <c r="H17" s="145"/>
      <c r="I17" s="147">
        <f>SUM(I11,I14)</f>
        <v>3900.2</v>
      </c>
      <c r="J17" s="148"/>
      <c r="K17" s="147"/>
      <c r="L17" s="146">
        <f>SUM(L11,L14)</f>
        <v>1858.6</v>
      </c>
      <c r="M17" s="146">
        <f>SUM(M11,M14)</f>
        <v>1450</v>
      </c>
      <c r="N17" s="145"/>
      <c r="O17" s="147"/>
      <c r="P17" s="146"/>
      <c r="Q17" s="146"/>
      <c r="R17" s="149">
        <f>SUM(O16:Q16)</f>
        <v>47385.899999999994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37450.8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40676.6</v>
      </c>
      <c r="J18" s="114">
        <v>57.1</v>
      </c>
      <c r="K18" s="113"/>
      <c r="L18" s="112">
        <v>37</v>
      </c>
      <c r="M18" s="112">
        <v>1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15387.3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71286.1</v>
      </c>
      <c r="G19" s="120">
        <v>0</v>
      </c>
      <c r="H19" s="111">
        <v>71286.1</v>
      </c>
      <c r="I19" s="121"/>
      <c r="J19" s="122"/>
      <c r="K19" s="113">
        <v>69886.4</v>
      </c>
      <c r="L19" s="123"/>
      <c r="M19" s="123"/>
      <c r="N19" s="111">
        <v>0</v>
      </c>
      <c r="O19" s="113">
        <v>87.2</v>
      </c>
      <c r="P19" s="112">
        <v>22694</v>
      </c>
      <c r="Q19" s="112">
        <v>48504.9</v>
      </c>
      <c r="R19" s="124"/>
      <c r="S19" s="116">
        <v>0</v>
      </c>
      <c r="T19" s="112">
        <v>148.4</v>
      </c>
      <c r="U19" s="112">
        <v>29468.3</v>
      </c>
      <c r="V19" s="112">
        <v>11059.9</v>
      </c>
      <c r="W19" s="112">
        <v>944.8</v>
      </c>
      <c r="X19" s="112">
        <v>10563.8</v>
      </c>
      <c r="Y19" s="112">
        <v>19100.9</v>
      </c>
      <c r="Z19" s="112">
        <v>0</v>
      </c>
      <c r="AA19" s="111">
        <v>0</v>
      </c>
      <c r="AB19" s="113">
        <v>1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992675.2</v>
      </c>
      <c r="AJ19" s="121">
        <v>534167.9</v>
      </c>
      <c r="AK19" s="123">
        <v>332944.5</v>
      </c>
      <c r="AL19" s="118">
        <v>6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30609.5</v>
      </c>
      <c r="J20" s="129"/>
      <c r="K20" s="128"/>
      <c r="L20" s="127">
        <v>680.7</v>
      </c>
      <c r="M20" s="127">
        <v>719</v>
      </c>
      <c r="N20" s="126"/>
      <c r="O20" s="128"/>
      <c r="P20" s="127"/>
      <c r="Q20" s="127"/>
      <c r="R20" s="130">
        <v>71286.1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11551.5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68916.2</v>
      </c>
      <c r="J21" s="114">
        <v>43.3</v>
      </c>
      <c r="K21" s="113"/>
      <c r="L21" s="112">
        <v>53</v>
      </c>
      <c r="M21" s="112">
        <v>0</v>
      </c>
      <c r="N21" s="111"/>
      <c r="O21" s="113"/>
      <c r="P21" s="112"/>
      <c r="Q21" s="112"/>
      <c r="R21" s="115">
        <v>93.6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3806.5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171247.8</v>
      </c>
      <c r="G22" s="120">
        <v>0</v>
      </c>
      <c r="H22" s="111">
        <v>159053.9</v>
      </c>
      <c r="I22" s="121"/>
      <c r="J22" s="122"/>
      <c r="K22" s="113">
        <v>158318.5</v>
      </c>
      <c r="L22" s="123"/>
      <c r="M22" s="123"/>
      <c r="N22" s="111">
        <v>10222.5</v>
      </c>
      <c r="O22" s="113">
        <v>1099.2</v>
      </c>
      <c r="P22" s="112">
        <v>26221.5</v>
      </c>
      <c r="Q22" s="112">
        <v>121510.7</v>
      </c>
      <c r="R22" s="124"/>
      <c r="S22" s="116">
        <v>8</v>
      </c>
      <c r="T22" s="112">
        <v>149.5</v>
      </c>
      <c r="U22" s="112">
        <v>38182.6</v>
      </c>
      <c r="V22" s="112">
        <v>30576.1</v>
      </c>
      <c r="W22" s="112">
        <v>1990.4</v>
      </c>
      <c r="X22" s="112">
        <v>33849</v>
      </c>
      <c r="Y22" s="112">
        <v>54298.3</v>
      </c>
      <c r="Z22" s="112">
        <v>5732.3</v>
      </c>
      <c r="AA22" s="111">
        <v>5732.3</v>
      </c>
      <c r="AB22" s="113">
        <v>1</v>
      </c>
      <c r="AC22" s="112">
        <v>0</v>
      </c>
      <c r="AD22" s="112"/>
      <c r="AE22" s="111"/>
      <c r="AF22" s="123"/>
      <c r="AG22" s="113">
        <v>1</v>
      </c>
      <c r="AH22" s="112">
        <v>0</v>
      </c>
      <c r="AI22" s="113">
        <v>1640901.1</v>
      </c>
      <c r="AJ22" s="121">
        <v>943000.3</v>
      </c>
      <c r="AK22" s="123">
        <v>654529.2</v>
      </c>
      <c r="AL22" s="118">
        <v>17</v>
      </c>
    </row>
    <row r="23" spans="1:38" ht="13.5">
      <c r="A23" s="90"/>
      <c r="B23" s="107"/>
      <c r="C23" s="107"/>
      <c r="D23" s="107"/>
      <c r="E23" s="107"/>
      <c r="F23" s="126"/>
      <c r="G23" s="127">
        <v>12193.9</v>
      </c>
      <c r="H23" s="126"/>
      <c r="I23" s="128">
        <v>90137.7</v>
      </c>
      <c r="J23" s="129"/>
      <c r="K23" s="128"/>
      <c r="L23" s="127">
        <v>735.4</v>
      </c>
      <c r="M23" s="127">
        <v>0</v>
      </c>
      <c r="N23" s="126"/>
      <c r="O23" s="128"/>
      <c r="P23" s="127"/>
      <c r="Q23" s="127"/>
      <c r="R23" s="130">
        <v>148831.4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3065.9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109592.79999999999</v>
      </c>
      <c r="J24" s="136">
        <f>IF(H25=0,0,I24/H25*100)</f>
        <v>47.57870973343753</v>
      </c>
      <c r="K24" s="135"/>
      <c r="L24" s="134">
        <f>SUM(L18,L21)</f>
        <v>90</v>
      </c>
      <c r="M24" s="134">
        <f>SUM(M18,M21)</f>
        <v>1</v>
      </c>
      <c r="N24" s="133"/>
      <c r="O24" s="135"/>
      <c r="P24" s="134"/>
      <c r="Q24" s="134"/>
      <c r="R24" s="137">
        <f>IF(H25=0,0,(O25+P25+Q25)/H25*100)</f>
        <v>95.56199531127898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19193.8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242533.9</v>
      </c>
      <c r="G25" s="140">
        <f>SUM(G19,G22)</f>
        <v>0</v>
      </c>
      <c r="H25" s="133">
        <f>SUM(H19,H22)</f>
        <v>230340</v>
      </c>
      <c r="I25" s="141"/>
      <c r="J25" s="142"/>
      <c r="K25" s="135">
        <f>SUM(K19,K22)</f>
        <v>228204.9</v>
      </c>
      <c r="L25" s="143"/>
      <c r="M25" s="143"/>
      <c r="N25" s="133">
        <f>SUM(N19,N22)</f>
        <v>10222.5</v>
      </c>
      <c r="O25" s="135">
        <f>SUM(O19,O22)</f>
        <v>1186.4</v>
      </c>
      <c r="P25" s="134">
        <f>SUM(P19,P22)</f>
        <v>48915.5</v>
      </c>
      <c r="Q25" s="134">
        <f>SUM(Q19,Q22)</f>
        <v>170015.6</v>
      </c>
      <c r="R25" s="144"/>
      <c r="S25" s="138">
        <f aca="true" t="shared" si="2" ref="S25:AE25">SUM(S19,S22)</f>
        <v>8</v>
      </c>
      <c r="T25" s="134">
        <f t="shared" si="2"/>
        <v>297.9</v>
      </c>
      <c r="U25" s="134">
        <f t="shared" si="2"/>
        <v>67650.9</v>
      </c>
      <c r="V25" s="134">
        <f t="shared" si="2"/>
        <v>41636</v>
      </c>
      <c r="W25" s="134">
        <f t="shared" si="2"/>
        <v>2935.2</v>
      </c>
      <c r="X25" s="134">
        <f t="shared" si="2"/>
        <v>44412.8</v>
      </c>
      <c r="Y25" s="134">
        <f t="shared" si="2"/>
        <v>73399.20000000001</v>
      </c>
      <c r="Z25" s="134">
        <f t="shared" si="2"/>
        <v>5732.3</v>
      </c>
      <c r="AA25" s="133">
        <f t="shared" si="2"/>
        <v>5732.3</v>
      </c>
      <c r="AB25" s="135">
        <f t="shared" si="2"/>
        <v>2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1</v>
      </c>
      <c r="AH25" s="134">
        <f t="shared" si="3"/>
        <v>0</v>
      </c>
      <c r="AI25" s="135">
        <f t="shared" si="3"/>
        <v>2633576.3</v>
      </c>
      <c r="AJ25" s="141">
        <f t="shared" si="3"/>
        <v>1477168.2000000002</v>
      </c>
      <c r="AK25" s="143">
        <f t="shared" si="3"/>
        <v>987473.7</v>
      </c>
      <c r="AL25" s="139">
        <f t="shared" si="3"/>
        <v>23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12193.9</v>
      </c>
      <c r="H26" s="145"/>
      <c r="I26" s="147">
        <f>SUM(I20,I23)</f>
        <v>120747.2</v>
      </c>
      <c r="J26" s="148"/>
      <c r="K26" s="147"/>
      <c r="L26" s="146">
        <f>SUM(L20,L23)</f>
        <v>1416.1</v>
      </c>
      <c r="M26" s="146">
        <f>SUM(M20,M23)</f>
        <v>719</v>
      </c>
      <c r="N26" s="145"/>
      <c r="O26" s="147"/>
      <c r="P26" s="146"/>
      <c r="Q26" s="146"/>
      <c r="R26" s="149">
        <f>SUM(O25:Q25)</f>
        <v>220117.5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14617.4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153078.5</v>
      </c>
      <c r="J27" s="136">
        <f>IF(H28=0,0,I27/H28*100)</f>
        <v>55.11855394113404</v>
      </c>
      <c r="K27" s="135"/>
      <c r="L27" s="134">
        <f>SUM(L18,L9,L12,L21)</f>
        <v>141</v>
      </c>
      <c r="M27" s="134">
        <f>SUM(M18,M9,M12,M21)</f>
        <v>7</v>
      </c>
      <c r="N27" s="133"/>
      <c r="O27" s="135"/>
      <c r="P27" s="134"/>
      <c r="Q27" s="134"/>
      <c r="R27" s="137">
        <f>IF(H28=0,0,(O28+P28+Q28)/H28*100)</f>
        <v>96.31921257614073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64348.200000000004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309342.6</v>
      </c>
      <c r="G28" s="140">
        <f>SUM(G19,G10,G13,G22)</f>
        <v>0</v>
      </c>
      <c r="H28" s="133">
        <f>SUM(H19,H10,H13,H22)</f>
        <v>277725.9</v>
      </c>
      <c r="I28" s="141"/>
      <c r="J28" s="142"/>
      <c r="K28" s="135">
        <f>SUM(K19,K10,K13,K22)</f>
        <v>272282.2</v>
      </c>
      <c r="L28" s="143"/>
      <c r="M28" s="143"/>
      <c r="N28" s="133">
        <f>SUM(N19,N10,N13,N22)</f>
        <v>10222.5</v>
      </c>
      <c r="O28" s="135">
        <f>SUM(O19,O10,O13,O22)</f>
        <v>2038.4</v>
      </c>
      <c r="P28" s="134">
        <f>SUM(P19,P10,P13,P22)</f>
        <v>86789.6</v>
      </c>
      <c r="Q28" s="134">
        <f>SUM(Q19,Q10,Q13,Q22)</f>
        <v>178675.4</v>
      </c>
      <c r="R28" s="152"/>
      <c r="S28" s="138">
        <f aca="true" t="shared" si="4" ref="S28:AE28">SUM(S19,S10,S13,S22)</f>
        <v>8</v>
      </c>
      <c r="T28" s="134">
        <f t="shared" si="4"/>
        <v>3187.4</v>
      </c>
      <c r="U28" s="134">
        <f t="shared" si="4"/>
        <v>106044.6</v>
      </c>
      <c r="V28" s="134">
        <f t="shared" si="4"/>
        <v>43838.5</v>
      </c>
      <c r="W28" s="134">
        <f t="shared" si="4"/>
        <v>2982</v>
      </c>
      <c r="X28" s="134">
        <f t="shared" si="4"/>
        <v>47498.1</v>
      </c>
      <c r="Y28" s="134">
        <f t="shared" si="4"/>
        <v>74167.3</v>
      </c>
      <c r="Z28" s="134">
        <f t="shared" si="4"/>
        <v>5732.3</v>
      </c>
      <c r="AA28" s="133">
        <f t="shared" si="4"/>
        <v>5732.3</v>
      </c>
      <c r="AB28" s="135">
        <f t="shared" si="4"/>
        <v>3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2</v>
      </c>
      <c r="AH28" s="134">
        <f t="shared" si="5"/>
        <v>0</v>
      </c>
      <c r="AI28" s="135">
        <f t="shared" si="5"/>
        <v>3695033</v>
      </c>
      <c r="AJ28" s="141">
        <f t="shared" si="5"/>
        <v>2016494.8</v>
      </c>
      <c r="AK28" s="143">
        <f t="shared" si="5"/>
        <v>1317642.4</v>
      </c>
      <c r="AL28" s="139">
        <f t="shared" si="5"/>
        <v>26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31616.699999999997</v>
      </c>
      <c r="H29" s="145"/>
      <c r="I29" s="147">
        <f>SUM(I20,I11,I14,I23)</f>
        <v>124647.4</v>
      </c>
      <c r="J29" s="148"/>
      <c r="K29" s="147"/>
      <c r="L29" s="146">
        <f>SUM(L20,L11,L14,L23)</f>
        <v>3274.7000000000003</v>
      </c>
      <c r="M29" s="146">
        <f>SUM(M20,M11,M14,M23)</f>
        <v>2169</v>
      </c>
      <c r="N29" s="145"/>
      <c r="O29" s="147"/>
      <c r="P29" s="146"/>
      <c r="Q29" s="146"/>
      <c r="R29" s="149">
        <f>SUM(O28:Q28)</f>
        <v>267503.4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52068.200000000004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140119.5</v>
      </c>
      <c r="J30" s="136">
        <f>IF(H31=0,0,I30/H31*100)</f>
        <v>52.921834262515446</v>
      </c>
      <c r="K30" s="135"/>
      <c r="L30" s="134">
        <f>SUM(L21,L12,L18)</f>
        <v>127</v>
      </c>
      <c r="M30" s="134">
        <f>SUM(M21,M12,M18)</f>
        <v>7</v>
      </c>
      <c r="N30" s="133"/>
      <c r="O30" s="135"/>
      <c r="P30" s="134"/>
      <c r="Q30" s="134"/>
      <c r="R30" s="137">
        <f>IF(H31=0,0,(O31+P31+Q31)/H31*100)</f>
        <v>96.13905665700658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46502.2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296383.6</v>
      </c>
      <c r="G31" s="140">
        <f>SUM(G22,G13,G19)</f>
        <v>0</v>
      </c>
      <c r="H31" s="133">
        <f>SUM(H22,H13,H19)</f>
        <v>264766.9</v>
      </c>
      <c r="I31" s="141"/>
      <c r="J31" s="142"/>
      <c r="K31" s="135">
        <f>SUM(K22,K13,K19)</f>
        <v>259464.19999999998</v>
      </c>
      <c r="L31" s="143"/>
      <c r="M31" s="143"/>
      <c r="N31" s="133">
        <f>SUM(N22,N13,N19)</f>
        <v>10222.5</v>
      </c>
      <c r="O31" s="135">
        <f>SUM(O22,O13,O19)</f>
        <v>2038.4</v>
      </c>
      <c r="P31" s="134">
        <f>SUM(P22,P13,P19)</f>
        <v>73830.6</v>
      </c>
      <c r="Q31" s="134">
        <f>SUM(Q22,Q13,Q19)</f>
        <v>178675.4</v>
      </c>
      <c r="R31" s="152"/>
      <c r="S31" s="138">
        <f aca="true" t="shared" si="6" ref="S31:AE31">SUM(S22,S13,S19)</f>
        <v>8</v>
      </c>
      <c r="T31" s="134">
        <f t="shared" si="6"/>
        <v>555.4</v>
      </c>
      <c r="U31" s="134">
        <f t="shared" si="6"/>
        <v>95717.6</v>
      </c>
      <c r="V31" s="134">
        <f t="shared" si="6"/>
        <v>43838.5</v>
      </c>
      <c r="W31" s="134">
        <f t="shared" si="6"/>
        <v>2982</v>
      </c>
      <c r="X31" s="134">
        <f t="shared" si="6"/>
        <v>47498.100000000006</v>
      </c>
      <c r="Y31" s="134">
        <f t="shared" si="6"/>
        <v>74167.3</v>
      </c>
      <c r="Z31" s="134">
        <f t="shared" si="6"/>
        <v>5732.3</v>
      </c>
      <c r="AA31" s="133">
        <f t="shared" si="6"/>
        <v>5732.3</v>
      </c>
      <c r="AB31" s="135">
        <f t="shared" si="6"/>
        <v>2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1</v>
      </c>
      <c r="AH31" s="134">
        <f t="shared" si="7"/>
        <v>0</v>
      </c>
      <c r="AI31" s="135">
        <f t="shared" si="7"/>
        <v>3324692</v>
      </c>
      <c r="AJ31" s="141">
        <f t="shared" si="7"/>
        <v>1868835.7999999998</v>
      </c>
      <c r="AK31" s="143">
        <f t="shared" si="7"/>
        <v>1208627.4</v>
      </c>
      <c r="AL31" s="139">
        <f t="shared" si="7"/>
        <v>25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31616.699999999997</v>
      </c>
      <c r="H32" s="145"/>
      <c r="I32" s="147">
        <f>SUM(I23,I14,I20)</f>
        <v>124647.4</v>
      </c>
      <c r="J32" s="148"/>
      <c r="K32" s="147"/>
      <c r="L32" s="146">
        <f>SUM(L23,L14,L20)</f>
        <v>3133.7</v>
      </c>
      <c r="M32" s="146">
        <f>SUM(M23,M14,M20)</f>
        <v>2169</v>
      </c>
      <c r="N32" s="145"/>
      <c r="O32" s="147"/>
      <c r="P32" s="146"/>
      <c r="Q32" s="146"/>
      <c r="R32" s="149">
        <f>SUM(O31:Q31)</f>
        <v>254544.4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39556.2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21536</v>
      </c>
      <c r="J33" s="153">
        <v>88.1</v>
      </c>
      <c r="K33" s="113"/>
      <c r="L33" s="112">
        <v>20</v>
      </c>
      <c r="M33" s="112">
        <v>1</v>
      </c>
      <c r="N33" s="111"/>
      <c r="O33" s="113"/>
      <c r="P33" s="112"/>
      <c r="Q33" s="112"/>
      <c r="R33" s="154">
        <v>100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3094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24963</v>
      </c>
      <c r="G34" s="120"/>
      <c r="H34" s="111">
        <v>24440</v>
      </c>
      <c r="I34" s="121"/>
      <c r="J34" s="122"/>
      <c r="K34" s="113">
        <v>23565</v>
      </c>
      <c r="L34" s="123"/>
      <c r="M34" s="123"/>
      <c r="N34" s="111"/>
      <c r="O34" s="113">
        <v>334</v>
      </c>
      <c r="P34" s="112">
        <v>1574</v>
      </c>
      <c r="Q34" s="112">
        <v>22532</v>
      </c>
      <c r="R34" s="124"/>
      <c r="S34" s="116">
        <v>5</v>
      </c>
      <c r="T34" s="112">
        <v>67</v>
      </c>
      <c r="U34" s="112">
        <v>5527</v>
      </c>
      <c r="V34" s="112">
        <v>15937</v>
      </c>
      <c r="W34" s="112">
        <v>37</v>
      </c>
      <c r="X34" s="112">
        <v>802</v>
      </c>
      <c r="Y34" s="112">
        <v>2065</v>
      </c>
      <c r="Z34" s="112"/>
      <c r="AA34" s="111"/>
      <c r="AB34" s="113">
        <v>2</v>
      </c>
      <c r="AC34" s="112"/>
      <c r="AD34" s="112"/>
      <c r="AE34" s="111"/>
      <c r="AF34" s="123"/>
      <c r="AG34" s="113"/>
      <c r="AH34" s="112"/>
      <c r="AI34" s="113">
        <v>202375</v>
      </c>
      <c r="AJ34" s="121">
        <v>150024</v>
      </c>
      <c r="AK34" s="123">
        <v>115157</v>
      </c>
      <c r="AL34" s="118">
        <v>21</v>
      </c>
    </row>
    <row r="35" spans="1:38" ht="13.5">
      <c r="A35" s="90"/>
      <c r="B35" s="107"/>
      <c r="C35" s="107"/>
      <c r="D35" s="107"/>
      <c r="E35" s="107"/>
      <c r="F35" s="126"/>
      <c r="G35" s="127">
        <v>523</v>
      </c>
      <c r="H35" s="126"/>
      <c r="I35" s="128">
        <v>2904</v>
      </c>
      <c r="J35" s="129"/>
      <c r="K35" s="128"/>
      <c r="L35" s="127">
        <v>604</v>
      </c>
      <c r="M35" s="127">
        <v>271</v>
      </c>
      <c r="N35" s="126"/>
      <c r="O35" s="128"/>
      <c r="P35" s="127"/>
      <c r="Q35" s="127"/>
      <c r="R35" s="130">
        <v>24440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2937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61581</v>
      </c>
      <c r="J36" s="153">
        <v>60.1</v>
      </c>
      <c r="K36" s="113"/>
      <c r="L36" s="112">
        <v>27</v>
      </c>
      <c r="M36" s="112"/>
      <c r="N36" s="111"/>
      <c r="O36" s="113"/>
      <c r="P36" s="112"/>
      <c r="Q36" s="112"/>
      <c r="R36" s="154">
        <v>73.4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636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103399</v>
      </c>
      <c r="G37" s="120"/>
      <c r="H37" s="111">
        <v>102410</v>
      </c>
      <c r="I37" s="121"/>
      <c r="J37" s="122"/>
      <c r="K37" s="113">
        <v>102082</v>
      </c>
      <c r="L37" s="123"/>
      <c r="M37" s="123"/>
      <c r="N37" s="111">
        <v>27216</v>
      </c>
      <c r="O37" s="113">
        <v>750</v>
      </c>
      <c r="P37" s="112"/>
      <c r="Q37" s="112">
        <v>74444</v>
      </c>
      <c r="R37" s="124"/>
      <c r="S37" s="116"/>
      <c r="T37" s="112">
        <v>45</v>
      </c>
      <c r="U37" s="112">
        <v>10893</v>
      </c>
      <c r="V37" s="112">
        <v>50643</v>
      </c>
      <c r="W37" s="112">
        <v>483</v>
      </c>
      <c r="X37" s="112">
        <v>6248</v>
      </c>
      <c r="Y37" s="112">
        <v>34098</v>
      </c>
      <c r="Z37" s="112"/>
      <c r="AA37" s="111">
        <v>816</v>
      </c>
      <c r="AB37" s="113">
        <v>1</v>
      </c>
      <c r="AC37" s="112"/>
      <c r="AD37" s="112"/>
      <c r="AE37" s="111"/>
      <c r="AF37" s="123"/>
      <c r="AG37" s="113"/>
      <c r="AH37" s="112"/>
      <c r="AI37" s="113">
        <v>723364</v>
      </c>
      <c r="AJ37" s="121">
        <v>511870</v>
      </c>
      <c r="AK37" s="123">
        <v>394044</v>
      </c>
      <c r="AL37" s="118">
        <v>32</v>
      </c>
    </row>
    <row r="38" spans="1:38" ht="13.5">
      <c r="A38" s="90"/>
      <c r="B38" s="107"/>
      <c r="C38" s="107"/>
      <c r="D38" s="107"/>
      <c r="E38" s="107"/>
      <c r="F38" s="126"/>
      <c r="G38" s="127">
        <v>989</v>
      </c>
      <c r="H38" s="126"/>
      <c r="I38" s="128">
        <v>40829</v>
      </c>
      <c r="J38" s="129"/>
      <c r="K38" s="128"/>
      <c r="L38" s="127">
        <v>328</v>
      </c>
      <c r="M38" s="127"/>
      <c r="N38" s="126"/>
      <c r="O38" s="128"/>
      <c r="P38" s="127"/>
      <c r="Q38" s="127"/>
      <c r="R38" s="130">
        <v>75194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659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83117</v>
      </c>
      <c r="J39" s="153">
        <v>65.5</v>
      </c>
      <c r="K39" s="113"/>
      <c r="L39" s="112">
        <v>47</v>
      </c>
      <c r="M39" s="112">
        <v>1</v>
      </c>
      <c r="N39" s="111"/>
      <c r="O39" s="113"/>
      <c r="P39" s="112"/>
      <c r="Q39" s="112"/>
      <c r="R39" s="154">
        <v>79.3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3730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128362</v>
      </c>
      <c r="G40" s="120"/>
      <c r="H40" s="111">
        <v>126850</v>
      </c>
      <c r="I40" s="121"/>
      <c r="J40" s="122"/>
      <c r="K40" s="113">
        <v>125647</v>
      </c>
      <c r="L40" s="123"/>
      <c r="M40" s="123"/>
      <c r="N40" s="111">
        <v>27216</v>
      </c>
      <c r="O40" s="113">
        <v>1084</v>
      </c>
      <c r="P40" s="112">
        <v>1574</v>
      </c>
      <c r="Q40" s="112">
        <v>96976</v>
      </c>
      <c r="R40" s="124"/>
      <c r="S40" s="116">
        <v>5</v>
      </c>
      <c r="T40" s="112">
        <v>112</v>
      </c>
      <c r="U40" s="112">
        <v>16420</v>
      </c>
      <c r="V40" s="112">
        <v>66580</v>
      </c>
      <c r="W40" s="112">
        <v>520</v>
      </c>
      <c r="X40" s="112">
        <v>7050</v>
      </c>
      <c r="Y40" s="112">
        <v>36163</v>
      </c>
      <c r="Z40" s="112"/>
      <c r="AA40" s="111">
        <v>816</v>
      </c>
      <c r="AB40" s="113">
        <v>3</v>
      </c>
      <c r="AC40" s="112"/>
      <c r="AD40" s="112"/>
      <c r="AE40" s="111"/>
      <c r="AF40" s="123"/>
      <c r="AG40" s="113"/>
      <c r="AH40" s="112"/>
      <c r="AI40" s="113">
        <v>925739</v>
      </c>
      <c r="AJ40" s="121">
        <v>661894</v>
      </c>
      <c r="AK40" s="123">
        <v>509201</v>
      </c>
      <c r="AL40" s="118">
        <v>53</v>
      </c>
    </row>
    <row r="41" spans="1:38" ht="13.5">
      <c r="A41" s="125"/>
      <c r="B41" s="107"/>
      <c r="C41" s="107"/>
      <c r="D41" s="107"/>
      <c r="E41" s="107"/>
      <c r="F41" s="126"/>
      <c r="G41" s="127">
        <v>1512</v>
      </c>
      <c r="H41" s="126"/>
      <c r="I41" s="128">
        <v>43733</v>
      </c>
      <c r="J41" s="129"/>
      <c r="K41" s="128"/>
      <c r="L41" s="127">
        <v>932</v>
      </c>
      <c r="M41" s="127">
        <v>271</v>
      </c>
      <c r="N41" s="126"/>
      <c r="O41" s="128"/>
      <c r="P41" s="127"/>
      <c r="Q41" s="127"/>
      <c r="R41" s="130">
        <v>99634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3596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170499</v>
      </c>
      <c r="J42" s="153">
        <v>37.1</v>
      </c>
      <c r="K42" s="113"/>
      <c r="L42" s="112">
        <v>206</v>
      </c>
      <c r="M42" s="112">
        <v>1</v>
      </c>
      <c r="N42" s="111"/>
      <c r="O42" s="113"/>
      <c r="P42" s="112"/>
      <c r="Q42" s="112"/>
      <c r="R42" s="154">
        <v>68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3129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468553</v>
      </c>
      <c r="G43" s="120">
        <v>1398</v>
      </c>
      <c r="H43" s="111">
        <v>459905</v>
      </c>
      <c r="I43" s="121"/>
      <c r="J43" s="122"/>
      <c r="K43" s="113">
        <v>457416</v>
      </c>
      <c r="L43" s="123"/>
      <c r="M43" s="123"/>
      <c r="N43" s="111">
        <v>149064</v>
      </c>
      <c r="O43" s="113">
        <v>44463</v>
      </c>
      <c r="P43" s="112">
        <v>195</v>
      </c>
      <c r="Q43" s="112">
        <v>266183</v>
      </c>
      <c r="R43" s="124"/>
      <c r="S43" s="116">
        <v>14</v>
      </c>
      <c r="T43" s="112">
        <v>182</v>
      </c>
      <c r="U43" s="112">
        <v>26222</v>
      </c>
      <c r="V43" s="112">
        <v>144081</v>
      </c>
      <c r="W43" s="112">
        <v>2465</v>
      </c>
      <c r="X43" s="112">
        <v>21599</v>
      </c>
      <c r="Y43" s="112">
        <v>265342</v>
      </c>
      <c r="Z43" s="112"/>
      <c r="AA43" s="111">
        <v>82724</v>
      </c>
      <c r="AB43" s="113">
        <v>8</v>
      </c>
      <c r="AC43" s="112"/>
      <c r="AD43" s="112"/>
      <c r="AE43" s="111"/>
      <c r="AF43" s="123"/>
      <c r="AG43" s="113"/>
      <c r="AH43" s="112"/>
      <c r="AI43" s="113">
        <v>2663279</v>
      </c>
      <c r="AJ43" s="121">
        <v>1860129</v>
      </c>
      <c r="AK43" s="123">
        <v>1374699</v>
      </c>
      <c r="AL43" s="118">
        <v>794</v>
      </c>
    </row>
    <row r="44" spans="1:38" ht="13.5">
      <c r="A44" s="90"/>
      <c r="B44" s="107"/>
      <c r="C44" s="107"/>
      <c r="D44" s="107"/>
      <c r="E44" s="107"/>
      <c r="F44" s="126"/>
      <c r="G44" s="127">
        <v>7250</v>
      </c>
      <c r="H44" s="126"/>
      <c r="I44" s="128">
        <v>289406</v>
      </c>
      <c r="J44" s="129"/>
      <c r="K44" s="128"/>
      <c r="L44" s="127">
        <v>2372</v>
      </c>
      <c r="M44" s="127">
        <v>117</v>
      </c>
      <c r="N44" s="126"/>
      <c r="O44" s="128"/>
      <c r="P44" s="127"/>
      <c r="Q44" s="127"/>
      <c r="R44" s="130">
        <v>310841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2439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253616</v>
      </c>
      <c r="J45" s="153">
        <v>43.2</v>
      </c>
      <c r="K45" s="113"/>
      <c r="L45" s="112">
        <v>253</v>
      </c>
      <c r="M45" s="112">
        <v>2</v>
      </c>
      <c r="N45" s="111"/>
      <c r="O45" s="113"/>
      <c r="P45" s="112"/>
      <c r="Q45" s="112"/>
      <c r="R45" s="154">
        <v>70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6859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596915</v>
      </c>
      <c r="G46" s="120">
        <v>1398</v>
      </c>
      <c r="H46" s="111">
        <v>586755</v>
      </c>
      <c r="I46" s="121"/>
      <c r="J46" s="122"/>
      <c r="K46" s="113">
        <v>583063</v>
      </c>
      <c r="L46" s="123"/>
      <c r="M46" s="123"/>
      <c r="N46" s="111">
        <v>176280</v>
      </c>
      <c r="O46" s="113">
        <v>45547</v>
      </c>
      <c r="P46" s="112">
        <v>1769</v>
      </c>
      <c r="Q46" s="112">
        <v>363159</v>
      </c>
      <c r="R46" s="156"/>
      <c r="S46" s="116">
        <v>19</v>
      </c>
      <c r="T46" s="112">
        <v>294</v>
      </c>
      <c r="U46" s="112">
        <v>42642</v>
      </c>
      <c r="V46" s="112">
        <v>210661</v>
      </c>
      <c r="W46" s="112">
        <v>2985</v>
      </c>
      <c r="X46" s="112">
        <v>28649</v>
      </c>
      <c r="Y46" s="112">
        <v>301505</v>
      </c>
      <c r="Z46" s="112"/>
      <c r="AA46" s="111">
        <v>83540</v>
      </c>
      <c r="AB46" s="113">
        <v>11</v>
      </c>
      <c r="AC46" s="112"/>
      <c r="AD46" s="112"/>
      <c r="AE46" s="111"/>
      <c r="AF46" s="123"/>
      <c r="AG46" s="113"/>
      <c r="AH46" s="112"/>
      <c r="AI46" s="113">
        <v>3589018</v>
      </c>
      <c r="AJ46" s="121">
        <v>2522023</v>
      </c>
      <c r="AK46" s="123">
        <v>1883900</v>
      </c>
      <c r="AL46" s="118">
        <v>847</v>
      </c>
    </row>
    <row r="47" spans="1:38" ht="13.5">
      <c r="A47" s="125"/>
      <c r="B47" s="107"/>
      <c r="C47" s="107"/>
      <c r="D47" s="107"/>
      <c r="E47" s="107"/>
      <c r="F47" s="126"/>
      <c r="G47" s="127">
        <v>8762</v>
      </c>
      <c r="H47" s="126"/>
      <c r="I47" s="128">
        <v>333139</v>
      </c>
      <c r="J47" s="129"/>
      <c r="K47" s="128"/>
      <c r="L47" s="127">
        <v>3304</v>
      </c>
      <c r="M47" s="127">
        <v>388</v>
      </c>
      <c r="N47" s="126"/>
      <c r="O47" s="128"/>
      <c r="P47" s="127"/>
      <c r="Q47" s="127"/>
      <c r="R47" s="130">
        <v>410475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6035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406694.5</v>
      </c>
      <c r="J54" s="136">
        <f>IF(H55=0,0,I54/H55*100)</f>
        <v>47.04493760359541</v>
      </c>
      <c r="K54" s="135"/>
      <c r="L54" s="134">
        <f>SUM(L9,L12,L18,L21,L33,L36,L42)</f>
        <v>394</v>
      </c>
      <c r="M54" s="134">
        <f>SUM(M9,M12,M18,M21,M33,M36,M42)</f>
        <v>9</v>
      </c>
      <c r="N54" s="133"/>
      <c r="O54" s="135"/>
      <c r="P54" s="134"/>
      <c r="Q54" s="134"/>
      <c r="R54" s="137">
        <f>IF(H55=0,0,(O55+P55+Q55)/H55*100)</f>
        <v>78.42607048923811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71207.2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906257.6</v>
      </c>
      <c r="G55" s="140">
        <f>SUM(G10,G13,G19,G22,G34,G37,G43)</f>
        <v>1398</v>
      </c>
      <c r="H55" s="133">
        <f>SUM(H10,H13,H19,H22,H34,H37,H43)</f>
        <v>864480.9</v>
      </c>
      <c r="I55" s="141"/>
      <c r="J55" s="159"/>
      <c r="K55" s="135">
        <f>SUM(K10,K13,K19,K22,K34,K37,K43)</f>
        <v>855345.2</v>
      </c>
      <c r="L55" s="143"/>
      <c r="M55" s="143"/>
      <c r="N55" s="133">
        <f>SUM(N10,N13,N19,N22,N34,N37,N43)</f>
        <v>186502.5</v>
      </c>
      <c r="O55" s="135">
        <f>SUM(O10,O13,O19,O22,O34,O37,O43)</f>
        <v>47585.4</v>
      </c>
      <c r="P55" s="134">
        <f>SUM(P10,P13,P19,P22,P34,P37,P43)</f>
        <v>88558.6</v>
      </c>
      <c r="Q55" s="134">
        <f>SUM(Q10,Q13,Q19,Q22,Q34,Q37,Q43)</f>
        <v>541834.4</v>
      </c>
      <c r="R55" s="144"/>
      <c r="S55" s="138">
        <f aca="true" t="shared" si="8" ref="S55:AE55">SUM(S10,S13,S19,S22,S34,S37,S43)</f>
        <v>27</v>
      </c>
      <c r="T55" s="134">
        <f t="shared" si="8"/>
        <v>3481.4</v>
      </c>
      <c r="U55" s="134">
        <f t="shared" si="8"/>
        <v>148686.6</v>
      </c>
      <c r="V55" s="134">
        <f t="shared" si="8"/>
        <v>254499.5</v>
      </c>
      <c r="W55" s="134">
        <f t="shared" si="8"/>
        <v>5967</v>
      </c>
      <c r="X55" s="134">
        <f t="shared" si="8"/>
        <v>76147.1</v>
      </c>
      <c r="Y55" s="134">
        <f t="shared" si="8"/>
        <v>375672.3</v>
      </c>
      <c r="Z55" s="134">
        <f t="shared" si="8"/>
        <v>5732.3</v>
      </c>
      <c r="AA55" s="133">
        <f t="shared" si="8"/>
        <v>89272.3</v>
      </c>
      <c r="AB55" s="135">
        <f t="shared" si="8"/>
        <v>14</v>
      </c>
      <c r="AC55" s="135">
        <f t="shared" si="8"/>
        <v>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2</v>
      </c>
      <c r="AH55" s="134">
        <f t="shared" si="9"/>
        <v>0</v>
      </c>
      <c r="AI55" s="135">
        <f t="shared" si="9"/>
        <v>7284051</v>
      </c>
      <c r="AJ55" s="141">
        <f t="shared" si="9"/>
        <v>4538517.8</v>
      </c>
      <c r="AK55" s="143">
        <f t="shared" si="9"/>
        <v>3201542.4</v>
      </c>
      <c r="AL55" s="139">
        <f t="shared" si="9"/>
        <v>873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40378.7</v>
      </c>
      <c r="H56" s="162"/>
      <c r="I56" s="164">
        <f>SUM(I11,I14,I20,I23,I35,I38,I44)</f>
        <v>457786.4</v>
      </c>
      <c r="J56" s="162"/>
      <c r="K56" s="164"/>
      <c r="L56" s="163">
        <f>SUM(L11,L14,L20,L23,L35,L38,L44)</f>
        <v>6578.700000000001</v>
      </c>
      <c r="M56" s="163">
        <f>SUM(M11,M14,M20,M23,M35,M38,M44)</f>
        <v>2557</v>
      </c>
      <c r="N56" s="162"/>
      <c r="O56" s="164"/>
      <c r="P56" s="163"/>
      <c r="Q56" s="163"/>
      <c r="R56" s="165">
        <f>SUM(O55:Q55)</f>
        <v>677978.4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58103.200000000004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103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伊方町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/>
      <c r="H9" s="111"/>
      <c r="I9" s="113"/>
      <c r="J9" s="114"/>
      <c r="K9" s="113"/>
      <c r="L9" s="112"/>
      <c r="M9" s="112"/>
      <c r="N9" s="111"/>
      <c r="O9" s="113"/>
      <c r="P9" s="112"/>
      <c r="Q9" s="112"/>
      <c r="R9" s="115"/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/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/>
      <c r="G10" s="120"/>
      <c r="H10" s="111"/>
      <c r="I10" s="121"/>
      <c r="J10" s="122"/>
      <c r="K10" s="113"/>
      <c r="L10" s="123"/>
      <c r="M10" s="123"/>
      <c r="N10" s="111"/>
      <c r="O10" s="113"/>
      <c r="P10" s="112"/>
      <c r="Q10" s="112"/>
      <c r="R10" s="124"/>
      <c r="S10" s="116"/>
      <c r="T10" s="112"/>
      <c r="U10" s="112"/>
      <c r="V10" s="112"/>
      <c r="W10" s="112"/>
      <c r="X10" s="112"/>
      <c r="Y10" s="112"/>
      <c r="Z10" s="112"/>
      <c r="AA10" s="111"/>
      <c r="AB10" s="113"/>
      <c r="AC10" s="112"/>
      <c r="AD10" s="112"/>
      <c r="AE10" s="111"/>
      <c r="AF10" s="123"/>
      <c r="AG10" s="113"/>
      <c r="AH10" s="112"/>
      <c r="AI10" s="113"/>
      <c r="AJ10" s="121"/>
      <c r="AK10" s="123"/>
      <c r="AL10" s="118"/>
    </row>
    <row r="11" spans="1:38" ht="13.5">
      <c r="A11" s="125"/>
      <c r="B11" s="107"/>
      <c r="C11" s="107"/>
      <c r="D11" s="107"/>
      <c r="E11" s="107"/>
      <c r="F11" s="126"/>
      <c r="G11" s="127"/>
      <c r="H11" s="126"/>
      <c r="I11" s="128"/>
      <c r="J11" s="129"/>
      <c r="K11" s="128"/>
      <c r="L11" s="127"/>
      <c r="M11" s="127"/>
      <c r="N11" s="126"/>
      <c r="O11" s="128"/>
      <c r="P11" s="127"/>
      <c r="Q11" s="127"/>
      <c r="R11" s="130"/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/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30969.1</v>
      </c>
      <c r="J12" s="114">
        <v>100</v>
      </c>
      <c r="K12" s="113"/>
      <c r="L12" s="112">
        <v>35</v>
      </c>
      <c r="M12" s="112">
        <v>18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32019.9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45969.1</v>
      </c>
      <c r="G13" s="120">
        <v>15000</v>
      </c>
      <c r="H13" s="111">
        <v>30969.1</v>
      </c>
      <c r="I13" s="121"/>
      <c r="J13" s="122"/>
      <c r="K13" s="113">
        <v>22247.8</v>
      </c>
      <c r="L13" s="123"/>
      <c r="M13" s="123"/>
      <c r="N13" s="111">
        <v>0</v>
      </c>
      <c r="O13" s="113">
        <v>1925.8</v>
      </c>
      <c r="P13" s="112">
        <v>29043.3</v>
      </c>
      <c r="Q13" s="112">
        <v>0</v>
      </c>
      <c r="R13" s="124"/>
      <c r="S13" s="116">
        <v>27.5</v>
      </c>
      <c r="T13" s="112">
        <v>269.2</v>
      </c>
      <c r="U13" s="112">
        <v>30672.4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1</v>
      </c>
      <c r="AH13" s="112">
        <v>0</v>
      </c>
      <c r="AI13" s="113">
        <v>647083.8</v>
      </c>
      <c r="AJ13" s="121">
        <v>348758.6</v>
      </c>
      <c r="AK13" s="123">
        <v>211062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0</v>
      </c>
      <c r="H14" s="126"/>
      <c r="I14" s="128">
        <v>0</v>
      </c>
      <c r="J14" s="129"/>
      <c r="K14" s="128"/>
      <c r="L14" s="127">
        <v>2170.3</v>
      </c>
      <c r="M14" s="127">
        <v>6551</v>
      </c>
      <c r="N14" s="126"/>
      <c r="O14" s="128"/>
      <c r="P14" s="127"/>
      <c r="Q14" s="127"/>
      <c r="R14" s="130">
        <v>30969.1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30412.2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30969.1</v>
      </c>
      <c r="J15" s="136">
        <f>IF(H16=0,0,I15/H16*100)</f>
        <v>100</v>
      </c>
      <c r="K15" s="135"/>
      <c r="L15" s="134">
        <f>SUM(L9,L12)</f>
        <v>35</v>
      </c>
      <c r="M15" s="134">
        <f>SUM(M9,M12)</f>
        <v>18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32019.9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45969.1</v>
      </c>
      <c r="G16" s="140">
        <f>SUM(G10,G13)</f>
        <v>15000</v>
      </c>
      <c r="H16" s="133">
        <f>SUM(H10,H13)</f>
        <v>30969.1</v>
      </c>
      <c r="I16" s="141"/>
      <c r="J16" s="142"/>
      <c r="K16" s="135">
        <f>SUM(K10,K13)</f>
        <v>22247.8</v>
      </c>
      <c r="L16" s="143"/>
      <c r="M16" s="143"/>
      <c r="N16" s="133">
        <f>SUM(N10,N13)</f>
        <v>0</v>
      </c>
      <c r="O16" s="135">
        <f>SUM(O10,O13)</f>
        <v>1925.8</v>
      </c>
      <c r="P16" s="134">
        <f>SUM(P10,P13)</f>
        <v>29043.3</v>
      </c>
      <c r="Q16" s="134">
        <f>SUM(Q10,Q13)</f>
        <v>0</v>
      </c>
      <c r="R16" s="144"/>
      <c r="S16" s="138">
        <f aca="true" t="shared" si="0" ref="S16:AE16">SUM(S10,S13)</f>
        <v>27.5</v>
      </c>
      <c r="T16" s="134">
        <f t="shared" si="0"/>
        <v>269.2</v>
      </c>
      <c r="U16" s="134">
        <f t="shared" si="0"/>
        <v>30672.4</v>
      </c>
      <c r="V16" s="134">
        <f t="shared" si="0"/>
        <v>0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</v>
      </c>
      <c r="AH16" s="134">
        <f t="shared" si="1"/>
        <v>0</v>
      </c>
      <c r="AI16" s="135">
        <f t="shared" si="1"/>
        <v>647083.8</v>
      </c>
      <c r="AJ16" s="141">
        <f t="shared" si="1"/>
        <v>348758.6</v>
      </c>
      <c r="AK16" s="143">
        <f t="shared" si="1"/>
        <v>211062</v>
      </c>
      <c r="AL16" s="139">
        <f t="shared" si="1"/>
        <v>1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0</v>
      </c>
      <c r="H17" s="145"/>
      <c r="I17" s="147">
        <f>SUM(I11,I14)</f>
        <v>0</v>
      </c>
      <c r="J17" s="148"/>
      <c r="K17" s="147"/>
      <c r="L17" s="146">
        <f>SUM(L11,L14)</f>
        <v>2170.3</v>
      </c>
      <c r="M17" s="146">
        <f>SUM(M11,M14)</f>
        <v>6551</v>
      </c>
      <c r="N17" s="145"/>
      <c r="O17" s="147"/>
      <c r="P17" s="146"/>
      <c r="Q17" s="146"/>
      <c r="R17" s="149">
        <f>SUM(O16:Q16)</f>
        <v>30969.1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30412.2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/>
      <c r="H18" s="111"/>
      <c r="I18" s="113"/>
      <c r="J18" s="114"/>
      <c r="K18" s="113"/>
      <c r="L18" s="112"/>
      <c r="M18" s="112"/>
      <c r="N18" s="111"/>
      <c r="O18" s="113"/>
      <c r="P18" s="112"/>
      <c r="Q18" s="112"/>
      <c r="R18" s="115"/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/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/>
      <c r="G19" s="120"/>
      <c r="H19" s="111"/>
      <c r="I19" s="121"/>
      <c r="J19" s="122"/>
      <c r="K19" s="113"/>
      <c r="L19" s="123"/>
      <c r="M19" s="123"/>
      <c r="N19" s="111"/>
      <c r="O19" s="113"/>
      <c r="P19" s="112"/>
      <c r="Q19" s="112"/>
      <c r="R19" s="124"/>
      <c r="S19" s="116"/>
      <c r="T19" s="112"/>
      <c r="U19" s="112"/>
      <c r="V19" s="112"/>
      <c r="W19" s="112"/>
      <c r="X19" s="112"/>
      <c r="Y19" s="112"/>
      <c r="Z19" s="112"/>
      <c r="AA19" s="111"/>
      <c r="AB19" s="113"/>
      <c r="AC19" s="112"/>
      <c r="AD19" s="112"/>
      <c r="AE19" s="111"/>
      <c r="AF19" s="123"/>
      <c r="AG19" s="113"/>
      <c r="AH19" s="112"/>
      <c r="AI19" s="113"/>
      <c r="AJ19" s="121"/>
      <c r="AK19" s="123"/>
      <c r="AL19" s="118"/>
    </row>
    <row r="20" spans="1:38" ht="13.5">
      <c r="A20" s="90"/>
      <c r="B20" s="107"/>
      <c r="C20" s="107"/>
      <c r="D20" s="107"/>
      <c r="E20" s="107"/>
      <c r="F20" s="126"/>
      <c r="G20" s="127"/>
      <c r="H20" s="126"/>
      <c r="I20" s="128"/>
      <c r="J20" s="129"/>
      <c r="K20" s="128"/>
      <c r="L20" s="127"/>
      <c r="M20" s="127"/>
      <c r="N20" s="126"/>
      <c r="O20" s="128"/>
      <c r="P20" s="127"/>
      <c r="Q20" s="127"/>
      <c r="R20" s="130"/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/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50979.4</v>
      </c>
      <c r="J21" s="114">
        <v>59.4</v>
      </c>
      <c r="K21" s="113"/>
      <c r="L21" s="112">
        <v>25</v>
      </c>
      <c r="M21" s="112">
        <v>1</v>
      </c>
      <c r="N21" s="111"/>
      <c r="O21" s="113"/>
      <c r="P21" s="112"/>
      <c r="Q21" s="112"/>
      <c r="R21" s="115">
        <v>98.6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3562.8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88181.6</v>
      </c>
      <c r="G22" s="120">
        <v>0</v>
      </c>
      <c r="H22" s="111">
        <v>85798.5</v>
      </c>
      <c r="I22" s="121"/>
      <c r="J22" s="122"/>
      <c r="K22" s="113">
        <v>85183.6</v>
      </c>
      <c r="L22" s="123"/>
      <c r="M22" s="123"/>
      <c r="N22" s="111">
        <v>1226.4</v>
      </c>
      <c r="O22" s="113">
        <v>4.4</v>
      </c>
      <c r="P22" s="112">
        <v>10457.6</v>
      </c>
      <c r="Q22" s="112">
        <v>74110.1</v>
      </c>
      <c r="R22" s="124"/>
      <c r="S22" s="116">
        <v>0</v>
      </c>
      <c r="T22" s="112">
        <v>169.5</v>
      </c>
      <c r="U22" s="112">
        <v>29525.3</v>
      </c>
      <c r="V22" s="112">
        <v>21284.6</v>
      </c>
      <c r="W22" s="112">
        <v>1144.8</v>
      </c>
      <c r="X22" s="112">
        <v>13724.2</v>
      </c>
      <c r="Y22" s="112">
        <v>19950.1</v>
      </c>
      <c r="Z22" s="112">
        <v>1226.4</v>
      </c>
      <c r="AA22" s="111">
        <v>1226.4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1077894.6</v>
      </c>
      <c r="AJ22" s="121">
        <v>583398.7</v>
      </c>
      <c r="AK22" s="123">
        <v>398280.7</v>
      </c>
      <c r="AL22" s="118">
        <v>3</v>
      </c>
    </row>
    <row r="23" spans="1:38" ht="13.5">
      <c r="A23" s="90"/>
      <c r="B23" s="107"/>
      <c r="C23" s="107"/>
      <c r="D23" s="107"/>
      <c r="E23" s="107"/>
      <c r="F23" s="126"/>
      <c r="G23" s="127">
        <v>2383.1</v>
      </c>
      <c r="H23" s="126"/>
      <c r="I23" s="128">
        <v>34819.1</v>
      </c>
      <c r="J23" s="129"/>
      <c r="K23" s="128"/>
      <c r="L23" s="127">
        <v>363.9</v>
      </c>
      <c r="M23" s="127">
        <v>251</v>
      </c>
      <c r="N23" s="126"/>
      <c r="O23" s="128"/>
      <c r="P23" s="127"/>
      <c r="Q23" s="127"/>
      <c r="R23" s="130">
        <v>84572.1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3417.1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50979.4</v>
      </c>
      <c r="J24" s="136">
        <f>IF(H25=0,0,I24/H25*100)</f>
        <v>59.41758888558658</v>
      </c>
      <c r="K24" s="135"/>
      <c r="L24" s="134">
        <f>SUM(L18,L21)</f>
        <v>25</v>
      </c>
      <c r="M24" s="134">
        <f>SUM(M18,M21)</f>
        <v>1</v>
      </c>
      <c r="N24" s="133"/>
      <c r="O24" s="135"/>
      <c r="P24" s="134"/>
      <c r="Q24" s="134"/>
      <c r="R24" s="137">
        <f>IF(H25=0,0,(O25+P25+Q25)/H25*100)</f>
        <v>98.57060438119548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3562.8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88181.6</v>
      </c>
      <c r="G25" s="140">
        <f>SUM(G19,G22)</f>
        <v>0</v>
      </c>
      <c r="H25" s="133">
        <f>SUM(H19,H22)</f>
        <v>85798.5</v>
      </c>
      <c r="I25" s="141"/>
      <c r="J25" s="142"/>
      <c r="K25" s="135">
        <f>SUM(K19,K22)</f>
        <v>85183.6</v>
      </c>
      <c r="L25" s="143"/>
      <c r="M25" s="143"/>
      <c r="N25" s="133">
        <f>SUM(N19,N22)</f>
        <v>1226.4</v>
      </c>
      <c r="O25" s="135">
        <f>SUM(O19,O22)</f>
        <v>4.4</v>
      </c>
      <c r="P25" s="134">
        <f>SUM(P19,P22)</f>
        <v>10457.6</v>
      </c>
      <c r="Q25" s="134">
        <f>SUM(Q19,Q22)</f>
        <v>74110.1</v>
      </c>
      <c r="R25" s="144"/>
      <c r="S25" s="138">
        <f aca="true" t="shared" si="2" ref="S25:AE25">SUM(S19,S22)</f>
        <v>0</v>
      </c>
      <c r="T25" s="134">
        <f t="shared" si="2"/>
        <v>169.5</v>
      </c>
      <c r="U25" s="134">
        <f t="shared" si="2"/>
        <v>29525.3</v>
      </c>
      <c r="V25" s="134">
        <f t="shared" si="2"/>
        <v>21284.6</v>
      </c>
      <c r="W25" s="134">
        <f t="shared" si="2"/>
        <v>1144.8</v>
      </c>
      <c r="X25" s="134">
        <f t="shared" si="2"/>
        <v>13724.2</v>
      </c>
      <c r="Y25" s="134">
        <f t="shared" si="2"/>
        <v>19950.1</v>
      </c>
      <c r="Z25" s="134">
        <f t="shared" si="2"/>
        <v>1226.4</v>
      </c>
      <c r="AA25" s="133">
        <f t="shared" si="2"/>
        <v>1226.4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1077894.6</v>
      </c>
      <c r="AJ25" s="141">
        <f t="shared" si="3"/>
        <v>583398.7</v>
      </c>
      <c r="AK25" s="143">
        <f t="shared" si="3"/>
        <v>398280.7</v>
      </c>
      <c r="AL25" s="139">
        <f t="shared" si="3"/>
        <v>3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2383.1</v>
      </c>
      <c r="H26" s="145"/>
      <c r="I26" s="147">
        <f>SUM(I20,I23)</f>
        <v>34819.1</v>
      </c>
      <c r="J26" s="148"/>
      <c r="K26" s="147"/>
      <c r="L26" s="146">
        <f>SUM(L20,L23)</f>
        <v>363.9</v>
      </c>
      <c r="M26" s="146">
        <f>SUM(M20,M23)</f>
        <v>251</v>
      </c>
      <c r="N26" s="145"/>
      <c r="O26" s="147"/>
      <c r="P26" s="146"/>
      <c r="Q26" s="146"/>
      <c r="R26" s="149">
        <f>SUM(O25:Q25)</f>
        <v>84572.1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3417.1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81948.5</v>
      </c>
      <c r="J27" s="136">
        <f>IF(H28=0,0,I27/H28*100)</f>
        <v>70.18085496319185</v>
      </c>
      <c r="K27" s="135"/>
      <c r="L27" s="134">
        <f>SUM(L18,L9,L12,L21)</f>
        <v>60</v>
      </c>
      <c r="M27" s="134">
        <f>SUM(M18,M9,M12,M21)</f>
        <v>19</v>
      </c>
      <c r="N27" s="133"/>
      <c r="O27" s="135"/>
      <c r="P27" s="134"/>
      <c r="Q27" s="134"/>
      <c r="R27" s="137">
        <f>IF(H28=0,0,(O28+P28+Q28)/H28*100)</f>
        <v>98.9497086520576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35582.700000000004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134150.7</v>
      </c>
      <c r="G28" s="140">
        <f>SUM(G19,G10,G13,G22)</f>
        <v>15000</v>
      </c>
      <c r="H28" s="133">
        <f>SUM(H19,H10,H13,H22)</f>
        <v>116767.6</v>
      </c>
      <c r="I28" s="141"/>
      <c r="J28" s="142"/>
      <c r="K28" s="135">
        <f>SUM(K19,K10,K13,K22)</f>
        <v>107431.40000000001</v>
      </c>
      <c r="L28" s="143"/>
      <c r="M28" s="143"/>
      <c r="N28" s="133">
        <f>SUM(N19,N10,N13,N22)</f>
        <v>1226.4</v>
      </c>
      <c r="O28" s="135">
        <f>SUM(O19,O10,O13,O22)</f>
        <v>1930.2</v>
      </c>
      <c r="P28" s="134">
        <f>SUM(P19,P10,P13,P22)</f>
        <v>39500.9</v>
      </c>
      <c r="Q28" s="134">
        <f>SUM(Q19,Q10,Q13,Q22)</f>
        <v>74110.1</v>
      </c>
      <c r="R28" s="152"/>
      <c r="S28" s="138">
        <f aca="true" t="shared" si="4" ref="S28:AE28">SUM(S19,S10,S13,S22)</f>
        <v>27.5</v>
      </c>
      <c r="T28" s="134">
        <f t="shared" si="4"/>
        <v>438.7</v>
      </c>
      <c r="U28" s="134">
        <f t="shared" si="4"/>
        <v>60197.7</v>
      </c>
      <c r="V28" s="134">
        <f t="shared" si="4"/>
        <v>21284.6</v>
      </c>
      <c r="W28" s="134">
        <f t="shared" si="4"/>
        <v>1144.8</v>
      </c>
      <c r="X28" s="134">
        <f t="shared" si="4"/>
        <v>13724.2</v>
      </c>
      <c r="Y28" s="134">
        <f t="shared" si="4"/>
        <v>19950.1</v>
      </c>
      <c r="Z28" s="134">
        <f t="shared" si="4"/>
        <v>1226.4</v>
      </c>
      <c r="AA28" s="133">
        <f t="shared" si="4"/>
        <v>1226.4</v>
      </c>
      <c r="AB28" s="135">
        <f t="shared" si="4"/>
        <v>0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</v>
      </c>
      <c r="AH28" s="134">
        <f t="shared" si="5"/>
        <v>0</v>
      </c>
      <c r="AI28" s="135">
        <f t="shared" si="5"/>
        <v>1724978.4000000001</v>
      </c>
      <c r="AJ28" s="141">
        <f t="shared" si="5"/>
        <v>932157.2999999999</v>
      </c>
      <c r="AK28" s="143">
        <f t="shared" si="5"/>
        <v>609342.7</v>
      </c>
      <c r="AL28" s="139">
        <f t="shared" si="5"/>
        <v>4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2383.1</v>
      </c>
      <c r="H29" s="145"/>
      <c r="I29" s="147">
        <f>SUM(I20,I11,I14,I23)</f>
        <v>34819.1</v>
      </c>
      <c r="J29" s="148"/>
      <c r="K29" s="147"/>
      <c r="L29" s="146">
        <f>SUM(L20,L11,L14,L23)</f>
        <v>2534.2000000000003</v>
      </c>
      <c r="M29" s="146">
        <f>SUM(M20,M11,M14,M23)</f>
        <v>6802</v>
      </c>
      <c r="N29" s="145"/>
      <c r="O29" s="147"/>
      <c r="P29" s="146"/>
      <c r="Q29" s="146"/>
      <c r="R29" s="149">
        <f>SUM(O28:Q28)</f>
        <v>115541.20000000001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33829.3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81948.5</v>
      </c>
      <c r="J30" s="136">
        <f>IF(H31=0,0,I30/H31*100)</f>
        <v>70.18085496319185</v>
      </c>
      <c r="K30" s="135"/>
      <c r="L30" s="134">
        <f>SUM(L21,L12,L18)</f>
        <v>60</v>
      </c>
      <c r="M30" s="134">
        <f>SUM(M21,M12,M18)</f>
        <v>19</v>
      </c>
      <c r="N30" s="133"/>
      <c r="O30" s="135"/>
      <c r="P30" s="134"/>
      <c r="Q30" s="134"/>
      <c r="R30" s="137">
        <f>IF(H31=0,0,(O31+P31+Q31)/H31*100)</f>
        <v>98.9497086520576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35582.700000000004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134150.7</v>
      </c>
      <c r="G31" s="140">
        <f>SUM(G22,G13,G19)</f>
        <v>15000</v>
      </c>
      <c r="H31" s="133">
        <f>SUM(H22,H13,H19)</f>
        <v>116767.6</v>
      </c>
      <c r="I31" s="141"/>
      <c r="J31" s="142"/>
      <c r="K31" s="135">
        <f>SUM(K22,K13,K19)</f>
        <v>107431.40000000001</v>
      </c>
      <c r="L31" s="143"/>
      <c r="M31" s="143"/>
      <c r="N31" s="133">
        <f>SUM(N22,N13,N19)</f>
        <v>1226.4</v>
      </c>
      <c r="O31" s="135">
        <f>SUM(O22,O13,O19)</f>
        <v>1930.2</v>
      </c>
      <c r="P31" s="134">
        <f>SUM(P22,P13,P19)</f>
        <v>39500.9</v>
      </c>
      <c r="Q31" s="134">
        <f>SUM(Q22,Q13,Q19)</f>
        <v>74110.1</v>
      </c>
      <c r="R31" s="152"/>
      <c r="S31" s="138">
        <f aca="true" t="shared" si="6" ref="S31:AE31">SUM(S22,S13,S19)</f>
        <v>27.5</v>
      </c>
      <c r="T31" s="134">
        <f t="shared" si="6"/>
        <v>438.7</v>
      </c>
      <c r="U31" s="134">
        <f t="shared" si="6"/>
        <v>60197.7</v>
      </c>
      <c r="V31" s="134">
        <f t="shared" si="6"/>
        <v>21284.6</v>
      </c>
      <c r="W31" s="134">
        <f t="shared" si="6"/>
        <v>1144.8</v>
      </c>
      <c r="X31" s="134">
        <f t="shared" si="6"/>
        <v>13724.2</v>
      </c>
      <c r="Y31" s="134">
        <f t="shared" si="6"/>
        <v>19950.1</v>
      </c>
      <c r="Z31" s="134">
        <f t="shared" si="6"/>
        <v>1226.4</v>
      </c>
      <c r="AA31" s="133">
        <f t="shared" si="6"/>
        <v>1226.4</v>
      </c>
      <c r="AB31" s="135">
        <f t="shared" si="6"/>
        <v>0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1</v>
      </c>
      <c r="AH31" s="134">
        <f t="shared" si="7"/>
        <v>0</v>
      </c>
      <c r="AI31" s="135">
        <f t="shared" si="7"/>
        <v>1724978.4000000001</v>
      </c>
      <c r="AJ31" s="141">
        <f t="shared" si="7"/>
        <v>932157.2999999999</v>
      </c>
      <c r="AK31" s="143">
        <f t="shared" si="7"/>
        <v>609342.7</v>
      </c>
      <c r="AL31" s="139">
        <f t="shared" si="7"/>
        <v>4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2383.1</v>
      </c>
      <c r="H32" s="145"/>
      <c r="I32" s="147">
        <f>SUM(I23,I14,I20)</f>
        <v>34819.1</v>
      </c>
      <c r="J32" s="148"/>
      <c r="K32" s="147"/>
      <c r="L32" s="146">
        <f>SUM(L23,L14,L20)</f>
        <v>2534.2000000000003</v>
      </c>
      <c r="M32" s="146">
        <f>SUM(M23,M14,M20)</f>
        <v>6802</v>
      </c>
      <c r="N32" s="145"/>
      <c r="O32" s="147"/>
      <c r="P32" s="146"/>
      <c r="Q32" s="146"/>
      <c r="R32" s="149">
        <f>SUM(O31:Q31)</f>
        <v>115541.20000000001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33829.3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49932</v>
      </c>
      <c r="J33" s="153">
        <v>66.9</v>
      </c>
      <c r="K33" s="113"/>
      <c r="L33" s="112">
        <v>24</v>
      </c>
      <c r="M33" s="112"/>
      <c r="N33" s="111"/>
      <c r="O33" s="113"/>
      <c r="P33" s="112"/>
      <c r="Q33" s="112"/>
      <c r="R33" s="154">
        <v>99.7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79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75950</v>
      </c>
      <c r="G34" s="120"/>
      <c r="H34" s="111">
        <v>74595</v>
      </c>
      <c r="I34" s="121"/>
      <c r="J34" s="122"/>
      <c r="K34" s="113">
        <v>74430</v>
      </c>
      <c r="L34" s="123"/>
      <c r="M34" s="123"/>
      <c r="N34" s="111">
        <v>250</v>
      </c>
      <c r="O34" s="113">
        <v>782</v>
      </c>
      <c r="P34" s="112">
        <v>7367</v>
      </c>
      <c r="Q34" s="112">
        <v>66196</v>
      </c>
      <c r="R34" s="124"/>
      <c r="S34" s="116">
        <v>54</v>
      </c>
      <c r="T34" s="112">
        <v>656</v>
      </c>
      <c r="U34" s="112">
        <v>22903</v>
      </c>
      <c r="V34" s="112">
        <v>26319</v>
      </c>
      <c r="W34" s="112">
        <v>1142</v>
      </c>
      <c r="X34" s="112">
        <v>9872</v>
      </c>
      <c r="Y34" s="112">
        <v>13649</v>
      </c>
      <c r="Z34" s="112"/>
      <c r="AA34" s="111">
        <v>42</v>
      </c>
      <c r="AB34" s="113"/>
      <c r="AC34" s="112"/>
      <c r="AD34" s="112"/>
      <c r="AE34" s="111"/>
      <c r="AF34" s="123"/>
      <c r="AG34" s="113"/>
      <c r="AH34" s="112"/>
      <c r="AI34" s="113">
        <v>585767</v>
      </c>
      <c r="AJ34" s="121">
        <v>461280</v>
      </c>
      <c r="AK34" s="123">
        <v>379583</v>
      </c>
      <c r="AL34" s="118">
        <v>28</v>
      </c>
    </row>
    <row r="35" spans="1:38" ht="13.5">
      <c r="A35" s="90"/>
      <c r="B35" s="107"/>
      <c r="C35" s="107"/>
      <c r="D35" s="107"/>
      <c r="E35" s="107"/>
      <c r="F35" s="126"/>
      <c r="G35" s="127">
        <v>1355</v>
      </c>
      <c r="H35" s="126"/>
      <c r="I35" s="128">
        <v>24663</v>
      </c>
      <c r="J35" s="129"/>
      <c r="K35" s="128"/>
      <c r="L35" s="127">
        <v>165</v>
      </c>
      <c r="M35" s="127"/>
      <c r="N35" s="126"/>
      <c r="O35" s="128"/>
      <c r="P35" s="127"/>
      <c r="Q35" s="127"/>
      <c r="R35" s="130">
        <v>74345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37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23405</v>
      </c>
      <c r="J36" s="153">
        <v>54.5</v>
      </c>
      <c r="K36" s="113"/>
      <c r="L36" s="112">
        <v>7</v>
      </c>
      <c r="M36" s="112"/>
      <c r="N36" s="111"/>
      <c r="O36" s="113"/>
      <c r="P36" s="112"/>
      <c r="Q36" s="112"/>
      <c r="R36" s="154">
        <v>95.6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956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45000</v>
      </c>
      <c r="G37" s="120">
        <v>45</v>
      </c>
      <c r="H37" s="111">
        <v>42962</v>
      </c>
      <c r="I37" s="121"/>
      <c r="J37" s="122"/>
      <c r="K37" s="113">
        <v>42928</v>
      </c>
      <c r="L37" s="123"/>
      <c r="M37" s="123"/>
      <c r="N37" s="111">
        <v>1911</v>
      </c>
      <c r="O37" s="113">
        <v>1198</v>
      </c>
      <c r="P37" s="112">
        <v>1608</v>
      </c>
      <c r="Q37" s="112">
        <v>38245</v>
      </c>
      <c r="R37" s="124"/>
      <c r="S37" s="116"/>
      <c r="T37" s="112">
        <v>59</v>
      </c>
      <c r="U37" s="112">
        <v>3613</v>
      </c>
      <c r="V37" s="112">
        <v>19733</v>
      </c>
      <c r="W37" s="112">
        <v>693</v>
      </c>
      <c r="X37" s="112">
        <v>6226</v>
      </c>
      <c r="Y37" s="112">
        <v>12638</v>
      </c>
      <c r="Z37" s="112"/>
      <c r="AA37" s="111"/>
      <c r="AB37" s="113"/>
      <c r="AC37" s="112"/>
      <c r="AD37" s="112"/>
      <c r="AE37" s="111"/>
      <c r="AF37" s="123"/>
      <c r="AG37" s="113"/>
      <c r="AH37" s="112"/>
      <c r="AI37" s="113">
        <v>295709</v>
      </c>
      <c r="AJ37" s="121">
        <v>223534</v>
      </c>
      <c r="AK37" s="123">
        <v>177982</v>
      </c>
      <c r="AL37" s="118">
        <v>28</v>
      </c>
    </row>
    <row r="38" spans="1:38" ht="13.5">
      <c r="A38" s="90"/>
      <c r="B38" s="107"/>
      <c r="C38" s="107"/>
      <c r="D38" s="107"/>
      <c r="E38" s="107"/>
      <c r="F38" s="126"/>
      <c r="G38" s="127">
        <v>1993</v>
      </c>
      <c r="H38" s="126"/>
      <c r="I38" s="128">
        <v>19557</v>
      </c>
      <c r="J38" s="129"/>
      <c r="K38" s="128"/>
      <c r="L38" s="127">
        <v>34</v>
      </c>
      <c r="M38" s="127"/>
      <c r="N38" s="126"/>
      <c r="O38" s="128"/>
      <c r="P38" s="127"/>
      <c r="Q38" s="127"/>
      <c r="R38" s="130">
        <v>41051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956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73337</v>
      </c>
      <c r="J39" s="153">
        <v>62.4</v>
      </c>
      <c r="K39" s="113"/>
      <c r="L39" s="112">
        <v>31</v>
      </c>
      <c r="M39" s="112"/>
      <c r="N39" s="111"/>
      <c r="O39" s="113"/>
      <c r="P39" s="112"/>
      <c r="Q39" s="112"/>
      <c r="R39" s="154">
        <v>98.2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1035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120950</v>
      </c>
      <c r="G40" s="120">
        <v>45</v>
      </c>
      <c r="H40" s="111">
        <v>117557</v>
      </c>
      <c r="I40" s="121"/>
      <c r="J40" s="122"/>
      <c r="K40" s="113">
        <v>117358</v>
      </c>
      <c r="L40" s="123"/>
      <c r="M40" s="123"/>
      <c r="N40" s="111">
        <v>2161</v>
      </c>
      <c r="O40" s="113">
        <v>1980</v>
      </c>
      <c r="P40" s="112">
        <v>8975</v>
      </c>
      <c r="Q40" s="112">
        <v>104441</v>
      </c>
      <c r="R40" s="124"/>
      <c r="S40" s="116">
        <v>54</v>
      </c>
      <c r="T40" s="112">
        <v>715</v>
      </c>
      <c r="U40" s="112">
        <v>26516</v>
      </c>
      <c r="V40" s="112">
        <v>46052</v>
      </c>
      <c r="W40" s="112">
        <v>1835</v>
      </c>
      <c r="X40" s="112">
        <v>16098</v>
      </c>
      <c r="Y40" s="112">
        <v>26287</v>
      </c>
      <c r="Z40" s="112"/>
      <c r="AA40" s="111">
        <v>42</v>
      </c>
      <c r="AB40" s="113"/>
      <c r="AC40" s="112"/>
      <c r="AD40" s="112"/>
      <c r="AE40" s="111"/>
      <c r="AF40" s="123"/>
      <c r="AG40" s="113"/>
      <c r="AH40" s="112"/>
      <c r="AI40" s="113">
        <v>881476</v>
      </c>
      <c r="AJ40" s="121">
        <v>684814</v>
      </c>
      <c r="AK40" s="123">
        <v>557565</v>
      </c>
      <c r="AL40" s="118">
        <v>56</v>
      </c>
    </row>
    <row r="41" spans="1:38" ht="13.5">
      <c r="A41" s="125"/>
      <c r="B41" s="107"/>
      <c r="C41" s="107"/>
      <c r="D41" s="107"/>
      <c r="E41" s="107"/>
      <c r="F41" s="126"/>
      <c r="G41" s="127">
        <v>3348</v>
      </c>
      <c r="H41" s="126"/>
      <c r="I41" s="128">
        <v>44220</v>
      </c>
      <c r="J41" s="129"/>
      <c r="K41" s="128"/>
      <c r="L41" s="127">
        <v>199</v>
      </c>
      <c r="M41" s="127"/>
      <c r="N41" s="126"/>
      <c r="O41" s="128"/>
      <c r="P41" s="127"/>
      <c r="Q41" s="127"/>
      <c r="R41" s="130">
        <v>115396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993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82440</v>
      </c>
      <c r="J42" s="153">
        <v>33.5</v>
      </c>
      <c r="K42" s="113"/>
      <c r="L42" s="112">
        <v>67</v>
      </c>
      <c r="M42" s="112">
        <v>2</v>
      </c>
      <c r="N42" s="111"/>
      <c r="O42" s="113"/>
      <c r="P42" s="112"/>
      <c r="Q42" s="112"/>
      <c r="R42" s="154">
        <v>85.7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4117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262289</v>
      </c>
      <c r="G43" s="120">
        <v>4922</v>
      </c>
      <c r="H43" s="111">
        <v>246265</v>
      </c>
      <c r="I43" s="121"/>
      <c r="J43" s="122"/>
      <c r="K43" s="113">
        <v>244782</v>
      </c>
      <c r="L43" s="123"/>
      <c r="M43" s="123"/>
      <c r="N43" s="111">
        <v>35246</v>
      </c>
      <c r="O43" s="113">
        <v>42692</v>
      </c>
      <c r="P43" s="112">
        <v>4101</v>
      </c>
      <c r="Q43" s="112">
        <v>164226</v>
      </c>
      <c r="R43" s="124"/>
      <c r="S43" s="116">
        <v>77</v>
      </c>
      <c r="T43" s="112">
        <v>557</v>
      </c>
      <c r="U43" s="112">
        <v>25223</v>
      </c>
      <c r="V43" s="112">
        <v>56583</v>
      </c>
      <c r="W43" s="112">
        <v>2480</v>
      </c>
      <c r="X43" s="112">
        <v>18522</v>
      </c>
      <c r="Y43" s="112">
        <v>142823</v>
      </c>
      <c r="Z43" s="112"/>
      <c r="AA43" s="111">
        <v>19941</v>
      </c>
      <c r="AB43" s="113"/>
      <c r="AC43" s="112"/>
      <c r="AD43" s="112"/>
      <c r="AE43" s="111"/>
      <c r="AF43" s="123"/>
      <c r="AG43" s="113"/>
      <c r="AH43" s="112"/>
      <c r="AI43" s="113">
        <v>1546559</v>
      </c>
      <c r="AJ43" s="121">
        <v>1071069</v>
      </c>
      <c r="AK43" s="123">
        <v>813331</v>
      </c>
      <c r="AL43" s="118">
        <v>286</v>
      </c>
    </row>
    <row r="44" spans="1:38" ht="13.5">
      <c r="A44" s="90"/>
      <c r="B44" s="107"/>
      <c r="C44" s="107"/>
      <c r="D44" s="107"/>
      <c r="E44" s="107"/>
      <c r="F44" s="126"/>
      <c r="G44" s="127">
        <v>11102</v>
      </c>
      <c r="H44" s="126"/>
      <c r="I44" s="128">
        <v>163825</v>
      </c>
      <c r="J44" s="129"/>
      <c r="K44" s="128"/>
      <c r="L44" s="127">
        <v>334</v>
      </c>
      <c r="M44" s="127">
        <v>1149</v>
      </c>
      <c r="N44" s="126"/>
      <c r="O44" s="128"/>
      <c r="P44" s="127"/>
      <c r="Q44" s="127"/>
      <c r="R44" s="130">
        <v>211019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4092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155777</v>
      </c>
      <c r="J45" s="153">
        <v>42.8</v>
      </c>
      <c r="K45" s="113"/>
      <c r="L45" s="112">
        <v>98</v>
      </c>
      <c r="M45" s="112">
        <v>2</v>
      </c>
      <c r="N45" s="111"/>
      <c r="O45" s="113"/>
      <c r="P45" s="112"/>
      <c r="Q45" s="112"/>
      <c r="R45" s="154">
        <v>89.7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5152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383239</v>
      </c>
      <c r="G46" s="120">
        <v>4967</v>
      </c>
      <c r="H46" s="111">
        <v>363822</v>
      </c>
      <c r="I46" s="121"/>
      <c r="J46" s="122"/>
      <c r="K46" s="113">
        <v>362140</v>
      </c>
      <c r="L46" s="123"/>
      <c r="M46" s="123"/>
      <c r="N46" s="111">
        <v>37407</v>
      </c>
      <c r="O46" s="113">
        <v>44672</v>
      </c>
      <c r="P46" s="112">
        <v>13076</v>
      </c>
      <c r="Q46" s="112">
        <v>268667</v>
      </c>
      <c r="R46" s="156"/>
      <c r="S46" s="116">
        <v>131</v>
      </c>
      <c r="T46" s="112">
        <v>1272</v>
      </c>
      <c r="U46" s="112">
        <v>51739</v>
      </c>
      <c r="V46" s="112">
        <v>102635</v>
      </c>
      <c r="W46" s="112">
        <v>4315</v>
      </c>
      <c r="X46" s="112">
        <v>34620</v>
      </c>
      <c r="Y46" s="112">
        <v>169110</v>
      </c>
      <c r="Z46" s="112"/>
      <c r="AA46" s="111">
        <v>19983</v>
      </c>
      <c r="AB46" s="113"/>
      <c r="AC46" s="112"/>
      <c r="AD46" s="112"/>
      <c r="AE46" s="111"/>
      <c r="AF46" s="123"/>
      <c r="AG46" s="113"/>
      <c r="AH46" s="112"/>
      <c r="AI46" s="113">
        <v>2428035</v>
      </c>
      <c r="AJ46" s="121">
        <v>1755883</v>
      </c>
      <c r="AK46" s="123">
        <v>1370896</v>
      </c>
      <c r="AL46" s="118">
        <v>342</v>
      </c>
    </row>
    <row r="47" spans="1:38" ht="13.5">
      <c r="A47" s="125"/>
      <c r="B47" s="107"/>
      <c r="C47" s="107"/>
      <c r="D47" s="107"/>
      <c r="E47" s="107"/>
      <c r="F47" s="126"/>
      <c r="G47" s="127">
        <v>14450</v>
      </c>
      <c r="H47" s="126"/>
      <c r="I47" s="128">
        <v>208045</v>
      </c>
      <c r="J47" s="129"/>
      <c r="K47" s="128"/>
      <c r="L47" s="127">
        <v>533</v>
      </c>
      <c r="M47" s="127">
        <v>1149</v>
      </c>
      <c r="N47" s="126"/>
      <c r="O47" s="128"/>
      <c r="P47" s="127"/>
      <c r="Q47" s="127"/>
      <c r="R47" s="130">
        <v>326415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5085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237725.5</v>
      </c>
      <c r="J54" s="136">
        <f>IF(H55=0,0,I54/H55*100)</f>
        <v>49.4653858510463</v>
      </c>
      <c r="K54" s="135"/>
      <c r="L54" s="134">
        <f>SUM(L9,L12,L18,L21,L33,L36,L42)</f>
        <v>158</v>
      </c>
      <c r="M54" s="134">
        <f>SUM(M9,M12,M18,M21,M33,M36,M42)</f>
        <v>21</v>
      </c>
      <c r="N54" s="133"/>
      <c r="O54" s="135"/>
      <c r="P54" s="134"/>
      <c r="Q54" s="134"/>
      <c r="R54" s="137">
        <f>IF(H55=0,0,(O55+P55+Q55)/H55*100)</f>
        <v>91.96124926548556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40734.700000000004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517389.7</v>
      </c>
      <c r="G55" s="140">
        <f>SUM(G10,G13,G19,G22,G34,G37,G43)</f>
        <v>19967</v>
      </c>
      <c r="H55" s="133">
        <f>SUM(H10,H13,H19,H22,H34,H37,H43)</f>
        <v>480589.6</v>
      </c>
      <c r="I55" s="141"/>
      <c r="J55" s="159"/>
      <c r="K55" s="135">
        <f>SUM(K10,K13,K19,K22,K34,K37,K43)</f>
        <v>469571.4</v>
      </c>
      <c r="L55" s="143"/>
      <c r="M55" s="143"/>
      <c r="N55" s="133">
        <f>SUM(N10,N13,N19,N22,N34,N37,N43)</f>
        <v>38633.4</v>
      </c>
      <c r="O55" s="135">
        <f>SUM(O10,O13,O19,O22,O34,O37,O43)</f>
        <v>46602.2</v>
      </c>
      <c r="P55" s="134">
        <f>SUM(P10,P13,P19,P22,P34,P37,P43)</f>
        <v>52576.9</v>
      </c>
      <c r="Q55" s="134">
        <f>SUM(Q10,Q13,Q19,Q22,Q34,Q37,Q43)</f>
        <v>342777.1</v>
      </c>
      <c r="R55" s="144"/>
      <c r="S55" s="138">
        <f aca="true" t="shared" si="8" ref="S55:AE55">SUM(S10,S13,S19,S22,S34,S37,S43)</f>
        <v>158.5</v>
      </c>
      <c r="T55" s="134">
        <f t="shared" si="8"/>
        <v>1710.7</v>
      </c>
      <c r="U55" s="134">
        <f t="shared" si="8"/>
        <v>111936.7</v>
      </c>
      <c r="V55" s="134">
        <f t="shared" si="8"/>
        <v>123919.6</v>
      </c>
      <c r="W55" s="134">
        <f t="shared" si="8"/>
        <v>5459.8</v>
      </c>
      <c r="X55" s="134">
        <f t="shared" si="8"/>
        <v>48344.2</v>
      </c>
      <c r="Y55" s="134">
        <f t="shared" si="8"/>
        <v>189060.1</v>
      </c>
      <c r="Z55" s="134">
        <f t="shared" si="8"/>
        <v>1226.4</v>
      </c>
      <c r="AA55" s="133">
        <f t="shared" si="8"/>
        <v>21209.4</v>
      </c>
      <c r="AB55" s="135">
        <f t="shared" si="8"/>
        <v>0</v>
      </c>
      <c r="AC55" s="135">
        <f t="shared" si="8"/>
        <v>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</v>
      </c>
      <c r="AH55" s="134">
        <f t="shared" si="9"/>
        <v>0</v>
      </c>
      <c r="AI55" s="135">
        <f t="shared" si="9"/>
        <v>4153013.4000000004</v>
      </c>
      <c r="AJ55" s="141">
        <f t="shared" si="9"/>
        <v>2688040.3</v>
      </c>
      <c r="AK55" s="143">
        <f t="shared" si="9"/>
        <v>1980238.7</v>
      </c>
      <c r="AL55" s="139">
        <f t="shared" si="9"/>
        <v>346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16833.1</v>
      </c>
      <c r="H56" s="162"/>
      <c r="I56" s="164">
        <f>SUM(I11,I14,I20,I23,I35,I38,I44)</f>
        <v>242864.1</v>
      </c>
      <c r="J56" s="162"/>
      <c r="K56" s="164"/>
      <c r="L56" s="163">
        <f>SUM(L11,L14,L20,L23,L35,L38,L44)</f>
        <v>3067.2000000000003</v>
      </c>
      <c r="M56" s="163">
        <f>SUM(M11,M14,M20,M23,M35,M38,M44)</f>
        <v>7951</v>
      </c>
      <c r="N56" s="162"/>
      <c r="O56" s="164"/>
      <c r="P56" s="163"/>
      <c r="Q56" s="163"/>
      <c r="R56" s="165">
        <f>SUM(O55:Q55)</f>
        <v>441956.19999999995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38914.3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107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松野町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/>
      <c r="H9" s="111"/>
      <c r="I9" s="113"/>
      <c r="J9" s="114"/>
      <c r="K9" s="113"/>
      <c r="L9" s="112"/>
      <c r="M9" s="112"/>
      <c r="N9" s="111"/>
      <c r="O9" s="113"/>
      <c r="P9" s="112"/>
      <c r="Q9" s="112"/>
      <c r="R9" s="115"/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/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/>
      <c r="G10" s="120"/>
      <c r="H10" s="111"/>
      <c r="I10" s="121"/>
      <c r="J10" s="122"/>
      <c r="K10" s="113"/>
      <c r="L10" s="123"/>
      <c r="M10" s="123"/>
      <c r="N10" s="111"/>
      <c r="O10" s="113"/>
      <c r="P10" s="112"/>
      <c r="Q10" s="112"/>
      <c r="R10" s="124"/>
      <c r="S10" s="116"/>
      <c r="T10" s="112"/>
      <c r="U10" s="112"/>
      <c r="V10" s="112"/>
      <c r="W10" s="112"/>
      <c r="X10" s="112"/>
      <c r="Y10" s="112"/>
      <c r="Z10" s="112"/>
      <c r="AA10" s="111"/>
      <c r="AB10" s="113"/>
      <c r="AC10" s="112"/>
      <c r="AD10" s="112"/>
      <c r="AE10" s="111"/>
      <c r="AF10" s="123"/>
      <c r="AG10" s="113"/>
      <c r="AH10" s="112"/>
      <c r="AI10" s="113"/>
      <c r="AJ10" s="121"/>
      <c r="AK10" s="123"/>
      <c r="AL10" s="118"/>
    </row>
    <row r="11" spans="1:38" ht="13.5">
      <c r="A11" s="125"/>
      <c r="B11" s="107"/>
      <c r="C11" s="107"/>
      <c r="D11" s="107"/>
      <c r="E11" s="107"/>
      <c r="F11" s="126"/>
      <c r="G11" s="127"/>
      <c r="H11" s="126"/>
      <c r="I11" s="128"/>
      <c r="J11" s="129"/>
      <c r="K11" s="128"/>
      <c r="L11" s="127"/>
      <c r="M11" s="127"/>
      <c r="N11" s="126"/>
      <c r="O11" s="128"/>
      <c r="P11" s="127"/>
      <c r="Q11" s="127"/>
      <c r="R11" s="130"/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/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11538.8</v>
      </c>
      <c r="J12" s="114">
        <v>92.4</v>
      </c>
      <c r="K12" s="113"/>
      <c r="L12" s="112">
        <v>11</v>
      </c>
      <c r="M12" s="112">
        <v>1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9129.8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23504.7</v>
      </c>
      <c r="G13" s="120">
        <v>0</v>
      </c>
      <c r="H13" s="111">
        <v>12490.9</v>
      </c>
      <c r="I13" s="121"/>
      <c r="J13" s="122"/>
      <c r="K13" s="113">
        <v>11546</v>
      </c>
      <c r="L13" s="123"/>
      <c r="M13" s="123"/>
      <c r="N13" s="111">
        <v>0</v>
      </c>
      <c r="O13" s="113">
        <v>353</v>
      </c>
      <c r="P13" s="112">
        <v>7424.8</v>
      </c>
      <c r="Q13" s="112">
        <v>4713.1</v>
      </c>
      <c r="R13" s="124"/>
      <c r="S13" s="116">
        <v>30.5</v>
      </c>
      <c r="T13" s="112">
        <v>41.7</v>
      </c>
      <c r="U13" s="112">
        <v>10549.2</v>
      </c>
      <c r="V13" s="112">
        <v>917.4</v>
      </c>
      <c r="W13" s="112">
        <v>0</v>
      </c>
      <c r="X13" s="112">
        <v>713.9</v>
      </c>
      <c r="Y13" s="112">
        <v>238.2</v>
      </c>
      <c r="Z13" s="112">
        <v>0</v>
      </c>
      <c r="AA13" s="111">
        <v>0</v>
      </c>
      <c r="AB13" s="113">
        <v>3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195598.6</v>
      </c>
      <c r="AJ13" s="121">
        <v>127583.2</v>
      </c>
      <c r="AK13" s="123">
        <v>80463.2</v>
      </c>
      <c r="AL13" s="118">
        <v>2</v>
      </c>
    </row>
    <row r="14" spans="1:38" ht="13.5">
      <c r="A14" s="125"/>
      <c r="B14" s="107"/>
      <c r="C14" s="107"/>
      <c r="D14" s="107"/>
      <c r="E14" s="107"/>
      <c r="F14" s="126"/>
      <c r="G14" s="127">
        <v>11013.8</v>
      </c>
      <c r="H14" s="126"/>
      <c r="I14" s="128">
        <v>952.1</v>
      </c>
      <c r="J14" s="129"/>
      <c r="K14" s="128"/>
      <c r="L14" s="127">
        <v>591.9</v>
      </c>
      <c r="M14" s="127">
        <v>353</v>
      </c>
      <c r="N14" s="126"/>
      <c r="O14" s="128"/>
      <c r="P14" s="127"/>
      <c r="Q14" s="127"/>
      <c r="R14" s="130">
        <v>12490.9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8580.2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11538.8</v>
      </c>
      <c r="J15" s="136">
        <f>IF(H16=0,0,I15/H16*100)</f>
        <v>92.37765092987694</v>
      </c>
      <c r="K15" s="135"/>
      <c r="L15" s="134">
        <f>SUM(L9,L12)</f>
        <v>11</v>
      </c>
      <c r="M15" s="134">
        <f>SUM(M9,M12)</f>
        <v>1</v>
      </c>
      <c r="N15" s="133"/>
      <c r="O15" s="135"/>
      <c r="P15" s="134"/>
      <c r="Q15" s="134"/>
      <c r="R15" s="137">
        <f>IF(H16=0,0,(O16+P16+Q16)/H16*100)</f>
        <v>100.00000000000003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9129.8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23504.7</v>
      </c>
      <c r="G16" s="140">
        <f>SUM(G10,G13)</f>
        <v>0</v>
      </c>
      <c r="H16" s="133">
        <f>SUM(H10,H13)</f>
        <v>12490.9</v>
      </c>
      <c r="I16" s="141"/>
      <c r="J16" s="142"/>
      <c r="K16" s="135">
        <f>SUM(K10,K13)</f>
        <v>11546</v>
      </c>
      <c r="L16" s="143"/>
      <c r="M16" s="143"/>
      <c r="N16" s="133">
        <f>SUM(N10,N13)</f>
        <v>0</v>
      </c>
      <c r="O16" s="135">
        <f>SUM(O10,O13)</f>
        <v>353</v>
      </c>
      <c r="P16" s="134">
        <f>SUM(P10,P13)</f>
        <v>7424.8</v>
      </c>
      <c r="Q16" s="134">
        <f>SUM(Q10,Q13)</f>
        <v>4713.1</v>
      </c>
      <c r="R16" s="144"/>
      <c r="S16" s="138">
        <f aca="true" t="shared" si="0" ref="S16:AE16">SUM(S10,S13)</f>
        <v>30.5</v>
      </c>
      <c r="T16" s="134">
        <f t="shared" si="0"/>
        <v>41.7</v>
      </c>
      <c r="U16" s="134">
        <f t="shared" si="0"/>
        <v>10549.2</v>
      </c>
      <c r="V16" s="134">
        <f t="shared" si="0"/>
        <v>917.4</v>
      </c>
      <c r="W16" s="134">
        <f t="shared" si="0"/>
        <v>0</v>
      </c>
      <c r="X16" s="134">
        <f t="shared" si="0"/>
        <v>713.9</v>
      </c>
      <c r="Y16" s="134">
        <f t="shared" si="0"/>
        <v>238.2</v>
      </c>
      <c r="Z16" s="134">
        <f t="shared" si="0"/>
        <v>0</v>
      </c>
      <c r="AA16" s="133">
        <f t="shared" si="0"/>
        <v>0</v>
      </c>
      <c r="AB16" s="135">
        <f t="shared" si="0"/>
        <v>3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0</v>
      </c>
      <c r="AH16" s="134">
        <f t="shared" si="1"/>
        <v>0</v>
      </c>
      <c r="AI16" s="135">
        <f t="shared" si="1"/>
        <v>195598.6</v>
      </c>
      <c r="AJ16" s="141">
        <f t="shared" si="1"/>
        <v>127583.2</v>
      </c>
      <c r="AK16" s="143">
        <f t="shared" si="1"/>
        <v>80463.2</v>
      </c>
      <c r="AL16" s="139">
        <f t="shared" si="1"/>
        <v>2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11013.8</v>
      </c>
      <c r="H17" s="145"/>
      <c r="I17" s="147">
        <f>SUM(I11,I14)</f>
        <v>952.1</v>
      </c>
      <c r="J17" s="148"/>
      <c r="K17" s="147"/>
      <c r="L17" s="146">
        <f>SUM(L11,L14)</f>
        <v>591.9</v>
      </c>
      <c r="M17" s="146">
        <f>SUM(M11,M14)</f>
        <v>353</v>
      </c>
      <c r="N17" s="145"/>
      <c r="O17" s="147"/>
      <c r="P17" s="146"/>
      <c r="Q17" s="146"/>
      <c r="R17" s="149">
        <f>SUM(O16:Q16)</f>
        <v>12490.900000000001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8580.2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9510.4</v>
      </c>
      <c r="J18" s="114">
        <v>93.3</v>
      </c>
      <c r="K18" s="113"/>
      <c r="L18" s="112">
        <v>2</v>
      </c>
      <c r="M18" s="112">
        <v>1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3441.7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10193.2</v>
      </c>
      <c r="G19" s="120">
        <v>0</v>
      </c>
      <c r="H19" s="111">
        <v>10193.2</v>
      </c>
      <c r="I19" s="121"/>
      <c r="J19" s="122"/>
      <c r="K19" s="113">
        <v>9531.1</v>
      </c>
      <c r="L19" s="123"/>
      <c r="M19" s="123"/>
      <c r="N19" s="111">
        <v>0</v>
      </c>
      <c r="O19" s="113">
        <v>639.5</v>
      </c>
      <c r="P19" s="112">
        <v>7925.4</v>
      </c>
      <c r="Q19" s="112">
        <v>1628.3</v>
      </c>
      <c r="R19" s="124"/>
      <c r="S19" s="116">
        <v>0</v>
      </c>
      <c r="T19" s="112">
        <v>52.6</v>
      </c>
      <c r="U19" s="112">
        <v>9272</v>
      </c>
      <c r="V19" s="112">
        <v>185.8</v>
      </c>
      <c r="W19" s="112">
        <v>6.8</v>
      </c>
      <c r="X19" s="112">
        <v>133.5</v>
      </c>
      <c r="Y19" s="112">
        <v>542.5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160163.2</v>
      </c>
      <c r="AJ19" s="121">
        <v>97700.2</v>
      </c>
      <c r="AK19" s="123">
        <v>64795.8</v>
      </c>
      <c r="AL19" s="118">
        <v>1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682.8</v>
      </c>
      <c r="J20" s="129"/>
      <c r="K20" s="128"/>
      <c r="L20" s="127">
        <v>22.6</v>
      </c>
      <c r="M20" s="127">
        <v>639.5</v>
      </c>
      <c r="N20" s="126"/>
      <c r="O20" s="128"/>
      <c r="P20" s="127"/>
      <c r="Q20" s="127"/>
      <c r="R20" s="130">
        <v>10193.2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3430.9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16597.3</v>
      </c>
      <c r="J21" s="114">
        <v>60.7</v>
      </c>
      <c r="K21" s="113"/>
      <c r="L21" s="112">
        <v>16</v>
      </c>
      <c r="M21" s="112">
        <v>1</v>
      </c>
      <c r="N21" s="111"/>
      <c r="O21" s="113"/>
      <c r="P21" s="112"/>
      <c r="Q21" s="112"/>
      <c r="R21" s="115">
        <v>98.8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2727.2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27344.1</v>
      </c>
      <c r="G22" s="120">
        <v>0</v>
      </c>
      <c r="H22" s="111">
        <v>27320.9</v>
      </c>
      <c r="I22" s="121"/>
      <c r="J22" s="122"/>
      <c r="K22" s="113">
        <v>27030.9</v>
      </c>
      <c r="L22" s="123"/>
      <c r="M22" s="123"/>
      <c r="N22" s="111">
        <v>336.6</v>
      </c>
      <c r="O22" s="113">
        <v>22.2</v>
      </c>
      <c r="P22" s="112">
        <v>5034</v>
      </c>
      <c r="Q22" s="112">
        <v>21928.1</v>
      </c>
      <c r="R22" s="124"/>
      <c r="S22" s="116">
        <v>11.6</v>
      </c>
      <c r="T22" s="112">
        <v>13.8</v>
      </c>
      <c r="U22" s="112">
        <v>7399.7</v>
      </c>
      <c r="V22" s="112">
        <v>9172.2</v>
      </c>
      <c r="W22" s="112">
        <v>237.3</v>
      </c>
      <c r="X22" s="112">
        <v>4544.6</v>
      </c>
      <c r="Y22" s="112">
        <v>5941.7</v>
      </c>
      <c r="Z22" s="112">
        <v>0</v>
      </c>
      <c r="AA22" s="111">
        <v>0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304389.6</v>
      </c>
      <c r="AJ22" s="121">
        <v>178281.2</v>
      </c>
      <c r="AK22" s="123">
        <v>124052.3</v>
      </c>
      <c r="AL22" s="118">
        <v>5</v>
      </c>
    </row>
    <row r="23" spans="1:38" ht="13.5">
      <c r="A23" s="90"/>
      <c r="B23" s="107"/>
      <c r="C23" s="107"/>
      <c r="D23" s="107"/>
      <c r="E23" s="107"/>
      <c r="F23" s="126"/>
      <c r="G23" s="127">
        <v>23.2</v>
      </c>
      <c r="H23" s="126"/>
      <c r="I23" s="128">
        <v>10723.6</v>
      </c>
      <c r="J23" s="129"/>
      <c r="K23" s="128"/>
      <c r="L23" s="127">
        <v>136</v>
      </c>
      <c r="M23" s="127">
        <v>154</v>
      </c>
      <c r="N23" s="126"/>
      <c r="O23" s="128"/>
      <c r="P23" s="127"/>
      <c r="Q23" s="127"/>
      <c r="R23" s="130">
        <v>26984.3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2669.9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26107.699999999997</v>
      </c>
      <c r="J24" s="136">
        <f>IF(H25=0,0,I24/H25*100)</f>
        <v>69.59436585177305</v>
      </c>
      <c r="K24" s="135"/>
      <c r="L24" s="134">
        <f>SUM(L18,L21)</f>
        <v>18</v>
      </c>
      <c r="M24" s="134">
        <f>SUM(M18,M21)</f>
        <v>2</v>
      </c>
      <c r="N24" s="133"/>
      <c r="O24" s="135"/>
      <c r="P24" s="134"/>
      <c r="Q24" s="134"/>
      <c r="R24" s="137">
        <f>IF(H25=0,0,(O25+P25+Q25)/H25*100)</f>
        <v>99.10273737074859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6168.9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37537.3</v>
      </c>
      <c r="G25" s="140">
        <f>SUM(G19,G22)</f>
        <v>0</v>
      </c>
      <c r="H25" s="133">
        <f>SUM(H19,H22)</f>
        <v>37514.100000000006</v>
      </c>
      <c r="I25" s="141"/>
      <c r="J25" s="142"/>
      <c r="K25" s="135">
        <f>SUM(K19,K22)</f>
        <v>36562</v>
      </c>
      <c r="L25" s="143"/>
      <c r="M25" s="143"/>
      <c r="N25" s="133">
        <f>SUM(N19,N22)</f>
        <v>336.6</v>
      </c>
      <c r="O25" s="135">
        <f>SUM(O19,O22)</f>
        <v>661.7</v>
      </c>
      <c r="P25" s="134">
        <f>SUM(P19,P22)</f>
        <v>12959.4</v>
      </c>
      <c r="Q25" s="134">
        <f>SUM(Q19,Q22)</f>
        <v>23556.399999999998</v>
      </c>
      <c r="R25" s="144"/>
      <c r="S25" s="138">
        <f aca="true" t="shared" si="2" ref="S25:AE25">SUM(S19,S22)</f>
        <v>11.6</v>
      </c>
      <c r="T25" s="134">
        <f t="shared" si="2"/>
        <v>66.4</v>
      </c>
      <c r="U25" s="134">
        <f t="shared" si="2"/>
        <v>16671.7</v>
      </c>
      <c r="V25" s="134">
        <f t="shared" si="2"/>
        <v>9358</v>
      </c>
      <c r="W25" s="134">
        <f t="shared" si="2"/>
        <v>244.10000000000002</v>
      </c>
      <c r="X25" s="134">
        <f t="shared" si="2"/>
        <v>4678.1</v>
      </c>
      <c r="Y25" s="134">
        <f t="shared" si="2"/>
        <v>6484.2</v>
      </c>
      <c r="Z25" s="134">
        <f t="shared" si="2"/>
        <v>0</v>
      </c>
      <c r="AA25" s="133">
        <f t="shared" si="2"/>
        <v>0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464552.8</v>
      </c>
      <c r="AJ25" s="141">
        <f t="shared" si="3"/>
        <v>275981.4</v>
      </c>
      <c r="AK25" s="143">
        <f t="shared" si="3"/>
        <v>188848.1</v>
      </c>
      <c r="AL25" s="139">
        <f t="shared" si="3"/>
        <v>6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23.2</v>
      </c>
      <c r="H26" s="145"/>
      <c r="I26" s="147">
        <f>SUM(I20,I23)</f>
        <v>11406.4</v>
      </c>
      <c r="J26" s="148"/>
      <c r="K26" s="147"/>
      <c r="L26" s="146">
        <f>SUM(L20,L23)</f>
        <v>158.6</v>
      </c>
      <c r="M26" s="146">
        <f>SUM(M20,M23)</f>
        <v>793.5</v>
      </c>
      <c r="N26" s="145"/>
      <c r="O26" s="147"/>
      <c r="P26" s="146"/>
      <c r="Q26" s="146"/>
      <c r="R26" s="149">
        <f>SUM(O25:Q25)</f>
        <v>37177.5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6100.8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37646.5</v>
      </c>
      <c r="J27" s="136">
        <f>IF(H28=0,0,I27/H28*100)</f>
        <v>75.28547145285471</v>
      </c>
      <c r="K27" s="135"/>
      <c r="L27" s="134">
        <f>SUM(L18,L9,L12,L21)</f>
        <v>29</v>
      </c>
      <c r="M27" s="134">
        <f>SUM(M18,M9,M12,M21)</f>
        <v>3</v>
      </c>
      <c r="N27" s="133"/>
      <c r="O27" s="135"/>
      <c r="P27" s="134"/>
      <c r="Q27" s="134"/>
      <c r="R27" s="137">
        <f>IF(H28=0,0,(O28+P28+Q28)/H28*100)</f>
        <v>99.32686731326868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15298.7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61042</v>
      </c>
      <c r="G28" s="140">
        <f>SUM(G19,G10,G13,G22)</f>
        <v>0</v>
      </c>
      <c r="H28" s="133">
        <f>SUM(H19,H10,H13,H22)</f>
        <v>50005</v>
      </c>
      <c r="I28" s="141"/>
      <c r="J28" s="142"/>
      <c r="K28" s="135">
        <f>SUM(K19,K10,K13,K22)</f>
        <v>48108</v>
      </c>
      <c r="L28" s="143"/>
      <c r="M28" s="143"/>
      <c r="N28" s="133">
        <f>SUM(N19,N10,N13,N22)</f>
        <v>336.6</v>
      </c>
      <c r="O28" s="135">
        <f>SUM(O19,O10,O13,O22)</f>
        <v>1014.7</v>
      </c>
      <c r="P28" s="134">
        <f>SUM(P19,P10,P13,P22)</f>
        <v>20384.2</v>
      </c>
      <c r="Q28" s="134">
        <f>SUM(Q19,Q10,Q13,Q22)</f>
        <v>28269.5</v>
      </c>
      <c r="R28" s="152"/>
      <c r="S28" s="138">
        <f aca="true" t="shared" si="4" ref="S28:AE28">SUM(S19,S10,S13,S22)</f>
        <v>42.1</v>
      </c>
      <c r="T28" s="134">
        <f t="shared" si="4"/>
        <v>108.10000000000001</v>
      </c>
      <c r="U28" s="134">
        <f t="shared" si="4"/>
        <v>27220.9</v>
      </c>
      <c r="V28" s="134">
        <f t="shared" si="4"/>
        <v>10275.400000000001</v>
      </c>
      <c r="W28" s="134">
        <f t="shared" si="4"/>
        <v>244.10000000000002</v>
      </c>
      <c r="X28" s="134">
        <f t="shared" si="4"/>
        <v>5392</v>
      </c>
      <c r="Y28" s="134">
        <f t="shared" si="4"/>
        <v>6722.4</v>
      </c>
      <c r="Z28" s="134">
        <f t="shared" si="4"/>
        <v>0</v>
      </c>
      <c r="AA28" s="133">
        <f t="shared" si="4"/>
        <v>0</v>
      </c>
      <c r="AB28" s="135">
        <f t="shared" si="4"/>
        <v>3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0</v>
      </c>
      <c r="AH28" s="134">
        <f t="shared" si="5"/>
        <v>0</v>
      </c>
      <c r="AI28" s="135">
        <f t="shared" si="5"/>
        <v>660151.4</v>
      </c>
      <c r="AJ28" s="141">
        <f t="shared" si="5"/>
        <v>403564.6</v>
      </c>
      <c r="AK28" s="143">
        <f t="shared" si="5"/>
        <v>269311.3</v>
      </c>
      <c r="AL28" s="139">
        <f t="shared" si="5"/>
        <v>8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11037</v>
      </c>
      <c r="H29" s="145"/>
      <c r="I29" s="147">
        <f>SUM(I20,I11,I14,I23)</f>
        <v>12358.5</v>
      </c>
      <c r="J29" s="148"/>
      <c r="K29" s="147"/>
      <c r="L29" s="146">
        <f>SUM(L20,L11,L14,L23)</f>
        <v>750.5</v>
      </c>
      <c r="M29" s="146">
        <f>SUM(M20,M11,M14,M23)</f>
        <v>1146.5</v>
      </c>
      <c r="N29" s="145"/>
      <c r="O29" s="147"/>
      <c r="P29" s="146"/>
      <c r="Q29" s="146"/>
      <c r="R29" s="149">
        <f>SUM(O28:Q28)</f>
        <v>49668.4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14681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37646.5</v>
      </c>
      <c r="J30" s="136">
        <f>IF(H31=0,0,I30/H31*100)</f>
        <v>75.28547145285471</v>
      </c>
      <c r="K30" s="135"/>
      <c r="L30" s="134">
        <f>SUM(L21,L12,L18)</f>
        <v>29</v>
      </c>
      <c r="M30" s="134">
        <f>SUM(M21,M12,M18)</f>
        <v>3</v>
      </c>
      <c r="N30" s="133"/>
      <c r="O30" s="135"/>
      <c r="P30" s="134"/>
      <c r="Q30" s="134"/>
      <c r="R30" s="137">
        <f>IF(H31=0,0,(O31+P31+Q31)/H31*100)</f>
        <v>99.32686731326866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15298.7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61042</v>
      </c>
      <c r="G31" s="140">
        <f>SUM(G22,G13,G19)</f>
        <v>0</v>
      </c>
      <c r="H31" s="133">
        <f>SUM(H22,H13,H19)</f>
        <v>50005</v>
      </c>
      <c r="I31" s="141"/>
      <c r="J31" s="142"/>
      <c r="K31" s="135">
        <f>SUM(K22,K13,K19)</f>
        <v>48108</v>
      </c>
      <c r="L31" s="143"/>
      <c r="M31" s="143"/>
      <c r="N31" s="133">
        <f>SUM(N22,N13,N19)</f>
        <v>336.6</v>
      </c>
      <c r="O31" s="135">
        <f>SUM(O22,O13,O19)</f>
        <v>1014.7</v>
      </c>
      <c r="P31" s="134">
        <f>SUM(P22,P13,P19)</f>
        <v>20384.199999999997</v>
      </c>
      <c r="Q31" s="134">
        <f>SUM(Q22,Q13,Q19)</f>
        <v>28269.499999999996</v>
      </c>
      <c r="R31" s="152"/>
      <c r="S31" s="138">
        <f aca="true" t="shared" si="6" ref="S31:AE31">SUM(S22,S13,S19)</f>
        <v>42.1</v>
      </c>
      <c r="T31" s="134">
        <f t="shared" si="6"/>
        <v>108.1</v>
      </c>
      <c r="U31" s="134">
        <f t="shared" si="6"/>
        <v>27220.9</v>
      </c>
      <c r="V31" s="134">
        <f t="shared" si="6"/>
        <v>10275.4</v>
      </c>
      <c r="W31" s="134">
        <f t="shared" si="6"/>
        <v>244.10000000000002</v>
      </c>
      <c r="X31" s="134">
        <f t="shared" si="6"/>
        <v>5392</v>
      </c>
      <c r="Y31" s="134">
        <f t="shared" si="6"/>
        <v>6722.4</v>
      </c>
      <c r="Z31" s="134">
        <f t="shared" si="6"/>
        <v>0</v>
      </c>
      <c r="AA31" s="133">
        <f t="shared" si="6"/>
        <v>0</v>
      </c>
      <c r="AB31" s="135">
        <f t="shared" si="6"/>
        <v>3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660151.3999999999</v>
      </c>
      <c r="AJ31" s="141">
        <f t="shared" si="7"/>
        <v>403564.60000000003</v>
      </c>
      <c r="AK31" s="143">
        <f t="shared" si="7"/>
        <v>269311.3</v>
      </c>
      <c r="AL31" s="139">
        <f t="shared" si="7"/>
        <v>8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11037</v>
      </c>
      <c r="H32" s="145"/>
      <c r="I32" s="147">
        <f>SUM(I23,I14,I20)</f>
        <v>12358.5</v>
      </c>
      <c r="J32" s="148"/>
      <c r="K32" s="147"/>
      <c r="L32" s="146">
        <f>SUM(L23,L14,L20)</f>
        <v>750.5</v>
      </c>
      <c r="M32" s="146">
        <f>SUM(M23,M14,M20)</f>
        <v>1146.5</v>
      </c>
      <c r="N32" s="145"/>
      <c r="O32" s="147"/>
      <c r="P32" s="146"/>
      <c r="Q32" s="146"/>
      <c r="R32" s="149">
        <f>SUM(O31:Q31)</f>
        <v>49668.399999999994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14681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13428</v>
      </c>
      <c r="J33" s="153">
        <v>97.2</v>
      </c>
      <c r="K33" s="113"/>
      <c r="L33" s="112">
        <v>10</v>
      </c>
      <c r="M33" s="112"/>
      <c r="N33" s="111"/>
      <c r="O33" s="113"/>
      <c r="P33" s="112"/>
      <c r="Q33" s="112"/>
      <c r="R33" s="154">
        <v>98.3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3366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13816</v>
      </c>
      <c r="G34" s="120"/>
      <c r="H34" s="111">
        <v>13816</v>
      </c>
      <c r="I34" s="121"/>
      <c r="J34" s="122"/>
      <c r="K34" s="113">
        <v>13454</v>
      </c>
      <c r="L34" s="123"/>
      <c r="M34" s="123"/>
      <c r="N34" s="111">
        <v>236</v>
      </c>
      <c r="O34" s="113">
        <v>48</v>
      </c>
      <c r="P34" s="112"/>
      <c r="Q34" s="112">
        <v>13532</v>
      </c>
      <c r="R34" s="124"/>
      <c r="S34" s="116"/>
      <c r="T34" s="112">
        <v>45</v>
      </c>
      <c r="U34" s="112">
        <v>3136</v>
      </c>
      <c r="V34" s="112">
        <v>10247</v>
      </c>
      <c r="W34" s="112">
        <v>37</v>
      </c>
      <c r="X34" s="112">
        <v>6</v>
      </c>
      <c r="Y34" s="112">
        <v>345</v>
      </c>
      <c r="Z34" s="112"/>
      <c r="AA34" s="111"/>
      <c r="AB34" s="113">
        <v>1</v>
      </c>
      <c r="AC34" s="112">
        <v>4</v>
      </c>
      <c r="AD34" s="112"/>
      <c r="AE34" s="111"/>
      <c r="AF34" s="123"/>
      <c r="AG34" s="113"/>
      <c r="AH34" s="112"/>
      <c r="AI34" s="113">
        <v>122406</v>
      </c>
      <c r="AJ34" s="121">
        <v>94240</v>
      </c>
      <c r="AK34" s="123">
        <v>74952</v>
      </c>
      <c r="AL34" s="118">
        <v>9</v>
      </c>
    </row>
    <row r="35" spans="1:38" ht="13.5">
      <c r="A35" s="90"/>
      <c r="B35" s="107"/>
      <c r="C35" s="107"/>
      <c r="D35" s="107"/>
      <c r="E35" s="107"/>
      <c r="F35" s="126"/>
      <c r="G35" s="127"/>
      <c r="H35" s="126"/>
      <c r="I35" s="128">
        <v>388</v>
      </c>
      <c r="J35" s="129"/>
      <c r="K35" s="128"/>
      <c r="L35" s="127">
        <v>362</v>
      </c>
      <c r="M35" s="127"/>
      <c r="N35" s="126"/>
      <c r="O35" s="128"/>
      <c r="P35" s="127"/>
      <c r="Q35" s="127"/>
      <c r="R35" s="130">
        <v>13580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3428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27622</v>
      </c>
      <c r="J36" s="153">
        <v>79.3</v>
      </c>
      <c r="K36" s="113"/>
      <c r="L36" s="112">
        <v>23</v>
      </c>
      <c r="M36" s="112"/>
      <c r="N36" s="111"/>
      <c r="O36" s="113"/>
      <c r="P36" s="112"/>
      <c r="Q36" s="112"/>
      <c r="R36" s="154">
        <v>91.2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3070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35218</v>
      </c>
      <c r="G37" s="120"/>
      <c r="H37" s="111">
        <v>34844</v>
      </c>
      <c r="I37" s="121"/>
      <c r="J37" s="122"/>
      <c r="K37" s="113">
        <v>34580</v>
      </c>
      <c r="L37" s="123"/>
      <c r="M37" s="123"/>
      <c r="N37" s="111">
        <v>3079</v>
      </c>
      <c r="O37" s="113">
        <v>91</v>
      </c>
      <c r="P37" s="112">
        <v>8</v>
      </c>
      <c r="Q37" s="112">
        <v>31666</v>
      </c>
      <c r="R37" s="124"/>
      <c r="S37" s="116">
        <v>5</v>
      </c>
      <c r="T37" s="112">
        <v>29</v>
      </c>
      <c r="U37" s="112">
        <v>7669</v>
      </c>
      <c r="V37" s="112">
        <v>19919</v>
      </c>
      <c r="W37" s="112">
        <v>32</v>
      </c>
      <c r="X37" s="112">
        <v>57</v>
      </c>
      <c r="Y37" s="112">
        <v>7133</v>
      </c>
      <c r="Z37" s="112"/>
      <c r="AA37" s="111">
        <v>27</v>
      </c>
      <c r="AB37" s="113"/>
      <c r="AC37" s="112"/>
      <c r="AD37" s="112"/>
      <c r="AE37" s="111"/>
      <c r="AF37" s="123"/>
      <c r="AG37" s="113"/>
      <c r="AH37" s="112"/>
      <c r="AI37" s="113">
        <v>265938</v>
      </c>
      <c r="AJ37" s="121">
        <v>207448</v>
      </c>
      <c r="AK37" s="123">
        <v>165763</v>
      </c>
      <c r="AL37" s="118">
        <v>19</v>
      </c>
    </row>
    <row r="38" spans="1:38" ht="13.5">
      <c r="A38" s="90"/>
      <c r="B38" s="107"/>
      <c r="C38" s="107"/>
      <c r="D38" s="107"/>
      <c r="E38" s="107"/>
      <c r="F38" s="126"/>
      <c r="G38" s="127">
        <v>374</v>
      </c>
      <c r="H38" s="126"/>
      <c r="I38" s="128">
        <v>7222</v>
      </c>
      <c r="J38" s="129"/>
      <c r="K38" s="128"/>
      <c r="L38" s="127">
        <v>264</v>
      </c>
      <c r="M38" s="127"/>
      <c r="N38" s="126"/>
      <c r="O38" s="128"/>
      <c r="P38" s="127"/>
      <c r="Q38" s="127"/>
      <c r="R38" s="130">
        <v>31765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3108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41050</v>
      </c>
      <c r="J39" s="153">
        <v>84.4</v>
      </c>
      <c r="K39" s="113"/>
      <c r="L39" s="112">
        <v>33</v>
      </c>
      <c r="M39" s="112"/>
      <c r="N39" s="111"/>
      <c r="O39" s="113"/>
      <c r="P39" s="112"/>
      <c r="Q39" s="112"/>
      <c r="R39" s="154">
        <v>93.2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6436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49034</v>
      </c>
      <c r="G40" s="120"/>
      <c r="H40" s="111">
        <v>48660</v>
      </c>
      <c r="I40" s="121"/>
      <c r="J40" s="122"/>
      <c r="K40" s="113">
        <v>48034</v>
      </c>
      <c r="L40" s="123"/>
      <c r="M40" s="123"/>
      <c r="N40" s="111">
        <v>3315</v>
      </c>
      <c r="O40" s="113">
        <v>139</v>
      </c>
      <c r="P40" s="112">
        <v>8</v>
      </c>
      <c r="Q40" s="112">
        <v>45198</v>
      </c>
      <c r="R40" s="124"/>
      <c r="S40" s="116">
        <v>5</v>
      </c>
      <c r="T40" s="112">
        <v>74</v>
      </c>
      <c r="U40" s="112">
        <v>10805</v>
      </c>
      <c r="V40" s="112">
        <v>30166</v>
      </c>
      <c r="W40" s="112">
        <v>69</v>
      </c>
      <c r="X40" s="112">
        <v>63</v>
      </c>
      <c r="Y40" s="112">
        <v>7478</v>
      </c>
      <c r="Z40" s="112"/>
      <c r="AA40" s="111">
        <v>27</v>
      </c>
      <c r="AB40" s="113">
        <v>1</v>
      </c>
      <c r="AC40" s="112">
        <v>4</v>
      </c>
      <c r="AD40" s="112"/>
      <c r="AE40" s="111"/>
      <c r="AF40" s="123"/>
      <c r="AG40" s="113"/>
      <c r="AH40" s="112"/>
      <c r="AI40" s="113">
        <v>388344</v>
      </c>
      <c r="AJ40" s="121">
        <v>301688</v>
      </c>
      <c r="AK40" s="123">
        <v>240715</v>
      </c>
      <c r="AL40" s="118">
        <v>28</v>
      </c>
    </row>
    <row r="41" spans="1:38" ht="13.5">
      <c r="A41" s="125"/>
      <c r="B41" s="107"/>
      <c r="C41" s="107"/>
      <c r="D41" s="107"/>
      <c r="E41" s="107"/>
      <c r="F41" s="126"/>
      <c r="G41" s="127">
        <v>374</v>
      </c>
      <c r="H41" s="126"/>
      <c r="I41" s="128">
        <v>7610</v>
      </c>
      <c r="J41" s="129"/>
      <c r="K41" s="128"/>
      <c r="L41" s="127">
        <v>626</v>
      </c>
      <c r="M41" s="127"/>
      <c r="N41" s="126"/>
      <c r="O41" s="128"/>
      <c r="P41" s="127"/>
      <c r="Q41" s="127"/>
      <c r="R41" s="130">
        <v>45345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6536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52788</v>
      </c>
      <c r="J42" s="153">
        <v>52.4</v>
      </c>
      <c r="K42" s="113"/>
      <c r="L42" s="112">
        <v>84</v>
      </c>
      <c r="M42" s="112"/>
      <c r="N42" s="111"/>
      <c r="O42" s="113"/>
      <c r="P42" s="112"/>
      <c r="Q42" s="112"/>
      <c r="R42" s="154">
        <v>79.3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2651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110914</v>
      </c>
      <c r="G43" s="120">
        <v>9956</v>
      </c>
      <c r="H43" s="111">
        <v>100822</v>
      </c>
      <c r="I43" s="121"/>
      <c r="J43" s="122"/>
      <c r="K43" s="113">
        <v>99743</v>
      </c>
      <c r="L43" s="123"/>
      <c r="M43" s="123"/>
      <c r="N43" s="111">
        <v>20887</v>
      </c>
      <c r="O43" s="113">
        <v>1886</v>
      </c>
      <c r="P43" s="112">
        <v>40</v>
      </c>
      <c r="Q43" s="112">
        <v>78009</v>
      </c>
      <c r="R43" s="124"/>
      <c r="S43" s="116"/>
      <c r="T43" s="112">
        <v>21</v>
      </c>
      <c r="U43" s="112">
        <v>5140</v>
      </c>
      <c r="V43" s="112">
        <v>47627</v>
      </c>
      <c r="W43" s="112">
        <v>1</v>
      </c>
      <c r="X43" s="112">
        <v>23</v>
      </c>
      <c r="Y43" s="112">
        <v>48010</v>
      </c>
      <c r="Z43" s="112"/>
      <c r="AA43" s="111">
        <v>493</v>
      </c>
      <c r="AB43" s="113"/>
      <c r="AC43" s="112">
        <v>4</v>
      </c>
      <c r="AD43" s="112"/>
      <c r="AE43" s="111"/>
      <c r="AF43" s="123"/>
      <c r="AG43" s="113"/>
      <c r="AH43" s="112"/>
      <c r="AI43" s="113">
        <v>609017</v>
      </c>
      <c r="AJ43" s="121">
        <v>439521</v>
      </c>
      <c r="AK43" s="123">
        <v>334554</v>
      </c>
      <c r="AL43" s="118">
        <v>338</v>
      </c>
    </row>
    <row r="44" spans="1:38" ht="13.5">
      <c r="A44" s="90"/>
      <c r="B44" s="107"/>
      <c r="C44" s="107"/>
      <c r="D44" s="107"/>
      <c r="E44" s="107"/>
      <c r="F44" s="126"/>
      <c r="G44" s="127">
        <v>136</v>
      </c>
      <c r="H44" s="126"/>
      <c r="I44" s="128">
        <v>48034</v>
      </c>
      <c r="J44" s="129"/>
      <c r="K44" s="128"/>
      <c r="L44" s="127">
        <v>1079</v>
      </c>
      <c r="M44" s="127"/>
      <c r="N44" s="126"/>
      <c r="O44" s="128"/>
      <c r="P44" s="127"/>
      <c r="Q44" s="127"/>
      <c r="R44" s="130">
        <v>79935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2474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93838</v>
      </c>
      <c r="J45" s="153">
        <v>62.8</v>
      </c>
      <c r="K45" s="113"/>
      <c r="L45" s="112">
        <v>117</v>
      </c>
      <c r="M45" s="112"/>
      <c r="N45" s="111"/>
      <c r="O45" s="113"/>
      <c r="P45" s="112"/>
      <c r="Q45" s="112"/>
      <c r="R45" s="154">
        <v>83.8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9087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159948</v>
      </c>
      <c r="G46" s="120">
        <v>9956</v>
      </c>
      <c r="H46" s="111">
        <v>149482</v>
      </c>
      <c r="I46" s="121"/>
      <c r="J46" s="122"/>
      <c r="K46" s="113">
        <v>147777</v>
      </c>
      <c r="L46" s="123"/>
      <c r="M46" s="123"/>
      <c r="N46" s="111">
        <v>24202</v>
      </c>
      <c r="O46" s="113">
        <v>2025</v>
      </c>
      <c r="P46" s="112">
        <v>48</v>
      </c>
      <c r="Q46" s="112">
        <v>123207</v>
      </c>
      <c r="R46" s="156"/>
      <c r="S46" s="116">
        <v>5</v>
      </c>
      <c r="T46" s="112">
        <v>95</v>
      </c>
      <c r="U46" s="112">
        <v>15945</v>
      </c>
      <c r="V46" s="112">
        <v>77793</v>
      </c>
      <c r="W46" s="112">
        <v>70</v>
      </c>
      <c r="X46" s="112">
        <v>86</v>
      </c>
      <c r="Y46" s="112">
        <v>55488</v>
      </c>
      <c r="Z46" s="112"/>
      <c r="AA46" s="111">
        <v>520</v>
      </c>
      <c r="AB46" s="113">
        <v>1</v>
      </c>
      <c r="AC46" s="112">
        <v>8</v>
      </c>
      <c r="AD46" s="112"/>
      <c r="AE46" s="111"/>
      <c r="AF46" s="123"/>
      <c r="AG46" s="113"/>
      <c r="AH46" s="112"/>
      <c r="AI46" s="113">
        <v>997361</v>
      </c>
      <c r="AJ46" s="121">
        <v>741209</v>
      </c>
      <c r="AK46" s="123">
        <v>575269</v>
      </c>
      <c r="AL46" s="118">
        <v>366</v>
      </c>
    </row>
    <row r="47" spans="1:38" ht="13.5">
      <c r="A47" s="125"/>
      <c r="B47" s="107"/>
      <c r="C47" s="107"/>
      <c r="D47" s="107"/>
      <c r="E47" s="107"/>
      <c r="F47" s="126"/>
      <c r="G47" s="127">
        <v>510</v>
      </c>
      <c r="H47" s="126"/>
      <c r="I47" s="128">
        <v>55644</v>
      </c>
      <c r="J47" s="129"/>
      <c r="K47" s="128"/>
      <c r="L47" s="127">
        <v>1705</v>
      </c>
      <c r="M47" s="127"/>
      <c r="N47" s="126"/>
      <c r="O47" s="128"/>
      <c r="P47" s="127"/>
      <c r="Q47" s="127"/>
      <c r="R47" s="130">
        <v>125280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9010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131484.5</v>
      </c>
      <c r="J54" s="136">
        <f>IF(H55=0,0,I54/H55*100)</f>
        <v>65.9113125166051</v>
      </c>
      <c r="K54" s="135"/>
      <c r="L54" s="134">
        <f>SUM(L9,L12,L18,L21,L33,L36,L42)</f>
        <v>146</v>
      </c>
      <c r="M54" s="134">
        <f>SUM(M9,M12,M18,M21,M33,M36,M42)</f>
        <v>3</v>
      </c>
      <c r="N54" s="133"/>
      <c r="O54" s="135"/>
      <c r="P54" s="134"/>
      <c r="Q54" s="134"/>
      <c r="R54" s="137">
        <f>IF(H55=0,0,(O55+P55+Q55)/H55*100)</f>
        <v>87.69914831542907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24385.7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220990</v>
      </c>
      <c r="G55" s="140">
        <f>SUM(G10,G13,G19,G22,G34,G37,G43)</f>
        <v>9956</v>
      </c>
      <c r="H55" s="133">
        <f>SUM(H10,H13,H19,H22,H34,H37,H43)</f>
        <v>199487</v>
      </c>
      <c r="I55" s="141"/>
      <c r="J55" s="159"/>
      <c r="K55" s="135">
        <f>SUM(K10,K13,K19,K22,K34,K37,K43)</f>
        <v>195885</v>
      </c>
      <c r="L55" s="143"/>
      <c r="M55" s="143"/>
      <c r="N55" s="133">
        <f>SUM(N10,N13,N19,N22,N34,N37,N43)</f>
        <v>24538.6</v>
      </c>
      <c r="O55" s="135">
        <f>SUM(O10,O13,O19,O22,O34,O37,O43)</f>
        <v>3039.7</v>
      </c>
      <c r="P55" s="134">
        <f>SUM(P10,P13,P19,P22,P34,P37,P43)</f>
        <v>20432.2</v>
      </c>
      <c r="Q55" s="134">
        <f>SUM(Q10,Q13,Q19,Q22,Q34,Q37,Q43)</f>
        <v>151476.5</v>
      </c>
      <c r="R55" s="144"/>
      <c r="S55" s="138">
        <f aca="true" t="shared" si="8" ref="S55:AE55">SUM(S10,S13,S19,S22,S34,S37,S43)</f>
        <v>47.1</v>
      </c>
      <c r="T55" s="134">
        <f t="shared" si="8"/>
        <v>203.10000000000002</v>
      </c>
      <c r="U55" s="134">
        <f t="shared" si="8"/>
        <v>43165.9</v>
      </c>
      <c r="V55" s="134">
        <f t="shared" si="8"/>
        <v>88068.4</v>
      </c>
      <c r="W55" s="134">
        <f t="shared" si="8"/>
        <v>314.1</v>
      </c>
      <c r="X55" s="134">
        <f t="shared" si="8"/>
        <v>5478</v>
      </c>
      <c r="Y55" s="134">
        <f t="shared" si="8"/>
        <v>62210.4</v>
      </c>
      <c r="Z55" s="134">
        <f t="shared" si="8"/>
        <v>0</v>
      </c>
      <c r="AA55" s="133">
        <f t="shared" si="8"/>
        <v>520</v>
      </c>
      <c r="AB55" s="135">
        <f t="shared" si="8"/>
        <v>4</v>
      </c>
      <c r="AC55" s="135">
        <f t="shared" si="8"/>
        <v>8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0</v>
      </c>
      <c r="AH55" s="134">
        <f t="shared" si="9"/>
        <v>0</v>
      </c>
      <c r="AI55" s="135">
        <f t="shared" si="9"/>
        <v>1657512.4</v>
      </c>
      <c r="AJ55" s="141">
        <f t="shared" si="9"/>
        <v>1144773.6</v>
      </c>
      <c r="AK55" s="143">
        <f t="shared" si="9"/>
        <v>844580.3</v>
      </c>
      <c r="AL55" s="139">
        <f t="shared" si="9"/>
        <v>374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11547</v>
      </c>
      <c r="H56" s="162"/>
      <c r="I56" s="164">
        <f>SUM(I11,I14,I20,I23,I35,I38,I44)</f>
        <v>68002.5</v>
      </c>
      <c r="J56" s="162"/>
      <c r="K56" s="164"/>
      <c r="L56" s="163">
        <f>SUM(L11,L14,L20,L23,L35,L38,L44)</f>
        <v>2455.5</v>
      </c>
      <c r="M56" s="163">
        <f>SUM(M11,M14,M20,M23,M35,M38,M44)</f>
        <v>1146.5</v>
      </c>
      <c r="N56" s="162"/>
      <c r="O56" s="164"/>
      <c r="P56" s="163"/>
      <c r="Q56" s="163"/>
      <c r="R56" s="165">
        <f>SUM(O55:Q55)</f>
        <v>174948.4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23691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106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鬼北町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/>
      <c r="H9" s="111"/>
      <c r="I9" s="113"/>
      <c r="J9" s="114"/>
      <c r="K9" s="113"/>
      <c r="L9" s="112"/>
      <c r="M9" s="112"/>
      <c r="N9" s="111"/>
      <c r="O9" s="113"/>
      <c r="P9" s="112"/>
      <c r="Q9" s="112"/>
      <c r="R9" s="115"/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/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/>
      <c r="G10" s="120"/>
      <c r="H10" s="111"/>
      <c r="I10" s="121"/>
      <c r="J10" s="122"/>
      <c r="K10" s="113"/>
      <c r="L10" s="123"/>
      <c r="M10" s="123"/>
      <c r="N10" s="111"/>
      <c r="O10" s="113"/>
      <c r="P10" s="112"/>
      <c r="Q10" s="112"/>
      <c r="R10" s="124"/>
      <c r="S10" s="116"/>
      <c r="T10" s="112"/>
      <c r="U10" s="112"/>
      <c r="V10" s="112"/>
      <c r="W10" s="112"/>
      <c r="X10" s="112"/>
      <c r="Y10" s="112"/>
      <c r="Z10" s="112"/>
      <c r="AA10" s="111"/>
      <c r="AB10" s="113"/>
      <c r="AC10" s="112"/>
      <c r="AD10" s="112"/>
      <c r="AE10" s="111"/>
      <c r="AF10" s="123"/>
      <c r="AG10" s="113"/>
      <c r="AH10" s="112"/>
      <c r="AI10" s="113"/>
      <c r="AJ10" s="121"/>
      <c r="AK10" s="123"/>
      <c r="AL10" s="118"/>
    </row>
    <row r="11" spans="1:38" ht="13.5">
      <c r="A11" s="125"/>
      <c r="B11" s="107"/>
      <c r="C11" s="107"/>
      <c r="D11" s="107"/>
      <c r="E11" s="107"/>
      <c r="F11" s="126"/>
      <c r="G11" s="127"/>
      <c r="H11" s="126"/>
      <c r="I11" s="128"/>
      <c r="J11" s="129"/>
      <c r="K11" s="128"/>
      <c r="L11" s="127"/>
      <c r="M11" s="127"/>
      <c r="N11" s="126"/>
      <c r="O11" s="128"/>
      <c r="P11" s="127"/>
      <c r="Q11" s="127"/>
      <c r="R11" s="130"/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/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56603.5</v>
      </c>
      <c r="J12" s="114">
        <v>95.8</v>
      </c>
      <c r="K12" s="113"/>
      <c r="L12" s="112">
        <v>52</v>
      </c>
      <c r="M12" s="112">
        <v>9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52895.5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68733.3</v>
      </c>
      <c r="G13" s="120">
        <v>0</v>
      </c>
      <c r="H13" s="111">
        <v>59104.1</v>
      </c>
      <c r="I13" s="121"/>
      <c r="J13" s="122"/>
      <c r="K13" s="113">
        <v>53897.7</v>
      </c>
      <c r="L13" s="123"/>
      <c r="M13" s="123"/>
      <c r="N13" s="111">
        <v>0</v>
      </c>
      <c r="O13" s="113">
        <v>2883.4</v>
      </c>
      <c r="P13" s="112">
        <v>41572.9</v>
      </c>
      <c r="Q13" s="112">
        <v>14647.8</v>
      </c>
      <c r="R13" s="124"/>
      <c r="S13" s="116">
        <v>34.8</v>
      </c>
      <c r="T13" s="112">
        <v>766.1</v>
      </c>
      <c r="U13" s="112">
        <v>50645.2</v>
      </c>
      <c r="V13" s="112">
        <v>5157.4</v>
      </c>
      <c r="W13" s="112">
        <v>20.6</v>
      </c>
      <c r="X13" s="112">
        <v>1830.1</v>
      </c>
      <c r="Y13" s="112">
        <v>649.9</v>
      </c>
      <c r="Z13" s="112">
        <v>0</v>
      </c>
      <c r="AA13" s="111">
        <v>0</v>
      </c>
      <c r="AB13" s="113">
        <v>1</v>
      </c>
      <c r="AC13" s="112">
        <v>1</v>
      </c>
      <c r="AD13" s="112"/>
      <c r="AE13" s="111"/>
      <c r="AF13" s="123"/>
      <c r="AG13" s="113">
        <v>0</v>
      </c>
      <c r="AH13" s="112">
        <v>0</v>
      </c>
      <c r="AI13" s="113">
        <v>948608.9</v>
      </c>
      <c r="AJ13" s="121">
        <v>670866.7</v>
      </c>
      <c r="AK13" s="123">
        <v>407318.9</v>
      </c>
      <c r="AL13" s="118">
        <v>4</v>
      </c>
    </row>
    <row r="14" spans="1:38" ht="13.5">
      <c r="A14" s="125"/>
      <c r="B14" s="107"/>
      <c r="C14" s="107"/>
      <c r="D14" s="107"/>
      <c r="E14" s="107"/>
      <c r="F14" s="126"/>
      <c r="G14" s="127">
        <v>9629.2</v>
      </c>
      <c r="H14" s="126"/>
      <c r="I14" s="128">
        <v>2500.6</v>
      </c>
      <c r="J14" s="129"/>
      <c r="K14" s="128"/>
      <c r="L14" s="127">
        <v>2262.1</v>
      </c>
      <c r="M14" s="127">
        <v>2944.3</v>
      </c>
      <c r="N14" s="126"/>
      <c r="O14" s="128"/>
      <c r="P14" s="127"/>
      <c r="Q14" s="127"/>
      <c r="R14" s="130">
        <v>59104.1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46401.6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56603.5</v>
      </c>
      <c r="J15" s="136">
        <f>IF(H16=0,0,I15/H16*100)</f>
        <v>95.76915983831917</v>
      </c>
      <c r="K15" s="135"/>
      <c r="L15" s="134">
        <f>SUM(L9,L12)</f>
        <v>52</v>
      </c>
      <c r="M15" s="134">
        <f>SUM(M9,M12)</f>
        <v>9</v>
      </c>
      <c r="N15" s="133"/>
      <c r="O15" s="135"/>
      <c r="P15" s="134"/>
      <c r="Q15" s="134"/>
      <c r="R15" s="137">
        <f>IF(H16=0,0,(O16+P16+Q16)/H16*100)</f>
        <v>100.00000000000003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52895.5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68733.3</v>
      </c>
      <c r="G16" s="140">
        <f>SUM(G10,G13)</f>
        <v>0</v>
      </c>
      <c r="H16" s="133">
        <f>SUM(H10,H13)</f>
        <v>59104.1</v>
      </c>
      <c r="I16" s="141"/>
      <c r="J16" s="142"/>
      <c r="K16" s="135">
        <f>SUM(K10,K13)</f>
        <v>53897.7</v>
      </c>
      <c r="L16" s="143"/>
      <c r="M16" s="143"/>
      <c r="N16" s="133">
        <f>SUM(N10,N13)</f>
        <v>0</v>
      </c>
      <c r="O16" s="135">
        <f>SUM(O10,O13)</f>
        <v>2883.4</v>
      </c>
      <c r="P16" s="134">
        <f>SUM(P10,P13)</f>
        <v>41572.9</v>
      </c>
      <c r="Q16" s="134">
        <f>SUM(Q10,Q13)</f>
        <v>14647.8</v>
      </c>
      <c r="R16" s="144"/>
      <c r="S16" s="138">
        <f aca="true" t="shared" si="0" ref="S16:AE16">SUM(S10,S13)</f>
        <v>34.8</v>
      </c>
      <c r="T16" s="134">
        <f t="shared" si="0"/>
        <v>766.1</v>
      </c>
      <c r="U16" s="134">
        <f t="shared" si="0"/>
        <v>50645.2</v>
      </c>
      <c r="V16" s="134">
        <f t="shared" si="0"/>
        <v>5157.4</v>
      </c>
      <c r="W16" s="134">
        <f t="shared" si="0"/>
        <v>20.6</v>
      </c>
      <c r="X16" s="134">
        <f t="shared" si="0"/>
        <v>1830.1</v>
      </c>
      <c r="Y16" s="134">
        <f t="shared" si="0"/>
        <v>649.9</v>
      </c>
      <c r="Z16" s="134">
        <f t="shared" si="0"/>
        <v>0</v>
      </c>
      <c r="AA16" s="133">
        <f t="shared" si="0"/>
        <v>0</v>
      </c>
      <c r="AB16" s="135">
        <f t="shared" si="0"/>
        <v>1</v>
      </c>
      <c r="AC16" s="134">
        <f t="shared" si="0"/>
        <v>1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0</v>
      </c>
      <c r="AH16" s="134">
        <f t="shared" si="1"/>
        <v>0</v>
      </c>
      <c r="AI16" s="135">
        <f t="shared" si="1"/>
        <v>948608.9</v>
      </c>
      <c r="AJ16" s="141">
        <f t="shared" si="1"/>
        <v>670866.7</v>
      </c>
      <c r="AK16" s="143">
        <f t="shared" si="1"/>
        <v>407318.9</v>
      </c>
      <c r="AL16" s="139">
        <f t="shared" si="1"/>
        <v>4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9629.2</v>
      </c>
      <c r="H17" s="145"/>
      <c r="I17" s="147">
        <f>SUM(I11,I14)</f>
        <v>2500.6</v>
      </c>
      <c r="J17" s="148"/>
      <c r="K17" s="147"/>
      <c r="L17" s="146">
        <f>SUM(L11,L14)</f>
        <v>2262.1</v>
      </c>
      <c r="M17" s="146">
        <f>SUM(M11,M14)</f>
        <v>2944.3</v>
      </c>
      <c r="N17" s="145"/>
      <c r="O17" s="147"/>
      <c r="P17" s="146"/>
      <c r="Q17" s="146"/>
      <c r="R17" s="149">
        <f>SUM(O16:Q16)</f>
        <v>59104.100000000006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46401.6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7002.1</v>
      </c>
      <c r="J18" s="114">
        <v>100</v>
      </c>
      <c r="K18" s="113"/>
      <c r="L18" s="112">
        <v>4</v>
      </c>
      <c r="M18" s="112">
        <v>0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7890.3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7002.1</v>
      </c>
      <c r="G19" s="120">
        <v>0</v>
      </c>
      <c r="H19" s="111">
        <v>7002.1</v>
      </c>
      <c r="I19" s="121"/>
      <c r="J19" s="122"/>
      <c r="K19" s="113">
        <v>6911.6</v>
      </c>
      <c r="L19" s="123"/>
      <c r="M19" s="123"/>
      <c r="N19" s="111">
        <v>0</v>
      </c>
      <c r="O19" s="113">
        <v>0</v>
      </c>
      <c r="P19" s="112">
        <v>6987</v>
      </c>
      <c r="Q19" s="112">
        <v>15.1</v>
      </c>
      <c r="R19" s="124"/>
      <c r="S19" s="116">
        <v>45.1</v>
      </c>
      <c r="T19" s="112">
        <v>38.2</v>
      </c>
      <c r="U19" s="112">
        <v>6398.4</v>
      </c>
      <c r="V19" s="112">
        <v>520.4</v>
      </c>
      <c r="W19" s="112">
        <v>0</v>
      </c>
      <c r="X19" s="112">
        <v>0</v>
      </c>
      <c r="Y19" s="112">
        <v>0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87562.3</v>
      </c>
      <c r="AJ19" s="121">
        <v>72980.2</v>
      </c>
      <c r="AK19" s="123">
        <v>44515.2</v>
      </c>
      <c r="AL19" s="118">
        <v>1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0</v>
      </c>
      <c r="J20" s="129"/>
      <c r="K20" s="128"/>
      <c r="L20" s="127">
        <v>90.5</v>
      </c>
      <c r="M20" s="127">
        <v>0</v>
      </c>
      <c r="N20" s="126"/>
      <c r="O20" s="128"/>
      <c r="P20" s="127"/>
      <c r="Q20" s="127"/>
      <c r="R20" s="130">
        <v>7002.1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6596.7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38084.4</v>
      </c>
      <c r="J21" s="114">
        <v>78.2</v>
      </c>
      <c r="K21" s="113"/>
      <c r="L21" s="112">
        <v>40</v>
      </c>
      <c r="M21" s="112">
        <v>1</v>
      </c>
      <c r="N21" s="111"/>
      <c r="O21" s="113"/>
      <c r="P21" s="112"/>
      <c r="Q21" s="112"/>
      <c r="R21" s="115">
        <v>97.5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8086.1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52601.6</v>
      </c>
      <c r="G22" s="120">
        <v>1434.7</v>
      </c>
      <c r="H22" s="111">
        <v>48682.6</v>
      </c>
      <c r="I22" s="121"/>
      <c r="J22" s="122"/>
      <c r="K22" s="113">
        <v>48071.7</v>
      </c>
      <c r="L22" s="123"/>
      <c r="M22" s="123"/>
      <c r="N22" s="111">
        <v>1238.9</v>
      </c>
      <c r="O22" s="113">
        <v>260.6</v>
      </c>
      <c r="P22" s="112">
        <v>13216.7</v>
      </c>
      <c r="Q22" s="112">
        <v>33966.4</v>
      </c>
      <c r="R22" s="124"/>
      <c r="S22" s="116">
        <v>6</v>
      </c>
      <c r="T22" s="112">
        <v>97.9</v>
      </c>
      <c r="U22" s="112">
        <v>16756</v>
      </c>
      <c r="V22" s="112">
        <v>21224.5</v>
      </c>
      <c r="W22" s="112">
        <v>322.8</v>
      </c>
      <c r="X22" s="112">
        <v>3042.7</v>
      </c>
      <c r="Y22" s="112">
        <v>7232.7</v>
      </c>
      <c r="Z22" s="112">
        <v>681.2</v>
      </c>
      <c r="AA22" s="111">
        <v>681.2</v>
      </c>
      <c r="AB22" s="113">
        <v>0</v>
      </c>
      <c r="AC22" s="112">
        <v>1</v>
      </c>
      <c r="AD22" s="112"/>
      <c r="AE22" s="111"/>
      <c r="AF22" s="123"/>
      <c r="AG22" s="113">
        <v>0</v>
      </c>
      <c r="AH22" s="112">
        <v>0</v>
      </c>
      <c r="AI22" s="113">
        <v>535304.1</v>
      </c>
      <c r="AJ22" s="121">
        <v>346445.9</v>
      </c>
      <c r="AK22" s="123">
        <v>231148.1</v>
      </c>
      <c r="AL22" s="118">
        <v>8</v>
      </c>
    </row>
    <row r="23" spans="1:38" ht="13.5">
      <c r="A23" s="90"/>
      <c r="B23" s="107"/>
      <c r="C23" s="107"/>
      <c r="D23" s="107"/>
      <c r="E23" s="107"/>
      <c r="F23" s="126"/>
      <c r="G23" s="127">
        <v>2484.3</v>
      </c>
      <c r="H23" s="126"/>
      <c r="I23" s="128">
        <v>10598.2</v>
      </c>
      <c r="J23" s="129"/>
      <c r="K23" s="128"/>
      <c r="L23" s="127">
        <v>391.1</v>
      </c>
      <c r="M23" s="127">
        <v>219.8</v>
      </c>
      <c r="N23" s="126"/>
      <c r="O23" s="128"/>
      <c r="P23" s="127"/>
      <c r="Q23" s="127"/>
      <c r="R23" s="130">
        <v>47443.7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7779.1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45086.5</v>
      </c>
      <c r="J24" s="136">
        <f>IF(H25=0,0,I24/H25*100)</f>
        <v>80.96748298904367</v>
      </c>
      <c r="K24" s="135"/>
      <c r="L24" s="134">
        <f>SUM(L18,L21)</f>
        <v>44</v>
      </c>
      <c r="M24" s="134">
        <f>SUM(M18,M21)</f>
        <v>1</v>
      </c>
      <c r="N24" s="133"/>
      <c r="O24" s="135"/>
      <c r="P24" s="134"/>
      <c r="Q24" s="134"/>
      <c r="R24" s="137">
        <f>IF(H25=0,0,(O25+P25+Q25)/H25*100)</f>
        <v>97.77515188193526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15976.400000000001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59603.7</v>
      </c>
      <c r="G25" s="140">
        <f>SUM(G19,G22)</f>
        <v>1434.7</v>
      </c>
      <c r="H25" s="133">
        <f>SUM(H19,H22)</f>
        <v>55684.7</v>
      </c>
      <c r="I25" s="141"/>
      <c r="J25" s="142"/>
      <c r="K25" s="135">
        <f>SUM(K19,K22)</f>
        <v>54983.299999999996</v>
      </c>
      <c r="L25" s="143"/>
      <c r="M25" s="143"/>
      <c r="N25" s="133">
        <f>SUM(N19,N22)</f>
        <v>1238.9</v>
      </c>
      <c r="O25" s="135">
        <f>SUM(O19,O22)</f>
        <v>260.6</v>
      </c>
      <c r="P25" s="134">
        <f>SUM(P19,P22)</f>
        <v>20203.7</v>
      </c>
      <c r="Q25" s="134">
        <f>SUM(Q19,Q22)</f>
        <v>33981.5</v>
      </c>
      <c r="R25" s="144"/>
      <c r="S25" s="138">
        <f aca="true" t="shared" si="2" ref="S25:AE25">SUM(S19,S22)</f>
        <v>51.1</v>
      </c>
      <c r="T25" s="134">
        <f t="shared" si="2"/>
        <v>136.10000000000002</v>
      </c>
      <c r="U25" s="134">
        <f t="shared" si="2"/>
        <v>23154.4</v>
      </c>
      <c r="V25" s="134">
        <f t="shared" si="2"/>
        <v>21744.9</v>
      </c>
      <c r="W25" s="134">
        <f t="shared" si="2"/>
        <v>322.8</v>
      </c>
      <c r="X25" s="134">
        <f t="shared" si="2"/>
        <v>3042.7</v>
      </c>
      <c r="Y25" s="134">
        <f t="shared" si="2"/>
        <v>7232.7</v>
      </c>
      <c r="Z25" s="134">
        <f t="shared" si="2"/>
        <v>681.2</v>
      </c>
      <c r="AA25" s="133">
        <f t="shared" si="2"/>
        <v>681.2</v>
      </c>
      <c r="AB25" s="135">
        <f t="shared" si="2"/>
        <v>0</v>
      </c>
      <c r="AC25" s="134">
        <f t="shared" si="2"/>
        <v>1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622866.4</v>
      </c>
      <c r="AJ25" s="141">
        <f t="shared" si="3"/>
        <v>419426.10000000003</v>
      </c>
      <c r="AK25" s="143">
        <f t="shared" si="3"/>
        <v>275663.3</v>
      </c>
      <c r="AL25" s="139">
        <f t="shared" si="3"/>
        <v>9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2484.3</v>
      </c>
      <c r="H26" s="145"/>
      <c r="I26" s="147">
        <f>SUM(I20,I23)</f>
        <v>10598.2</v>
      </c>
      <c r="J26" s="148"/>
      <c r="K26" s="147"/>
      <c r="L26" s="146">
        <f>SUM(L20,L23)</f>
        <v>481.6</v>
      </c>
      <c r="M26" s="146">
        <f>SUM(M20,M23)</f>
        <v>219.8</v>
      </c>
      <c r="N26" s="145"/>
      <c r="O26" s="147"/>
      <c r="P26" s="146"/>
      <c r="Q26" s="146"/>
      <c r="R26" s="149">
        <f>SUM(O25:Q25)</f>
        <v>54445.8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14375.8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101690</v>
      </c>
      <c r="J27" s="136">
        <f>IF(H28=0,0,I27/H28*100)</f>
        <v>88.58878218083996</v>
      </c>
      <c r="K27" s="135"/>
      <c r="L27" s="134">
        <f>SUM(L18,L9,L12,L21)</f>
        <v>96</v>
      </c>
      <c r="M27" s="134">
        <f>SUM(M18,M9,M12,M21)</f>
        <v>10</v>
      </c>
      <c r="N27" s="133"/>
      <c r="O27" s="135"/>
      <c r="P27" s="134"/>
      <c r="Q27" s="134"/>
      <c r="R27" s="137">
        <f>IF(H28=0,0,(O28+P28+Q28)/H28*100)</f>
        <v>98.92071351908899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68871.90000000001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128337</v>
      </c>
      <c r="G28" s="140">
        <f>SUM(G19,G10,G13,G22)</f>
        <v>1434.7</v>
      </c>
      <c r="H28" s="133">
        <f>SUM(H19,H10,H13,H22)</f>
        <v>114788.79999999999</v>
      </c>
      <c r="I28" s="141"/>
      <c r="J28" s="142"/>
      <c r="K28" s="135">
        <f>SUM(K19,K10,K13,K22)</f>
        <v>108881</v>
      </c>
      <c r="L28" s="143"/>
      <c r="M28" s="143"/>
      <c r="N28" s="133">
        <f>SUM(N19,N10,N13,N22)</f>
        <v>1238.9</v>
      </c>
      <c r="O28" s="135">
        <f>SUM(O19,O10,O13,O22)</f>
        <v>3144</v>
      </c>
      <c r="P28" s="134">
        <f>SUM(P19,P10,P13,P22)</f>
        <v>61776.600000000006</v>
      </c>
      <c r="Q28" s="134">
        <f>SUM(Q19,Q10,Q13,Q22)</f>
        <v>48629.3</v>
      </c>
      <c r="R28" s="152"/>
      <c r="S28" s="138">
        <f aca="true" t="shared" si="4" ref="S28:AE28">SUM(S19,S10,S13,S22)</f>
        <v>85.9</v>
      </c>
      <c r="T28" s="134">
        <f t="shared" si="4"/>
        <v>902.2</v>
      </c>
      <c r="U28" s="134">
        <f t="shared" si="4"/>
        <v>73799.6</v>
      </c>
      <c r="V28" s="134">
        <f t="shared" si="4"/>
        <v>26902.3</v>
      </c>
      <c r="W28" s="134">
        <f t="shared" si="4"/>
        <v>343.40000000000003</v>
      </c>
      <c r="X28" s="134">
        <f t="shared" si="4"/>
        <v>4872.799999999999</v>
      </c>
      <c r="Y28" s="134">
        <f t="shared" si="4"/>
        <v>7882.599999999999</v>
      </c>
      <c r="Z28" s="134">
        <f t="shared" si="4"/>
        <v>681.2</v>
      </c>
      <c r="AA28" s="133">
        <f t="shared" si="4"/>
        <v>681.2</v>
      </c>
      <c r="AB28" s="135">
        <f t="shared" si="4"/>
        <v>1</v>
      </c>
      <c r="AC28" s="134">
        <f t="shared" si="4"/>
        <v>2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0</v>
      </c>
      <c r="AH28" s="134">
        <f t="shared" si="5"/>
        <v>0</v>
      </c>
      <c r="AI28" s="135">
        <f t="shared" si="5"/>
        <v>1571475.3</v>
      </c>
      <c r="AJ28" s="141">
        <f t="shared" si="5"/>
        <v>1090292.7999999998</v>
      </c>
      <c r="AK28" s="143">
        <f t="shared" si="5"/>
        <v>682982.2000000001</v>
      </c>
      <c r="AL28" s="139">
        <f t="shared" si="5"/>
        <v>13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12113.5</v>
      </c>
      <c r="H29" s="145"/>
      <c r="I29" s="147">
        <f>SUM(I20,I11,I14,I23)</f>
        <v>13098.800000000001</v>
      </c>
      <c r="J29" s="148"/>
      <c r="K29" s="147"/>
      <c r="L29" s="146">
        <f>SUM(L20,L11,L14,L23)</f>
        <v>2743.7</v>
      </c>
      <c r="M29" s="146">
        <f>SUM(M20,M11,M14,M23)</f>
        <v>3164.1000000000004</v>
      </c>
      <c r="N29" s="145"/>
      <c r="O29" s="147"/>
      <c r="P29" s="146"/>
      <c r="Q29" s="146"/>
      <c r="R29" s="149">
        <f>SUM(O28:Q28)</f>
        <v>113549.90000000001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60777.399999999994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101690</v>
      </c>
      <c r="J30" s="136">
        <f>IF(H31=0,0,I30/H31*100)</f>
        <v>88.58878218083994</v>
      </c>
      <c r="K30" s="135"/>
      <c r="L30" s="134">
        <f>SUM(L21,L12,L18)</f>
        <v>96</v>
      </c>
      <c r="M30" s="134">
        <f>SUM(M21,M12,M18)</f>
        <v>10</v>
      </c>
      <c r="N30" s="133"/>
      <c r="O30" s="135"/>
      <c r="P30" s="134"/>
      <c r="Q30" s="134"/>
      <c r="R30" s="137">
        <f>IF(H31=0,0,(O31+P31+Q31)/H31*100)</f>
        <v>98.92071351908896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68871.9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128337</v>
      </c>
      <c r="G31" s="140">
        <f>SUM(G22,G13,G19)</f>
        <v>1434.7</v>
      </c>
      <c r="H31" s="133">
        <f>SUM(H22,H13,H19)</f>
        <v>114788.8</v>
      </c>
      <c r="I31" s="141"/>
      <c r="J31" s="142"/>
      <c r="K31" s="135">
        <f>SUM(K22,K13,K19)</f>
        <v>108881</v>
      </c>
      <c r="L31" s="143"/>
      <c r="M31" s="143"/>
      <c r="N31" s="133">
        <f>SUM(N22,N13,N19)</f>
        <v>1238.9</v>
      </c>
      <c r="O31" s="135">
        <f>SUM(O22,O13,O19)</f>
        <v>3144</v>
      </c>
      <c r="P31" s="134">
        <f>SUM(P22,P13,P19)</f>
        <v>61776.600000000006</v>
      </c>
      <c r="Q31" s="134">
        <f>SUM(Q22,Q13,Q19)</f>
        <v>48629.299999999996</v>
      </c>
      <c r="R31" s="152"/>
      <c r="S31" s="138">
        <f aca="true" t="shared" si="6" ref="S31:AE31">SUM(S22,S13,S19)</f>
        <v>85.9</v>
      </c>
      <c r="T31" s="134">
        <f t="shared" si="6"/>
        <v>902.2</v>
      </c>
      <c r="U31" s="134">
        <f t="shared" si="6"/>
        <v>73799.59999999999</v>
      </c>
      <c r="V31" s="134">
        <f t="shared" si="6"/>
        <v>26902.300000000003</v>
      </c>
      <c r="W31" s="134">
        <f t="shared" si="6"/>
        <v>343.40000000000003</v>
      </c>
      <c r="X31" s="134">
        <f t="shared" si="6"/>
        <v>4872.799999999999</v>
      </c>
      <c r="Y31" s="134">
        <f t="shared" si="6"/>
        <v>7882.599999999999</v>
      </c>
      <c r="Z31" s="134">
        <f t="shared" si="6"/>
        <v>681.2</v>
      </c>
      <c r="AA31" s="133">
        <f t="shared" si="6"/>
        <v>681.2</v>
      </c>
      <c r="AB31" s="135">
        <f t="shared" si="6"/>
        <v>1</v>
      </c>
      <c r="AC31" s="134">
        <f t="shared" si="6"/>
        <v>2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1571475.3</v>
      </c>
      <c r="AJ31" s="141">
        <f t="shared" si="7"/>
        <v>1090292.8</v>
      </c>
      <c r="AK31" s="143">
        <f t="shared" si="7"/>
        <v>682982.2</v>
      </c>
      <c r="AL31" s="139">
        <f t="shared" si="7"/>
        <v>13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12113.5</v>
      </c>
      <c r="H32" s="145"/>
      <c r="I32" s="147">
        <f>SUM(I23,I14,I20)</f>
        <v>13098.800000000001</v>
      </c>
      <c r="J32" s="148"/>
      <c r="K32" s="147"/>
      <c r="L32" s="146">
        <f>SUM(L23,L14,L20)</f>
        <v>2743.7</v>
      </c>
      <c r="M32" s="146">
        <f>SUM(M23,M14,M20)</f>
        <v>3164.1000000000004</v>
      </c>
      <c r="N32" s="145"/>
      <c r="O32" s="147"/>
      <c r="P32" s="146"/>
      <c r="Q32" s="146"/>
      <c r="R32" s="149">
        <f>SUM(O31:Q31)</f>
        <v>113549.9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60777.399999999994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33432</v>
      </c>
      <c r="J33" s="153">
        <v>69.8</v>
      </c>
      <c r="K33" s="113"/>
      <c r="L33" s="112">
        <v>41</v>
      </c>
      <c r="M33" s="112"/>
      <c r="N33" s="111"/>
      <c r="O33" s="113"/>
      <c r="P33" s="112"/>
      <c r="Q33" s="112"/>
      <c r="R33" s="154">
        <v>99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1858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48862</v>
      </c>
      <c r="G34" s="120"/>
      <c r="H34" s="111">
        <v>47931</v>
      </c>
      <c r="I34" s="121"/>
      <c r="J34" s="122"/>
      <c r="K34" s="113">
        <v>46825</v>
      </c>
      <c r="L34" s="123"/>
      <c r="M34" s="123"/>
      <c r="N34" s="111">
        <v>468</v>
      </c>
      <c r="O34" s="113">
        <v>343</v>
      </c>
      <c r="P34" s="112">
        <v>491</v>
      </c>
      <c r="Q34" s="112">
        <v>46629</v>
      </c>
      <c r="R34" s="124"/>
      <c r="S34" s="116">
        <v>5</v>
      </c>
      <c r="T34" s="112">
        <v>5</v>
      </c>
      <c r="U34" s="112">
        <v>4513</v>
      </c>
      <c r="V34" s="112">
        <v>28910</v>
      </c>
      <c r="W34" s="112">
        <v>179</v>
      </c>
      <c r="X34" s="112">
        <v>1822</v>
      </c>
      <c r="Y34" s="112">
        <v>12498</v>
      </c>
      <c r="Z34" s="112"/>
      <c r="AA34" s="111"/>
      <c r="AB34" s="113"/>
      <c r="AC34" s="112">
        <v>2</v>
      </c>
      <c r="AD34" s="112"/>
      <c r="AE34" s="111"/>
      <c r="AF34" s="123"/>
      <c r="AG34" s="113"/>
      <c r="AH34" s="112"/>
      <c r="AI34" s="113">
        <v>323846</v>
      </c>
      <c r="AJ34" s="121">
        <v>264687</v>
      </c>
      <c r="AK34" s="123">
        <v>185933</v>
      </c>
      <c r="AL34" s="118">
        <v>29</v>
      </c>
    </row>
    <row r="35" spans="1:38" ht="13.5">
      <c r="A35" s="90"/>
      <c r="B35" s="107"/>
      <c r="C35" s="107"/>
      <c r="D35" s="107"/>
      <c r="E35" s="107"/>
      <c r="F35" s="126"/>
      <c r="G35" s="127">
        <v>931</v>
      </c>
      <c r="H35" s="126"/>
      <c r="I35" s="128">
        <v>14499</v>
      </c>
      <c r="J35" s="129"/>
      <c r="K35" s="128"/>
      <c r="L35" s="127">
        <v>1106</v>
      </c>
      <c r="M35" s="127"/>
      <c r="N35" s="126"/>
      <c r="O35" s="128"/>
      <c r="P35" s="127"/>
      <c r="Q35" s="127"/>
      <c r="R35" s="130">
        <v>47463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1858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26913</v>
      </c>
      <c r="J36" s="153">
        <v>78.6</v>
      </c>
      <c r="K36" s="113"/>
      <c r="L36" s="112">
        <v>35</v>
      </c>
      <c r="M36" s="112"/>
      <c r="N36" s="111"/>
      <c r="O36" s="113"/>
      <c r="P36" s="112"/>
      <c r="Q36" s="112"/>
      <c r="R36" s="154">
        <v>96.6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1197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34560</v>
      </c>
      <c r="G37" s="120"/>
      <c r="H37" s="111">
        <v>34236</v>
      </c>
      <c r="I37" s="121"/>
      <c r="J37" s="122"/>
      <c r="K37" s="113">
        <v>33542</v>
      </c>
      <c r="L37" s="123"/>
      <c r="M37" s="123"/>
      <c r="N37" s="111">
        <v>1148</v>
      </c>
      <c r="O37" s="113">
        <v>983</v>
      </c>
      <c r="P37" s="112">
        <v>6</v>
      </c>
      <c r="Q37" s="112">
        <v>32099</v>
      </c>
      <c r="R37" s="124"/>
      <c r="S37" s="116"/>
      <c r="T37" s="112">
        <v>8</v>
      </c>
      <c r="U37" s="112">
        <v>2584</v>
      </c>
      <c r="V37" s="112">
        <v>24321</v>
      </c>
      <c r="W37" s="112">
        <v>3</v>
      </c>
      <c r="X37" s="112">
        <v>277</v>
      </c>
      <c r="Y37" s="112">
        <v>7044</v>
      </c>
      <c r="Z37" s="112"/>
      <c r="AA37" s="111">
        <v>621</v>
      </c>
      <c r="AB37" s="113"/>
      <c r="AC37" s="112">
        <v>2</v>
      </c>
      <c r="AD37" s="112"/>
      <c r="AE37" s="111"/>
      <c r="AF37" s="123"/>
      <c r="AG37" s="113"/>
      <c r="AH37" s="112"/>
      <c r="AI37" s="113">
        <v>218365</v>
      </c>
      <c r="AJ37" s="121">
        <v>176027</v>
      </c>
      <c r="AK37" s="123">
        <v>119670</v>
      </c>
      <c r="AL37" s="118">
        <v>30</v>
      </c>
    </row>
    <row r="38" spans="1:38" ht="13.5">
      <c r="A38" s="90"/>
      <c r="B38" s="107"/>
      <c r="C38" s="107"/>
      <c r="D38" s="107"/>
      <c r="E38" s="107"/>
      <c r="F38" s="126"/>
      <c r="G38" s="127">
        <v>324</v>
      </c>
      <c r="H38" s="126"/>
      <c r="I38" s="128">
        <v>7323</v>
      </c>
      <c r="J38" s="129"/>
      <c r="K38" s="128"/>
      <c r="L38" s="127">
        <v>694</v>
      </c>
      <c r="M38" s="127"/>
      <c r="N38" s="126"/>
      <c r="O38" s="128"/>
      <c r="P38" s="127"/>
      <c r="Q38" s="127"/>
      <c r="R38" s="130">
        <v>33088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1197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60345</v>
      </c>
      <c r="J39" s="153">
        <v>73.4</v>
      </c>
      <c r="K39" s="113"/>
      <c r="L39" s="112">
        <v>76</v>
      </c>
      <c r="M39" s="112"/>
      <c r="N39" s="111"/>
      <c r="O39" s="113"/>
      <c r="P39" s="112"/>
      <c r="Q39" s="112"/>
      <c r="R39" s="154">
        <v>98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3055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83422</v>
      </c>
      <c r="G40" s="120"/>
      <c r="H40" s="111">
        <v>82167</v>
      </c>
      <c r="I40" s="121"/>
      <c r="J40" s="122"/>
      <c r="K40" s="113">
        <v>80367</v>
      </c>
      <c r="L40" s="123"/>
      <c r="M40" s="123"/>
      <c r="N40" s="111">
        <v>1616</v>
      </c>
      <c r="O40" s="113">
        <v>1326</v>
      </c>
      <c r="P40" s="112">
        <v>497</v>
      </c>
      <c r="Q40" s="112">
        <v>78728</v>
      </c>
      <c r="R40" s="124"/>
      <c r="S40" s="116">
        <v>5</v>
      </c>
      <c r="T40" s="112">
        <v>13</v>
      </c>
      <c r="U40" s="112">
        <v>7097</v>
      </c>
      <c r="V40" s="112">
        <v>53231</v>
      </c>
      <c r="W40" s="112">
        <v>182</v>
      </c>
      <c r="X40" s="112">
        <v>2099</v>
      </c>
      <c r="Y40" s="112">
        <v>19542</v>
      </c>
      <c r="Z40" s="112"/>
      <c r="AA40" s="111">
        <v>621</v>
      </c>
      <c r="AB40" s="113"/>
      <c r="AC40" s="112">
        <v>4</v>
      </c>
      <c r="AD40" s="112"/>
      <c r="AE40" s="111"/>
      <c r="AF40" s="123"/>
      <c r="AG40" s="113"/>
      <c r="AH40" s="112"/>
      <c r="AI40" s="113">
        <v>542211</v>
      </c>
      <c r="AJ40" s="121">
        <v>440714</v>
      </c>
      <c r="AK40" s="123">
        <v>305603</v>
      </c>
      <c r="AL40" s="118">
        <v>59</v>
      </c>
    </row>
    <row r="41" spans="1:38" ht="13.5">
      <c r="A41" s="125"/>
      <c r="B41" s="107"/>
      <c r="C41" s="107"/>
      <c r="D41" s="107"/>
      <c r="E41" s="107"/>
      <c r="F41" s="126"/>
      <c r="G41" s="127">
        <v>1255</v>
      </c>
      <c r="H41" s="126"/>
      <c r="I41" s="128">
        <v>21822</v>
      </c>
      <c r="J41" s="129"/>
      <c r="K41" s="128"/>
      <c r="L41" s="127">
        <v>1800</v>
      </c>
      <c r="M41" s="127"/>
      <c r="N41" s="126"/>
      <c r="O41" s="128"/>
      <c r="P41" s="127"/>
      <c r="Q41" s="127"/>
      <c r="R41" s="130">
        <v>80551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3055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88475</v>
      </c>
      <c r="J42" s="153">
        <v>49.6</v>
      </c>
      <c r="K42" s="113"/>
      <c r="L42" s="112">
        <v>144</v>
      </c>
      <c r="M42" s="112">
        <v>2</v>
      </c>
      <c r="N42" s="111"/>
      <c r="O42" s="113"/>
      <c r="P42" s="112"/>
      <c r="Q42" s="112"/>
      <c r="R42" s="154">
        <v>85.9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1617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181540</v>
      </c>
      <c r="G43" s="120"/>
      <c r="H43" s="111">
        <v>178418</v>
      </c>
      <c r="I43" s="121"/>
      <c r="J43" s="122"/>
      <c r="K43" s="113">
        <v>175794</v>
      </c>
      <c r="L43" s="123"/>
      <c r="M43" s="123"/>
      <c r="N43" s="111">
        <v>25141</v>
      </c>
      <c r="O43" s="113">
        <v>4041</v>
      </c>
      <c r="P43" s="112">
        <v>435</v>
      </c>
      <c r="Q43" s="112">
        <v>148801</v>
      </c>
      <c r="R43" s="124"/>
      <c r="S43" s="116">
        <v>89</v>
      </c>
      <c r="T43" s="112">
        <v>110</v>
      </c>
      <c r="U43" s="112">
        <v>9337</v>
      </c>
      <c r="V43" s="112">
        <v>78939</v>
      </c>
      <c r="W43" s="112">
        <v>590</v>
      </c>
      <c r="X43" s="112">
        <v>7981</v>
      </c>
      <c r="Y43" s="112">
        <v>81372</v>
      </c>
      <c r="Z43" s="112"/>
      <c r="AA43" s="111">
        <v>9857</v>
      </c>
      <c r="AB43" s="113"/>
      <c r="AC43" s="112">
        <v>7</v>
      </c>
      <c r="AD43" s="112"/>
      <c r="AE43" s="111"/>
      <c r="AF43" s="123"/>
      <c r="AG43" s="113"/>
      <c r="AH43" s="112"/>
      <c r="AI43" s="113">
        <v>958204</v>
      </c>
      <c r="AJ43" s="121">
        <v>780497</v>
      </c>
      <c r="AK43" s="123">
        <v>513722</v>
      </c>
      <c r="AL43" s="118">
        <v>591</v>
      </c>
    </row>
    <row r="44" spans="1:38" ht="13.5">
      <c r="A44" s="90"/>
      <c r="B44" s="107"/>
      <c r="C44" s="107"/>
      <c r="D44" s="107"/>
      <c r="E44" s="107"/>
      <c r="F44" s="126"/>
      <c r="G44" s="127">
        <v>3122</v>
      </c>
      <c r="H44" s="126"/>
      <c r="I44" s="128">
        <v>89943</v>
      </c>
      <c r="J44" s="129"/>
      <c r="K44" s="128"/>
      <c r="L44" s="127">
        <v>2210</v>
      </c>
      <c r="M44" s="127">
        <v>414</v>
      </c>
      <c r="N44" s="126"/>
      <c r="O44" s="128"/>
      <c r="P44" s="127"/>
      <c r="Q44" s="127"/>
      <c r="R44" s="130">
        <v>153277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1617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148820</v>
      </c>
      <c r="J45" s="153">
        <v>57.1</v>
      </c>
      <c r="K45" s="113"/>
      <c r="L45" s="112">
        <v>220</v>
      </c>
      <c r="M45" s="112">
        <v>2</v>
      </c>
      <c r="N45" s="111"/>
      <c r="O45" s="113"/>
      <c r="P45" s="112"/>
      <c r="Q45" s="112"/>
      <c r="R45" s="154">
        <v>89.7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4672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264962</v>
      </c>
      <c r="G46" s="120"/>
      <c r="H46" s="111">
        <v>260585</v>
      </c>
      <c r="I46" s="121"/>
      <c r="J46" s="122"/>
      <c r="K46" s="113">
        <v>256161</v>
      </c>
      <c r="L46" s="123"/>
      <c r="M46" s="123"/>
      <c r="N46" s="111">
        <v>26757</v>
      </c>
      <c r="O46" s="113">
        <v>5367</v>
      </c>
      <c r="P46" s="112">
        <v>932</v>
      </c>
      <c r="Q46" s="112">
        <v>227529</v>
      </c>
      <c r="R46" s="156"/>
      <c r="S46" s="116">
        <v>94</v>
      </c>
      <c r="T46" s="112">
        <v>123</v>
      </c>
      <c r="U46" s="112">
        <v>16434</v>
      </c>
      <c r="V46" s="112">
        <v>132170</v>
      </c>
      <c r="W46" s="112">
        <v>772</v>
      </c>
      <c r="X46" s="112">
        <v>10080</v>
      </c>
      <c r="Y46" s="112">
        <v>100914</v>
      </c>
      <c r="Z46" s="112"/>
      <c r="AA46" s="111">
        <v>10478</v>
      </c>
      <c r="AB46" s="113"/>
      <c r="AC46" s="112">
        <v>11</v>
      </c>
      <c r="AD46" s="112"/>
      <c r="AE46" s="111"/>
      <c r="AF46" s="123"/>
      <c r="AG46" s="113"/>
      <c r="AH46" s="112"/>
      <c r="AI46" s="113">
        <v>1500415</v>
      </c>
      <c r="AJ46" s="121">
        <v>1221211</v>
      </c>
      <c r="AK46" s="123">
        <v>819325</v>
      </c>
      <c r="AL46" s="118">
        <v>650</v>
      </c>
    </row>
    <row r="47" spans="1:38" ht="13.5">
      <c r="A47" s="125"/>
      <c r="B47" s="107"/>
      <c r="C47" s="107"/>
      <c r="D47" s="107"/>
      <c r="E47" s="107"/>
      <c r="F47" s="126"/>
      <c r="G47" s="127">
        <v>4377</v>
      </c>
      <c r="H47" s="126"/>
      <c r="I47" s="128">
        <v>111765</v>
      </c>
      <c r="J47" s="129"/>
      <c r="K47" s="128"/>
      <c r="L47" s="127">
        <v>4010</v>
      </c>
      <c r="M47" s="127">
        <v>414</v>
      </c>
      <c r="N47" s="126"/>
      <c r="O47" s="128"/>
      <c r="P47" s="127"/>
      <c r="Q47" s="127"/>
      <c r="R47" s="130">
        <v>233828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4672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250510</v>
      </c>
      <c r="J54" s="136">
        <f>IF(H55=0,0,I54/H55*100)</f>
        <v>66.73614407824947</v>
      </c>
      <c r="K54" s="135"/>
      <c r="L54" s="134">
        <f>SUM(L9,L12,L18,L21,L33,L36,L42)</f>
        <v>316</v>
      </c>
      <c r="M54" s="134">
        <f>SUM(M9,M12,M18,M21,M33,M36,M42)</f>
        <v>12</v>
      </c>
      <c r="N54" s="133"/>
      <c r="O54" s="135"/>
      <c r="P54" s="134"/>
      <c r="Q54" s="134"/>
      <c r="R54" s="137">
        <f>IF(H55=0,0,(O55+P55+Q55)/H55*100)</f>
        <v>92.541860939682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73543.90000000001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393299</v>
      </c>
      <c r="G55" s="140">
        <f>SUM(G10,G13,G19,G22,G34,G37,G43)</f>
        <v>1434.7</v>
      </c>
      <c r="H55" s="133">
        <f>SUM(H10,H13,H19,H22,H34,H37,H43)</f>
        <v>375373.8</v>
      </c>
      <c r="I55" s="141"/>
      <c r="J55" s="159"/>
      <c r="K55" s="135">
        <f>SUM(K10,K13,K19,K22,K34,K37,K43)</f>
        <v>365042</v>
      </c>
      <c r="L55" s="143"/>
      <c r="M55" s="143"/>
      <c r="N55" s="133">
        <f>SUM(N10,N13,N19,N22,N34,N37,N43)</f>
        <v>27995.9</v>
      </c>
      <c r="O55" s="135">
        <f>SUM(O10,O13,O19,O22,O34,O37,O43)</f>
        <v>8511</v>
      </c>
      <c r="P55" s="134">
        <f>SUM(P10,P13,P19,P22,P34,P37,P43)</f>
        <v>62708.600000000006</v>
      </c>
      <c r="Q55" s="134">
        <f>SUM(Q10,Q13,Q19,Q22,Q34,Q37,Q43)</f>
        <v>276158.3</v>
      </c>
      <c r="R55" s="144"/>
      <c r="S55" s="138">
        <f aca="true" t="shared" si="8" ref="S55:AE55">SUM(S10,S13,S19,S22,S34,S37,S43)</f>
        <v>179.9</v>
      </c>
      <c r="T55" s="134">
        <f t="shared" si="8"/>
        <v>1025.2</v>
      </c>
      <c r="U55" s="134">
        <f t="shared" si="8"/>
        <v>90233.6</v>
      </c>
      <c r="V55" s="134">
        <f t="shared" si="8"/>
        <v>159072.3</v>
      </c>
      <c r="W55" s="134">
        <f t="shared" si="8"/>
        <v>1115.4</v>
      </c>
      <c r="X55" s="134">
        <f t="shared" si="8"/>
        <v>14952.8</v>
      </c>
      <c r="Y55" s="134">
        <f t="shared" si="8"/>
        <v>108796.6</v>
      </c>
      <c r="Z55" s="134">
        <f t="shared" si="8"/>
        <v>681.2</v>
      </c>
      <c r="AA55" s="133">
        <f t="shared" si="8"/>
        <v>11159.2</v>
      </c>
      <c r="AB55" s="135">
        <f t="shared" si="8"/>
        <v>1</v>
      </c>
      <c r="AC55" s="135">
        <f t="shared" si="8"/>
        <v>13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0</v>
      </c>
      <c r="AH55" s="134">
        <f t="shared" si="9"/>
        <v>0</v>
      </c>
      <c r="AI55" s="135">
        <f t="shared" si="9"/>
        <v>3071890.3</v>
      </c>
      <c r="AJ55" s="141">
        <f t="shared" si="9"/>
        <v>2311503.8</v>
      </c>
      <c r="AK55" s="143">
        <f t="shared" si="9"/>
        <v>1502307.2000000002</v>
      </c>
      <c r="AL55" s="139">
        <f t="shared" si="9"/>
        <v>663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16490.5</v>
      </c>
      <c r="H56" s="162"/>
      <c r="I56" s="164">
        <f>SUM(I11,I14,I20,I23,I35,I38,I44)</f>
        <v>124863.8</v>
      </c>
      <c r="J56" s="162"/>
      <c r="K56" s="164"/>
      <c r="L56" s="163">
        <f>SUM(L11,L14,L20,L23,L35,L38,L44)</f>
        <v>6753.7</v>
      </c>
      <c r="M56" s="163">
        <f>SUM(M11,M14,M20,M23,M35,M38,M44)</f>
        <v>3578.1000000000004</v>
      </c>
      <c r="N56" s="162"/>
      <c r="O56" s="164"/>
      <c r="P56" s="163"/>
      <c r="Q56" s="163"/>
      <c r="R56" s="165">
        <f>SUM(O55:Q55)</f>
        <v>347377.9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65449.399999999994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91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今治市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63686</v>
      </c>
      <c r="J9" s="114">
        <v>100</v>
      </c>
      <c r="K9" s="113"/>
      <c r="L9" s="112">
        <v>91</v>
      </c>
      <c r="M9" s="112">
        <v>4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60578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63686</v>
      </c>
      <c r="G10" s="120">
        <v>0</v>
      </c>
      <c r="H10" s="111">
        <v>63686</v>
      </c>
      <c r="I10" s="121"/>
      <c r="J10" s="122"/>
      <c r="K10" s="113">
        <v>45889</v>
      </c>
      <c r="L10" s="123"/>
      <c r="M10" s="123"/>
      <c r="N10" s="111">
        <v>0</v>
      </c>
      <c r="O10" s="113">
        <v>3115</v>
      </c>
      <c r="P10" s="112">
        <v>60571</v>
      </c>
      <c r="Q10" s="112">
        <v>0</v>
      </c>
      <c r="R10" s="124"/>
      <c r="S10" s="116">
        <v>236</v>
      </c>
      <c r="T10" s="112">
        <v>18117</v>
      </c>
      <c r="U10" s="112">
        <v>45333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3</v>
      </c>
      <c r="AC10" s="112">
        <v>0</v>
      </c>
      <c r="AD10" s="112">
        <v>0</v>
      </c>
      <c r="AE10" s="111">
        <v>0</v>
      </c>
      <c r="AF10" s="123"/>
      <c r="AG10" s="113">
        <v>5</v>
      </c>
      <c r="AH10" s="112">
        <v>0</v>
      </c>
      <c r="AI10" s="113">
        <v>3039307</v>
      </c>
      <c r="AJ10" s="121">
        <v>1227489</v>
      </c>
      <c r="AK10" s="123">
        <v>630990</v>
      </c>
      <c r="AL10" s="118">
        <v>2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14818</v>
      </c>
      <c r="M11" s="127">
        <v>2979</v>
      </c>
      <c r="N11" s="126"/>
      <c r="O11" s="128"/>
      <c r="P11" s="127"/>
      <c r="Q11" s="127"/>
      <c r="R11" s="130">
        <v>63686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36308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51010.8</v>
      </c>
      <c r="J12" s="114">
        <v>98.5</v>
      </c>
      <c r="K12" s="113"/>
      <c r="L12" s="112">
        <v>38</v>
      </c>
      <c r="M12" s="112">
        <v>1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73230.8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66939.9</v>
      </c>
      <c r="G13" s="120">
        <v>15100</v>
      </c>
      <c r="H13" s="111">
        <v>51778.3</v>
      </c>
      <c r="I13" s="121"/>
      <c r="J13" s="122"/>
      <c r="K13" s="113">
        <v>48529.4</v>
      </c>
      <c r="L13" s="123"/>
      <c r="M13" s="123"/>
      <c r="N13" s="111">
        <v>0</v>
      </c>
      <c r="O13" s="113">
        <v>2921.9</v>
      </c>
      <c r="P13" s="112">
        <v>42409.4</v>
      </c>
      <c r="Q13" s="112">
        <v>6447</v>
      </c>
      <c r="R13" s="124"/>
      <c r="S13" s="116">
        <v>170.2</v>
      </c>
      <c r="T13" s="112">
        <v>3579.9</v>
      </c>
      <c r="U13" s="112">
        <v>44370.8</v>
      </c>
      <c r="V13" s="112">
        <v>2889.9</v>
      </c>
      <c r="W13" s="112">
        <v>63.2</v>
      </c>
      <c r="X13" s="112">
        <v>401.3</v>
      </c>
      <c r="Y13" s="112">
        <v>303</v>
      </c>
      <c r="Z13" s="112">
        <v>0</v>
      </c>
      <c r="AA13" s="111">
        <v>0</v>
      </c>
      <c r="AB13" s="113">
        <v>0</v>
      </c>
      <c r="AC13" s="112">
        <v>1</v>
      </c>
      <c r="AD13" s="112"/>
      <c r="AE13" s="111"/>
      <c r="AF13" s="123"/>
      <c r="AG13" s="113">
        <v>4</v>
      </c>
      <c r="AH13" s="112">
        <v>0</v>
      </c>
      <c r="AI13" s="113">
        <v>958488.4</v>
      </c>
      <c r="AJ13" s="121">
        <v>742154.9</v>
      </c>
      <c r="AK13" s="123">
        <v>364124.7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61.6</v>
      </c>
      <c r="H14" s="126"/>
      <c r="I14" s="128">
        <v>767.5</v>
      </c>
      <c r="J14" s="129"/>
      <c r="K14" s="128"/>
      <c r="L14" s="127">
        <v>444.9</v>
      </c>
      <c r="M14" s="127">
        <v>2804</v>
      </c>
      <c r="N14" s="126"/>
      <c r="O14" s="128"/>
      <c r="P14" s="127"/>
      <c r="Q14" s="127"/>
      <c r="R14" s="130">
        <v>51778.3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44798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114696.8</v>
      </c>
      <c r="J15" s="136">
        <f>IF(H16=0,0,I15/H16*100)</f>
        <v>99.33529238041542</v>
      </c>
      <c r="K15" s="135"/>
      <c r="L15" s="134">
        <f>SUM(L9,L12)</f>
        <v>129</v>
      </c>
      <c r="M15" s="134">
        <f>SUM(M9,M12)</f>
        <v>5</v>
      </c>
      <c r="N15" s="133"/>
      <c r="O15" s="135"/>
      <c r="P15" s="134"/>
      <c r="Q15" s="134"/>
      <c r="R15" s="137">
        <f>IF(H16=0,0,(O16+P16+Q16)/H16*100)</f>
        <v>99.99999999999999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133808.8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130625.9</v>
      </c>
      <c r="G16" s="140">
        <f>SUM(G10,G13)</f>
        <v>15100</v>
      </c>
      <c r="H16" s="133">
        <f>SUM(H10,H13)</f>
        <v>115464.3</v>
      </c>
      <c r="I16" s="141"/>
      <c r="J16" s="142"/>
      <c r="K16" s="135">
        <f>SUM(K10,K13)</f>
        <v>94418.4</v>
      </c>
      <c r="L16" s="143"/>
      <c r="M16" s="143"/>
      <c r="N16" s="133">
        <f>SUM(N10,N13)</f>
        <v>0</v>
      </c>
      <c r="O16" s="135">
        <f>SUM(O10,O13)</f>
        <v>6036.9</v>
      </c>
      <c r="P16" s="134">
        <f>SUM(P10,P13)</f>
        <v>102980.4</v>
      </c>
      <c r="Q16" s="134">
        <f>SUM(Q10,Q13)</f>
        <v>6447</v>
      </c>
      <c r="R16" s="144"/>
      <c r="S16" s="138">
        <f aca="true" t="shared" si="0" ref="S16:AE16">SUM(S10,S13)</f>
        <v>406.2</v>
      </c>
      <c r="T16" s="134">
        <f t="shared" si="0"/>
        <v>21696.9</v>
      </c>
      <c r="U16" s="134">
        <f t="shared" si="0"/>
        <v>89703.8</v>
      </c>
      <c r="V16" s="134">
        <f t="shared" si="0"/>
        <v>2889.9</v>
      </c>
      <c r="W16" s="134">
        <f t="shared" si="0"/>
        <v>63.2</v>
      </c>
      <c r="X16" s="134">
        <f t="shared" si="0"/>
        <v>401.3</v>
      </c>
      <c r="Y16" s="134">
        <f t="shared" si="0"/>
        <v>303</v>
      </c>
      <c r="Z16" s="134">
        <f t="shared" si="0"/>
        <v>0</v>
      </c>
      <c r="AA16" s="133">
        <f t="shared" si="0"/>
        <v>0</v>
      </c>
      <c r="AB16" s="135">
        <f t="shared" si="0"/>
        <v>3</v>
      </c>
      <c r="AC16" s="134">
        <f t="shared" si="0"/>
        <v>1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9</v>
      </c>
      <c r="AH16" s="134">
        <f t="shared" si="1"/>
        <v>0</v>
      </c>
      <c r="AI16" s="135">
        <f t="shared" si="1"/>
        <v>3997795.4</v>
      </c>
      <c r="AJ16" s="141">
        <f t="shared" si="1"/>
        <v>1969643.9</v>
      </c>
      <c r="AK16" s="143">
        <f t="shared" si="1"/>
        <v>995114.7</v>
      </c>
      <c r="AL16" s="139">
        <f t="shared" si="1"/>
        <v>3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61.6</v>
      </c>
      <c r="H17" s="145"/>
      <c r="I17" s="147">
        <f>SUM(I11,I14)</f>
        <v>767.5</v>
      </c>
      <c r="J17" s="148"/>
      <c r="K17" s="147"/>
      <c r="L17" s="146">
        <f>SUM(L11,L14)</f>
        <v>15262.9</v>
      </c>
      <c r="M17" s="146">
        <f>SUM(M11,M14)</f>
        <v>5783</v>
      </c>
      <c r="N17" s="145"/>
      <c r="O17" s="147"/>
      <c r="P17" s="146"/>
      <c r="Q17" s="146"/>
      <c r="R17" s="149">
        <f>SUM(O16:Q16)</f>
        <v>115464.29999999999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81106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105448.6</v>
      </c>
      <c r="J18" s="114">
        <v>91</v>
      </c>
      <c r="K18" s="113"/>
      <c r="L18" s="112">
        <v>99</v>
      </c>
      <c r="M18" s="112">
        <v>2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61542.5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129468</v>
      </c>
      <c r="G19" s="120">
        <v>0</v>
      </c>
      <c r="H19" s="111">
        <v>115899.5</v>
      </c>
      <c r="I19" s="121"/>
      <c r="J19" s="122"/>
      <c r="K19" s="113">
        <v>114097.6</v>
      </c>
      <c r="L19" s="123"/>
      <c r="M19" s="123"/>
      <c r="N19" s="111">
        <v>0</v>
      </c>
      <c r="O19" s="113">
        <v>1041.2</v>
      </c>
      <c r="P19" s="112">
        <v>73296.5</v>
      </c>
      <c r="Q19" s="112">
        <v>41561.8</v>
      </c>
      <c r="R19" s="124"/>
      <c r="S19" s="116">
        <v>625</v>
      </c>
      <c r="T19" s="112">
        <v>1105.5</v>
      </c>
      <c r="U19" s="112">
        <v>93088.1</v>
      </c>
      <c r="V19" s="112">
        <v>10630</v>
      </c>
      <c r="W19" s="112">
        <v>478.2</v>
      </c>
      <c r="X19" s="112">
        <v>5454</v>
      </c>
      <c r="Y19" s="112">
        <v>4518.7</v>
      </c>
      <c r="Z19" s="112">
        <v>0</v>
      </c>
      <c r="AA19" s="111">
        <v>0</v>
      </c>
      <c r="AB19" s="113">
        <v>0</v>
      </c>
      <c r="AC19" s="112">
        <v>4</v>
      </c>
      <c r="AD19" s="112"/>
      <c r="AE19" s="111"/>
      <c r="AF19" s="123"/>
      <c r="AG19" s="113">
        <v>4</v>
      </c>
      <c r="AH19" s="112">
        <v>0</v>
      </c>
      <c r="AI19" s="113">
        <v>1603403.1</v>
      </c>
      <c r="AJ19" s="121">
        <v>1203105.9</v>
      </c>
      <c r="AK19" s="123">
        <v>733512.1</v>
      </c>
      <c r="AL19" s="118">
        <v>8</v>
      </c>
    </row>
    <row r="20" spans="1:38" ht="13.5">
      <c r="A20" s="90"/>
      <c r="B20" s="107"/>
      <c r="C20" s="107"/>
      <c r="D20" s="107"/>
      <c r="E20" s="107"/>
      <c r="F20" s="126"/>
      <c r="G20" s="127">
        <v>13568.5</v>
      </c>
      <c r="H20" s="126"/>
      <c r="I20" s="128">
        <v>10450.9</v>
      </c>
      <c r="J20" s="129"/>
      <c r="K20" s="128"/>
      <c r="L20" s="127">
        <v>947.7</v>
      </c>
      <c r="M20" s="127">
        <v>854.2</v>
      </c>
      <c r="N20" s="126"/>
      <c r="O20" s="128"/>
      <c r="P20" s="127"/>
      <c r="Q20" s="127"/>
      <c r="R20" s="130">
        <v>115899.5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50480.6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84628</v>
      </c>
      <c r="J21" s="114">
        <v>81.7</v>
      </c>
      <c r="K21" s="113"/>
      <c r="L21" s="112">
        <v>67</v>
      </c>
      <c r="M21" s="112">
        <v>1</v>
      </c>
      <c r="N21" s="111"/>
      <c r="O21" s="113"/>
      <c r="P21" s="112"/>
      <c r="Q21" s="112"/>
      <c r="R21" s="115">
        <v>100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49849.5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117151.3</v>
      </c>
      <c r="G22" s="120">
        <v>1273.1</v>
      </c>
      <c r="H22" s="111">
        <v>103601.9</v>
      </c>
      <c r="I22" s="121"/>
      <c r="J22" s="122"/>
      <c r="K22" s="113">
        <v>102386.3</v>
      </c>
      <c r="L22" s="123"/>
      <c r="M22" s="123"/>
      <c r="N22" s="111">
        <v>0</v>
      </c>
      <c r="O22" s="113">
        <v>458.4</v>
      </c>
      <c r="P22" s="112">
        <v>59169.4</v>
      </c>
      <c r="Q22" s="112">
        <v>43974.1</v>
      </c>
      <c r="R22" s="124"/>
      <c r="S22" s="116">
        <v>421.3</v>
      </c>
      <c r="T22" s="112">
        <v>265.5</v>
      </c>
      <c r="U22" s="112">
        <v>69956.8</v>
      </c>
      <c r="V22" s="112">
        <v>13984.4</v>
      </c>
      <c r="W22" s="112">
        <v>474.1</v>
      </c>
      <c r="X22" s="112">
        <v>8363.9</v>
      </c>
      <c r="Y22" s="112">
        <v>10135.9</v>
      </c>
      <c r="Z22" s="112">
        <v>62.8</v>
      </c>
      <c r="AA22" s="111">
        <v>62.8</v>
      </c>
      <c r="AB22" s="113">
        <v>0</v>
      </c>
      <c r="AC22" s="112">
        <v>4</v>
      </c>
      <c r="AD22" s="112"/>
      <c r="AE22" s="111"/>
      <c r="AF22" s="123"/>
      <c r="AG22" s="113">
        <v>2</v>
      </c>
      <c r="AH22" s="112">
        <v>0</v>
      </c>
      <c r="AI22" s="113">
        <v>1348379.7</v>
      </c>
      <c r="AJ22" s="121">
        <v>974301.9</v>
      </c>
      <c r="AK22" s="123">
        <v>583909.3</v>
      </c>
      <c r="AL22" s="118">
        <v>18</v>
      </c>
    </row>
    <row r="23" spans="1:38" ht="13.5">
      <c r="A23" s="90"/>
      <c r="B23" s="107"/>
      <c r="C23" s="107"/>
      <c r="D23" s="107"/>
      <c r="E23" s="107"/>
      <c r="F23" s="126"/>
      <c r="G23" s="127">
        <v>12276.3</v>
      </c>
      <c r="H23" s="126"/>
      <c r="I23" s="128">
        <v>18973.9</v>
      </c>
      <c r="J23" s="129"/>
      <c r="K23" s="128"/>
      <c r="L23" s="127">
        <v>1079.6</v>
      </c>
      <c r="M23" s="127">
        <v>136</v>
      </c>
      <c r="N23" s="126"/>
      <c r="O23" s="128"/>
      <c r="P23" s="127"/>
      <c r="Q23" s="127"/>
      <c r="R23" s="130">
        <v>103601.9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35503.4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190076.6</v>
      </c>
      <c r="J24" s="136">
        <f>IF(H25=0,0,I24/H25*100)</f>
        <v>86.59470964649884</v>
      </c>
      <c r="K24" s="135"/>
      <c r="L24" s="134">
        <f>SUM(L18,L21)</f>
        <v>166</v>
      </c>
      <c r="M24" s="134">
        <f>SUM(M18,M21)</f>
        <v>3</v>
      </c>
      <c r="N24" s="133"/>
      <c r="O24" s="135"/>
      <c r="P24" s="134"/>
      <c r="Q24" s="134"/>
      <c r="R24" s="137">
        <f>IF(H25=0,0,(O25+P25+Q25)/H25*100)</f>
        <v>100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111392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246619.3</v>
      </c>
      <c r="G25" s="140">
        <f>SUM(G19,G22)</f>
        <v>1273.1</v>
      </c>
      <c r="H25" s="133">
        <f>SUM(H19,H22)</f>
        <v>219501.4</v>
      </c>
      <c r="I25" s="141"/>
      <c r="J25" s="142"/>
      <c r="K25" s="135">
        <f>SUM(K19,K22)</f>
        <v>216483.90000000002</v>
      </c>
      <c r="L25" s="143"/>
      <c r="M25" s="143"/>
      <c r="N25" s="133">
        <f>SUM(N19,N22)</f>
        <v>0</v>
      </c>
      <c r="O25" s="135">
        <f>SUM(O19,O22)</f>
        <v>1499.6</v>
      </c>
      <c r="P25" s="134">
        <f>SUM(P19,P22)</f>
        <v>132465.9</v>
      </c>
      <c r="Q25" s="134">
        <f>SUM(Q19,Q22)</f>
        <v>85535.9</v>
      </c>
      <c r="R25" s="144"/>
      <c r="S25" s="138">
        <f aca="true" t="shared" si="2" ref="S25:AE25">SUM(S19,S22)</f>
        <v>1046.3</v>
      </c>
      <c r="T25" s="134">
        <f t="shared" si="2"/>
        <v>1371</v>
      </c>
      <c r="U25" s="134">
        <f t="shared" si="2"/>
        <v>163044.90000000002</v>
      </c>
      <c r="V25" s="134">
        <f t="shared" si="2"/>
        <v>24614.4</v>
      </c>
      <c r="W25" s="134">
        <f t="shared" si="2"/>
        <v>952.3</v>
      </c>
      <c r="X25" s="134">
        <f t="shared" si="2"/>
        <v>13817.9</v>
      </c>
      <c r="Y25" s="134">
        <f t="shared" si="2"/>
        <v>14654.599999999999</v>
      </c>
      <c r="Z25" s="134">
        <f t="shared" si="2"/>
        <v>62.8</v>
      </c>
      <c r="AA25" s="133">
        <f t="shared" si="2"/>
        <v>62.8</v>
      </c>
      <c r="AB25" s="135">
        <f t="shared" si="2"/>
        <v>0</v>
      </c>
      <c r="AC25" s="134">
        <f t="shared" si="2"/>
        <v>8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6</v>
      </c>
      <c r="AH25" s="134">
        <f t="shared" si="3"/>
        <v>0</v>
      </c>
      <c r="AI25" s="135">
        <f t="shared" si="3"/>
        <v>2951782.8</v>
      </c>
      <c r="AJ25" s="141">
        <f t="shared" si="3"/>
        <v>2177407.8</v>
      </c>
      <c r="AK25" s="143">
        <f t="shared" si="3"/>
        <v>1317421.4</v>
      </c>
      <c r="AL25" s="139">
        <f t="shared" si="3"/>
        <v>26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25844.8</v>
      </c>
      <c r="H26" s="145"/>
      <c r="I26" s="147">
        <f>SUM(I20,I23)</f>
        <v>29424.800000000003</v>
      </c>
      <c r="J26" s="148"/>
      <c r="K26" s="147"/>
      <c r="L26" s="146">
        <f>SUM(L20,L23)</f>
        <v>2027.3</v>
      </c>
      <c r="M26" s="146">
        <f>SUM(M20,M23)</f>
        <v>990.2</v>
      </c>
      <c r="N26" s="145"/>
      <c r="O26" s="147"/>
      <c r="P26" s="146"/>
      <c r="Q26" s="146"/>
      <c r="R26" s="149">
        <f>SUM(O25:Q25)</f>
        <v>219501.4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85984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304773.4</v>
      </c>
      <c r="J27" s="136">
        <f>IF(H28=0,0,I27/H28*100)</f>
        <v>90.9864502544589</v>
      </c>
      <c r="K27" s="135"/>
      <c r="L27" s="134">
        <f>SUM(L18,L9,L12,L21)</f>
        <v>295</v>
      </c>
      <c r="M27" s="134">
        <f>SUM(M18,M9,M12,M21)</f>
        <v>8</v>
      </c>
      <c r="N27" s="133"/>
      <c r="O27" s="135"/>
      <c r="P27" s="134"/>
      <c r="Q27" s="134"/>
      <c r="R27" s="137">
        <f>IF(H28=0,0,(O28+P28+Q28)/H28*100)</f>
        <v>100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245200.8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377245.2</v>
      </c>
      <c r="G28" s="140">
        <f>SUM(G19,G10,G13,G22)</f>
        <v>16373.1</v>
      </c>
      <c r="H28" s="133">
        <f>SUM(H19,H10,H13,H22)</f>
        <v>334965.69999999995</v>
      </c>
      <c r="I28" s="141"/>
      <c r="J28" s="142"/>
      <c r="K28" s="135">
        <f>SUM(K19,K10,K13,K22)</f>
        <v>310902.3</v>
      </c>
      <c r="L28" s="143"/>
      <c r="M28" s="143"/>
      <c r="N28" s="133">
        <f>SUM(N19,N10,N13,N22)</f>
        <v>0</v>
      </c>
      <c r="O28" s="135">
        <f>SUM(O19,O10,O13,O22)</f>
        <v>7536.5</v>
      </c>
      <c r="P28" s="134">
        <f>SUM(P19,P10,P13,P22)</f>
        <v>235446.3</v>
      </c>
      <c r="Q28" s="134">
        <f>SUM(Q19,Q10,Q13,Q22)</f>
        <v>91982.9</v>
      </c>
      <c r="R28" s="152"/>
      <c r="S28" s="138">
        <f aca="true" t="shared" si="4" ref="S28:AE28">SUM(S19,S10,S13,S22)</f>
        <v>1452.5</v>
      </c>
      <c r="T28" s="134">
        <f t="shared" si="4"/>
        <v>23067.9</v>
      </c>
      <c r="U28" s="134">
        <f t="shared" si="4"/>
        <v>252748.7</v>
      </c>
      <c r="V28" s="134">
        <f t="shared" si="4"/>
        <v>27504.3</v>
      </c>
      <c r="W28" s="134">
        <f t="shared" si="4"/>
        <v>1015.5</v>
      </c>
      <c r="X28" s="134">
        <f t="shared" si="4"/>
        <v>14219.2</v>
      </c>
      <c r="Y28" s="134">
        <f t="shared" si="4"/>
        <v>14957.599999999999</v>
      </c>
      <c r="Z28" s="134">
        <f t="shared" si="4"/>
        <v>62.8</v>
      </c>
      <c r="AA28" s="133">
        <f t="shared" si="4"/>
        <v>62.8</v>
      </c>
      <c r="AB28" s="135">
        <f t="shared" si="4"/>
        <v>3</v>
      </c>
      <c r="AC28" s="134">
        <f t="shared" si="4"/>
        <v>9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15</v>
      </c>
      <c r="AH28" s="134">
        <f t="shared" si="5"/>
        <v>0</v>
      </c>
      <c r="AI28" s="135">
        <f t="shared" si="5"/>
        <v>6949578.2</v>
      </c>
      <c r="AJ28" s="141">
        <f t="shared" si="5"/>
        <v>4147051.6999999997</v>
      </c>
      <c r="AK28" s="143">
        <f t="shared" si="5"/>
        <v>2312536.1</v>
      </c>
      <c r="AL28" s="139">
        <f t="shared" si="5"/>
        <v>29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25906.4</v>
      </c>
      <c r="H29" s="145"/>
      <c r="I29" s="147">
        <f>SUM(I20,I11,I14,I23)</f>
        <v>30192.300000000003</v>
      </c>
      <c r="J29" s="148"/>
      <c r="K29" s="147"/>
      <c r="L29" s="146">
        <f>SUM(L20,L11,L14,L23)</f>
        <v>17290.2</v>
      </c>
      <c r="M29" s="146">
        <f>SUM(M20,M11,M14,M23)</f>
        <v>6773.2</v>
      </c>
      <c r="N29" s="145"/>
      <c r="O29" s="147"/>
      <c r="P29" s="146"/>
      <c r="Q29" s="146"/>
      <c r="R29" s="149">
        <f>SUM(O28:Q28)</f>
        <v>334965.69999999995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167090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241087.4</v>
      </c>
      <c r="J30" s="136">
        <f>IF(H31=0,0,I30/H31*100)</f>
        <v>88.8704167691132</v>
      </c>
      <c r="K30" s="135"/>
      <c r="L30" s="134">
        <f>SUM(L21,L12,L18)</f>
        <v>204</v>
      </c>
      <c r="M30" s="134">
        <f>SUM(M21,M12,M18)</f>
        <v>4</v>
      </c>
      <c r="N30" s="133"/>
      <c r="O30" s="135"/>
      <c r="P30" s="134"/>
      <c r="Q30" s="134"/>
      <c r="R30" s="137">
        <f>IF(H31=0,0,(O31+P31+Q31)/H31*100)</f>
        <v>99.99999999999997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184622.8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313559.2</v>
      </c>
      <c r="G31" s="140">
        <f>SUM(G22,G13,G19)</f>
        <v>16373.1</v>
      </c>
      <c r="H31" s="133">
        <f>SUM(H22,H13,H19)</f>
        <v>271279.7</v>
      </c>
      <c r="I31" s="141"/>
      <c r="J31" s="142"/>
      <c r="K31" s="135">
        <f>SUM(K22,K13,K19)</f>
        <v>265013.30000000005</v>
      </c>
      <c r="L31" s="143"/>
      <c r="M31" s="143"/>
      <c r="N31" s="133">
        <f>SUM(N22,N13,N19)</f>
        <v>0</v>
      </c>
      <c r="O31" s="135">
        <f>SUM(O22,O13,O19)</f>
        <v>4421.5</v>
      </c>
      <c r="P31" s="134">
        <f>SUM(P22,P13,P19)</f>
        <v>174875.3</v>
      </c>
      <c r="Q31" s="134">
        <f>SUM(Q22,Q13,Q19)</f>
        <v>91982.9</v>
      </c>
      <c r="R31" s="152"/>
      <c r="S31" s="138">
        <f aca="true" t="shared" si="6" ref="S31:AE31">SUM(S22,S13,S19)</f>
        <v>1216.5</v>
      </c>
      <c r="T31" s="134">
        <f t="shared" si="6"/>
        <v>4950.9</v>
      </c>
      <c r="U31" s="134">
        <f t="shared" si="6"/>
        <v>207415.7</v>
      </c>
      <c r="V31" s="134">
        <f t="shared" si="6"/>
        <v>27504.3</v>
      </c>
      <c r="W31" s="134">
        <f t="shared" si="6"/>
        <v>1015.5</v>
      </c>
      <c r="X31" s="134">
        <f t="shared" si="6"/>
        <v>14219.199999999999</v>
      </c>
      <c r="Y31" s="134">
        <f t="shared" si="6"/>
        <v>14957.599999999999</v>
      </c>
      <c r="Z31" s="134">
        <f t="shared" si="6"/>
        <v>62.8</v>
      </c>
      <c r="AA31" s="133">
        <f t="shared" si="6"/>
        <v>62.8</v>
      </c>
      <c r="AB31" s="135">
        <f t="shared" si="6"/>
        <v>0</v>
      </c>
      <c r="AC31" s="134">
        <f t="shared" si="6"/>
        <v>9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10</v>
      </c>
      <c r="AH31" s="134">
        <f t="shared" si="7"/>
        <v>0</v>
      </c>
      <c r="AI31" s="135">
        <f t="shared" si="7"/>
        <v>3910271.2</v>
      </c>
      <c r="AJ31" s="141">
        <f t="shared" si="7"/>
        <v>2919562.7</v>
      </c>
      <c r="AK31" s="143">
        <f t="shared" si="7"/>
        <v>1681546.1</v>
      </c>
      <c r="AL31" s="139">
        <f t="shared" si="7"/>
        <v>27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25906.4</v>
      </c>
      <c r="H32" s="145"/>
      <c r="I32" s="147">
        <f>SUM(I23,I14,I20)</f>
        <v>30192.300000000003</v>
      </c>
      <c r="J32" s="148"/>
      <c r="K32" s="147"/>
      <c r="L32" s="146">
        <f>SUM(L23,L14,L20)</f>
        <v>2472.2</v>
      </c>
      <c r="M32" s="146">
        <f>SUM(M23,M14,M20)</f>
        <v>3794.2</v>
      </c>
      <c r="N32" s="145"/>
      <c r="O32" s="147"/>
      <c r="P32" s="146"/>
      <c r="Q32" s="146"/>
      <c r="R32" s="149">
        <f>SUM(O31:Q31)</f>
        <v>271279.69999999995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130782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221272</v>
      </c>
      <c r="J33" s="153">
        <v>85.8</v>
      </c>
      <c r="K33" s="113"/>
      <c r="L33" s="112">
        <v>239</v>
      </c>
      <c r="M33" s="112">
        <v>1</v>
      </c>
      <c r="N33" s="111"/>
      <c r="O33" s="113"/>
      <c r="P33" s="112"/>
      <c r="Q33" s="112"/>
      <c r="R33" s="154">
        <v>98.8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86992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271952</v>
      </c>
      <c r="G34" s="120">
        <v>6626</v>
      </c>
      <c r="H34" s="111">
        <v>257949</v>
      </c>
      <c r="I34" s="121"/>
      <c r="J34" s="122"/>
      <c r="K34" s="113">
        <v>254461</v>
      </c>
      <c r="L34" s="123"/>
      <c r="M34" s="123"/>
      <c r="N34" s="111">
        <v>3193</v>
      </c>
      <c r="O34" s="113">
        <v>10002</v>
      </c>
      <c r="P34" s="112">
        <v>80526</v>
      </c>
      <c r="Q34" s="112">
        <v>164228</v>
      </c>
      <c r="R34" s="124"/>
      <c r="S34" s="116">
        <v>801</v>
      </c>
      <c r="T34" s="112">
        <v>9101</v>
      </c>
      <c r="U34" s="112">
        <v>99045</v>
      </c>
      <c r="V34" s="112">
        <v>112325</v>
      </c>
      <c r="W34" s="112">
        <v>609</v>
      </c>
      <c r="X34" s="112">
        <v>419</v>
      </c>
      <c r="Y34" s="112">
        <v>35649</v>
      </c>
      <c r="Z34" s="112"/>
      <c r="AA34" s="111">
        <v>2194</v>
      </c>
      <c r="AB34" s="113">
        <v>10</v>
      </c>
      <c r="AC34" s="112">
        <v>16</v>
      </c>
      <c r="AD34" s="112"/>
      <c r="AE34" s="111"/>
      <c r="AF34" s="123"/>
      <c r="AG34" s="113">
        <v>3</v>
      </c>
      <c r="AH34" s="112">
        <v>1</v>
      </c>
      <c r="AI34" s="113">
        <v>2300075</v>
      </c>
      <c r="AJ34" s="121">
        <v>2032187</v>
      </c>
      <c r="AK34" s="123">
        <v>1455871</v>
      </c>
      <c r="AL34" s="118">
        <v>168</v>
      </c>
    </row>
    <row r="35" spans="1:38" ht="13.5">
      <c r="A35" s="90"/>
      <c r="B35" s="107"/>
      <c r="C35" s="107"/>
      <c r="D35" s="107"/>
      <c r="E35" s="107"/>
      <c r="F35" s="126"/>
      <c r="G35" s="127">
        <v>7377</v>
      </c>
      <c r="H35" s="126"/>
      <c r="I35" s="128">
        <v>36677</v>
      </c>
      <c r="J35" s="129"/>
      <c r="K35" s="128"/>
      <c r="L35" s="127">
        <v>2498</v>
      </c>
      <c r="M35" s="127">
        <v>990</v>
      </c>
      <c r="N35" s="126"/>
      <c r="O35" s="128"/>
      <c r="P35" s="127"/>
      <c r="Q35" s="127"/>
      <c r="R35" s="130">
        <v>254756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55281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148061</v>
      </c>
      <c r="J36" s="153">
        <v>76.3</v>
      </c>
      <c r="K36" s="113"/>
      <c r="L36" s="112">
        <v>196</v>
      </c>
      <c r="M36" s="112">
        <v>1</v>
      </c>
      <c r="N36" s="111"/>
      <c r="O36" s="113"/>
      <c r="P36" s="112"/>
      <c r="Q36" s="112"/>
      <c r="R36" s="154">
        <v>98.3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22493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201886</v>
      </c>
      <c r="G37" s="120">
        <v>4682</v>
      </c>
      <c r="H37" s="111">
        <v>194172</v>
      </c>
      <c r="I37" s="121"/>
      <c r="J37" s="122"/>
      <c r="K37" s="113">
        <v>192573</v>
      </c>
      <c r="L37" s="123"/>
      <c r="M37" s="123"/>
      <c r="N37" s="111">
        <v>3233</v>
      </c>
      <c r="O37" s="113">
        <v>12186</v>
      </c>
      <c r="P37" s="112">
        <v>32247</v>
      </c>
      <c r="Q37" s="112">
        <v>146506</v>
      </c>
      <c r="R37" s="124"/>
      <c r="S37" s="116">
        <v>50</v>
      </c>
      <c r="T37" s="112">
        <v>470</v>
      </c>
      <c r="U37" s="112">
        <v>42334</v>
      </c>
      <c r="V37" s="112">
        <v>105207</v>
      </c>
      <c r="W37" s="112">
        <v>236</v>
      </c>
      <c r="X37" s="112">
        <v>456</v>
      </c>
      <c r="Y37" s="112">
        <v>45419</v>
      </c>
      <c r="Z37" s="112"/>
      <c r="AA37" s="111">
        <v>5466</v>
      </c>
      <c r="AB37" s="113">
        <v>2</v>
      </c>
      <c r="AC37" s="112">
        <v>13</v>
      </c>
      <c r="AD37" s="112"/>
      <c r="AE37" s="111"/>
      <c r="AF37" s="123"/>
      <c r="AG37" s="113"/>
      <c r="AH37" s="112"/>
      <c r="AI37" s="113">
        <v>1295397</v>
      </c>
      <c r="AJ37" s="121">
        <v>1101855</v>
      </c>
      <c r="AK37" s="123">
        <v>843521</v>
      </c>
      <c r="AL37" s="118">
        <v>221</v>
      </c>
    </row>
    <row r="38" spans="1:38" ht="13.5">
      <c r="A38" s="90"/>
      <c r="B38" s="107"/>
      <c r="C38" s="107"/>
      <c r="D38" s="107"/>
      <c r="E38" s="107"/>
      <c r="F38" s="126"/>
      <c r="G38" s="127">
        <v>3032</v>
      </c>
      <c r="H38" s="126"/>
      <c r="I38" s="128">
        <v>46111</v>
      </c>
      <c r="J38" s="129"/>
      <c r="K38" s="128"/>
      <c r="L38" s="127">
        <v>1532</v>
      </c>
      <c r="M38" s="127">
        <v>67</v>
      </c>
      <c r="N38" s="126"/>
      <c r="O38" s="128"/>
      <c r="P38" s="127"/>
      <c r="Q38" s="127"/>
      <c r="R38" s="130">
        <v>190939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15006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369333</v>
      </c>
      <c r="J39" s="153">
        <v>81.7</v>
      </c>
      <c r="K39" s="113"/>
      <c r="L39" s="112">
        <v>435</v>
      </c>
      <c r="M39" s="112">
        <v>2</v>
      </c>
      <c r="N39" s="111"/>
      <c r="O39" s="113"/>
      <c r="P39" s="112"/>
      <c r="Q39" s="112"/>
      <c r="R39" s="154">
        <v>98.6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109485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473838</v>
      </c>
      <c r="G40" s="120">
        <v>11308</v>
      </c>
      <c r="H40" s="111">
        <v>452121</v>
      </c>
      <c r="I40" s="121"/>
      <c r="J40" s="122"/>
      <c r="K40" s="113">
        <v>447034</v>
      </c>
      <c r="L40" s="123"/>
      <c r="M40" s="123"/>
      <c r="N40" s="111">
        <v>6426</v>
      </c>
      <c r="O40" s="113">
        <v>22188</v>
      </c>
      <c r="P40" s="112">
        <v>112773</v>
      </c>
      <c r="Q40" s="112">
        <v>310734</v>
      </c>
      <c r="R40" s="124"/>
      <c r="S40" s="116">
        <v>851</v>
      </c>
      <c r="T40" s="112">
        <v>9571</v>
      </c>
      <c r="U40" s="112">
        <v>141379</v>
      </c>
      <c r="V40" s="112">
        <v>217532</v>
      </c>
      <c r="W40" s="112">
        <v>845</v>
      </c>
      <c r="X40" s="112">
        <v>875</v>
      </c>
      <c r="Y40" s="112">
        <v>81068</v>
      </c>
      <c r="Z40" s="112"/>
      <c r="AA40" s="111">
        <v>7660</v>
      </c>
      <c r="AB40" s="113">
        <v>12</v>
      </c>
      <c r="AC40" s="112">
        <v>29</v>
      </c>
      <c r="AD40" s="112"/>
      <c r="AE40" s="111"/>
      <c r="AF40" s="123"/>
      <c r="AG40" s="113">
        <v>3</v>
      </c>
      <c r="AH40" s="112">
        <v>1</v>
      </c>
      <c r="AI40" s="113">
        <v>3595472</v>
      </c>
      <c r="AJ40" s="121">
        <v>3134042</v>
      </c>
      <c r="AK40" s="123">
        <v>2299392</v>
      </c>
      <c r="AL40" s="118">
        <v>389</v>
      </c>
    </row>
    <row r="41" spans="1:38" ht="13.5">
      <c r="A41" s="125"/>
      <c r="B41" s="107"/>
      <c r="C41" s="107"/>
      <c r="D41" s="107"/>
      <c r="E41" s="107"/>
      <c r="F41" s="126"/>
      <c r="G41" s="127">
        <v>10409</v>
      </c>
      <c r="H41" s="126"/>
      <c r="I41" s="128">
        <v>82788</v>
      </c>
      <c r="J41" s="129"/>
      <c r="K41" s="128"/>
      <c r="L41" s="127">
        <v>4030</v>
      </c>
      <c r="M41" s="127">
        <v>1057</v>
      </c>
      <c r="N41" s="126"/>
      <c r="O41" s="128"/>
      <c r="P41" s="127"/>
      <c r="Q41" s="127"/>
      <c r="R41" s="130">
        <v>445695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70287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607352</v>
      </c>
      <c r="J42" s="153">
        <v>55</v>
      </c>
      <c r="K42" s="113"/>
      <c r="L42" s="112">
        <v>1009</v>
      </c>
      <c r="M42" s="112">
        <v>3</v>
      </c>
      <c r="N42" s="111"/>
      <c r="O42" s="113"/>
      <c r="P42" s="112"/>
      <c r="Q42" s="112"/>
      <c r="R42" s="154">
        <v>92.1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20850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1138774</v>
      </c>
      <c r="G43" s="120">
        <v>9243</v>
      </c>
      <c r="H43" s="111">
        <v>1103562</v>
      </c>
      <c r="I43" s="121"/>
      <c r="J43" s="122"/>
      <c r="K43" s="113">
        <v>1097390</v>
      </c>
      <c r="L43" s="123"/>
      <c r="M43" s="123"/>
      <c r="N43" s="111">
        <v>86714</v>
      </c>
      <c r="O43" s="113">
        <v>130020</v>
      </c>
      <c r="P43" s="112">
        <v>64712</v>
      </c>
      <c r="Q43" s="112">
        <v>822116</v>
      </c>
      <c r="R43" s="124"/>
      <c r="S43" s="116">
        <v>288</v>
      </c>
      <c r="T43" s="112">
        <v>771</v>
      </c>
      <c r="U43" s="112">
        <v>89791</v>
      </c>
      <c r="V43" s="112">
        <v>516502</v>
      </c>
      <c r="W43" s="112">
        <v>824</v>
      </c>
      <c r="X43" s="112">
        <v>4582</v>
      </c>
      <c r="Y43" s="112">
        <v>490804</v>
      </c>
      <c r="Z43" s="112"/>
      <c r="AA43" s="111">
        <v>144777</v>
      </c>
      <c r="AB43" s="113">
        <v>12</v>
      </c>
      <c r="AC43" s="112">
        <v>30</v>
      </c>
      <c r="AD43" s="112"/>
      <c r="AE43" s="111"/>
      <c r="AF43" s="123"/>
      <c r="AG43" s="113"/>
      <c r="AH43" s="112"/>
      <c r="AI43" s="113">
        <v>5423708</v>
      </c>
      <c r="AJ43" s="121">
        <v>4750203</v>
      </c>
      <c r="AK43" s="123">
        <v>3602454</v>
      </c>
      <c r="AL43" s="118">
        <v>3466</v>
      </c>
    </row>
    <row r="44" spans="1:38" ht="13.5">
      <c r="A44" s="90"/>
      <c r="B44" s="107"/>
      <c r="C44" s="107"/>
      <c r="D44" s="107"/>
      <c r="E44" s="107"/>
      <c r="F44" s="126"/>
      <c r="G44" s="127">
        <v>25969</v>
      </c>
      <c r="H44" s="126"/>
      <c r="I44" s="128">
        <v>496210</v>
      </c>
      <c r="J44" s="129"/>
      <c r="K44" s="128"/>
      <c r="L44" s="127">
        <v>5978</v>
      </c>
      <c r="M44" s="127">
        <v>194</v>
      </c>
      <c r="N44" s="126"/>
      <c r="O44" s="128"/>
      <c r="P44" s="127"/>
      <c r="Q44" s="127"/>
      <c r="R44" s="130">
        <v>1016848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16298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976685</v>
      </c>
      <c r="J45" s="153">
        <v>62.8</v>
      </c>
      <c r="K45" s="113"/>
      <c r="L45" s="112">
        <v>1444</v>
      </c>
      <c r="M45" s="112">
        <v>5</v>
      </c>
      <c r="N45" s="111"/>
      <c r="O45" s="113"/>
      <c r="P45" s="112"/>
      <c r="Q45" s="112"/>
      <c r="R45" s="154">
        <v>94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130335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1612612</v>
      </c>
      <c r="G46" s="120">
        <v>20551</v>
      </c>
      <c r="H46" s="111">
        <v>1555683</v>
      </c>
      <c r="I46" s="121"/>
      <c r="J46" s="122"/>
      <c r="K46" s="113">
        <v>1544424</v>
      </c>
      <c r="L46" s="123"/>
      <c r="M46" s="123"/>
      <c r="N46" s="111">
        <v>93140</v>
      </c>
      <c r="O46" s="113">
        <v>152208</v>
      </c>
      <c r="P46" s="112">
        <v>177485</v>
      </c>
      <c r="Q46" s="112">
        <v>1132850</v>
      </c>
      <c r="R46" s="156"/>
      <c r="S46" s="116">
        <v>1139</v>
      </c>
      <c r="T46" s="112">
        <v>10342</v>
      </c>
      <c r="U46" s="112">
        <v>231170</v>
      </c>
      <c r="V46" s="112">
        <v>734034</v>
      </c>
      <c r="W46" s="112">
        <v>1669</v>
      </c>
      <c r="X46" s="112">
        <v>5457</v>
      </c>
      <c r="Y46" s="112">
        <v>571871</v>
      </c>
      <c r="Z46" s="112"/>
      <c r="AA46" s="111">
        <v>152437</v>
      </c>
      <c r="AB46" s="113">
        <v>24</v>
      </c>
      <c r="AC46" s="112">
        <v>59</v>
      </c>
      <c r="AD46" s="112"/>
      <c r="AE46" s="111"/>
      <c r="AF46" s="123"/>
      <c r="AG46" s="113">
        <v>3</v>
      </c>
      <c r="AH46" s="112">
        <v>1</v>
      </c>
      <c r="AI46" s="113">
        <v>9019180</v>
      </c>
      <c r="AJ46" s="121">
        <v>7884245</v>
      </c>
      <c r="AK46" s="123">
        <v>5901846</v>
      </c>
      <c r="AL46" s="118">
        <v>3855</v>
      </c>
    </row>
    <row r="47" spans="1:38" ht="13.5">
      <c r="A47" s="125"/>
      <c r="B47" s="107"/>
      <c r="C47" s="107"/>
      <c r="D47" s="107"/>
      <c r="E47" s="107"/>
      <c r="F47" s="126"/>
      <c r="G47" s="127">
        <v>36378</v>
      </c>
      <c r="H47" s="126"/>
      <c r="I47" s="128">
        <v>578997</v>
      </c>
      <c r="J47" s="129"/>
      <c r="K47" s="128"/>
      <c r="L47" s="127">
        <v>10008</v>
      </c>
      <c r="M47" s="127">
        <v>1251</v>
      </c>
      <c r="N47" s="126"/>
      <c r="O47" s="128"/>
      <c r="P47" s="127"/>
      <c r="Q47" s="127"/>
      <c r="R47" s="130">
        <v>1462543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86585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1281458.4</v>
      </c>
      <c r="J54" s="136">
        <f>IF(H55=0,0,I54/H55*100)</f>
        <v>67.7787682079701</v>
      </c>
      <c r="K54" s="135"/>
      <c r="L54" s="134">
        <f>SUM(L9,L12,L18,L21,L33,L36,L42)</f>
        <v>1739</v>
      </c>
      <c r="M54" s="134">
        <f>SUM(M9,M12,M18,M21,M33,M36,M42)</f>
        <v>13</v>
      </c>
      <c r="N54" s="133"/>
      <c r="O54" s="135"/>
      <c r="P54" s="134"/>
      <c r="Q54" s="134"/>
      <c r="R54" s="137">
        <f>IF(H55=0,0,(O55+P55+Q55)/H55*100)</f>
        <v>95.07364853132155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375535.8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1989857.2</v>
      </c>
      <c r="G55" s="140">
        <f>SUM(G10,G13,G19,G22,G34,G37,G43)</f>
        <v>36924.1</v>
      </c>
      <c r="H55" s="133">
        <f>SUM(H10,H13,H19,H22,H34,H37,H43)</f>
        <v>1890648.7</v>
      </c>
      <c r="I55" s="141"/>
      <c r="J55" s="159"/>
      <c r="K55" s="135">
        <f>SUM(K10,K13,K19,K22,K34,K37,K43)</f>
        <v>1855326.3</v>
      </c>
      <c r="L55" s="143"/>
      <c r="M55" s="143"/>
      <c r="N55" s="133">
        <f>SUM(N10,N13,N19,N22,N34,N37,N43)</f>
        <v>93140</v>
      </c>
      <c r="O55" s="135">
        <f>SUM(O10,O13,O19,O22,O34,O37,O43)</f>
        <v>159744.5</v>
      </c>
      <c r="P55" s="134">
        <f>SUM(P10,P13,P19,P22,P34,P37,P43)</f>
        <v>412931.3</v>
      </c>
      <c r="Q55" s="134">
        <f>SUM(Q10,Q13,Q19,Q22,Q34,Q37,Q43)</f>
        <v>1224832.9</v>
      </c>
      <c r="R55" s="144"/>
      <c r="S55" s="138">
        <f aca="true" t="shared" si="8" ref="S55:AE55">SUM(S10,S13,S19,S22,S34,S37,S43)</f>
        <v>2591.5</v>
      </c>
      <c r="T55" s="134">
        <f t="shared" si="8"/>
        <v>33409.9</v>
      </c>
      <c r="U55" s="134">
        <f t="shared" si="8"/>
        <v>483918.7</v>
      </c>
      <c r="V55" s="134">
        <f t="shared" si="8"/>
        <v>761538.3</v>
      </c>
      <c r="W55" s="134">
        <f t="shared" si="8"/>
        <v>2684.5</v>
      </c>
      <c r="X55" s="134">
        <f t="shared" si="8"/>
        <v>19676.2</v>
      </c>
      <c r="Y55" s="134">
        <f t="shared" si="8"/>
        <v>586829.6</v>
      </c>
      <c r="Z55" s="134">
        <f t="shared" si="8"/>
        <v>62.8</v>
      </c>
      <c r="AA55" s="133">
        <f t="shared" si="8"/>
        <v>152499.8</v>
      </c>
      <c r="AB55" s="135">
        <f t="shared" si="8"/>
        <v>27</v>
      </c>
      <c r="AC55" s="135">
        <f t="shared" si="8"/>
        <v>68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18</v>
      </c>
      <c r="AH55" s="134">
        <f t="shared" si="9"/>
        <v>1</v>
      </c>
      <c r="AI55" s="135">
        <f t="shared" si="9"/>
        <v>15968758.2</v>
      </c>
      <c r="AJ55" s="141">
        <f t="shared" si="9"/>
        <v>12031296.7</v>
      </c>
      <c r="AK55" s="143">
        <f t="shared" si="9"/>
        <v>8214382.1</v>
      </c>
      <c r="AL55" s="139">
        <f t="shared" si="9"/>
        <v>3884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62284.4</v>
      </c>
      <c r="H56" s="162"/>
      <c r="I56" s="164">
        <f>SUM(I11,I14,I20,I23,I35,I38,I44)</f>
        <v>609190.3</v>
      </c>
      <c r="J56" s="162"/>
      <c r="K56" s="164"/>
      <c r="L56" s="163">
        <f>SUM(L11,L14,L20,L23,L35,L38,L44)</f>
        <v>27298.2</v>
      </c>
      <c r="M56" s="163">
        <f>SUM(M11,M14,M20,M23,M35,M38,M44)</f>
        <v>8024.2</v>
      </c>
      <c r="N56" s="162"/>
      <c r="O56" s="164"/>
      <c r="P56" s="163"/>
      <c r="Q56" s="163"/>
      <c r="R56" s="165">
        <f>SUM(O55:Q55)</f>
        <v>1797508.7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253675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111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112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108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愛南町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29100</v>
      </c>
      <c r="J9" s="114">
        <v>100</v>
      </c>
      <c r="K9" s="113"/>
      <c r="L9" s="112">
        <v>44</v>
      </c>
      <c r="M9" s="112">
        <v>5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39232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29100</v>
      </c>
      <c r="G10" s="120">
        <v>0</v>
      </c>
      <c r="H10" s="111">
        <v>29100</v>
      </c>
      <c r="I10" s="121"/>
      <c r="J10" s="122"/>
      <c r="K10" s="113">
        <v>25549</v>
      </c>
      <c r="L10" s="123"/>
      <c r="M10" s="123"/>
      <c r="N10" s="111">
        <v>0</v>
      </c>
      <c r="O10" s="113">
        <v>2616</v>
      </c>
      <c r="P10" s="112">
        <v>26484</v>
      </c>
      <c r="Q10" s="112">
        <v>0</v>
      </c>
      <c r="R10" s="124"/>
      <c r="S10" s="116">
        <v>0</v>
      </c>
      <c r="T10" s="112">
        <v>0</v>
      </c>
      <c r="U10" s="112">
        <v>29100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0</v>
      </c>
      <c r="AE10" s="111">
        <v>0</v>
      </c>
      <c r="AF10" s="123"/>
      <c r="AG10" s="113">
        <v>3</v>
      </c>
      <c r="AH10" s="112">
        <v>0</v>
      </c>
      <c r="AI10" s="113">
        <v>824983</v>
      </c>
      <c r="AJ10" s="121">
        <v>303338</v>
      </c>
      <c r="AK10" s="123">
        <v>201813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935</v>
      </c>
      <c r="M11" s="127">
        <v>2616</v>
      </c>
      <c r="N11" s="126"/>
      <c r="O11" s="128"/>
      <c r="P11" s="127"/>
      <c r="Q11" s="127"/>
      <c r="R11" s="130">
        <v>29100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28895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0</v>
      </c>
      <c r="J12" s="114"/>
      <c r="K12" s="113"/>
      <c r="L12" s="112">
        <v>0</v>
      </c>
      <c r="M12" s="112">
        <v>0</v>
      </c>
      <c r="N12" s="111"/>
      <c r="O12" s="113"/>
      <c r="P12" s="112"/>
      <c r="Q12" s="112"/>
      <c r="R12" s="115"/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/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29670</v>
      </c>
      <c r="G13" s="120">
        <v>0</v>
      </c>
      <c r="H13" s="111">
        <v>0</v>
      </c>
      <c r="I13" s="121"/>
      <c r="J13" s="122"/>
      <c r="K13" s="113">
        <v>0</v>
      </c>
      <c r="L13" s="123"/>
      <c r="M13" s="123"/>
      <c r="N13" s="111">
        <v>0</v>
      </c>
      <c r="O13" s="113">
        <v>0</v>
      </c>
      <c r="P13" s="112">
        <v>0</v>
      </c>
      <c r="Q13" s="112">
        <v>0</v>
      </c>
      <c r="R13" s="124"/>
      <c r="S13" s="116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0</v>
      </c>
      <c r="AJ13" s="121">
        <v>0</v>
      </c>
      <c r="AK13" s="123">
        <v>0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29670</v>
      </c>
      <c r="H14" s="126"/>
      <c r="I14" s="128">
        <v>0</v>
      </c>
      <c r="J14" s="129"/>
      <c r="K14" s="128"/>
      <c r="L14" s="127">
        <v>0</v>
      </c>
      <c r="M14" s="127">
        <v>0</v>
      </c>
      <c r="N14" s="126"/>
      <c r="O14" s="128"/>
      <c r="P14" s="127"/>
      <c r="Q14" s="127"/>
      <c r="R14" s="130">
        <v>0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0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29100</v>
      </c>
      <c r="J15" s="136">
        <f>IF(H16=0,0,I15/H16*100)</f>
        <v>100</v>
      </c>
      <c r="K15" s="135"/>
      <c r="L15" s="134">
        <f>SUM(L9,L12)</f>
        <v>44</v>
      </c>
      <c r="M15" s="134">
        <f>SUM(M9,M12)</f>
        <v>5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39232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58770</v>
      </c>
      <c r="G16" s="140">
        <f>SUM(G10,G13)</f>
        <v>0</v>
      </c>
      <c r="H16" s="133">
        <f>SUM(H10,H13)</f>
        <v>29100</v>
      </c>
      <c r="I16" s="141"/>
      <c r="J16" s="142"/>
      <c r="K16" s="135">
        <f>SUM(K10,K13)</f>
        <v>25549</v>
      </c>
      <c r="L16" s="143"/>
      <c r="M16" s="143"/>
      <c r="N16" s="133">
        <f>SUM(N10,N13)</f>
        <v>0</v>
      </c>
      <c r="O16" s="135">
        <f>SUM(O10,O13)</f>
        <v>2616</v>
      </c>
      <c r="P16" s="134">
        <f>SUM(P10,P13)</f>
        <v>26484</v>
      </c>
      <c r="Q16" s="134">
        <f>SUM(Q10,Q13)</f>
        <v>0</v>
      </c>
      <c r="R16" s="144"/>
      <c r="S16" s="138">
        <f aca="true" t="shared" si="0" ref="S16:AE16">SUM(S10,S13)</f>
        <v>0</v>
      </c>
      <c r="T16" s="134">
        <f t="shared" si="0"/>
        <v>0</v>
      </c>
      <c r="U16" s="134">
        <f t="shared" si="0"/>
        <v>29100</v>
      </c>
      <c r="V16" s="134">
        <f t="shared" si="0"/>
        <v>0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3</v>
      </c>
      <c r="AH16" s="134">
        <f t="shared" si="1"/>
        <v>0</v>
      </c>
      <c r="AI16" s="135">
        <f t="shared" si="1"/>
        <v>824983</v>
      </c>
      <c r="AJ16" s="141">
        <f t="shared" si="1"/>
        <v>303338</v>
      </c>
      <c r="AK16" s="143">
        <f t="shared" si="1"/>
        <v>201813</v>
      </c>
      <c r="AL16" s="139">
        <f t="shared" si="1"/>
        <v>2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29670</v>
      </c>
      <c r="H17" s="145"/>
      <c r="I17" s="147">
        <f>SUM(I11,I14)</f>
        <v>0</v>
      </c>
      <c r="J17" s="148"/>
      <c r="K17" s="147"/>
      <c r="L17" s="146">
        <f>SUM(L11,L14)</f>
        <v>935</v>
      </c>
      <c r="M17" s="146">
        <f>SUM(M11,M14)</f>
        <v>2616</v>
      </c>
      <c r="N17" s="145"/>
      <c r="O17" s="147"/>
      <c r="P17" s="146"/>
      <c r="Q17" s="146"/>
      <c r="R17" s="149">
        <f>SUM(O16:Q16)</f>
        <v>29100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28895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50529.9</v>
      </c>
      <c r="J18" s="114">
        <v>91.1</v>
      </c>
      <c r="K18" s="113"/>
      <c r="L18" s="112">
        <v>38</v>
      </c>
      <c r="M18" s="112">
        <v>1</v>
      </c>
      <c r="N18" s="111"/>
      <c r="O18" s="113"/>
      <c r="P18" s="112"/>
      <c r="Q18" s="112"/>
      <c r="R18" s="115">
        <v>99.7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13158.3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55445</v>
      </c>
      <c r="G19" s="120">
        <v>0</v>
      </c>
      <c r="H19" s="111">
        <v>55445</v>
      </c>
      <c r="I19" s="121"/>
      <c r="J19" s="122"/>
      <c r="K19" s="113">
        <v>54567.7</v>
      </c>
      <c r="L19" s="123"/>
      <c r="M19" s="123"/>
      <c r="N19" s="111">
        <v>141.7</v>
      </c>
      <c r="O19" s="113">
        <v>165</v>
      </c>
      <c r="P19" s="112">
        <v>25077.4</v>
      </c>
      <c r="Q19" s="112">
        <v>30060.9</v>
      </c>
      <c r="R19" s="124"/>
      <c r="S19" s="116">
        <v>10.9</v>
      </c>
      <c r="T19" s="112">
        <v>105</v>
      </c>
      <c r="U19" s="112">
        <v>35910.6</v>
      </c>
      <c r="V19" s="112">
        <v>14503.4</v>
      </c>
      <c r="W19" s="112">
        <v>195.7</v>
      </c>
      <c r="X19" s="112">
        <v>2481.2</v>
      </c>
      <c r="Y19" s="112">
        <v>2238.2</v>
      </c>
      <c r="Z19" s="112">
        <v>0</v>
      </c>
      <c r="AA19" s="111">
        <v>0</v>
      </c>
      <c r="AB19" s="113">
        <v>0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931590.5</v>
      </c>
      <c r="AJ19" s="121">
        <v>485222</v>
      </c>
      <c r="AK19" s="123">
        <v>314682.3</v>
      </c>
      <c r="AL19" s="118">
        <v>3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4915.1</v>
      </c>
      <c r="J20" s="129"/>
      <c r="K20" s="128"/>
      <c r="L20" s="127">
        <v>712.3</v>
      </c>
      <c r="M20" s="127">
        <v>165</v>
      </c>
      <c r="N20" s="126"/>
      <c r="O20" s="128"/>
      <c r="P20" s="127"/>
      <c r="Q20" s="127"/>
      <c r="R20" s="130">
        <v>55303.3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10837.2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72100.3</v>
      </c>
      <c r="J21" s="114">
        <v>72.1</v>
      </c>
      <c r="K21" s="113"/>
      <c r="L21" s="112">
        <v>65</v>
      </c>
      <c r="M21" s="112">
        <v>2</v>
      </c>
      <c r="N21" s="111"/>
      <c r="O21" s="113"/>
      <c r="P21" s="112"/>
      <c r="Q21" s="112"/>
      <c r="R21" s="115">
        <v>99.4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18190.1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101555.5</v>
      </c>
      <c r="G22" s="120">
        <v>0</v>
      </c>
      <c r="H22" s="111">
        <v>100026.4</v>
      </c>
      <c r="I22" s="121"/>
      <c r="J22" s="122"/>
      <c r="K22" s="113">
        <v>98408.2</v>
      </c>
      <c r="L22" s="123"/>
      <c r="M22" s="123"/>
      <c r="N22" s="111">
        <v>583.7</v>
      </c>
      <c r="O22" s="113">
        <v>631.1</v>
      </c>
      <c r="P22" s="112">
        <v>39583.1</v>
      </c>
      <c r="Q22" s="112">
        <v>59228.5</v>
      </c>
      <c r="R22" s="124"/>
      <c r="S22" s="116">
        <v>0</v>
      </c>
      <c r="T22" s="112">
        <v>357.5</v>
      </c>
      <c r="U22" s="112">
        <v>54093.5</v>
      </c>
      <c r="V22" s="112">
        <v>17649.3</v>
      </c>
      <c r="W22" s="112">
        <v>829.7</v>
      </c>
      <c r="X22" s="112">
        <v>14866.7</v>
      </c>
      <c r="Y22" s="112">
        <v>12229.7</v>
      </c>
      <c r="Z22" s="112">
        <v>40.7</v>
      </c>
      <c r="AA22" s="111">
        <v>81.2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1539746.8</v>
      </c>
      <c r="AJ22" s="121">
        <v>817654.6</v>
      </c>
      <c r="AK22" s="123">
        <v>527398.9</v>
      </c>
      <c r="AL22" s="118">
        <v>10</v>
      </c>
    </row>
    <row r="23" spans="1:38" ht="13.5">
      <c r="A23" s="90"/>
      <c r="B23" s="107"/>
      <c r="C23" s="107"/>
      <c r="D23" s="107"/>
      <c r="E23" s="107"/>
      <c r="F23" s="126"/>
      <c r="G23" s="127">
        <v>1529.1</v>
      </c>
      <c r="H23" s="126"/>
      <c r="I23" s="128">
        <v>27926.1</v>
      </c>
      <c r="J23" s="129"/>
      <c r="K23" s="128"/>
      <c r="L23" s="127">
        <v>836.2</v>
      </c>
      <c r="M23" s="127">
        <v>782</v>
      </c>
      <c r="N23" s="126"/>
      <c r="O23" s="128"/>
      <c r="P23" s="127"/>
      <c r="Q23" s="127"/>
      <c r="R23" s="130">
        <v>99442.7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16100.8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122630.20000000001</v>
      </c>
      <c r="J24" s="136">
        <f>IF(H25=0,0,I24/H25*100)</f>
        <v>78.87637211731547</v>
      </c>
      <c r="K24" s="135"/>
      <c r="L24" s="134">
        <f>SUM(L18,L21)</f>
        <v>103</v>
      </c>
      <c r="M24" s="134">
        <f>SUM(M18,M21)</f>
        <v>3</v>
      </c>
      <c r="N24" s="133"/>
      <c r="O24" s="135"/>
      <c r="P24" s="134"/>
      <c r="Q24" s="134"/>
      <c r="R24" s="137">
        <f>IF(H25=0,0,(O25+P25+Q25)/H25*100)</f>
        <v>99.5334190082549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31348.399999999998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157000.5</v>
      </c>
      <c r="G25" s="140">
        <f>SUM(G19,G22)</f>
        <v>0</v>
      </c>
      <c r="H25" s="133">
        <f>SUM(H19,H22)</f>
        <v>155471.4</v>
      </c>
      <c r="I25" s="141"/>
      <c r="J25" s="142"/>
      <c r="K25" s="135">
        <f>SUM(K19,K22)</f>
        <v>152975.9</v>
      </c>
      <c r="L25" s="143"/>
      <c r="M25" s="143"/>
      <c r="N25" s="133">
        <f>SUM(N19,N22)</f>
        <v>725.4000000000001</v>
      </c>
      <c r="O25" s="135">
        <f>SUM(O19,O22)</f>
        <v>796.1</v>
      </c>
      <c r="P25" s="134">
        <f>SUM(P19,P22)</f>
        <v>64660.5</v>
      </c>
      <c r="Q25" s="134">
        <f>SUM(Q19,Q22)</f>
        <v>89289.4</v>
      </c>
      <c r="R25" s="144"/>
      <c r="S25" s="138">
        <f aca="true" t="shared" si="2" ref="S25:AE25">SUM(S19,S22)</f>
        <v>10.9</v>
      </c>
      <c r="T25" s="134">
        <f t="shared" si="2"/>
        <v>462.5</v>
      </c>
      <c r="U25" s="134">
        <f t="shared" si="2"/>
        <v>90004.1</v>
      </c>
      <c r="V25" s="134">
        <f t="shared" si="2"/>
        <v>32152.699999999997</v>
      </c>
      <c r="W25" s="134">
        <f t="shared" si="2"/>
        <v>1025.4</v>
      </c>
      <c r="X25" s="134">
        <f t="shared" si="2"/>
        <v>17347.9</v>
      </c>
      <c r="Y25" s="134">
        <f t="shared" si="2"/>
        <v>14467.900000000001</v>
      </c>
      <c r="Z25" s="134">
        <f t="shared" si="2"/>
        <v>40.7</v>
      </c>
      <c r="AA25" s="133">
        <f t="shared" si="2"/>
        <v>81.2</v>
      </c>
      <c r="AB25" s="135">
        <f t="shared" si="2"/>
        <v>0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2471337.3</v>
      </c>
      <c r="AJ25" s="141">
        <f t="shared" si="3"/>
        <v>1302876.6</v>
      </c>
      <c r="AK25" s="143">
        <f t="shared" si="3"/>
        <v>842081.2</v>
      </c>
      <c r="AL25" s="139">
        <f t="shared" si="3"/>
        <v>13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1529.1</v>
      </c>
      <c r="H26" s="145"/>
      <c r="I26" s="147">
        <f>SUM(I20,I23)</f>
        <v>32841.2</v>
      </c>
      <c r="J26" s="148"/>
      <c r="K26" s="147"/>
      <c r="L26" s="146">
        <f>SUM(L20,L23)</f>
        <v>1548.5</v>
      </c>
      <c r="M26" s="146">
        <f>SUM(M20,M23)</f>
        <v>947</v>
      </c>
      <c r="N26" s="145"/>
      <c r="O26" s="147"/>
      <c r="P26" s="146"/>
      <c r="Q26" s="146"/>
      <c r="R26" s="149">
        <f>SUM(O25:Q25)</f>
        <v>154746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26938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151730.2</v>
      </c>
      <c r="J27" s="136">
        <f>IF(H28=0,0,I27/H28*100)</f>
        <v>82.2067774313897</v>
      </c>
      <c r="K27" s="135"/>
      <c r="L27" s="134">
        <f>SUM(L18,L9,L12,L21)</f>
        <v>147</v>
      </c>
      <c r="M27" s="134">
        <f>SUM(M18,M9,M12,M21)</f>
        <v>8</v>
      </c>
      <c r="N27" s="133"/>
      <c r="O27" s="135"/>
      <c r="P27" s="134"/>
      <c r="Q27" s="134"/>
      <c r="R27" s="137">
        <f>IF(H28=0,0,(O28+P28+Q28)/H28*100)</f>
        <v>99.60698136330981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70580.4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215770.5</v>
      </c>
      <c r="G28" s="140">
        <f>SUM(G19,G10,G13,G22)</f>
        <v>0</v>
      </c>
      <c r="H28" s="133">
        <f>SUM(H19,H10,H13,H22)</f>
        <v>184571.4</v>
      </c>
      <c r="I28" s="141"/>
      <c r="J28" s="142"/>
      <c r="K28" s="135">
        <f>SUM(K19,K10,K13,K22)</f>
        <v>178524.9</v>
      </c>
      <c r="L28" s="143"/>
      <c r="M28" s="143"/>
      <c r="N28" s="133">
        <f>SUM(N19,N10,N13,N22)</f>
        <v>725.4000000000001</v>
      </c>
      <c r="O28" s="135">
        <f>SUM(O19,O10,O13,O22)</f>
        <v>3412.1</v>
      </c>
      <c r="P28" s="134">
        <f>SUM(P19,P10,P13,P22)</f>
        <v>91144.5</v>
      </c>
      <c r="Q28" s="134">
        <f>SUM(Q19,Q10,Q13,Q22)</f>
        <v>89289.4</v>
      </c>
      <c r="R28" s="152"/>
      <c r="S28" s="138">
        <f aca="true" t="shared" si="4" ref="S28:AE28">SUM(S19,S10,S13,S22)</f>
        <v>10.9</v>
      </c>
      <c r="T28" s="134">
        <f t="shared" si="4"/>
        <v>462.5</v>
      </c>
      <c r="U28" s="134">
        <f t="shared" si="4"/>
        <v>119104.1</v>
      </c>
      <c r="V28" s="134">
        <f t="shared" si="4"/>
        <v>32152.699999999997</v>
      </c>
      <c r="W28" s="134">
        <f t="shared" si="4"/>
        <v>1025.4</v>
      </c>
      <c r="X28" s="134">
        <f t="shared" si="4"/>
        <v>17347.9</v>
      </c>
      <c r="Y28" s="134">
        <f t="shared" si="4"/>
        <v>14467.900000000001</v>
      </c>
      <c r="Z28" s="134">
        <f t="shared" si="4"/>
        <v>40.7</v>
      </c>
      <c r="AA28" s="133">
        <f t="shared" si="4"/>
        <v>81.2</v>
      </c>
      <c r="AB28" s="135">
        <f t="shared" si="4"/>
        <v>0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3</v>
      </c>
      <c r="AH28" s="134">
        <f t="shared" si="5"/>
        <v>0</v>
      </c>
      <c r="AI28" s="135">
        <f t="shared" si="5"/>
        <v>3296320.3</v>
      </c>
      <c r="AJ28" s="141">
        <f t="shared" si="5"/>
        <v>1606214.6</v>
      </c>
      <c r="AK28" s="143">
        <f t="shared" si="5"/>
        <v>1043894.2</v>
      </c>
      <c r="AL28" s="139">
        <f t="shared" si="5"/>
        <v>15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31199.1</v>
      </c>
      <c r="H29" s="145"/>
      <c r="I29" s="147">
        <f>SUM(I20,I11,I14,I23)</f>
        <v>32841.2</v>
      </c>
      <c r="J29" s="148"/>
      <c r="K29" s="147"/>
      <c r="L29" s="146">
        <f>SUM(L20,L11,L14,L23)</f>
        <v>2483.5</v>
      </c>
      <c r="M29" s="146">
        <f>SUM(M20,M11,M14,M23)</f>
        <v>3563</v>
      </c>
      <c r="N29" s="145"/>
      <c r="O29" s="147"/>
      <c r="P29" s="146"/>
      <c r="Q29" s="146"/>
      <c r="R29" s="149">
        <f>SUM(O28:Q28)</f>
        <v>183846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55833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122630.20000000001</v>
      </c>
      <c r="J30" s="136">
        <f>IF(H31=0,0,I30/H31*100)</f>
        <v>78.87637211731547</v>
      </c>
      <c r="K30" s="135"/>
      <c r="L30" s="134">
        <f>SUM(L21,L12,L18)</f>
        <v>103</v>
      </c>
      <c r="M30" s="134">
        <f>SUM(M21,M12,M18)</f>
        <v>3</v>
      </c>
      <c r="N30" s="133"/>
      <c r="O30" s="135"/>
      <c r="P30" s="134"/>
      <c r="Q30" s="134"/>
      <c r="R30" s="137">
        <f>IF(H31=0,0,(O31+P31+Q31)/H31*100)</f>
        <v>99.5334190082549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31348.399999999998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186670.5</v>
      </c>
      <c r="G31" s="140">
        <f>SUM(G22,G13,G19)</f>
        <v>0</v>
      </c>
      <c r="H31" s="133">
        <f>SUM(H22,H13,H19)</f>
        <v>155471.4</v>
      </c>
      <c r="I31" s="141"/>
      <c r="J31" s="142"/>
      <c r="K31" s="135">
        <f>SUM(K22,K13,K19)</f>
        <v>152975.9</v>
      </c>
      <c r="L31" s="143"/>
      <c r="M31" s="143"/>
      <c r="N31" s="133">
        <f>SUM(N22,N13,N19)</f>
        <v>725.4000000000001</v>
      </c>
      <c r="O31" s="135">
        <f>SUM(O22,O13,O19)</f>
        <v>796.1</v>
      </c>
      <c r="P31" s="134">
        <f>SUM(P22,P13,P19)</f>
        <v>64660.5</v>
      </c>
      <c r="Q31" s="134">
        <f>SUM(Q22,Q13,Q19)</f>
        <v>89289.4</v>
      </c>
      <c r="R31" s="152"/>
      <c r="S31" s="138">
        <f aca="true" t="shared" si="6" ref="S31:AE31">SUM(S22,S13,S19)</f>
        <v>10.9</v>
      </c>
      <c r="T31" s="134">
        <f t="shared" si="6"/>
        <v>462.5</v>
      </c>
      <c r="U31" s="134">
        <f t="shared" si="6"/>
        <v>90004.1</v>
      </c>
      <c r="V31" s="134">
        <f t="shared" si="6"/>
        <v>32152.699999999997</v>
      </c>
      <c r="W31" s="134">
        <f t="shared" si="6"/>
        <v>1025.4</v>
      </c>
      <c r="X31" s="134">
        <f t="shared" si="6"/>
        <v>17347.9</v>
      </c>
      <c r="Y31" s="134">
        <f t="shared" si="6"/>
        <v>14467.900000000001</v>
      </c>
      <c r="Z31" s="134">
        <f t="shared" si="6"/>
        <v>40.7</v>
      </c>
      <c r="AA31" s="133">
        <f t="shared" si="6"/>
        <v>81.2</v>
      </c>
      <c r="AB31" s="135">
        <f t="shared" si="6"/>
        <v>0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2471337.3</v>
      </c>
      <c r="AJ31" s="141">
        <f t="shared" si="7"/>
        <v>1302876.6</v>
      </c>
      <c r="AK31" s="143">
        <f t="shared" si="7"/>
        <v>842081.2</v>
      </c>
      <c r="AL31" s="139">
        <f t="shared" si="7"/>
        <v>14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31199.1</v>
      </c>
      <c r="H32" s="145"/>
      <c r="I32" s="147">
        <f>SUM(I23,I14,I20)</f>
        <v>32841.2</v>
      </c>
      <c r="J32" s="148"/>
      <c r="K32" s="147"/>
      <c r="L32" s="146">
        <f>SUM(L23,L14,L20)</f>
        <v>1548.5</v>
      </c>
      <c r="M32" s="146">
        <f>SUM(M23,M14,M20)</f>
        <v>947</v>
      </c>
      <c r="N32" s="145"/>
      <c r="O32" s="147"/>
      <c r="P32" s="146"/>
      <c r="Q32" s="146"/>
      <c r="R32" s="149">
        <f>SUM(O31:Q31)</f>
        <v>154746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26938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38239</v>
      </c>
      <c r="J33" s="153">
        <v>85.9</v>
      </c>
      <c r="K33" s="113"/>
      <c r="L33" s="112">
        <v>42</v>
      </c>
      <c r="M33" s="112">
        <v>4</v>
      </c>
      <c r="N33" s="111"/>
      <c r="O33" s="113"/>
      <c r="P33" s="112"/>
      <c r="Q33" s="112"/>
      <c r="R33" s="154">
        <v>97.9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7983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46830</v>
      </c>
      <c r="G34" s="120"/>
      <c r="H34" s="111">
        <v>44494</v>
      </c>
      <c r="I34" s="121"/>
      <c r="J34" s="122"/>
      <c r="K34" s="113">
        <v>42716</v>
      </c>
      <c r="L34" s="123"/>
      <c r="M34" s="123"/>
      <c r="N34" s="111">
        <v>946</v>
      </c>
      <c r="O34" s="113">
        <v>1408</v>
      </c>
      <c r="P34" s="112">
        <v>3071</v>
      </c>
      <c r="Q34" s="112">
        <v>39069</v>
      </c>
      <c r="R34" s="124"/>
      <c r="S34" s="116"/>
      <c r="T34" s="112">
        <v>74</v>
      </c>
      <c r="U34" s="112">
        <v>16162</v>
      </c>
      <c r="V34" s="112">
        <v>22003</v>
      </c>
      <c r="W34" s="112">
        <v>98</v>
      </c>
      <c r="X34" s="112">
        <v>380</v>
      </c>
      <c r="Y34" s="112">
        <v>5777</v>
      </c>
      <c r="Z34" s="112"/>
      <c r="AA34" s="111">
        <v>175</v>
      </c>
      <c r="AB34" s="113"/>
      <c r="AC34" s="112"/>
      <c r="AD34" s="112"/>
      <c r="AE34" s="111"/>
      <c r="AF34" s="123"/>
      <c r="AG34" s="113"/>
      <c r="AH34" s="112"/>
      <c r="AI34" s="113">
        <v>358940</v>
      </c>
      <c r="AJ34" s="121">
        <v>288722</v>
      </c>
      <c r="AK34" s="123">
        <v>224924</v>
      </c>
      <c r="AL34" s="118">
        <v>34</v>
      </c>
    </row>
    <row r="35" spans="1:38" ht="13.5">
      <c r="A35" s="90"/>
      <c r="B35" s="107"/>
      <c r="C35" s="107"/>
      <c r="D35" s="107"/>
      <c r="E35" s="107"/>
      <c r="F35" s="126"/>
      <c r="G35" s="127">
        <v>2336</v>
      </c>
      <c r="H35" s="126"/>
      <c r="I35" s="128">
        <v>6255</v>
      </c>
      <c r="J35" s="129"/>
      <c r="K35" s="128"/>
      <c r="L35" s="127">
        <v>562</v>
      </c>
      <c r="M35" s="127">
        <v>1216</v>
      </c>
      <c r="N35" s="126"/>
      <c r="O35" s="128"/>
      <c r="P35" s="127"/>
      <c r="Q35" s="127"/>
      <c r="R35" s="130">
        <v>43548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6858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50543</v>
      </c>
      <c r="J36" s="153">
        <v>85</v>
      </c>
      <c r="K36" s="113"/>
      <c r="L36" s="112">
        <v>49</v>
      </c>
      <c r="M36" s="112"/>
      <c r="N36" s="111"/>
      <c r="O36" s="113"/>
      <c r="P36" s="112"/>
      <c r="Q36" s="112"/>
      <c r="R36" s="154">
        <v>96.6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1506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60298</v>
      </c>
      <c r="G37" s="120"/>
      <c r="H37" s="111">
        <v>59466</v>
      </c>
      <c r="I37" s="121"/>
      <c r="J37" s="122"/>
      <c r="K37" s="113">
        <v>59082</v>
      </c>
      <c r="L37" s="123"/>
      <c r="M37" s="123"/>
      <c r="N37" s="111">
        <v>2050</v>
      </c>
      <c r="O37" s="113">
        <v>1238</v>
      </c>
      <c r="P37" s="112"/>
      <c r="Q37" s="112">
        <v>56178</v>
      </c>
      <c r="R37" s="124"/>
      <c r="S37" s="116">
        <v>22</v>
      </c>
      <c r="T37" s="112">
        <v>84</v>
      </c>
      <c r="U37" s="112">
        <v>8196</v>
      </c>
      <c r="V37" s="112">
        <v>42241</v>
      </c>
      <c r="W37" s="112">
        <v>131</v>
      </c>
      <c r="X37" s="112">
        <v>1051</v>
      </c>
      <c r="Y37" s="112">
        <v>7741</v>
      </c>
      <c r="Z37" s="112"/>
      <c r="AA37" s="111">
        <v>182</v>
      </c>
      <c r="AB37" s="113"/>
      <c r="AC37" s="112"/>
      <c r="AD37" s="112"/>
      <c r="AE37" s="111"/>
      <c r="AF37" s="123"/>
      <c r="AG37" s="113"/>
      <c r="AH37" s="112"/>
      <c r="AI37" s="113">
        <v>413614</v>
      </c>
      <c r="AJ37" s="121">
        <v>316168</v>
      </c>
      <c r="AK37" s="123">
        <v>254764</v>
      </c>
      <c r="AL37" s="118">
        <v>50</v>
      </c>
    </row>
    <row r="38" spans="1:38" ht="13.5">
      <c r="A38" s="90"/>
      <c r="B38" s="107"/>
      <c r="C38" s="107"/>
      <c r="D38" s="107"/>
      <c r="E38" s="107"/>
      <c r="F38" s="126"/>
      <c r="G38" s="127">
        <v>832</v>
      </c>
      <c r="H38" s="126"/>
      <c r="I38" s="128">
        <v>8923</v>
      </c>
      <c r="J38" s="129"/>
      <c r="K38" s="128"/>
      <c r="L38" s="127">
        <v>384</v>
      </c>
      <c r="M38" s="127"/>
      <c r="N38" s="126"/>
      <c r="O38" s="128"/>
      <c r="P38" s="127"/>
      <c r="Q38" s="127"/>
      <c r="R38" s="130">
        <v>57416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1595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88782</v>
      </c>
      <c r="J39" s="153">
        <v>85.4</v>
      </c>
      <c r="K39" s="113"/>
      <c r="L39" s="112">
        <v>91</v>
      </c>
      <c r="M39" s="112">
        <v>4</v>
      </c>
      <c r="N39" s="111"/>
      <c r="O39" s="113"/>
      <c r="P39" s="112"/>
      <c r="Q39" s="112"/>
      <c r="R39" s="154">
        <v>97.1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9489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107128</v>
      </c>
      <c r="G40" s="120"/>
      <c r="H40" s="111">
        <v>103960</v>
      </c>
      <c r="I40" s="121"/>
      <c r="J40" s="122"/>
      <c r="K40" s="113">
        <v>101798</v>
      </c>
      <c r="L40" s="123"/>
      <c r="M40" s="123"/>
      <c r="N40" s="111">
        <v>2996</v>
      </c>
      <c r="O40" s="113">
        <v>2646</v>
      </c>
      <c r="P40" s="112">
        <v>3071</v>
      </c>
      <c r="Q40" s="112">
        <v>95247</v>
      </c>
      <c r="R40" s="124"/>
      <c r="S40" s="116">
        <v>22</v>
      </c>
      <c r="T40" s="112">
        <v>158</v>
      </c>
      <c r="U40" s="112">
        <v>24358</v>
      </c>
      <c r="V40" s="112">
        <v>64244</v>
      </c>
      <c r="W40" s="112">
        <v>229</v>
      </c>
      <c r="X40" s="112">
        <v>1431</v>
      </c>
      <c r="Y40" s="112">
        <v>13518</v>
      </c>
      <c r="Z40" s="112"/>
      <c r="AA40" s="111">
        <v>357</v>
      </c>
      <c r="AB40" s="113"/>
      <c r="AC40" s="112"/>
      <c r="AD40" s="112"/>
      <c r="AE40" s="111"/>
      <c r="AF40" s="123"/>
      <c r="AG40" s="113"/>
      <c r="AH40" s="112"/>
      <c r="AI40" s="113">
        <v>772554</v>
      </c>
      <c r="AJ40" s="121">
        <v>604890</v>
      </c>
      <c r="AK40" s="123">
        <v>479688</v>
      </c>
      <c r="AL40" s="118">
        <v>84</v>
      </c>
    </row>
    <row r="41" spans="1:38" ht="13.5">
      <c r="A41" s="125"/>
      <c r="B41" s="107"/>
      <c r="C41" s="107"/>
      <c r="D41" s="107"/>
      <c r="E41" s="107"/>
      <c r="F41" s="126"/>
      <c r="G41" s="127">
        <v>3168</v>
      </c>
      <c r="H41" s="126"/>
      <c r="I41" s="128">
        <v>15178</v>
      </c>
      <c r="J41" s="129"/>
      <c r="K41" s="128"/>
      <c r="L41" s="127">
        <v>946</v>
      </c>
      <c r="M41" s="127">
        <v>1216</v>
      </c>
      <c r="N41" s="126"/>
      <c r="O41" s="128"/>
      <c r="P41" s="127"/>
      <c r="Q41" s="127"/>
      <c r="R41" s="130">
        <v>100964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8453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153258</v>
      </c>
      <c r="J42" s="153">
        <v>38.7</v>
      </c>
      <c r="K42" s="113"/>
      <c r="L42" s="112">
        <v>247</v>
      </c>
      <c r="M42" s="112">
        <v>2</v>
      </c>
      <c r="N42" s="111"/>
      <c r="O42" s="113"/>
      <c r="P42" s="112"/>
      <c r="Q42" s="112"/>
      <c r="R42" s="154">
        <v>80.3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4722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402183</v>
      </c>
      <c r="G43" s="120">
        <v>2078</v>
      </c>
      <c r="H43" s="111">
        <v>396210</v>
      </c>
      <c r="I43" s="121"/>
      <c r="J43" s="122"/>
      <c r="K43" s="113">
        <v>393915</v>
      </c>
      <c r="L43" s="123"/>
      <c r="M43" s="123"/>
      <c r="N43" s="111">
        <v>77992</v>
      </c>
      <c r="O43" s="113">
        <v>24686</v>
      </c>
      <c r="P43" s="112">
        <v>4607</v>
      </c>
      <c r="Q43" s="112">
        <v>288925</v>
      </c>
      <c r="R43" s="124"/>
      <c r="S43" s="116"/>
      <c r="T43" s="112">
        <v>326</v>
      </c>
      <c r="U43" s="112">
        <v>23044</v>
      </c>
      <c r="V43" s="112">
        <v>129888</v>
      </c>
      <c r="W43" s="112">
        <v>2890</v>
      </c>
      <c r="X43" s="112">
        <v>12935</v>
      </c>
      <c r="Y43" s="112">
        <v>227127</v>
      </c>
      <c r="Z43" s="112"/>
      <c r="AA43" s="111">
        <v>49854</v>
      </c>
      <c r="AB43" s="113"/>
      <c r="AC43" s="112"/>
      <c r="AD43" s="112"/>
      <c r="AE43" s="111"/>
      <c r="AF43" s="123"/>
      <c r="AG43" s="113"/>
      <c r="AH43" s="112"/>
      <c r="AI43" s="113">
        <v>2152512</v>
      </c>
      <c r="AJ43" s="121">
        <v>1611279</v>
      </c>
      <c r="AK43" s="123">
        <v>1207214</v>
      </c>
      <c r="AL43" s="118">
        <v>930</v>
      </c>
    </row>
    <row r="44" spans="1:38" ht="13.5">
      <c r="A44" s="90"/>
      <c r="B44" s="107"/>
      <c r="C44" s="107"/>
      <c r="D44" s="107"/>
      <c r="E44" s="107"/>
      <c r="F44" s="126"/>
      <c r="G44" s="127">
        <v>3895</v>
      </c>
      <c r="H44" s="126"/>
      <c r="I44" s="128">
        <v>242952</v>
      </c>
      <c r="J44" s="129"/>
      <c r="K44" s="128"/>
      <c r="L44" s="127">
        <v>2117</v>
      </c>
      <c r="M44" s="127">
        <v>178</v>
      </c>
      <c r="N44" s="126"/>
      <c r="O44" s="128"/>
      <c r="P44" s="127"/>
      <c r="Q44" s="127"/>
      <c r="R44" s="130">
        <v>318218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3552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242040</v>
      </c>
      <c r="J45" s="153">
        <v>48.4</v>
      </c>
      <c r="K45" s="113"/>
      <c r="L45" s="112">
        <v>338</v>
      </c>
      <c r="M45" s="112">
        <v>6</v>
      </c>
      <c r="N45" s="111"/>
      <c r="O45" s="113"/>
      <c r="P45" s="112"/>
      <c r="Q45" s="112"/>
      <c r="R45" s="154">
        <v>83.8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14211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509311</v>
      </c>
      <c r="G46" s="120">
        <v>2078</v>
      </c>
      <c r="H46" s="111">
        <v>500170</v>
      </c>
      <c r="I46" s="121"/>
      <c r="J46" s="122"/>
      <c r="K46" s="113">
        <v>495713</v>
      </c>
      <c r="L46" s="123"/>
      <c r="M46" s="123"/>
      <c r="N46" s="111">
        <v>80988</v>
      </c>
      <c r="O46" s="113">
        <v>27332</v>
      </c>
      <c r="P46" s="112">
        <v>7678</v>
      </c>
      <c r="Q46" s="112">
        <v>384172</v>
      </c>
      <c r="R46" s="156"/>
      <c r="S46" s="116">
        <v>22</v>
      </c>
      <c r="T46" s="112">
        <v>484</v>
      </c>
      <c r="U46" s="112">
        <v>47402</v>
      </c>
      <c r="V46" s="112">
        <v>194132</v>
      </c>
      <c r="W46" s="112">
        <v>3119</v>
      </c>
      <c r="X46" s="112">
        <v>14366</v>
      </c>
      <c r="Y46" s="112">
        <v>240645</v>
      </c>
      <c r="Z46" s="112"/>
      <c r="AA46" s="111">
        <v>50211</v>
      </c>
      <c r="AB46" s="113"/>
      <c r="AC46" s="112"/>
      <c r="AD46" s="112"/>
      <c r="AE46" s="111"/>
      <c r="AF46" s="123"/>
      <c r="AG46" s="113"/>
      <c r="AH46" s="112"/>
      <c r="AI46" s="113">
        <v>2925066</v>
      </c>
      <c r="AJ46" s="121">
        <v>2216169</v>
      </c>
      <c r="AK46" s="123">
        <v>1686902</v>
      </c>
      <c r="AL46" s="118">
        <v>1014</v>
      </c>
    </row>
    <row r="47" spans="1:38" ht="13.5">
      <c r="A47" s="125"/>
      <c r="B47" s="107"/>
      <c r="C47" s="107"/>
      <c r="D47" s="107"/>
      <c r="E47" s="107"/>
      <c r="F47" s="126"/>
      <c r="G47" s="127">
        <v>7063</v>
      </c>
      <c r="H47" s="126"/>
      <c r="I47" s="128">
        <v>258130</v>
      </c>
      <c r="J47" s="129"/>
      <c r="K47" s="128"/>
      <c r="L47" s="127">
        <v>3063</v>
      </c>
      <c r="M47" s="127">
        <v>1394</v>
      </c>
      <c r="N47" s="126"/>
      <c r="O47" s="128"/>
      <c r="P47" s="127"/>
      <c r="Q47" s="127"/>
      <c r="R47" s="130">
        <v>419182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12005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393770.2</v>
      </c>
      <c r="J54" s="136">
        <f>IF(H55=0,0,I54/H55*100)</f>
        <v>57.50641044925865</v>
      </c>
      <c r="K54" s="135"/>
      <c r="L54" s="134">
        <f>SUM(L9,L12,L18,L21,L33,L36,L42)</f>
        <v>485</v>
      </c>
      <c r="M54" s="134">
        <f>SUM(M9,M12,M18,M21,M33,M36,M42)</f>
        <v>14</v>
      </c>
      <c r="N54" s="133"/>
      <c r="O54" s="135"/>
      <c r="P54" s="134"/>
      <c r="Q54" s="134"/>
      <c r="R54" s="137">
        <f>IF(H55=0,0,(O55+P55+Q55)/H55*100)</f>
        <v>88.06653139418763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84791.4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725081.5</v>
      </c>
      <c r="G55" s="140">
        <f>SUM(G10,G13,G19,G22,G34,G37,G43)</f>
        <v>2078</v>
      </c>
      <c r="H55" s="133">
        <f>SUM(H10,H13,H19,H22,H34,H37,H43)</f>
        <v>684741.4</v>
      </c>
      <c r="I55" s="141"/>
      <c r="J55" s="159"/>
      <c r="K55" s="135">
        <f>SUM(K10,K13,K19,K22,K34,K37,K43)</f>
        <v>674237.9</v>
      </c>
      <c r="L55" s="143"/>
      <c r="M55" s="143"/>
      <c r="N55" s="133">
        <f>SUM(N10,N13,N19,N22,N34,N37,N43)</f>
        <v>81713.4</v>
      </c>
      <c r="O55" s="135">
        <f>SUM(O10,O13,O19,O22,O34,O37,O43)</f>
        <v>30744.1</v>
      </c>
      <c r="P55" s="134">
        <f>SUM(P10,P13,P19,P22,P34,P37,P43)</f>
        <v>98822.5</v>
      </c>
      <c r="Q55" s="134">
        <f>SUM(Q10,Q13,Q19,Q22,Q34,Q37,Q43)</f>
        <v>473461.4</v>
      </c>
      <c r="R55" s="144"/>
      <c r="S55" s="138">
        <f aca="true" t="shared" si="8" ref="S55:AE55">SUM(S10,S13,S19,S22,S34,S37,S43)</f>
        <v>32.9</v>
      </c>
      <c r="T55" s="134">
        <f t="shared" si="8"/>
        <v>946.5</v>
      </c>
      <c r="U55" s="134">
        <f t="shared" si="8"/>
        <v>166506.1</v>
      </c>
      <c r="V55" s="134">
        <f t="shared" si="8"/>
        <v>226284.7</v>
      </c>
      <c r="W55" s="134">
        <f t="shared" si="8"/>
        <v>4144.4</v>
      </c>
      <c r="X55" s="134">
        <f t="shared" si="8"/>
        <v>31713.9</v>
      </c>
      <c r="Y55" s="134">
        <f t="shared" si="8"/>
        <v>255112.9</v>
      </c>
      <c r="Z55" s="134">
        <f t="shared" si="8"/>
        <v>40.7</v>
      </c>
      <c r="AA55" s="133">
        <f t="shared" si="8"/>
        <v>50292.2</v>
      </c>
      <c r="AB55" s="135">
        <f t="shared" si="8"/>
        <v>0</v>
      </c>
      <c r="AC55" s="135">
        <f t="shared" si="8"/>
        <v>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3</v>
      </c>
      <c r="AH55" s="134">
        <f t="shared" si="9"/>
        <v>0</v>
      </c>
      <c r="AI55" s="135">
        <f t="shared" si="9"/>
        <v>6221386.3</v>
      </c>
      <c r="AJ55" s="141">
        <f t="shared" si="9"/>
        <v>3822383.6</v>
      </c>
      <c r="AK55" s="143">
        <f t="shared" si="9"/>
        <v>2730796.2</v>
      </c>
      <c r="AL55" s="139">
        <f t="shared" si="9"/>
        <v>1029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38262.1</v>
      </c>
      <c r="H56" s="162"/>
      <c r="I56" s="164">
        <f>SUM(I11,I14,I20,I23,I35,I38,I44)</f>
        <v>290971.2</v>
      </c>
      <c r="J56" s="162"/>
      <c r="K56" s="164"/>
      <c r="L56" s="163">
        <f>SUM(L11,L14,L20,L23,L35,L38,L44)</f>
        <v>5546.5</v>
      </c>
      <c r="M56" s="163">
        <f>SUM(M11,M14,M20,M23,M35,M38,M44)</f>
        <v>4957</v>
      </c>
      <c r="N56" s="162"/>
      <c r="O56" s="164"/>
      <c r="P56" s="163"/>
      <c r="Q56" s="163"/>
      <c r="R56" s="165">
        <f>SUM(O55:Q55)</f>
        <v>603028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67838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105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宇和島市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57417</v>
      </c>
      <c r="J9" s="114">
        <v>100</v>
      </c>
      <c r="K9" s="113"/>
      <c r="L9" s="112">
        <v>97</v>
      </c>
      <c r="M9" s="112">
        <v>23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58971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57417</v>
      </c>
      <c r="G10" s="120">
        <v>0</v>
      </c>
      <c r="H10" s="111">
        <v>57417</v>
      </c>
      <c r="I10" s="121"/>
      <c r="J10" s="122"/>
      <c r="K10" s="113">
        <v>42473</v>
      </c>
      <c r="L10" s="123"/>
      <c r="M10" s="123"/>
      <c r="N10" s="111">
        <v>0</v>
      </c>
      <c r="O10" s="113">
        <v>11146</v>
      </c>
      <c r="P10" s="112">
        <v>46271</v>
      </c>
      <c r="Q10" s="112">
        <v>0</v>
      </c>
      <c r="R10" s="124"/>
      <c r="S10" s="116">
        <v>40</v>
      </c>
      <c r="T10" s="112">
        <v>1566</v>
      </c>
      <c r="U10" s="112">
        <v>55811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3</v>
      </c>
      <c r="AC10" s="112">
        <v>0</v>
      </c>
      <c r="AD10" s="112">
        <v>0</v>
      </c>
      <c r="AE10" s="111">
        <v>0</v>
      </c>
      <c r="AF10" s="123"/>
      <c r="AG10" s="113">
        <v>10</v>
      </c>
      <c r="AH10" s="112">
        <v>2</v>
      </c>
      <c r="AI10" s="113">
        <v>1518859</v>
      </c>
      <c r="AJ10" s="121">
        <v>649019</v>
      </c>
      <c r="AK10" s="123">
        <v>452909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3798</v>
      </c>
      <c r="M11" s="127">
        <v>11146</v>
      </c>
      <c r="N11" s="126"/>
      <c r="O11" s="128"/>
      <c r="P11" s="127"/>
      <c r="Q11" s="127"/>
      <c r="R11" s="130">
        <v>57417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38619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14586.9</v>
      </c>
      <c r="J12" s="114">
        <v>89.1</v>
      </c>
      <c r="K12" s="113"/>
      <c r="L12" s="112">
        <v>20</v>
      </c>
      <c r="M12" s="112">
        <v>5</v>
      </c>
      <c r="N12" s="111"/>
      <c r="O12" s="113"/>
      <c r="P12" s="112"/>
      <c r="Q12" s="112"/>
      <c r="R12" s="115">
        <v>99.6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13015.3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46188.1</v>
      </c>
      <c r="G13" s="120">
        <v>0</v>
      </c>
      <c r="H13" s="111">
        <v>16370.5</v>
      </c>
      <c r="I13" s="121"/>
      <c r="J13" s="122"/>
      <c r="K13" s="113">
        <v>13438.7</v>
      </c>
      <c r="L13" s="123"/>
      <c r="M13" s="123"/>
      <c r="N13" s="111">
        <v>66.8</v>
      </c>
      <c r="O13" s="113">
        <v>3064.8</v>
      </c>
      <c r="P13" s="112">
        <v>9053.9</v>
      </c>
      <c r="Q13" s="112">
        <v>4185</v>
      </c>
      <c r="R13" s="124"/>
      <c r="S13" s="116">
        <v>96.5</v>
      </c>
      <c r="T13" s="112">
        <v>1767.8</v>
      </c>
      <c r="U13" s="112">
        <v>11129.3</v>
      </c>
      <c r="V13" s="112">
        <v>1593.3</v>
      </c>
      <c r="W13" s="112">
        <v>73.1</v>
      </c>
      <c r="X13" s="112">
        <v>975.7</v>
      </c>
      <c r="Y13" s="112">
        <v>734.8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263388.5</v>
      </c>
      <c r="AJ13" s="121">
        <v>202881.6</v>
      </c>
      <c r="AK13" s="123">
        <v>123502.7</v>
      </c>
      <c r="AL13" s="118">
        <v>3</v>
      </c>
    </row>
    <row r="14" spans="1:38" ht="13.5">
      <c r="A14" s="125"/>
      <c r="B14" s="107"/>
      <c r="C14" s="107"/>
      <c r="D14" s="107"/>
      <c r="E14" s="107"/>
      <c r="F14" s="126"/>
      <c r="G14" s="127">
        <v>29817.6</v>
      </c>
      <c r="H14" s="126"/>
      <c r="I14" s="128">
        <v>1783.6</v>
      </c>
      <c r="J14" s="129"/>
      <c r="K14" s="128"/>
      <c r="L14" s="127">
        <v>634.3</v>
      </c>
      <c r="M14" s="127">
        <v>2297.5</v>
      </c>
      <c r="N14" s="126"/>
      <c r="O14" s="128"/>
      <c r="P14" s="127"/>
      <c r="Q14" s="127"/>
      <c r="R14" s="130">
        <v>16303.7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8877.7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72003.9</v>
      </c>
      <c r="J15" s="136">
        <f>IF(H16=0,0,I15/H16*100)</f>
        <v>97.58278841267152</v>
      </c>
      <c r="K15" s="135"/>
      <c r="L15" s="134">
        <f>SUM(L9,L12)</f>
        <v>117</v>
      </c>
      <c r="M15" s="134">
        <f>SUM(M9,M12)</f>
        <v>28</v>
      </c>
      <c r="N15" s="133"/>
      <c r="O15" s="135"/>
      <c r="P15" s="134"/>
      <c r="Q15" s="134"/>
      <c r="R15" s="137">
        <f>IF(H16=0,0,(O16+P16+Q16)/H16*100)</f>
        <v>99.9094697611384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71986.3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103605.1</v>
      </c>
      <c r="G16" s="140">
        <f>SUM(G10,G13)</f>
        <v>0</v>
      </c>
      <c r="H16" s="133">
        <f>SUM(H10,H13)</f>
        <v>73787.5</v>
      </c>
      <c r="I16" s="141"/>
      <c r="J16" s="142"/>
      <c r="K16" s="135">
        <f>SUM(K10,K13)</f>
        <v>55911.7</v>
      </c>
      <c r="L16" s="143"/>
      <c r="M16" s="143"/>
      <c r="N16" s="133">
        <f>SUM(N10,N13)</f>
        <v>66.8</v>
      </c>
      <c r="O16" s="135">
        <f>SUM(O10,O13)</f>
        <v>14210.8</v>
      </c>
      <c r="P16" s="134">
        <f>SUM(P10,P13)</f>
        <v>55324.9</v>
      </c>
      <c r="Q16" s="134">
        <f>SUM(Q10,Q13)</f>
        <v>4185</v>
      </c>
      <c r="R16" s="144"/>
      <c r="S16" s="138">
        <f aca="true" t="shared" si="0" ref="S16:AE16">SUM(S10,S13)</f>
        <v>136.5</v>
      </c>
      <c r="T16" s="134">
        <f t="shared" si="0"/>
        <v>3333.8</v>
      </c>
      <c r="U16" s="134">
        <f t="shared" si="0"/>
        <v>66940.3</v>
      </c>
      <c r="V16" s="134">
        <f t="shared" si="0"/>
        <v>1593.3</v>
      </c>
      <c r="W16" s="134">
        <f t="shared" si="0"/>
        <v>73.1</v>
      </c>
      <c r="X16" s="134">
        <f t="shared" si="0"/>
        <v>975.7</v>
      </c>
      <c r="Y16" s="134">
        <f t="shared" si="0"/>
        <v>734.8</v>
      </c>
      <c r="Z16" s="134">
        <f t="shared" si="0"/>
        <v>0</v>
      </c>
      <c r="AA16" s="133">
        <f t="shared" si="0"/>
        <v>0</v>
      </c>
      <c r="AB16" s="135">
        <f t="shared" si="0"/>
        <v>3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10</v>
      </c>
      <c r="AH16" s="134">
        <f t="shared" si="1"/>
        <v>2</v>
      </c>
      <c r="AI16" s="135">
        <f t="shared" si="1"/>
        <v>1782247.5</v>
      </c>
      <c r="AJ16" s="141">
        <f t="shared" si="1"/>
        <v>851900.6</v>
      </c>
      <c r="AK16" s="143">
        <f t="shared" si="1"/>
        <v>576411.7</v>
      </c>
      <c r="AL16" s="139">
        <f t="shared" si="1"/>
        <v>4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29817.6</v>
      </c>
      <c r="H17" s="145"/>
      <c r="I17" s="147">
        <f>SUM(I11,I14)</f>
        <v>1783.6</v>
      </c>
      <c r="J17" s="148"/>
      <c r="K17" s="147"/>
      <c r="L17" s="146">
        <f>SUM(L11,L14)</f>
        <v>4432.3</v>
      </c>
      <c r="M17" s="146">
        <f>SUM(M11,M14)</f>
        <v>13443.5</v>
      </c>
      <c r="N17" s="145"/>
      <c r="O17" s="147"/>
      <c r="P17" s="146"/>
      <c r="Q17" s="146"/>
      <c r="R17" s="149">
        <f>SUM(O16:Q16)</f>
        <v>73720.7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47496.7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74231.8</v>
      </c>
      <c r="J18" s="114">
        <v>78.6</v>
      </c>
      <c r="K18" s="113"/>
      <c r="L18" s="112">
        <v>86</v>
      </c>
      <c r="M18" s="112">
        <v>10</v>
      </c>
      <c r="N18" s="111"/>
      <c r="O18" s="113"/>
      <c r="P18" s="112"/>
      <c r="Q18" s="112"/>
      <c r="R18" s="115">
        <v>98.7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49442.2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94736.9</v>
      </c>
      <c r="G19" s="120">
        <v>0</v>
      </c>
      <c r="H19" s="111">
        <v>94424.8</v>
      </c>
      <c r="I19" s="121"/>
      <c r="J19" s="122"/>
      <c r="K19" s="113">
        <v>90198.4</v>
      </c>
      <c r="L19" s="123"/>
      <c r="M19" s="123"/>
      <c r="N19" s="111">
        <v>1250</v>
      </c>
      <c r="O19" s="113">
        <v>3128.4</v>
      </c>
      <c r="P19" s="112">
        <v>49045.4</v>
      </c>
      <c r="Q19" s="112">
        <v>41001</v>
      </c>
      <c r="R19" s="124"/>
      <c r="S19" s="116">
        <v>131.7</v>
      </c>
      <c r="T19" s="112">
        <v>1446</v>
      </c>
      <c r="U19" s="112">
        <v>60477.3</v>
      </c>
      <c r="V19" s="112">
        <v>12176.8</v>
      </c>
      <c r="W19" s="112">
        <v>405.1</v>
      </c>
      <c r="X19" s="112">
        <v>9070.5</v>
      </c>
      <c r="Y19" s="112">
        <v>10717.4</v>
      </c>
      <c r="Z19" s="112">
        <v>0</v>
      </c>
      <c r="AA19" s="111">
        <v>0</v>
      </c>
      <c r="AB19" s="113">
        <v>3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1345865.5</v>
      </c>
      <c r="AJ19" s="121">
        <v>902229.3</v>
      </c>
      <c r="AK19" s="123">
        <v>539606.2</v>
      </c>
      <c r="AL19" s="118">
        <v>6</v>
      </c>
    </row>
    <row r="20" spans="1:38" ht="13.5">
      <c r="A20" s="90"/>
      <c r="B20" s="107"/>
      <c r="C20" s="107"/>
      <c r="D20" s="107"/>
      <c r="E20" s="107"/>
      <c r="F20" s="126"/>
      <c r="G20" s="127">
        <v>312.1</v>
      </c>
      <c r="H20" s="126"/>
      <c r="I20" s="128">
        <v>20193</v>
      </c>
      <c r="J20" s="129"/>
      <c r="K20" s="128"/>
      <c r="L20" s="127">
        <v>1093.7</v>
      </c>
      <c r="M20" s="127">
        <v>3132.7</v>
      </c>
      <c r="N20" s="126"/>
      <c r="O20" s="128"/>
      <c r="P20" s="127"/>
      <c r="Q20" s="127"/>
      <c r="R20" s="130">
        <v>93174.8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40580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113806.9</v>
      </c>
      <c r="J21" s="114">
        <v>65</v>
      </c>
      <c r="K21" s="113"/>
      <c r="L21" s="112">
        <v>129</v>
      </c>
      <c r="M21" s="112">
        <v>13</v>
      </c>
      <c r="N21" s="111"/>
      <c r="O21" s="113"/>
      <c r="P21" s="112"/>
      <c r="Q21" s="112"/>
      <c r="R21" s="115">
        <v>97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29622.7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181796.5</v>
      </c>
      <c r="G22" s="120">
        <v>719.2</v>
      </c>
      <c r="H22" s="111">
        <v>175031.2</v>
      </c>
      <c r="I22" s="121"/>
      <c r="J22" s="122"/>
      <c r="K22" s="113">
        <v>171043.4</v>
      </c>
      <c r="L22" s="123"/>
      <c r="M22" s="123"/>
      <c r="N22" s="111">
        <v>5252.8</v>
      </c>
      <c r="O22" s="113">
        <v>5185.9</v>
      </c>
      <c r="P22" s="112">
        <v>43392.1</v>
      </c>
      <c r="Q22" s="112">
        <v>121200.4</v>
      </c>
      <c r="R22" s="124"/>
      <c r="S22" s="116">
        <v>81.8</v>
      </c>
      <c r="T22" s="112">
        <v>621.8</v>
      </c>
      <c r="U22" s="112">
        <v>63769.3</v>
      </c>
      <c r="V22" s="112">
        <v>49334</v>
      </c>
      <c r="W22" s="112">
        <v>1121.8</v>
      </c>
      <c r="X22" s="112">
        <v>17674.5</v>
      </c>
      <c r="Y22" s="112">
        <v>42428</v>
      </c>
      <c r="Z22" s="112">
        <v>4855.2</v>
      </c>
      <c r="AA22" s="111">
        <v>4724.6</v>
      </c>
      <c r="AB22" s="113">
        <v>1</v>
      </c>
      <c r="AC22" s="112">
        <v>2</v>
      </c>
      <c r="AD22" s="112"/>
      <c r="AE22" s="111"/>
      <c r="AF22" s="123"/>
      <c r="AG22" s="113">
        <v>1</v>
      </c>
      <c r="AH22" s="112">
        <v>0</v>
      </c>
      <c r="AI22" s="113">
        <v>1889132.6</v>
      </c>
      <c r="AJ22" s="121">
        <v>1184681.9</v>
      </c>
      <c r="AK22" s="123">
        <v>820554.9</v>
      </c>
      <c r="AL22" s="118">
        <v>25</v>
      </c>
    </row>
    <row r="23" spans="1:38" ht="13.5">
      <c r="A23" s="90"/>
      <c r="B23" s="107"/>
      <c r="C23" s="107"/>
      <c r="D23" s="107"/>
      <c r="E23" s="107"/>
      <c r="F23" s="126"/>
      <c r="G23" s="127">
        <v>6046.1</v>
      </c>
      <c r="H23" s="126"/>
      <c r="I23" s="128">
        <v>61224.3</v>
      </c>
      <c r="J23" s="129"/>
      <c r="K23" s="128"/>
      <c r="L23" s="127">
        <v>1479.8</v>
      </c>
      <c r="M23" s="127">
        <v>2508</v>
      </c>
      <c r="N23" s="126"/>
      <c r="O23" s="128"/>
      <c r="P23" s="127"/>
      <c r="Q23" s="127"/>
      <c r="R23" s="130">
        <v>169778.4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25555.8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188038.7</v>
      </c>
      <c r="J24" s="136">
        <f>IF(H25=0,0,I24/H25*100)</f>
        <v>69.78456594026483</v>
      </c>
      <c r="K24" s="135"/>
      <c r="L24" s="134">
        <f>SUM(L18,L21)</f>
        <v>215</v>
      </c>
      <c r="M24" s="134">
        <f>SUM(M18,M21)</f>
        <v>23</v>
      </c>
      <c r="N24" s="133"/>
      <c r="O24" s="135"/>
      <c r="P24" s="134"/>
      <c r="Q24" s="134"/>
      <c r="R24" s="137">
        <f>IF(H25=0,0,(O25+P25+Q25)/H25*100)</f>
        <v>97.58669318924055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79064.9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276533.4</v>
      </c>
      <c r="G25" s="140">
        <f>SUM(G19,G22)</f>
        <v>719.2</v>
      </c>
      <c r="H25" s="133">
        <f>SUM(H19,H22)</f>
        <v>269456</v>
      </c>
      <c r="I25" s="141"/>
      <c r="J25" s="142"/>
      <c r="K25" s="135">
        <f>SUM(K19,K22)</f>
        <v>261241.8</v>
      </c>
      <c r="L25" s="143"/>
      <c r="M25" s="143"/>
      <c r="N25" s="133">
        <f>SUM(N19,N22)</f>
        <v>6502.8</v>
      </c>
      <c r="O25" s="135">
        <f>SUM(O19,O22)</f>
        <v>8314.3</v>
      </c>
      <c r="P25" s="134">
        <f>SUM(P19,P22)</f>
        <v>92437.5</v>
      </c>
      <c r="Q25" s="134">
        <f>SUM(Q19,Q22)</f>
        <v>162201.4</v>
      </c>
      <c r="R25" s="144"/>
      <c r="S25" s="138">
        <f aca="true" t="shared" si="2" ref="S25:AE25">SUM(S19,S22)</f>
        <v>213.5</v>
      </c>
      <c r="T25" s="134">
        <f t="shared" si="2"/>
        <v>2067.8</v>
      </c>
      <c r="U25" s="134">
        <f t="shared" si="2"/>
        <v>124246.6</v>
      </c>
      <c r="V25" s="134">
        <f t="shared" si="2"/>
        <v>61510.8</v>
      </c>
      <c r="W25" s="134">
        <f t="shared" si="2"/>
        <v>1526.9</v>
      </c>
      <c r="X25" s="134">
        <f t="shared" si="2"/>
        <v>26745</v>
      </c>
      <c r="Y25" s="134">
        <f t="shared" si="2"/>
        <v>53145.4</v>
      </c>
      <c r="Z25" s="134">
        <f t="shared" si="2"/>
        <v>4855.2</v>
      </c>
      <c r="AA25" s="133">
        <f t="shared" si="2"/>
        <v>4724.6</v>
      </c>
      <c r="AB25" s="135">
        <f t="shared" si="2"/>
        <v>4</v>
      </c>
      <c r="AC25" s="134">
        <f t="shared" si="2"/>
        <v>2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1</v>
      </c>
      <c r="AH25" s="134">
        <f t="shared" si="3"/>
        <v>0</v>
      </c>
      <c r="AI25" s="135">
        <f t="shared" si="3"/>
        <v>3234998.1</v>
      </c>
      <c r="AJ25" s="141">
        <f t="shared" si="3"/>
        <v>2086911.2</v>
      </c>
      <c r="AK25" s="143">
        <f t="shared" si="3"/>
        <v>1360161.1</v>
      </c>
      <c r="AL25" s="139">
        <f t="shared" si="3"/>
        <v>31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6358.200000000001</v>
      </c>
      <c r="H26" s="145"/>
      <c r="I26" s="147">
        <f>SUM(I20,I23)</f>
        <v>81417.3</v>
      </c>
      <c r="J26" s="148"/>
      <c r="K26" s="147"/>
      <c r="L26" s="146">
        <f>SUM(L20,L23)</f>
        <v>2573.5</v>
      </c>
      <c r="M26" s="146">
        <f>SUM(M20,M23)</f>
        <v>5640.7</v>
      </c>
      <c r="N26" s="145"/>
      <c r="O26" s="147"/>
      <c r="P26" s="146"/>
      <c r="Q26" s="146"/>
      <c r="R26" s="149">
        <f>SUM(O25:Q25)</f>
        <v>262953.2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66135.8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260042.59999999998</v>
      </c>
      <c r="J27" s="136">
        <f>IF(H28=0,0,I27/H28*100)</f>
        <v>75.76038584853026</v>
      </c>
      <c r="K27" s="135"/>
      <c r="L27" s="134">
        <f>SUM(L18,L9,L12,L21)</f>
        <v>332</v>
      </c>
      <c r="M27" s="134">
        <f>SUM(M18,M9,M12,M21)</f>
        <v>51</v>
      </c>
      <c r="N27" s="133"/>
      <c r="O27" s="135"/>
      <c r="P27" s="134"/>
      <c r="Q27" s="134"/>
      <c r="R27" s="137">
        <f>IF(H28=0,0,(O28+P28+Q28)/H28*100)</f>
        <v>98.08602347895882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151051.2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380138.5</v>
      </c>
      <c r="G28" s="140">
        <f>SUM(G19,G10,G13,G22)</f>
        <v>719.2</v>
      </c>
      <c r="H28" s="133">
        <f>SUM(H19,H10,H13,H22)</f>
        <v>343243.5</v>
      </c>
      <c r="I28" s="141"/>
      <c r="J28" s="142"/>
      <c r="K28" s="135">
        <f>SUM(K19,K10,K13,K22)</f>
        <v>317153.5</v>
      </c>
      <c r="L28" s="143"/>
      <c r="M28" s="143"/>
      <c r="N28" s="133">
        <f>SUM(N19,N10,N13,N22)</f>
        <v>6569.6</v>
      </c>
      <c r="O28" s="135">
        <f>SUM(O19,O10,O13,O22)</f>
        <v>22525.1</v>
      </c>
      <c r="P28" s="134">
        <f>SUM(P19,P10,P13,P22)</f>
        <v>147762.4</v>
      </c>
      <c r="Q28" s="134">
        <f>SUM(Q19,Q10,Q13,Q22)</f>
        <v>166386.4</v>
      </c>
      <c r="R28" s="152"/>
      <c r="S28" s="138">
        <f aca="true" t="shared" si="4" ref="S28:AE28">SUM(S19,S10,S13,S22)</f>
        <v>350</v>
      </c>
      <c r="T28" s="134">
        <f t="shared" si="4"/>
        <v>5401.6</v>
      </c>
      <c r="U28" s="134">
        <f t="shared" si="4"/>
        <v>191186.90000000002</v>
      </c>
      <c r="V28" s="134">
        <f t="shared" si="4"/>
        <v>63104.1</v>
      </c>
      <c r="W28" s="134">
        <f t="shared" si="4"/>
        <v>1600</v>
      </c>
      <c r="X28" s="134">
        <f t="shared" si="4"/>
        <v>27720.7</v>
      </c>
      <c r="Y28" s="134">
        <f t="shared" si="4"/>
        <v>53880.2</v>
      </c>
      <c r="Z28" s="134">
        <f t="shared" si="4"/>
        <v>4855.2</v>
      </c>
      <c r="AA28" s="133">
        <f t="shared" si="4"/>
        <v>4724.6</v>
      </c>
      <c r="AB28" s="135">
        <f t="shared" si="4"/>
        <v>7</v>
      </c>
      <c r="AC28" s="134">
        <f t="shared" si="4"/>
        <v>2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11</v>
      </c>
      <c r="AH28" s="134">
        <f t="shared" si="5"/>
        <v>2</v>
      </c>
      <c r="AI28" s="135">
        <f t="shared" si="5"/>
        <v>5017245.6</v>
      </c>
      <c r="AJ28" s="141">
        <f t="shared" si="5"/>
        <v>2938811.8</v>
      </c>
      <c r="AK28" s="143">
        <f t="shared" si="5"/>
        <v>1936572.7999999998</v>
      </c>
      <c r="AL28" s="139">
        <f t="shared" si="5"/>
        <v>35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36175.799999999996</v>
      </c>
      <c r="H29" s="145"/>
      <c r="I29" s="147">
        <f>SUM(I20,I11,I14,I23)</f>
        <v>83200.9</v>
      </c>
      <c r="J29" s="148"/>
      <c r="K29" s="147"/>
      <c r="L29" s="146">
        <f>SUM(L20,L11,L14,L23)</f>
        <v>7005.8</v>
      </c>
      <c r="M29" s="146">
        <f>SUM(M20,M11,M14,M23)</f>
        <v>19084.2</v>
      </c>
      <c r="N29" s="145"/>
      <c r="O29" s="147"/>
      <c r="P29" s="146"/>
      <c r="Q29" s="146"/>
      <c r="R29" s="149">
        <f>SUM(O28:Q28)</f>
        <v>336673.9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113632.5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202625.59999999998</v>
      </c>
      <c r="J30" s="136">
        <f>IF(H31=0,0,I30/H31*100)</f>
        <v>70.89111751359653</v>
      </c>
      <c r="K30" s="135"/>
      <c r="L30" s="134">
        <f>SUM(L21,L12,L18)</f>
        <v>235</v>
      </c>
      <c r="M30" s="134">
        <f>SUM(M21,M12,M18)</f>
        <v>28</v>
      </c>
      <c r="N30" s="133"/>
      <c r="O30" s="135"/>
      <c r="P30" s="134"/>
      <c r="Q30" s="134"/>
      <c r="R30" s="137">
        <f>IF(H31=0,0,(O31+P31+Q31)/H31*100)</f>
        <v>97.70154271909708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92080.2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322721.5</v>
      </c>
      <c r="G31" s="140">
        <f>SUM(G22,G13,G19)</f>
        <v>719.2</v>
      </c>
      <c r="H31" s="133">
        <f>SUM(H22,H13,H19)</f>
        <v>285826.5</v>
      </c>
      <c r="I31" s="141"/>
      <c r="J31" s="142"/>
      <c r="K31" s="135">
        <f>SUM(K22,K13,K19)</f>
        <v>274680.5</v>
      </c>
      <c r="L31" s="143"/>
      <c r="M31" s="143"/>
      <c r="N31" s="133">
        <f>SUM(N22,N13,N19)</f>
        <v>6569.6</v>
      </c>
      <c r="O31" s="135">
        <f>SUM(O22,O13,O19)</f>
        <v>11379.1</v>
      </c>
      <c r="P31" s="134">
        <f>SUM(P22,P13,P19)</f>
        <v>101491.4</v>
      </c>
      <c r="Q31" s="134">
        <f>SUM(Q22,Q13,Q19)</f>
        <v>166386.4</v>
      </c>
      <c r="R31" s="152"/>
      <c r="S31" s="138">
        <f aca="true" t="shared" si="6" ref="S31:AE31">SUM(S22,S13,S19)</f>
        <v>310</v>
      </c>
      <c r="T31" s="134">
        <f t="shared" si="6"/>
        <v>3835.6</v>
      </c>
      <c r="U31" s="134">
        <f t="shared" si="6"/>
        <v>135375.90000000002</v>
      </c>
      <c r="V31" s="134">
        <f t="shared" si="6"/>
        <v>63104.100000000006</v>
      </c>
      <c r="W31" s="134">
        <f t="shared" si="6"/>
        <v>1600</v>
      </c>
      <c r="X31" s="134">
        <f t="shared" si="6"/>
        <v>27720.7</v>
      </c>
      <c r="Y31" s="134">
        <f t="shared" si="6"/>
        <v>53880.200000000004</v>
      </c>
      <c r="Z31" s="134">
        <f t="shared" si="6"/>
        <v>4855.2</v>
      </c>
      <c r="AA31" s="133">
        <f t="shared" si="6"/>
        <v>4724.6</v>
      </c>
      <c r="AB31" s="135">
        <f t="shared" si="6"/>
        <v>4</v>
      </c>
      <c r="AC31" s="134">
        <f t="shared" si="6"/>
        <v>2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1</v>
      </c>
      <c r="AH31" s="134">
        <f t="shared" si="7"/>
        <v>0</v>
      </c>
      <c r="AI31" s="135">
        <f t="shared" si="7"/>
        <v>3498386.6</v>
      </c>
      <c r="AJ31" s="141">
        <f t="shared" si="7"/>
        <v>2289792.8</v>
      </c>
      <c r="AK31" s="143">
        <f t="shared" si="7"/>
        <v>1483663.7999999998</v>
      </c>
      <c r="AL31" s="139">
        <f t="shared" si="7"/>
        <v>34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36175.799999999996</v>
      </c>
      <c r="H32" s="145"/>
      <c r="I32" s="147">
        <f>SUM(I23,I14,I20)</f>
        <v>83200.9</v>
      </c>
      <c r="J32" s="148"/>
      <c r="K32" s="147"/>
      <c r="L32" s="146">
        <f>SUM(L23,L14,L20)</f>
        <v>3207.8</v>
      </c>
      <c r="M32" s="146">
        <f>SUM(M23,M14,M20)</f>
        <v>7938.2</v>
      </c>
      <c r="N32" s="145"/>
      <c r="O32" s="147"/>
      <c r="P32" s="146"/>
      <c r="Q32" s="146"/>
      <c r="R32" s="149">
        <f>SUM(O31:Q31)</f>
        <v>279256.9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75013.5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61796</v>
      </c>
      <c r="J33" s="153">
        <v>70.3</v>
      </c>
      <c r="K33" s="113"/>
      <c r="L33" s="112">
        <v>98</v>
      </c>
      <c r="M33" s="112">
        <v>4</v>
      </c>
      <c r="N33" s="111"/>
      <c r="O33" s="113"/>
      <c r="P33" s="112"/>
      <c r="Q33" s="112"/>
      <c r="R33" s="154">
        <v>99.1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15165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89464</v>
      </c>
      <c r="G34" s="120">
        <v>1402</v>
      </c>
      <c r="H34" s="111">
        <v>87964</v>
      </c>
      <c r="I34" s="121"/>
      <c r="J34" s="122"/>
      <c r="K34" s="113">
        <v>86232</v>
      </c>
      <c r="L34" s="123"/>
      <c r="M34" s="123"/>
      <c r="N34" s="111">
        <v>762</v>
      </c>
      <c r="O34" s="113">
        <v>8799</v>
      </c>
      <c r="P34" s="112">
        <v>3029</v>
      </c>
      <c r="Q34" s="112">
        <v>75374</v>
      </c>
      <c r="R34" s="124"/>
      <c r="S34" s="116">
        <v>127</v>
      </c>
      <c r="T34" s="112">
        <v>605</v>
      </c>
      <c r="U34" s="112">
        <v>24864</v>
      </c>
      <c r="V34" s="112">
        <v>36200</v>
      </c>
      <c r="W34" s="112">
        <v>2444</v>
      </c>
      <c r="X34" s="112">
        <v>7698</v>
      </c>
      <c r="Y34" s="112">
        <v>16026</v>
      </c>
      <c r="Z34" s="112"/>
      <c r="AA34" s="111">
        <v>923</v>
      </c>
      <c r="AB34" s="113">
        <v>1</v>
      </c>
      <c r="AC34" s="112">
        <v>6</v>
      </c>
      <c r="AD34" s="112"/>
      <c r="AE34" s="111"/>
      <c r="AF34" s="123"/>
      <c r="AG34" s="113"/>
      <c r="AH34" s="112"/>
      <c r="AI34" s="113">
        <v>687235</v>
      </c>
      <c r="AJ34" s="121">
        <v>565580</v>
      </c>
      <c r="AK34" s="123">
        <v>438997</v>
      </c>
      <c r="AL34" s="118">
        <v>71</v>
      </c>
    </row>
    <row r="35" spans="1:38" ht="13.5">
      <c r="A35" s="90"/>
      <c r="B35" s="107"/>
      <c r="C35" s="107"/>
      <c r="D35" s="107"/>
      <c r="E35" s="107"/>
      <c r="F35" s="126"/>
      <c r="G35" s="127">
        <v>98</v>
      </c>
      <c r="H35" s="126"/>
      <c r="I35" s="128">
        <v>26168</v>
      </c>
      <c r="J35" s="129"/>
      <c r="K35" s="128"/>
      <c r="L35" s="127">
        <v>1300</v>
      </c>
      <c r="M35" s="127">
        <v>432</v>
      </c>
      <c r="N35" s="126"/>
      <c r="O35" s="128"/>
      <c r="P35" s="127"/>
      <c r="Q35" s="127"/>
      <c r="R35" s="130">
        <v>87202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11830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52755</v>
      </c>
      <c r="J36" s="153">
        <v>54.4</v>
      </c>
      <c r="K36" s="113"/>
      <c r="L36" s="112">
        <v>97</v>
      </c>
      <c r="M36" s="112">
        <v>1</v>
      </c>
      <c r="N36" s="111"/>
      <c r="O36" s="113"/>
      <c r="P36" s="112"/>
      <c r="Q36" s="112"/>
      <c r="R36" s="154">
        <v>94.3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9239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98036</v>
      </c>
      <c r="G37" s="120">
        <v>477</v>
      </c>
      <c r="H37" s="111">
        <v>96998</v>
      </c>
      <c r="I37" s="121"/>
      <c r="J37" s="122"/>
      <c r="K37" s="113">
        <v>95942</v>
      </c>
      <c r="L37" s="123"/>
      <c r="M37" s="123"/>
      <c r="N37" s="111">
        <v>5508</v>
      </c>
      <c r="O37" s="113">
        <v>2590</v>
      </c>
      <c r="P37" s="112">
        <v>152</v>
      </c>
      <c r="Q37" s="112">
        <v>88748</v>
      </c>
      <c r="R37" s="124"/>
      <c r="S37" s="116">
        <v>18</v>
      </c>
      <c r="T37" s="112">
        <v>241</v>
      </c>
      <c r="U37" s="112">
        <v>12427</v>
      </c>
      <c r="V37" s="112">
        <v>40069</v>
      </c>
      <c r="W37" s="112">
        <v>1132</v>
      </c>
      <c r="X37" s="112">
        <v>4706</v>
      </c>
      <c r="Y37" s="112">
        <v>38405</v>
      </c>
      <c r="Z37" s="112"/>
      <c r="AA37" s="111">
        <v>6433</v>
      </c>
      <c r="AB37" s="113">
        <v>1</v>
      </c>
      <c r="AC37" s="112">
        <v>2</v>
      </c>
      <c r="AD37" s="112"/>
      <c r="AE37" s="111"/>
      <c r="AF37" s="123"/>
      <c r="AG37" s="113"/>
      <c r="AH37" s="112"/>
      <c r="AI37" s="113">
        <v>637900</v>
      </c>
      <c r="AJ37" s="121">
        <v>491451</v>
      </c>
      <c r="AK37" s="123">
        <v>366389</v>
      </c>
      <c r="AL37" s="118">
        <v>90</v>
      </c>
    </row>
    <row r="38" spans="1:38" ht="13.5">
      <c r="A38" s="90"/>
      <c r="B38" s="107"/>
      <c r="C38" s="107"/>
      <c r="D38" s="107"/>
      <c r="E38" s="107"/>
      <c r="F38" s="126"/>
      <c r="G38" s="127">
        <v>561</v>
      </c>
      <c r="H38" s="126"/>
      <c r="I38" s="128">
        <v>44243</v>
      </c>
      <c r="J38" s="129"/>
      <c r="K38" s="128"/>
      <c r="L38" s="127">
        <v>863</v>
      </c>
      <c r="M38" s="127">
        <v>193</v>
      </c>
      <c r="N38" s="126"/>
      <c r="O38" s="128"/>
      <c r="P38" s="127"/>
      <c r="Q38" s="127"/>
      <c r="R38" s="130">
        <v>91490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6519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114551</v>
      </c>
      <c r="J39" s="153">
        <v>61.9</v>
      </c>
      <c r="K39" s="113"/>
      <c r="L39" s="112">
        <v>195</v>
      </c>
      <c r="M39" s="112">
        <v>5</v>
      </c>
      <c r="N39" s="111"/>
      <c r="O39" s="113"/>
      <c r="P39" s="112"/>
      <c r="Q39" s="112"/>
      <c r="R39" s="154">
        <v>96.6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24404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187500</v>
      </c>
      <c r="G40" s="120">
        <v>1879</v>
      </c>
      <c r="H40" s="111">
        <v>184962</v>
      </c>
      <c r="I40" s="121"/>
      <c r="J40" s="122"/>
      <c r="K40" s="113">
        <v>182174</v>
      </c>
      <c r="L40" s="123"/>
      <c r="M40" s="123"/>
      <c r="N40" s="111">
        <v>6270</v>
      </c>
      <c r="O40" s="113">
        <v>11389</v>
      </c>
      <c r="P40" s="112">
        <v>3181</v>
      </c>
      <c r="Q40" s="112">
        <v>164122</v>
      </c>
      <c r="R40" s="124"/>
      <c r="S40" s="116">
        <v>145</v>
      </c>
      <c r="T40" s="112">
        <v>846</v>
      </c>
      <c r="U40" s="112">
        <v>37291</v>
      </c>
      <c r="V40" s="112">
        <v>76269</v>
      </c>
      <c r="W40" s="112">
        <v>3576</v>
      </c>
      <c r="X40" s="112">
        <v>12404</v>
      </c>
      <c r="Y40" s="112">
        <v>54431</v>
      </c>
      <c r="Z40" s="112"/>
      <c r="AA40" s="111">
        <v>7356</v>
      </c>
      <c r="AB40" s="113">
        <v>2</v>
      </c>
      <c r="AC40" s="112">
        <v>8</v>
      </c>
      <c r="AD40" s="112"/>
      <c r="AE40" s="111"/>
      <c r="AF40" s="123"/>
      <c r="AG40" s="113"/>
      <c r="AH40" s="112"/>
      <c r="AI40" s="113">
        <v>1325135</v>
      </c>
      <c r="AJ40" s="121">
        <v>1057031</v>
      </c>
      <c r="AK40" s="123">
        <v>805386</v>
      </c>
      <c r="AL40" s="118">
        <v>161</v>
      </c>
    </row>
    <row r="41" spans="1:38" ht="13.5">
      <c r="A41" s="125"/>
      <c r="B41" s="107"/>
      <c r="C41" s="107"/>
      <c r="D41" s="107"/>
      <c r="E41" s="107"/>
      <c r="F41" s="126"/>
      <c r="G41" s="127">
        <v>659</v>
      </c>
      <c r="H41" s="126"/>
      <c r="I41" s="128">
        <v>70411</v>
      </c>
      <c r="J41" s="129"/>
      <c r="K41" s="128"/>
      <c r="L41" s="127">
        <v>2163</v>
      </c>
      <c r="M41" s="127">
        <v>625</v>
      </c>
      <c r="N41" s="126"/>
      <c r="O41" s="128"/>
      <c r="P41" s="127"/>
      <c r="Q41" s="127"/>
      <c r="R41" s="130">
        <v>178692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18349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250840</v>
      </c>
      <c r="J42" s="153">
        <v>23.4</v>
      </c>
      <c r="K42" s="113"/>
      <c r="L42" s="112">
        <v>761</v>
      </c>
      <c r="M42" s="112">
        <v>8</v>
      </c>
      <c r="N42" s="111"/>
      <c r="O42" s="113"/>
      <c r="P42" s="112"/>
      <c r="Q42" s="112"/>
      <c r="R42" s="154">
        <v>82.1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13572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1079486</v>
      </c>
      <c r="G43" s="120">
        <v>2223</v>
      </c>
      <c r="H43" s="111">
        <v>1072813</v>
      </c>
      <c r="I43" s="121"/>
      <c r="J43" s="122"/>
      <c r="K43" s="113">
        <v>1064567</v>
      </c>
      <c r="L43" s="123"/>
      <c r="M43" s="123"/>
      <c r="N43" s="111">
        <v>192372</v>
      </c>
      <c r="O43" s="113">
        <v>250724</v>
      </c>
      <c r="P43" s="112">
        <v>2023</v>
      </c>
      <c r="Q43" s="112">
        <v>627694</v>
      </c>
      <c r="R43" s="124"/>
      <c r="S43" s="116">
        <v>49</v>
      </c>
      <c r="T43" s="112">
        <v>346</v>
      </c>
      <c r="U43" s="112">
        <v>42735</v>
      </c>
      <c r="V43" s="112">
        <v>207710</v>
      </c>
      <c r="W43" s="112">
        <v>9241</v>
      </c>
      <c r="X43" s="112">
        <v>53324</v>
      </c>
      <c r="Y43" s="112">
        <v>759408</v>
      </c>
      <c r="Z43" s="112"/>
      <c r="AA43" s="111">
        <v>74400</v>
      </c>
      <c r="AB43" s="113">
        <v>3</v>
      </c>
      <c r="AC43" s="112">
        <v>28</v>
      </c>
      <c r="AD43" s="112"/>
      <c r="AE43" s="111"/>
      <c r="AF43" s="123"/>
      <c r="AG43" s="113"/>
      <c r="AH43" s="112"/>
      <c r="AI43" s="113">
        <v>5672479</v>
      </c>
      <c r="AJ43" s="121">
        <v>3888881</v>
      </c>
      <c r="AK43" s="123">
        <v>2775319</v>
      </c>
      <c r="AL43" s="118">
        <v>3039</v>
      </c>
    </row>
    <row r="44" spans="1:38" ht="13.5">
      <c r="A44" s="90"/>
      <c r="B44" s="107"/>
      <c r="C44" s="107"/>
      <c r="D44" s="107"/>
      <c r="E44" s="107"/>
      <c r="F44" s="126"/>
      <c r="G44" s="127">
        <v>4450</v>
      </c>
      <c r="H44" s="126"/>
      <c r="I44" s="128">
        <v>821973</v>
      </c>
      <c r="J44" s="129"/>
      <c r="K44" s="128"/>
      <c r="L44" s="127">
        <v>6372</v>
      </c>
      <c r="M44" s="127">
        <v>1874</v>
      </c>
      <c r="N44" s="126"/>
      <c r="O44" s="128"/>
      <c r="P44" s="127"/>
      <c r="Q44" s="127"/>
      <c r="R44" s="130">
        <v>880441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11059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365391</v>
      </c>
      <c r="J45" s="153">
        <v>29.1</v>
      </c>
      <c r="K45" s="113"/>
      <c r="L45" s="112">
        <v>956</v>
      </c>
      <c r="M45" s="112">
        <v>13</v>
      </c>
      <c r="N45" s="111"/>
      <c r="O45" s="113"/>
      <c r="P45" s="112"/>
      <c r="Q45" s="112"/>
      <c r="R45" s="154">
        <v>84.2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37976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1266986</v>
      </c>
      <c r="G46" s="120">
        <v>4102</v>
      </c>
      <c r="H46" s="111">
        <v>1257775</v>
      </c>
      <c r="I46" s="121"/>
      <c r="J46" s="122"/>
      <c r="K46" s="113">
        <v>1246741</v>
      </c>
      <c r="L46" s="123"/>
      <c r="M46" s="123"/>
      <c r="N46" s="111">
        <v>198642</v>
      </c>
      <c r="O46" s="113">
        <v>262113</v>
      </c>
      <c r="P46" s="112">
        <v>5204</v>
      </c>
      <c r="Q46" s="112">
        <v>791816</v>
      </c>
      <c r="R46" s="156"/>
      <c r="S46" s="116">
        <v>194</v>
      </c>
      <c r="T46" s="112">
        <v>1192</v>
      </c>
      <c r="U46" s="112">
        <v>80026</v>
      </c>
      <c r="V46" s="112">
        <v>283979</v>
      </c>
      <c r="W46" s="112">
        <v>12817</v>
      </c>
      <c r="X46" s="112">
        <v>65728</v>
      </c>
      <c r="Y46" s="112">
        <v>813839</v>
      </c>
      <c r="Z46" s="112"/>
      <c r="AA46" s="111">
        <v>81756</v>
      </c>
      <c r="AB46" s="113">
        <v>5</v>
      </c>
      <c r="AC46" s="112">
        <v>36</v>
      </c>
      <c r="AD46" s="112"/>
      <c r="AE46" s="111"/>
      <c r="AF46" s="123"/>
      <c r="AG46" s="113"/>
      <c r="AH46" s="112"/>
      <c r="AI46" s="113">
        <v>6997614</v>
      </c>
      <c r="AJ46" s="121">
        <v>4945912</v>
      </c>
      <c r="AK46" s="123">
        <v>3580705</v>
      </c>
      <c r="AL46" s="118">
        <v>3200</v>
      </c>
    </row>
    <row r="47" spans="1:38" ht="13.5">
      <c r="A47" s="125"/>
      <c r="B47" s="107"/>
      <c r="C47" s="107"/>
      <c r="D47" s="107"/>
      <c r="E47" s="107"/>
      <c r="F47" s="126"/>
      <c r="G47" s="127">
        <v>5109</v>
      </c>
      <c r="H47" s="126"/>
      <c r="I47" s="128">
        <v>892384</v>
      </c>
      <c r="J47" s="129"/>
      <c r="K47" s="128"/>
      <c r="L47" s="127">
        <v>8535</v>
      </c>
      <c r="M47" s="127">
        <v>2499</v>
      </c>
      <c r="N47" s="126"/>
      <c r="O47" s="128"/>
      <c r="P47" s="127"/>
      <c r="Q47" s="127"/>
      <c r="R47" s="130">
        <v>1059133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29408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625433.6</v>
      </c>
      <c r="J54" s="136">
        <f>IF(H55=0,0,I54/H55*100)</f>
        <v>39.06473285599136</v>
      </c>
      <c r="K54" s="135"/>
      <c r="L54" s="134">
        <f>SUM(L9,L12,L18,L21,L33,L36,L42)</f>
        <v>1288</v>
      </c>
      <c r="M54" s="134">
        <f>SUM(M9,M12,M18,M21,M33,M36,M42)</f>
        <v>64</v>
      </c>
      <c r="N54" s="133"/>
      <c r="O54" s="135"/>
      <c r="P54" s="134"/>
      <c r="Q54" s="134"/>
      <c r="R54" s="137">
        <f>IF(H55=0,0,(O55+P55+Q55)/H55*100)</f>
        <v>87.18243418174117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189027.2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1647124.5</v>
      </c>
      <c r="G55" s="140">
        <f>SUM(G10,G13,G19,G22,G34,G37,G43)</f>
        <v>4821.2</v>
      </c>
      <c r="H55" s="133">
        <f>SUM(H10,H13,H19,H22,H34,H37,H43)</f>
        <v>1601018.5</v>
      </c>
      <c r="I55" s="141"/>
      <c r="J55" s="159"/>
      <c r="K55" s="135">
        <f>SUM(K10,K13,K19,K22,K34,K37,K43)</f>
        <v>1563894.5</v>
      </c>
      <c r="L55" s="143"/>
      <c r="M55" s="143"/>
      <c r="N55" s="133">
        <f>SUM(N10,N13,N19,N22,N34,N37,N43)</f>
        <v>205211.6</v>
      </c>
      <c r="O55" s="135">
        <f>SUM(O10,O13,O19,O22,O34,O37,O43)</f>
        <v>284638.1</v>
      </c>
      <c r="P55" s="134">
        <f>SUM(P10,P13,P19,P22,P34,P37,P43)</f>
        <v>152966.4</v>
      </c>
      <c r="Q55" s="134">
        <f>SUM(Q10,Q13,Q19,Q22,Q34,Q37,Q43)</f>
        <v>958202.4</v>
      </c>
      <c r="R55" s="144"/>
      <c r="S55" s="138">
        <f aca="true" t="shared" si="8" ref="S55:AE55">SUM(S10,S13,S19,S22,S34,S37,S43)</f>
        <v>544</v>
      </c>
      <c r="T55" s="134">
        <f t="shared" si="8"/>
        <v>6593.6</v>
      </c>
      <c r="U55" s="134">
        <f t="shared" si="8"/>
        <v>271212.9</v>
      </c>
      <c r="V55" s="134">
        <f t="shared" si="8"/>
        <v>347083.1</v>
      </c>
      <c r="W55" s="134">
        <f t="shared" si="8"/>
        <v>14417</v>
      </c>
      <c r="X55" s="134">
        <f t="shared" si="8"/>
        <v>93448.7</v>
      </c>
      <c r="Y55" s="134">
        <f t="shared" si="8"/>
        <v>867719.2</v>
      </c>
      <c r="Z55" s="134">
        <f t="shared" si="8"/>
        <v>4855.2</v>
      </c>
      <c r="AA55" s="133">
        <f t="shared" si="8"/>
        <v>86480.6</v>
      </c>
      <c r="AB55" s="135">
        <f t="shared" si="8"/>
        <v>12</v>
      </c>
      <c r="AC55" s="135">
        <f t="shared" si="8"/>
        <v>38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11</v>
      </c>
      <c r="AH55" s="134">
        <f t="shared" si="9"/>
        <v>2</v>
      </c>
      <c r="AI55" s="135">
        <f t="shared" si="9"/>
        <v>12014859.6</v>
      </c>
      <c r="AJ55" s="141">
        <f t="shared" si="9"/>
        <v>7884723.8</v>
      </c>
      <c r="AK55" s="143">
        <f t="shared" si="9"/>
        <v>5517277.8</v>
      </c>
      <c r="AL55" s="139">
        <f t="shared" si="9"/>
        <v>3235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41284.799999999996</v>
      </c>
      <c r="H56" s="162"/>
      <c r="I56" s="164">
        <f>SUM(I11,I14,I20,I23,I35,I38,I44)</f>
        <v>975584.9</v>
      </c>
      <c r="J56" s="162"/>
      <c r="K56" s="164"/>
      <c r="L56" s="163">
        <f>SUM(L11,L14,L20,L23,L35,L38,L44)</f>
        <v>15540.8</v>
      </c>
      <c r="M56" s="163">
        <f>SUM(M11,M14,M20,M23,M35,M38,M44)</f>
        <v>21583.2</v>
      </c>
      <c r="N56" s="162"/>
      <c r="O56" s="164"/>
      <c r="P56" s="163"/>
      <c r="Q56" s="163"/>
      <c r="R56" s="165">
        <f>SUM(O55:Q55)</f>
        <v>1395806.9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143040.5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3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102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八幡浜市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0</v>
      </c>
      <c r="J9" s="114"/>
      <c r="K9" s="113"/>
      <c r="L9" s="112">
        <v>0</v>
      </c>
      <c r="M9" s="112">
        <v>0</v>
      </c>
      <c r="N9" s="111"/>
      <c r="O9" s="113"/>
      <c r="P9" s="112"/>
      <c r="Q9" s="112"/>
      <c r="R9" s="115">
        <v>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0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0</v>
      </c>
      <c r="G10" s="120">
        <v>0</v>
      </c>
      <c r="H10" s="111">
        <v>0</v>
      </c>
      <c r="I10" s="121"/>
      <c r="J10" s="122"/>
      <c r="K10" s="113">
        <v>0</v>
      </c>
      <c r="L10" s="123"/>
      <c r="M10" s="123"/>
      <c r="N10" s="111">
        <v>0</v>
      </c>
      <c r="O10" s="113">
        <v>0</v>
      </c>
      <c r="P10" s="112">
        <v>0</v>
      </c>
      <c r="Q10" s="112">
        <v>0</v>
      </c>
      <c r="R10" s="124"/>
      <c r="S10" s="116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0</v>
      </c>
      <c r="AE10" s="111">
        <v>0</v>
      </c>
      <c r="AF10" s="123"/>
      <c r="AG10" s="113">
        <v>0</v>
      </c>
      <c r="AH10" s="112">
        <v>0</v>
      </c>
      <c r="AI10" s="113">
        <v>0</v>
      </c>
      <c r="AJ10" s="121">
        <v>0</v>
      </c>
      <c r="AK10" s="123">
        <v>0</v>
      </c>
      <c r="AL10" s="118"/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0</v>
      </c>
      <c r="M11" s="127">
        <v>0</v>
      </c>
      <c r="N11" s="126"/>
      <c r="O11" s="128"/>
      <c r="P11" s="127"/>
      <c r="Q11" s="127"/>
      <c r="R11" s="130">
        <v>0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0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39658</v>
      </c>
      <c r="J12" s="114">
        <v>94.5</v>
      </c>
      <c r="K12" s="113"/>
      <c r="L12" s="112">
        <v>39</v>
      </c>
      <c r="M12" s="112">
        <v>7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37184.4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54886.6</v>
      </c>
      <c r="G13" s="120">
        <v>0</v>
      </c>
      <c r="H13" s="111">
        <v>41986.7</v>
      </c>
      <c r="I13" s="121"/>
      <c r="J13" s="122"/>
      <c r="K13" s="113">
        <v>33523.2</v>
      </c>
      <c r="L13" s="123"/>
      <c r="M13" s="123"/>
      <c r="N13" s="111">
        <v>0</v>
      </c>
      <c r="O13" s="113">
        <v>2058.6</v>
      </c>
      <c r="P13" s="112">
        <v>32590.1</v>
      </c>
      <c r="Q13" s="112">
        <v>7338</v>
      </c>
      <c r="R13" s="124"/>
      <c r="S13" s="116">
        <v>34.3</v>
      </c>
      <c r="T13" s="112">
        <v>657.4</v>
      </c>
      <c r="U13" s="112">
        <v>36446.6</v>
      </c>
      <c r="V13" s="112">
        <v>2519.7</v>
      </c>
      <c r="W13" s="112">
        <v>51.1</v>
      </c>
      <c r="X13" s="112">
        <v>2024.9</v>
      </c>
      <c r="Y13" s="112">
        <v>252.7</v>
      </c>
      <c r="Z13" s="112">
        <v>0</v>
      </c>
      <c r="AA13" s="111">
        <v>0</v>
      </c>
      <c r="AB13" s="113">
        <v>1</v>
      </c>
      <c r="AC13" s="112">
        <v>0</v>
      </c>
      <c r="AD13" s="112"/>
      <c r="AE13" s="111"/>
      <c r="AF13" s="123"/>
      <c r="AG13" s="113">
        <v>2</v>
      </c>
      <c r="AH13" s="112">
        <v>0</v>
      </c>
      <c r="AI13" s="113">
        <v>737014.3</v>
      </c>
      <c r="AJ13" s="121">
        <v>471015.7</v>
      </c>
      <c r="AK13" s="123">
        <v>277818.1</v>
      </c>
      <c r="AL13" s="118">
        <v>3</v>
      </c>
    </row>
    <row r="14" spans="1:38" ht="13.5">
      <c r="A14" s="125"/>
      <c r="B14" s="107"/>
      <c r="C14" s="107"/>
      <c r="D14" s="107"/>
      <c r="E14" s="107"/>
      <c r="F14" s="126"/>
      <c r="G14" s="127">
        <v>12899.9</v>
      </c>
      <c r="H14" s="126"/>
      <c r="I14" s="128">
        <v>2328.7</v>
      </c>
      <c r="J14" s="129"/>
      <c r="K14" s="128"/>
      <c r="L14" s="127">
        <v>1262.3</v>
      </c>
      <c r="M14" s="127">
        <v>7201.2</v>
      </c>
      <c r="N14" s="126"/>
      <c r="O14" s="128"/>
      <c r="P14" s="127"/>
      <c r="Q14" s="127"/>
      <c r="R14" s="130">
        <v>41986.7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26075.7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39658</v>
      </c>
      <c r="J15" s="136">
        <f>IF(H16=0,0,I15/H16*100)</f>
        <v>94.45371986843453</v>
      </c>
      <c r="K15" s="135"/>
      <c r="L15" s="134">
        <f>SUM(L9,L12)</f>
        <v>39</v>
      </c>
      <c r="M15" s="134">
        <f>SUM(M9,M12)</f>
        <v>7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37184.4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54886.6</v>
      </c>
      <c r="G16" s="140">
        <f>SUM(G10,G13)</f>
        <v>0</v>
      </c>
      <c r="H16" s="133">
        <f>SUM(H10,H13)</f>
        <v>41986.7</v>
      </c>
      <c r="I16" s="141"/>
      <c r="J16" s="142"/>
      <c r="K16" s="135">
        <f>SUM(K10,K13)</f>
        <v>33523.2</v>
      </c>
      <c r="L16" s="143"/>
      <c r="M16" s="143"/>
      <c r="N16" s="133">
        <f>SUM(N10,N13)</f>
        <v>0</v>
      </c>
      <c r="O16" s="135">
        <f>SUM(O10,O13)</f>
        <v>2058.6</v>
      </c>
      <c r="P16" s="134">
        <f>SUM(P10,P13)</f>
        <v>32590.1</v>
      </c>
      <c r="Q16" s="134">
        <f>SUM(Q10,Q13)</f>
        <v>7338</v>
      </c>
      <c r="R16" s="144"/>
      <c r="S16" s="138">
        <f aca="true" t="shared" si="0" ref="S16:AE16">SUM(S10,S13)</f>
        <v>34.3</v>
      </c>
      <c r="T16" s="134">
        <f t="shared" si="0"/>
        <v>657.4</v>
      </c>
      <c r="U16" s="134">
        <f t="shared" si="0"/>
        <v>36446.6</v>
      </c>
      <c r="V16" s="134">
        <f t="shared" si="0"/>
        <v>2519.7</v>
      </c>
      <c r="W16" s="134">
        <f t="shared" si="0"/>
        <v>51.1</v>
      </c>
      <c r="X16" s="134">
        <f t="shared" si="0"/>
        <v>2024.9</v>
      </c>
      <c r="Y16" s="134">
        <f t="shared" si="0"/>
        <v>252.7</v>
      </c>
      <c r="Z16" s="134">
        <f t="shared" si="0"/>
        <v>0</v>
      </c>
      <c r="AA16" s="133">
        <f t="shared" si="0"/>
        <v>0</v>
      </c>
      <c r="AB16" s="135">
        <f t="shared" si="0"/>
        <v>1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2</v>
      </c>
      <c r="AH16" s="134">
        <f t="shared" si="1"/>
        <v>0</v>
      </c>
      <c r="AI16" s="135">
        <f t="shared" si="1"/>
        <v>737014.3</v>
      </c>
      <c r="AJ16" s="141">
        <f t="shared" si="1"/>
        <v>471015.7</v>
      </c>
      <c r="AK16" s="143">
        <f t="shared" si="1"/>
        <v>277818.1</v>
      </c>
      <c r="AL16" s="139">
        <f t="shared" si="1"/>
        <v>3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12899.9</v>
      </c>
      <c r="H17" s="145"/>
      <c r="I17" s="147">
        <f>SUM(I11,I14)</f>
        <v>2328.7</v>
      </c>
      <c r="J17" s="148"/>
      <c r="K17" s="147"/>
      <c r="L17" s="146">
        <f>SUM(L11,L14)</f>
        <v>1262.3</v>
      </c>
      <c r="M17" s="146">
        <f>SUM(M11,M14)</f>
        <v>7201.2</v>
      </c>
      <c r="N17" s="145"/>
      <c r="O17" s="147"/>
      <c r="P17" s="146"/>
      <c r="Q17" s="146"/>
      <c r="R17" s="149">
        <f>SUM(O16:Q16)</f>
        <v>41986.7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26075.7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23365</v>
      </c>
      <c r="J18" s="114">
        <v>89.9</v>
      </c>
      <c r="K18" s="113"/>
      <c r="L18" s="112">
        <v>15</v>
      </c>
      <c r="M18" s="112">
        <v>3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13444.9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25991</v>
      </c>
      <c r="G19" s="120">
        <v>0</v>
      </c>
      <c r="H19" s="111">
        <v>25991</v>
      </c>
      <c r="I19" s="121"/>
      <c r="J19" s="122"/>
      <c r="K19" s="113">
        <v>23403.6</v>
      </c>
      <c r="L19" s="123"/>
      <c r="M19" s="123"/>
      <c r="N19" s="111">
        <v>0</v>
      </c>
      <c r="O19" s="113">
        <v>2262.7</v>
      </c>
      <c r="P19" s="112">
        <v>12789</v>
      </c>
      <c r="Q19" s="112">
        <v>10939.3</v>
      </c>
      <c r="R19" s="124"/>
      <c r="S19" s="116">
        <v>0</v>
      </c>
      <c r="T19" s="112">
        <v>80.2</v>
      </c>
      <c r="U19" s="112">
        <v>18057.7</v>
      </c>
      <c r="V19" s="112">
        <v>5227.1</v>
      </c>
      <c r="W19" s="112">
        <v>117.6</v>
      </c>
      <c r="X19" s="112">
        <v>1719.5</v>
      </c>
      <c r="Y19" s="112">
        <v>788.9</v>
      </c>
      <c r="Z19" s="112">
        <v>0</v>
      </c>
      <c r="AA19" s="111">
        <v>0</v>
      </c>
      <c r="AB19" s="113">
        <v>1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352243.3</v>
      </c>
      <c r="AJ19" s="121">
        <v>234016.1</v>
      </c>
      <c r="AK19" s="123">
        <v>150400.5</v>
      </c>
      <c r="AL19" s="118">
        <v>4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2626</v>
      </c>
      <c r="J20" s="129"/>
      <c r="K20" s="128"/>
      <c r="L20" s="127">
        <v>369.4</v>
      </c>
      <c r="M20" s="127">
        <v>2218</v>
      </c>
      <c r="N20" s="126"/>
      <c r="O20" s="128"/>
      <c r="P20" s="127"/>
      <c r="Q20" s="127"/>
      <c r="R20" s="130">
        <v>25991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8492.1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24512.6</v>
      </c>
      <c r="J21" s="114">
        <v>62.7</v>
      </c>
      <c r="K21" s="113"/>
      <c r="L21" s="112">
        <v>11</v>
      </c>
      <c r="M21" s="112">
        <v>1</v>
      </c>
      <c r="N21" s="111"/>
      <c r="O21" s="113"/>
      <c r="P21" s="112"/>
      <c r="Q21" s="112"/>
      <c r="R21" s="115">
        <v>94.1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5374.8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44553.9</v>
      </c>
      <c r="G22" s="120">
        <v>0</v>
      </c>
      <c r="H22" s="111">
        <v>39103.5</v>
      </c>
      <c r="I22" s="121"/>
      <c r="J22" s="122"/>
      <c r="K22" s="113">
        <v>38345.1</v>
      </c>
      <c r="L22" s="123"/>
      <c r="M22" s="123"/>
      <c r="N22" s="111">
        <v>2291.9</v>
      </c>
      <c r="O22" s="113">
        <v>2129.9</v>
      </c>
      <c r="P22" s="112">
        <v>6754.8</v>
      </c>
      <c r="Q22" s="112">
        <v>27926.9</v>
      </c>
      <c r="R22" s="124"/>
      <c r="S22" s="116">
        <v>0</v>
      </c>
      <c r="T22" s="112">
        <v>121.4</v>
      </c>
      <c r="U22" s="112">
        <v>15714.2</v>
      </c>
      <c r="V22" s="112">
        <v>8677</v>
      </c>
      <c r="W22" s="112">
        <v>520.9</v>
      </c>
      <c r="X22" s="112">
        <v>6915.3</v>
      </c>
      <c r="Y22" s="112">
        <v>7154.7</v>
      </c>
      <c r="Z22" s="112">
        <v>2169.4</v>
      </c>
      <c r="AA22" s="111">
        <v>2169.4</v>
      </c>
      <c r="AB22" s="113">
        <v>0</v>
      </c>
      <c r="AC22" s="112">
        <v>0</v>
      </c>
      <c r="AD22" s="112"/>
      <c r="AE22" s="111"/>
      <c r="AF22" s="123"/>
      <c r="AG22" s="113">
        <v>0</v>
      </c>
      <c r="AH22" s="112">
        <v>0</v>
      </c>
      <c r="AI22" s="113">
        <v>480544.8</v>
      </c>
      <c r="AJ22" s="121">
        <v>275690.9</v>
      </c>
      <c r="AK22" s="123">
        <v>184999.9</v>
      </c>
      <c r="AL22" s="118">
        <v>8</v>
      </c>
    </row>
    <row r="23" spans="1:38" ht="13.5">
      <c r="A23" s="90"/>
      <c r="B23" s="107"/>
      <c r="C23" s="107"/>
      <c r="D23" s="107"/>
      <c r="E23" s="107"/>
      <c r="F23" s="126"/>
      <c r="G23" s="127">
        <v>5450.4</v>
      </c>
      <c r="H23" s="126"/>
      <c r="I23" s="128">
        <v>14590.9</v>
      </c>
      <c r="J23" s="129"/>
      <c r="K23" s="128"/>
      <c r="L23" s="127">
        <v>135.4</v>
      </c>
      <c r="M23" s="127">
        <v>623</v>
      </c>
      <c r="N23" s="126"/>
      <c r="O23" s="128"/>
      <c r="P23" s="127"/>
      <c r="Q23" s="127"/>
      <c r="R23" s="130">
        <v>36811.6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3906.7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47877.6</v>
      </c>
      <c r="J24" s="136">
        <f>IF(H25=0,0,I24/H25*100)</f>
        <v>73.55091443977602</v>
      </c>
      <c r="K24" s="135"/>
      <c r="L24" s="134">
        <f>SUM(L18,L21)</f>
        <v>26</v>
      </c>
      <c r="M24" s="134">
        <f>SUM(M18,M21)</f>
        <v>4</v>
      </c>
      <c r="N24" s="133"/>
      <c r="O24" s="135"/>
      <c r="P24" s="134"/>
      <c r="Q24" s="134"/>
      <c r="R24" s="137">
        <f>IF(H25=0,0,(O25+P25+Q25)/H25*100)</f>
        <v>96.47911881956233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18819.7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70544.9</v>
      </c>
      <c r="G25" s="140">
        <f>SUM(G19,G22)</f>
        <v>0</v>
      </c>
      <c r="H25" s="133">
        <f>SUM(H19,H22)</f>
        <v>65094.5</v>
      </c>
      <c r="I25" s="141"/>
      <c r="J25" s="142"/>
      <c r="K25" s="135">
        <f>SUM(K19,K22)</f>
        <v>61748.7</v>
      </c>
      <c r="L25" s="143"/>
      <c r="M25" s="143"/>
      <c r="N25" s="133">
        <f>SUM(N19,N22)</f>
        <v>2291.9</v>
      </c>
      <c r="O25" s="135">
        <f>SUM(O19,O22)</f>
        <v>4392.6</v>
      </c>
      <c r="P25" s="134">
        <f>SUM(P19,P22)</f>
        <v>19543.8</v>
      </c>
      <c r="Q25" s="134">
        <f>SUM(Q19,Q22)</f>
        <v>38866.2</v>
      </c>
      <c r="R25" s="144"/>
      <c r="S25" s="138">
        <f aca="true" t="shared" si="2" ref="S25:AE25">SUM(S19,S22)</f>
        <v>0</v>
      </c>
      <c r="T25" s="134">
        <f t="shared" si="2"/>
        <v>201.60000000000002</v>
      </c>
      <c r="U25" s="134">
        <f t="shared" si="2"/>
        <v>33771.9</v>
      </c>
      <c r="V25" s="134">
        <f t="shared" si="2"/>
        <v>13904.1</v>
      </c>
      <c r="W25" s="134">
        <f t="shared" si="2"/>
        <v>638.5</v>
      </c>
      <c r="X25" s="134">
        <f t="shared" si="2"/>
        <v>8634.8</v>
      </c>
      <c r="Y25" s="134">
        <f t="shared" si="2"/>
        <v>7943.599999999999</v>
      </c>
      <c r="Z25" s="134">
        <f t="shared" si="2"/>
        <v>2169.4</v>
      </c>
      <c r="AA25" s="133">
        <f t="shared" si="2"/>
        <v>2169.4</v>
      </c>
      <c r="AB25" s="135">
        <f t="shared" si="2"/>
        <v>1</v>
      </c>
      <c r="AC25" s="134">
        <f t="shared" si="2"/>
        <v>0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832788.1</v>
      </c>
      <c r="AJ25" s="141">
        <f t="shared" si="3"/>
        <v>509707</v>
      </c>
      <c r="AK25" s="143">
        <f t="shared" si="3"/>
        <v>335400.4</v>
      </c>
      <c r="AL25" s="139">
        <f t="shared" si="3"/>
        <v>12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5450.4</v>
      </c>
      <c r="H26" s="145"/>
      <c r="I26" s="147">
        <f>SUM(I20,I23)</f>
        <v>17216.9</v>
      </c>
      <c r="J26" s="148"/>
      <c r="K26" s="147"/>
      <c r="L26" s="146">
        <f>SUM(L20,L23)</f>
        <v>504.79999999999995</v>
      </c>
      <c r="M26" s="146">
        <f>SUM(M20,M23)</f>
        <v>2841</v>
      </c>
      <c r="N26" s="145"/>
      <c r="O26" s="147"/>
      <c r="P26" s="146"/>
      <c r="Q26" s="146"/>
      <c r="R26" s="149">
        <f>SUM(O25:Q25)</f>
        <v>62802.6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12398.8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87535.6</v>
      </c>
      <c r="J27" s="136">
        <f>IF(H28=0,0,I27/H28*100)</f>
        <v>81.74693597008627</v>
      </c>
      <c r="K27" s="135"/>
      <c r="L27" s="134">
        <f>SUM(L18,L9,L12,L21)</f>
        <v>65</v>
      </c>
      <c r="M27" s="134">
        <f>SUM(M18,M9,M12,M21)</f>
        <v>11</v>
      </c>
      <c r="N27" s="133"/>
      <c r="O27" s="135"/>
      <c r="P27" s="134"/>
      <c r="Q27" s="134"/>
      <c r="R27" s="137">
        <f>IF(H28=0,0,(O28+P28+Q28)/H28*100)</f>
        <v>97.85966163995174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56004.100000000006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125431.5</v>
      </c>
      <c r="G28" s="140">
        <f>SUM(G19,G10,G13,G22)</f>
        <v>0</v>
      </c>
      <c r="H28" s="133">
        <f>SUM(H19,H10,H13,H22)</f>
        <v>107081.2</v>
      </c>
      <c r="I28" s="141"/>
      <c r="J28" s="142"/>
      <c r="K28" s="135">
        <f>SUM(K19,K10,K13,K22)</f>
        <v>95271.9</v>
      </c>
      <c r="L28" s="143"/>
      <c r="M28" s="143"/>
      <c r="N28" s="133">
        <f>SUM(N19,N10,N13,N22)</f>
        <v>2291.9</v>
      </c>
      <c r="O28" s="135">
        <f>SUM(O19,O10,O13,O22)</f>
        <v>6451.199999999999</v>
      </c>
      <c r="P28" s="134">
        <f>SUM(P19,P10,P13,P22)</f>
        <v>52133.9</v>
      </c>
      <c r="Q28" s="134">
        <f>SUM(Q19,Q10,Q13,Q22)</f>
        <v>46204.2</v>
      </c>
      <c r="R28" s="152"/>
      <c r="S28" s="138">
        <f aca="true" t="shared" si="4" ref="S28:AE28">SUM(S19,S10,S13,S22)</f>
        <v>34.3</v>
      </c>
      <c r="T28" s="134">
        <f t="shared" si="4"/>
        <v>859</v>
      </c>
      <c r="U28" s="134">
        <f t="shared" si="4"/>
        <v>70218.5</v>
      </c>
      <c r="V28" s="134">
        <f t="shared" si="4"/>
        <v>16423.8</v>
      </c>
      <c r="W28" s="134">
        <f t="shared" si="4"/>
        <v>689.5999999999999</v>
      </c>
      <c r="X28" s="134">
        <f t="shared" si="4"/>
        <v>10659.7</v>
      </c>
      <c r="Y28" s="134">
        <f t="shared" si="4"/>
        <v>8196.3</v>
      </c>
      <c r="Z28" s="134">
        <f t="shared" si="4"/>
        <v>2169.4</v>
      </c>
      <c r="AA28" s="133">
        <f t="shared" si="4"/>
        <v>2169.4</v>
      </c>
      <c r="AB28" s="135">
        <f t="shared" si="4"/>
        <v>2</v>
      </c>
      <c r="AC28" s="134">
        <f t="shared" si="4"/>
        <v>0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2</v>
      </c>
      <c r="AH28" s="134">
        <f t="shared" si="5"/>
        <v>0</v>
      </c>
      <c r="AI28" s="135">
        <f t="shared" si="5"/>
        <v>1569802.4000000001</v>
      </c>
      <c r="AJ28" s="141">
        <f t="shared" si="5"/>
        <v>980722.7000000001</v>
      </c>
      <c r="AK28" s="143">
        <f t="shared" si="5"/>
        <v>613218.5</v>
      </c>
      <c r="AL28" s="139">
        <f t="shared" si="5"/>
        <v>15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18350.3</v>
      </c>
      <c r="H29" s="145"/>
      <c r="I29" s="147">
        <f>SUM(I20,I11,I14,I23)</f>
        <v>19545.6</v>
      </c>
      <c r="J29" s="148"/>
      <c r="K29" s="147"/>
      <c r="L29" s="146">
        <f>SUM(L20,L11,L14,L23)</f>
        <v>1767.1</v>
      </c>
      <c r="M29" s="146">
        <f>SUM(M20,M11,M14,M23)</f>
        <v>10042.2</v>
      </c>
      <c r="N29" s="145"/>
      <c r="O29" s="147"/>
      <c r="P29" s="146"/>
      <c r="Q29" s="146"/>
      <c r="R29" s="149">
        <f>SUM(O28:Q28)</f>
        <v>104789.29999999999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38474.5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87535.6</v>
      </c>
      <c r="J30" s="136">
        <f>IF(H31=0,0,I30/H31*100)</f>
        <v>81.74693597008627</v>
      </c>
      <c r="K30" s="135"/>
      <c r="L30" s="134">
        <f>SUM(L21,L12,L18)</f>
        <v>65</v>
      </c>
      <c r="M30" s="134">
        <f>SUM(M21,M12,M18)</f>
        <v>11</v>
      </c>
      <c r="N30" s="133"/>
      <c r="O30" s="135"/>
      <c r="P30" s="134"/>
      <c r="Q30" s="134"/>
      <c r="R30" s="137">
        <f>IF(H31=0,0,(O31+P31+Q31)/H31*100)</f>
        <v>97.85966163995174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56004.100000000006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125431.5</v>
      </c>
      <c r="G31" s="140">
        <f>SUM(G22,G13,G19)</f>
        <v>0</v>
      </c>
      <c r="H31" s="133">
        <f>SUM(H22,H13,H19)</f>
        <v>107081.2</v>
      </c>
      <c r="I31" s="141"/>
      <c r="J31" s="142"/>
      <c r="K31" s="135">
        <f>SUM(K22,K13,K19)</f>
        <v>95271.9</v>
      </c>
      <c r="L31" s="143"/>
      <c r="M31" s="143"/>
      <c r="N31" s="133">
        <f>SUM(N22,N13,N19)</f>
        <v>2291.9</v>
      </c>
      <c r="O31" s="135">
        <f>SUM(O22,O13,O19)</f>
        <v>6451.2</v>
      </c>
      <c r="P31" s="134">
        <f>SUM(P22,P13,P19)</f>
        <v>52133.9</v>
      </c>
      <c r="Q31" s="134">
        <f>SUM(Q22,Q13,Q19)</f>
        <v>46204.2</v>
      </c>
      <c r="R31" s="152"/>
      <c r="S31" s="138">
        <f aca="true" t="shared" si="6" ref="S31:AE31">SUM(S22,S13,S19)</f>
        <v>34.3</v>
      </c>
      <c r="T31" s="134">
        <f t="shared" si="6"/>
        <v>859</v>
      </c>
      <c r="U31" s="134">
        <f t="shared" si="6"/>
        <v>70218.5</v>
      </c>
      <c r="V31" s="134">
        <f t="shared" si="6"/>
        <v>16423.800000000003</v>
      </c>
      <c r="W31" s="134">
        <f t="shared" si="6"/>
        <v>689.6</v>
      </c>
      <c r="X31" s="134">
        <f t="shared" si="6"/>
        <v>10659.7</v>
      </c>
      <c r="Y31" s="134">
        <f t="shared" si="6"/>
        <v>8196.3</v>
      </c>
      <c r="Z31" s="134">
        <f t="shared" si="6"/>
        <v>2169.4</v>
      </c>
      <c r="AA31" s="133">
        <f t="shared" si="6"/>
        <v>2169.4</v>
      </c>
      <c r="AB31" s="135">
        <f t="shared" si="6"/>
        <v>2</v>
      </c>
      <c r="AC31" s="134">
        <f t="shared" si="6"/>
        <v>0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2</v>
      </c>
      <c r="AH31" s="134">
        <f t="shared" si="7"/>
        <v>0</v>
      </c>
      <c r="AI31" s="135">
        <f t="shared" si="7"/>
        <v>1569802.4000000001</v>
      </c>
      <c r="AJ31" s="141">
        <f t="shared" si="7"/>
        <v>980722.7000000001</v>
      </c>
      <c r="AK31" s="143">
        <f t="shared" si="7"/>
        <v>613218.5</v>
      </c>
      <c r="AL31" s="139">
        <f t="shared" si="7"/>
        <v>15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18350.3</v>
      </c>
      <c r="H32" s="145"/>
      <c r="I32" s="147">
        <f>SUM(I23,I14,I20)</f>
        <v>19545.6</v>
      </c>
      <c r="J32" s="148"/>
      <c r="K32" s="147"/>
      <c r="L32" s="146">
        <f>SUM(L23,L14,L20)</f>
        <v>1767.1</v>
      </c>
      <c r="M32" s="146">
        <f>SUM(M23,M14,M20)</f>
        <v>10042.2</v>
      </c>
      <c r="N32" s="145"/>
      <c r="O32" s="147"/>
      <c r="P32" s="146"/>
      <c r="Q32" s="146"/>
      <c r="R32" s="149">
        <f>SUM(O31:Q31)</f>
        <v>104789.29999999999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38474.5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43833</v>
      </c>
      <c r="J33" s="153">
        <v>60</v>
      </c>
      <c r="K33" s="113"/>
      <c r="L33" s="112">
        <v>52</v>
      </c>
      <c r="M33" s="112">
        <v>1</v>
      </c>
      <c r="N33" s="111"/>
      <c r="O33" s="113"/>
      <c r="P33" s="112"/>
      <c r="Q33" s="112"/>
      <c r="R33" s="154">
        <v>95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2430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73498</v>
      </c>
      <c r="G34" s="120">
        <v>200</v>
      </c>
      <c r="H34" s="111">
        <v>73216</v>
      </c>
      <c r="I34" s="121"/>
      <c r="J34" s="122"/>
      <c r="K34" s="113">
        <v>72807</v>
      </c>
      <c r="L34" s="123"/>
      <c r="M34" s="123"/>
      <c r="N34" s="111">
        <v>3403</v>
      </c>
      <c r="O34" s="113">
        <v>2155</v>
      </c>
      <c r="P34" s="112">
        <v>9424</v>
      </c>
      <c r="Q34" s="112">
        <v>58235</v>
      </c>
      <c r="R34" s="124"/>
      <c r="S34" s="116"/>
      <c r="T34" s="112">
        <v>21</v>
      </c>
      <c r="U34" s="112">
        <v>7450</v>
      </c>
      <c r="V34" s="112">
        <v>36362</v>
      </c>
      <c r="W34" s="112">
        <v>188</v>
      </c>
      <c r="X34" s="112">
        <v>2214</v>
      </c>
      <c r="Y34" s="112">
        <v>26981</v>
      </c>
      <c r="Z34" s="112">
        <v>9749</v>
      </c>
      <c r="AA34" s="111">
        <v>180</v>
      </c>
      <c r="AB34" s="113">
        <v>2</v>
      </c>
      <c r="AC34" s="112">
        <v>2</v>
      </c>
      <c r="AD34" s="112"/>
      <c r="AE34" s="111"/>
      <c r="AF34" s="123"/>
      <c r="AG34" s="113"/>
      <c r="AH34" s="112"/>
      <c r="AI34" s="113">
        <v>474854</v>
      </c>
      <c r="AJ34" s="121">
        <v>360539</v>
      </c>
      <c r="AK34" s="123">
        <v>280610</v>
      </c>
      <c r="AL34" s="118">
        <v>32</v>
      </c>
    </row>
    <row r="35" spans="1:38" ht="13.5">
      <c r="A35" s="90"/>
      <c r="B35" s="107"/>
      <c r="C35" s="107"/>
      <c r="D35" s="107"/>
      <c r="E35" s="107"/>
      <c r="F35" s="126"/>
      <c r="G35" s="127">
        <v>82</v>
      </c>
      <c r="H35" s="126"/>
      <c r="I35" s="128">
        <v>29384</v>
      </c>
      <c r="J35" s="129"/>
      <c r="K35" s="128"/>
      <c r="L35" s="127">
        <v>392</v>
      </c>
      <c r="M35" s="127">
        <v>17</v>
      </c>
      <c r="N35" s="126"/>
      <c r="O35" s="128"/>
      <c r="P35" s="127"/>
      <c r="Q35" s="127"/>
      <c r="R35" s="130">
        <v>69814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2474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22552</v>
      </c>
      <c r="J36" s="153">
        <v>41</v>
      </c>
      <c r="K36" s="113"/>
      <c r="L36" s="112">
        <v>27</v>
      </c>
      <c r="M36" s="112"/>
      <c r="N36" s="111"/>
      <c r="O36" s="113"/>
      <c r="P36" s="112"/>
      <c r="Q36" s="112"/>
      <c r="R36" s="154">
        <v>89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586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55281</v>
      </c>
      <c r="G37" s="120">
        <v>117</v>
      </c>
      <c r="H37" s="111">
        <v>54519</v>
      </c>
      <c r="I37" s="121"/>
      <c r="J37" s="122"/>
      <c r="K37" s="113">
        <v>54270</v>
      </c>
      <c r="L37" s="123"/>
      <c r="M37" s="123"/>
      <c r="N37" s="111">
        <v>5782</v>
      </c>
      <c r="O37" s="113">
        <v>2734</v>
      </c>
      <c r="P37" s="112">
        <v>726</v>
      </c>
      <c r="Q37" s="112">
        <v>45276</v>
      </c>
      <c r="R37" s="124"/>
      <c r="S37" s="116"/>
      <c r="T37" s="112">
        <v>40</v>
      </c>
      <c r="U37" s="112">
        <v>3329</v>
      </c>
      <c r="V37" s="112">
        <v>19182</v>
      </c>
      <c r="W37" s="112">
        <v>126</v>
      </c>
      <c r="X37" s="112">
        <v>1969</v>
      </c>
      <c r="Y37" s="112">
        <v>29872</v>
      </c>
      <c r="Z37" s="112">
        <v>16403</v>
      </c>
      <c r="AA37" s="111">
        <v>4050</v>
      </c>
      <c r="AB37" s="113"/>
      <c r="AC37" s="112"/>
      <c r="AD37" s="112"/>
      <c r="AE37" s="111"/>
      <c r="AF37" s="123"/>
      <c r="AG37" s="113"/>
      <c r="AH37" s="112"/>
      <c r="AI37" s="113">
        <v>306688</v>
      </c>
      <c r="AJ37" s="121">
        <v>232471</v>
      </c>
      <c r="AK37" s="123">
        <v>176689</v>
      </c>
      <c r="AL37" s="118">
        <v>32</v>
      </c>
    </row>
    <row r="38" spans="1:38" ht="13.5">
      <c r="A38" s="90"/>
      <c r="B38" s="107"/>
      <c r="C38" s="107"/>
      <c r="D38" s="107"/>
      <c r="E38" s="107"/>
      <c r="F38" s="126"/>
      <c r="G38" s="127">
        <v>645</v>
      </c>
      <c r="H38" s="126"/>
      <c r="I38" s="128">
        <v>31966</v>
      </c>
      <c r="J38" s="129"/>
      <c r="K38" s="128"/>
      <c r="L38" s="127">
        <v>248</v>
      </c>
      <c r="M38" s="127"/>
      <c r="N38" s="126"/>
      <c r="O38" s="128"/>
      <c r="P38" s="127"/>
      <c r="Q38" s="127"/>
      <c r="R38" s="130">
        <v>48736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534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66385</v>
      </c>
      <c r="J39" s="153">
        <v>52</v>
      </c>
      <c r="K39" s="113"/>
      <c r="L39" s="112">
        <v>79</v>
      </c>
      <c r="M39" s="112">
        <v>1</v>
      </c>
      <c r="N39" s="111"/>
      <c r="O39" s="113"/>
      <c r="P39" s="112"/>
      <c r="Q39" s="112"/>
      <c r="R39" s="154">
        <v>93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3016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128779</v>
      </c>
      <c r="G40" s="120">
        <v>317</v>
      </c>
      <c r="H40" s="111">
        <v>127735</v>
      </c>
      <c r="I40" s="121"/>
      <c r="J40" s="122"/>
      <c r="K40" s="113">
        <v>127077</v>
      </c>
      <c r="L40" s="123"/>
      <c r="M40" s="123"/>
      <c r="N40" s="111">
        <v>9185</v>
      </c>
      <c r="O40" s="113">
        <v>4889</v>
      </c>
      <c r="P40" s="112">
        <v>10150</v>
      </c>
      <c r="Q40" s="112">
        <v>103511</v>
      </c>
      <c r="R40" s="124"/>
      <c r="S40" s="116"/>
      <c r="T40" s="112">
        <v>61</v>
      </c>
      <c r="U40" s="112">
        <v>10779</v>
      </c>
      <c r="V40" s="112">
        <v>55544</v>
      </c>
      <c r="W40" s="112">
        <v>314</v>
      </c>
      <c r="X40" s="112">
        <v>4183</v>
      </c>
      <c r="Y40" s="112">
        <v>56853</v>
      </c>
      <c r="Z40" s="112">
        <v>26152</v>
      </c>
      <c r="AA40" s="111">
        <v>4230</v>
      </c>
      <c r="AB40" s="113">
        <v>2</v>
      </c>
      <c r="AC40" s="112">
        <v>2</v>
      </c>
      <c r="AD40" s="112"/>
      <c r="AE40" s="111"/>
      <c r="AF40" s="123"/>
      <c r="AG40" s="113"/>
      <c r="AH40" s="112"/>
      <c r="AI40" s="113">
        <v>781542</v>
      </c>
      <c r="AJ40" s="121">
        <v>593010</v>
      </c>
      <c r="AK40" s="123">
        <v>457299</v>
      </c>
      <c r="AL40" s="118">
        <v>64</v>
      </c>
    </row>
    <row r="41" spans="1:38" ht="13.5">
      <c r="A41" s="125"/>
      <c r="B41" s="107"/>
      <c r="C41" s="107"/>
      <c r="D41" s="107"/>
      <c r="E41" s="107"/>
      <c r="F41" s="126"/>
      <c r="G41" s="127">
        <v>727</v>
      </c>
      <c r="H41" s="126"/>
      <c r="I41" s="128">
        <v>61350</v>
      </c>
      <c r="J41" s="129"/>
      <c r="K41" s="128"/>
      <c r="L41" s="127">
        <v>640</v>
      </c>
      <c r="M41" s="127">
        <v>17</v>
      </c>
      <c r="N41" s="126"/>
      <c r="O41" s="128"/>
      <c r="P41" s="127"/>
      <c r="Q41" s="127"/>
      <c r="R41" s="130">
        <v>118550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3008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110928</v>
      </c>
      <c r="J42" s="153">
        <v>35</v>
      </c>
      <c r="K42" s="113"/>
      <c r="L42" s="112">
        <v>146</v>
      </c>
      <c r="M42" s="112">
        <v>1</v>
      </c>
      <c r="N42" s="111"/>
      <c r="O42" s="113"/>
      <c r="P42" s="112"/>
      <c r="Q42" s="112"/>
      <c r="R42" s="154">
        <v>89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1655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325316</v>
      </c>
      <c r="G43" s="120">
        <v>1165</v>
      </c>
      <c r="H43" s="111">
        <v>314454</v>
      </c>
      <c r="I43" s="121"/>
      <c r="J43" s="122"/>
      <c r="K43" s="113">
        <v>313044</v>
      </c>
      <c r="L43" s="123"/>
      <c r="M43" s="123"/>
      <c r="N43" s="111">
        <v>33988</v>
      </c>
      <c r="O43" s="113">
        <v>39011</v>
      </c>
      <c r="P43" s="112">
        <v>6616</v>
      </c>
      <c r="Q43" s="112">
        <v>234839</v>
      </c>
      <c r="R43" s="124"/>
      <c r="S43" s="116"/>
      <c r="T43" s="112">
        <v>294</v>
      </c>
      <c r="U43" s="112">
        <v>16028</v>
      </c>
      <c r="V43" s="112">
        <v>94606</v>
      </c>
      <c r="W43" s="112">
        <v>786</v>
      </c>
      <c r="X43" s="112">
        <v>9657</v>
      </c>
      <c r="Y43" s="112">
        <v>193083</v>
      </c>
      <c r="Z43" s="112">
        <v>113349</v>
      </c>
      <c r="AA43" s="111">
        <v>18935</v>
      </c>
      <c r="AB43" s="113">
        <v>3</v>
      </c>
      <c r="AC43" s="112">
        <v>8</v>
      </c>
      <c r="AD43" s="112"/>
      <c r="AE43" s="111"/>
      <c r="AF43" s="123"/>
      <c r="AG43" s="113"/>
      <c r="AH43" s="112"/>
      <c r="AI43" s="113">
        <v>1717796</v>
      </c>
      <c r="AJ43" s="121">
        <v>1288936</v>
      </c>
      <c r="AK43" s="123">
        <v>970003</v>
      </c>
      <c r="AL43" s="118">
        <v>541</v>
      </c>
    </row>
    <row r="44" spans="1:38" ht="13.5">
      <c r="A44" s="90"/>
      <c r="B44" s="107"/>
      <c r="C44" s="107"/>
      <c r="D44" s="107"/>
      <c r="E44" s="107"/>
      <c r="F44" s="126"/>
      <c r="G44" s="127">
        <v>9697</v>
      </c>
      <c r="H44" s="126"/>
      <c r="I44" s="128">
        <v>203527</v>
      </c>
      <c r="J44" s="129"/>
      <c r="K44" s="128"/>
      <c r="L44" s="127">
        <v>1301</v>
      </c>
      <c r="M44" s="127">
        <v>110</v>
      </c>
      <c r="N44" s="126"/>
      <c r="O44" s="128"/>
      <c r="P44" s="127"/>
      <c r="Q44" s="127"/>
      <c r="R44" s="130">
        <v>280466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1639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177313</v>
      </c>
      <c r="J45" s="153">
        <v>40</v>
      </c>
      <c r="K45" s="113"/>
      <c r="L45" s="112">
        <v>225</v>
      </c>
      <c r="M45" s="112">
        <v>2</v>
      </c>
      <c r="N45" s="111"/>
      <c r="O45" s="113"/>
      <c r="P45" s="112"/>
      <c r="Q45" s="112"/>
      <c r="R45" s="154">
        <v>90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4671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454095</v>
      </c>
      <c r="G46" s="120">
        <v>1482</v>
      </c>
      <c r="H46" s="111">
        <v>442189</v>
      </c>
      <c r="I46" s="121"/>
      <c r="J46" s="122"/>
      <c r="K46" s="113">
        <v>440121</v>
      </c>
      <c r="L46" s="123"/>
      <c r="M46" s="123"/>
      <c r="N46" s="111">
        <v>43173</v>
      </c>
      <c r="O46" s="113">
        <v>43900</v>
      </c>
      <c r="P46" s="112">
        <v>16766</v>
      </c>
      <c r="Q46" s="112">
        <v>338350</v>
      </c>
      <c r="R46" s="156"/>
      <c r="S46" s="116"/>
      <c r="T46" s="112">
        <v>355</v>
      </c>
      <c r="U46" s="112">
        <v>26807</v>
      </c>
      <c r="V46" s="112">
        <v>150150</v>
      </c>
      <c r="W46" s="112">
        <v>1100</v>
      </c>
      <c r="X46" s="112">
        <v>13840</v>
      </c>
      <c r="Y46" s="112">
        <v>249936</v>
      </c>
      <c r="Z46" s="112">
        <v>139501</v>
      </c>
      <c r="AA46" s="111">
        <v>23165</v>
      </c>
      <c r="AB46" s="113">
        <v>5</v>
      </c>
      <c r="AC46" s="112">
        <v>10</v>
      </c>
      <c r="AD46" s="112"/>
      <c r="AE46" s="111"/>
      <c r="AF46" s="123"/>
      <c r="AG46" s="113"/>
      <c r="AH46" s="112"/>
      <c r="AI46" s="113">
        <v>2499338</v>
      </c>
      <c r="AJ46" s="121">
        <v>1881946</v>
      </c>
      <c r="AK46" s="123">
        <v>1427302</v>
      </c>
      <c r="AL46" s="118">
        <v>605</v>
      </c>
    </row>
    <row r="47" spans="1:38" ht="13.5">
      <c r="A47" s="125"/>
      <c r="B47" s="107"/>
      <c r="C47" s="107"/>
      <c r="D47" s="107"/>
      <c r="E47" s="107"/>
      <c r="F47" s="126"/>
      <c r="G47" s="127">
        <v>10424</v>
      </c>
      <c r="H47" s="126"/>
      <c r="I47" s="128">
        <v>264877</v>
      </c>
      <c r="J47" s="129"/>
      <c r="K47" s="128"/>
      <c r="L47" s="127">
        <v>1941</v>
      </c>
      <c r="M47" s="127">
        <v>127</v>
      </c>
      <c r="N47" s="126"/>
      <c r="O47" s="128"/>
      <c r="P47" s="127"/>
      <c r="Q47" s="127"/>
      <c r="R47" s="130">
        <v>399016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4646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264848.6</v>
      </c>
      <c r="J54" s="136">
        <f>IF(H55=0,0,I54/H55*100)</f>
        <v>48.21827217278491</v>
      </c>
      <c r="K54" s="135"/>
      <c r="L54" s="134">
        <f>SUM(L9,L12,L18,L21,L33,L36,L42)</f>
        <v>290</v>
      </c>
      <c r="M54" s="134">
        <f>SUM(M9,M12,M18,M21,M33,M36,M42)</f>
        <v>13</v>
      </c>
      <c r="N54" s="133"/>
      <c r="O54" s="135"/>
      <c r="P54" s="134"/>
      <c r="Q54" s="134"/>
      <c r="R54" s="137">
        <f>IF(H55=0,0,(O55+P55+Q55)/H55*100)</f>
        <v>91.72267128273116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60675.100000000006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579526.5</v>
      </c>
      <c r="G55" s="140">
        <f>SUM(G10,G13,G19,G22,G34,G37,G43)</f>
        <v>1482</v>
      </c>
      <c r="H55" s="133">
        <f>SUM(H10,H13,H19,H22,H34,H37,H43)</f>
        <v>549270.2</v>
      </c>
      <c r="I55" s="141"/>
      <c r="J55" s="159"/>
      <c r="K55" s="135">
        <f>SUM(K10,K13,K19,K22,K34,K37,K43)</f>
        <v>535392.9</v>
      </c>
      <c r="L55" s="143"/>
      <c r="M55" s="143"/>
      <c r="N55" s="133">
        <f>SUM(N10,N13,N19,N22,N34,N37,N43)</f>
        <v>45464.9</v>
      </c>
      <c r="O55" s="135">
        <f>SUM(O10,O13,O19,O22,O34,O37,O43)</f>
        <v>50351.2</v>
      </c>
      <c r="P55" s="134">
        <f>SUM(P10,P13,P19,P22,P34,P37,P43)</f>
        <v>68899.9</v>
      </c>
      <c r="Q55" s="134">
        <f>SUM(Q10,Q13,Q19,Q22,Q34,Q37,Q43)</f>
        <v>384554.2</v>
      </c>
      <c r="R55" s="144"/>
      <c r="S55" s="138">
        <f aca="true" t="shared" si="8" ref="S55:AE55">SUM(S10,S13,S19,S22,S34,S37,S43)</f>
        <v>34.3</v>
      </c>
      <c r="T55" s="134">
        <f t="shared" si="8"/>
        <v>1214</v>
      </c>
      <c r="U55" s="134">
        <f t="shared" si="8"/>
        <v>97025.5</v>
      </c>
      <c r="V55" s="134">
        <f t="shared" si="8"/>
        <v>166573.8</v>
      </c>
      <c r="W55" s="134">
        <f t="shared" si="8"/>
        <v>1789.6</v>
      </c>
      <c r="X55" s="134">
        <f t="shared" si="8"/>
        <v>24499.7</v>
      </c>
      <c r="Y55" s="134">
        <f t="shared" si="8"/>
        <v>258132.3</v>
      </c>
      <c r="Z55" s="134">
        <f t="shared" si="8"/>
        <v>141670.4</v>
      </c>
      <c r="AA55" s="133">
        <f t="shared" si="8"/>
        <v>25334.4</v>
      </c>
      <c r="AB55" s="135">
        <f t="shared" si="8"/>
        <v>7</v>
      </c>
      <c r="AC55" s="135">
        <f t="shared" si="8"/>
        <v>10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2</v>
      </c>
      <c r="AH55" s="134">
        <f t="shared" si="9"/>
        <v>0</v>
      </c>
      <c r="AI55" s="135">
        <f t="shared" si="9"/>
        <v>4069140.4000000004</v>
      </c>
      <c r="AJ55" s="141">
        <f t="shared" si="9"/>
        <v>2862668.7</v>
      </c>
      <c r="AK55" s="143">
        <f t="shared" si="9"/>
        <v>2040520.5</v>
      </c>
      <c r="AL55" s="139">
        <f t="shared" si="9"/>
        <v>620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28774.3</v>
      </c>
      <c r="H56" s="162"/>
      <c r="I56" s="164">
        <f>SUM(I11,I14,I20,I23,I35,I38,I44)</f>
        <v>284422.6</v>
      </c>
      <c r="J56" s="162"/>
      <c r="K56" s="164"/>
      <c r="L56" s="163">
        <f>SUM(L11,L14,L20,L23,L35,L38,L44)</f>
        <v>3708.1</v>
      </c>
      <c r="M56" s="163">
        <f>SUM(M11,M14,M20,M23,M35,M38,M44)</f>
        <v>10169.2</v>
      </c>
      <c r="N56" s="162"/>
      <c r="O56" s="164"/>
      <c r="P56" s="163"/>
      <c r="Q56" s="163"/>
      <c r="R56" s="165">
        <f>SUM(O55:Q55)</f>
        <v>503805.3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43121.5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S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89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新居浜市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16167</v>
      </c>
      <c r="J9" s="114">
        <v>100</v>
      </c>
      <c r="K9" s="113"/>
      <c r="L9" s="112">
        <v>32</v>
      </c>
      <c r="M9" s="112">
        <v>0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21462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27935</v>
      </c>
      <c r="G10" s="120">
        <v>0</v>
      </c>
      <c r="H10" s="111">
        <v>16167</v>
      </c>
      <c r="I10" s="121"/>
      <c r="J10" s="122"/>
      <c r="K10" s="113">
        <v>15034</v>
      </c>
      <c r="L10" s="123"/>
      <c r="M10" s="123"/>
      <c r="N10" s="111">
        <v>0</v>
      </c>
      <c r="O10" s="113">
        <v>0</v>
      </c>
      <c r="P10" s="112">
        <v>16167</v>
      </c>
      <c r="Q10" s="112">
        <v>0</v>
      </c>
      <c r="R10" s="124"/>
      <c r="S10" s="116">
        <v>0</v>
      </c>
      <c r="T10" s="112">
        <v>2185</v>
      </c>
      <c r="U10" s="112">
        <v>13982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0</v>
      </c>
      <c r="AC10" s="112">
        <v>0</v>
      </c>
      <c r="AD10" s="112">
        <v>0</v>
      </c>
      <c r="AE10" s="111">
        <v>0</v>
      </c>
      <c r="AF10" s="123"/>
      <c r="AG10" s="113">
        <v>6</v>
      </c>
      <c r="AH10" s="112">
        <v>0</v>
      </c>
      <c r="AI10" s="113">
        <v>398687</v>
      </c>
      <c r="AJ10" s="121">
        <v>270963</v>
      </c>
      <c r="AK10" s="123">
        <v>152580</v>
      </c>
      <c r="AL10" s="118">
        <v>2</v>
      </c>
    </row>
    <row r="11" spans="1:38" ht="13.5">
      <c r="A11" s="125"/>
      <c r="B11" s="107"/>
      <c r="C11" s="107"/>
      <c r="D11" s="107"/>
      <c r="E11" s="107"/>
      <c r="F11" s="126"/>
      <c r="G11" s="127">
        <v>11768</v>
      </c>
      <c r="H11" s="126"/>
      <c r="I11" s="128">
        <v>0</v>
      </c>
      <c r="J11" s="129"/>
      <c r="K11" s="128"/>
      <c r="L11" s="127">
        <v>1133</v>
      </c>
      <c r="M11" s="127">
        <v>0</v>
      </c>
      <c r="N11" s="126"/>
      <c r="O11" s="128"/>
      <c r="P11" s="127"/>
      <c r="Q11" s="127"/>
      <c r="R11" s="130">
        <v>16167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14608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/>
      <c r="H12" s="111"/>
      <c r="I12" s="113"/>
      <c r="J12" s="114"/>
      <c r="K12" s="113"/>
      <c r="L12" s="112"/>
      <c r="M12" s="112"/>
      <c r="N12" s="111"/>
      <c r="O12" s="113"/>
      <c r="P12" s="112"/>
      <c r="Q12" s="112"/>
      <c r="R12" s="115"/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/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/>
      <c r="G13" s="120"/>
      <c r="H13" s="111"/>
      <c r="I13" s="121"/>
      <c r="J13" s="122"/>
      <c r="K13" s="113"/>
      <c r="L13" s="123"/>
      <c r="M13" s="123"/>
      <c r="N13" s="111"/>
      <c r="O13" s="113"/>
      <c r="P13" s="112"/>
      <c r="Q13" s="112"/>
      <c r="R13" s="124"/>
      <c r="S13" s="116"/>
      <c r="T13" s="112"/>
      <c r="U13" s="112"/>
      <c r="V13" s="112"/>
      <c r="W13" s="112"/>
      <c r="X13" s="112"/>
      <c r="Y13" s="112"/>
      <c r="Z13" s="112"/>
      <c r="AA13" s="111"/>
      <c r="AB13" s="113"/>
      <c r="AC13" s="112"/>
      <c r="AD13" s="112"/>
      <c r="AE13" s="111"/>
      <c r="AF13" s="123"/>
      <c r="AG13" s="113"/>
      <c r="AH13" s="112"/>
      <c r="AI13" s="113"/>
      <c r="AJ13" s="121"/>
      <c r="AK13" s="123"/>
      <c r="AL13" s="118"/>
    </row>
    <row r="14" spans="1:38" ht="13.5">
      <c r="A14" s="125"/>
      <c r="B14" s="107"/>
      <c r="C14" s="107"/>
      <c r="D14" s="107"/>
      <c r="E14" s="107"/>
      <c r="F14" s="126"/>
      <c r="G14" s="127"/>
      <c r="H14" s="126"/>
      <c r="I14" s="128"/>
      <c r="J14" s="129"/>
      <c r="K14" s="128"/>
      <c r="L14" s="127"/>
      <c r="M14" s="127"/>
      <c r="N14" s="126"/>
      <c r="O14" s="128"/>
      <c r="P14" s="127"/>
      <c r="Q14" s="127"/>
      <c r="R14" s="130"/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/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16167</v>
      </c>
      <c r="J15" s="136">
        <f>IF(H16=0,0,I15/H16*100)</f>
        <v>100</v>
      </c>
      <c r="K15" s="135"/>
      <c r="L15" s="134">
        <f>SUM(L9,L12)</f>
        <v>32</v>
      </c>
      <c r="M15" s="134">
        <f>SUM(M9,M12)</f>
        <v>0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21462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27935</v>
      </c>
      <c r="G16" s="140">
        <f>SUM(G10,G13)</f>
        <v>0</v>
      </c>
      <c r="H16" s="133">
        <f>SUM(H10,H13)</f>
        <v>16167</v>
      </c>
      <c r="I16" s="141"/>
      <c r="J16" s="142"/>
      <c r="K16" s="135">
        <f>SUM(K10,K13)</f>
        <v>15034</v>
      </c>
      <c r="L16" s="143"/>
      <c r="M16" s="143"/>
      <c r="N16" s="133">
        <f>SUM(N10,N13)</f>
        <v>0</v>
      </c>
      <c r="O16" s="135">
        <f>SUM(O10,O13)</f>
        <v>0</v>
      </c>
      <c r="P16" s="134">
        <f>SUM(P10,P13)</f>
        <v>16167</v>
      </c>
      <c r="Q16" s="134">
        <f>SUM(Q10,Q13)</f>
        <v>0</v>
      </c>
      <c r="R16" s="144"/>
      <c r="S16" s="138">
        <f aca="true" t="shared" si="0" ref="S16:AE16">SUM(S10,S13)</f>
        <v>0</v>
      </c>
      <c r="T16" s="134">
        <f t="shared" si="0"/>
        <v>2185</v>
      </c>
      <c r="U16" s="134">
        <f t="shared" si="0"/>
        <v>13982</v>
      </c>
      <c r="V16" s="134">
        <f t="shared" si="0"/>
        <v>0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0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6</v>
      </c>
      <c r="AH16" s="134">
        <f t="shared" si="1"/>
        <v>0</v>
      </c>
      <c r="AI16" s="135">
        <f t="shared" si="1"/>
        <v>398687</v>
      </c>
      <c r="AJ16" s="141">
        <f t="shared" si="1"/>
        <v>270963</v>
      </c>
      <c r="AK16" s="143">
        <f t="shared" si="1"/>
        <v>152580</v>
      </c>
      <c r="AL16" s="139">
        <f t="shared" si="1"/>
        <v>2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11768</v>
      </c>
      <c r="H17" s="145"/>
      <c r="I17" s="147">
        <f>SUM(I11,I14)</f>
        <v>0</v>
      </c>
      <c r="J17" s="148"/>
      <c r="K17" s="147"/>
      <c r="L17" s="146">
        <f>SUM(L11,L14)</f>
        <v>1133</v>
      </c>
      <c r="M17" s="146">
        <f>SUM(M11,M14)</f>
        <v>0</v>
      </c>
      <c r="N17" s="145"/>
      <c r="O17" s="147"/>
      <c r="P17" s="146"/>
      <c r="Q17" s="146"/>
      <c r="R17" s="149">
        <f>SUM(O16:Q16)</f>
        <v>16167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14608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54969.3</v>
      </c>
      <c r="J18" s="114">
        <v>90.1</v>
      </c>
      <c r="K18" s="113"/>
      <c r="L18" s="112">
        <v>55</v>
      </c>
      <c r="M18" s="112">
        <v>10</v>
      </c>
      <c r="N18" s="111"/>
      <c r="O18" s="113"/>
      <c r="P18" s="112"/>
      <c r="Q18" s="112"/>
      <c r="R18" s="115">
        <v>97.5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39901.8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61031.1</v>
      </c>
      <c r="G19" s="120">
        <v>0</v>
      </c>
      <c r="H19" s="111">
        <v>60982.1</v>
      </c>
      <c r="I19" s="121"/>
      <c r="J19" s="122"/>
      <c r="K19" s="113">
        <v>56399.7</v>
      </c>
      <c r="L19" s="123"/>
      <c r="M19" s="123"/>
      <c r="N19" s="111">
        <v>1527.5</v>
      </c>
      <c r="O19" s="113">
        <v>1515.3</v>
      </c>
      <c r="P19" s="112">
        <v>40755.9</v>
      </c>
      <c r="Q19" s="112">
        <v>17183.4</v>
      </c>
      <c r="R19" s="124"/>
      <c r="S19" s="116">
        <v>1359</v>
      </c>
      <c r="T19" s="112">
        <v>8061.6</v>
      </c>
      <c r="U19" s="112">
        <v>39325.9</v>
      </c>
      <c r="V19" s="112">
        <v>6222.8</v>
      </c>
      <c r="W19" s="112">
        <v>91.7</v>
      </c>
      <c r="X19" s="112">
        <v>1674.2</v>
      </c>
      <c r="Y19" s="112">
        <v>4246.9</v>
      </c>
      <c r="Z19" s="112">
        <v>1423.6</v>
      </c>
      <c r="AA19" s="111">
        <v>1423.6</v>
      </c>
      <c r="AB19" s="113">
        <v>1</v>
      </c>
      <c r="AC19" s="112">
        <v>0</v>
      </c>
      <c r="AD19" s="112"/>
      <c r="AE19" s="111"/>
      <c r="AF19" s="123"/>
      <c r="AG19" s="113">
        <v>5</v>
      </c>
      <c r="AH19" s="112">
        <v>4</v>
      </c>
      <c r="AI19" s="113">
        <v>1135434</v>
      </c>
      <c r="AJ19" s="121">
        <v>746905.6</v>
      </c>
      <c r="AK19" s="123">
        <v>459628.9</v>
      </c>
      <c r="AL19" s="118">
        <v>4</v>
      </c>
    </row>
    <row r="20" spans="1:38" ht="13.5">
      <c r="A20" s="90"/>
      <c r="B20" s="107"/>
      <c r="C20" s="107"/>
      <c r="D20" s="107"/>
      <c r="E20" s="107"/>
      <c r="F20" s="126"/>
      <c r="G20" s="127">
        <v>49</v>
      </c>
      <c r="H20" s="126"/>
      <c r="I20" s="128">
        <v>6012.8</v>
      </c>
      <c r="J20" s="129"/>
      <c r="K20" s="128"/>
      <c r="L20" s="127">
        <v>1991.1</v>
      </c>
      <c r="M20" s="127">
        <v>2591.3</v>
      </c>
      <c r="N20" s="126"/>
      <c r="O20" s="128"/>
      <c r="P20" s="127"/>
      <c r="Q20" s="127"/>
      <c r="R20" s="130">
        <v>59454.6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23008.1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23750.2</v>
      </c>
      <c r="J21" s="114">
        <v>76.2</v>
      </c>
      <c r="K21" s="113"/>
      <c r="L21" s="112">
        <v>26</v>
      </c>
      <c r="M21" s="112">
        <v>0</v>
      </c>
      <c r="N21" s="111"/>
      <c r="O21" s="113"/>
      <c r="P21" s="112"/>
      <c r="Q21" s="112"/>
      <c r="R21" s="115">
        <v>86.5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20670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34822.8</v>
      </c>
      <c r="G22" s="120">
        <v>0</v>
      </c>
      <c r="H22" s="111">
        <v>31166.1</v>
      </c>
      <c r="I22" s="121"/>
      <c r="J22" s="122"/>
      <c r="K22" s="113">
        <v>30787.9</v>
      </c>
      <c r="L22" s="123"/>
      <c r="M22" s="123"/>
      <c r="N22" s="111">
        <v>4199.2</v>
      </c>
      <c r="O22" s="113">
        <v>151.9</v>
      </c>
      <c r="P22" s="112">
        <v>14516.5</v>
      </c>
      <c r="Q22" s="112">
        <v>12298.5</v>
      </c>
      <c r="R22" s="124"/>
      <c r="S22" s="116">
        <v>45.1</v>
      </c>
      <c r="T22" s="112">
        <v>206.8</v>
      </c>
      <c r="U22" s="112">
        <v>21096.7</v>
      </c>
      <c r="V22" s="112">
        <v>2401.6</v>
      </c>
      <c r="W22" s="112">
        <v>0</v>
      </c>
      <c r="X22" s="112">
        <v>1861.7</v>
      </c>
      <c r="Y22" s="112">
        <v>5554.2</v>
      </c>
      <c r="Z22" s="112">
        <v>4199.2</v>
      </c>
      <c r="AA22" s="111">
        <v>4199.2</v>
      </c>
      <c r="AB22" s="113">
        <v>0</v>
      </c>
      <c r="AC22" s="112">
        <v>3</v>
      </c>
      <c r="AD22" s="112"/>
      <c r="AE22" s="111"/>
      <c r="AF22" s="123"/>
      <c r="AG22" s="113">
        <v>2</v>
      </c>
      <c r="AH22" s="112">
        <v>0</v>
      </c>
      <c r="AI22" s="113">
        <v>349349.8</v>
      </c>
      <c r="AJ22" s="121">
        <v>315256.3</v>
      </c>
      <c r="AK22" s="123">
        <v>169776</v>
      </c>
      <c r="AL22" s="118">
        <v>9</v>
      </c>
    </row>
    <row r="23" spans="1:38" ht="13.5">
      <c r="A23" s="90"/>
      <c r="B23" s="107"/>
      <c r="C23" s="107"/>
      <c r="D23" s="107"/>
      <c r="E23" s="107"/>
      <c r="F23" s="126"/>
      <c r="G23" s="127">
        <v>3656.7</v>
      </c>
      <c r="H23" s="126"/>
      <c r="I23" s="128">
        <v>7415.9</v>
      </c>
      <c r="J23" s="129"/>
      <c r="K23" s="128"/>
      <c r="L23" s="127">
        <v>378.2</v>
      </c>
      <c r="M23" s="127">
        <v>0</v>
      </c>
      <c r="N23" s="126"/>
      <c r="O23" s="128"/>
      <c r="P23" s="127"/>
      <c r="Q23" s="127"/>
      <c r="R23" s="130">
        <v>26966.9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11618.5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78719.5</v>
      </c>
      <c r="J24" s="136">
        <f>IF(H25=0,0,I24/H25*100)</f>
        <v>85.42706205872715</v>
      </c>
      <c r="K24" s="135"/>
      <c r="L24" s="134">
        <f>SUM(L18,L21)</f>
        <v>81</v>
      </c>
      <c r="M24" s="134">
        <f>SUM(M18,M21)</f>
        <v>10</v>
      </c>
      <c r="N24" s="133"/>
      <c r="O24" s="135"/>
      <c r="P24" s="134"/>
      <c r="Q24" s="134"/>
      <c r="R24" s="137">
        <f>IF(H25=0,0,(O25+P25+Q25)/H25*100)</f>
        <v>93.78533709828298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60571.8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95853.9</v>
      </c>
      <c r="G25" s="140">
        <f>SUM(G19,G22)</f>
        <v>0</v>
      </c>
      <c r="H25" s="133">
        <f>SUM(H19,H22)</f>
        <v>92148.2</v>
      </c>
      <c r="I25" s="141"/>
      <c r="J25" s="142"/>
      <c r="K25" s="135">
        <f>SUM(K19,K22)</f>
        <v>87187.6</v>
      </c>
      <c r="L25" s="143"/>
      <c r="M25" s="143"/>
      <c r="N25" s="133">
        <f>SUM(N19,N22)</f>
        <v>5726.7</v>
      </c>
      <c r="O25" s="135">
        <f>SUM(O19,O22)</f>
        <v>1667.2</v>
      </c>
      <c r="P25" s="134">
        <f>SUM(P19,P22)</f>
        <v>55272.4</v>
      </c>
      <c r="Q25" s="134">
        <f>SUM(Q19,Q22)</f>
        <v>29481.9</v>
      </c>
      <c r="R25" s="144"/>
      <c r="S25" s="138">
        <f aca="true" t="shared" si="2" ref="S25:AE25">SUM(S19,S22)</f>
        <v>1404.1</v>
      </c>
      <c r="T25" s="134">
        <f t="shared" si="2"/>
        <v>8268.4</v>
      </c>
      <c r="U25" s="134">
        <f t="shared" si="2"/>
        <v>60422.600000000006</v>
      </c>
      <c r="V25" s="134">
        <f t="shared" si="2"/>
        <v>8624.4</v>
      </c>
      <c r="W25" s="134">
        <f t="shared" si="2"/>
        <v>91.7</v>
      </c>
      <c r="X25" s="134">
        <f t="shared" si="2"/>
        <v>3535.9</v>
      </c>
      <c r="Y25" s="134">
        <f t="shared" si="2"/>
        <v>9801.099999999999</v>
      </c>
      <c r="Z25" s="134">
        <f t="shared" si="2"/>
        <v>5622.799999999999</v>
      </c>
      <c r="AA25" s="133">
        <f t="shared" si="2"/>
        <v>5622.799999999999</v>
      </c>
      <c r="AB25" s="135">
        <f t="shared" si="2"/>
        <v>1</v>
      </c>
      <c r="AC25" s="134">
        <f t="shared" si="2"/>
        <v>3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7</v>
      </c>
      <c r="AH25" s="134">
        <f t="shared" si="3"/>
        <v>4</v>
      </c>
      <c r="AI25" s="135">
        <f t="shared" si="3"/>
        <v>1484783.8</v>
      </c>
      <c r="AJ25" s="141">
        <f t="shared" si="3"/>
        <v>1062161.9</v>
      </c>
      <c r="AK25" s="143">
        <f t="shared" si="3"/>
        <v>629404.9</v>
      </c>
      <c r="AL25" s="139">
        <f t="shared" si="3"/>
        <v>13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3705.7</v>
      </c>
      <c r="H26" s="145"/>
      <c r="I26" s="147">
        <f>SUM(I20,I23)</f>
        <v>13428.7</v>
      </c>
      <c r="J26" s="148"/>
      <c r="K26" s="147"/>
      <c r="L26" s="146">
        <f>SUM(L20,L23)</f>
        <v>2369.2999999999997</v>
      </c>
      <c r="M26" s="146">
        <f>SUM(M20,M23)</f>
        <v>2591.3</v>
      </c>
      <c r="N26" s="145"/>
      <c r="O26" s="147"/>
      <c r="P26" s="146"/>
      <c r="Q26" s="146"/>
      <c r="R26" s="149">
        <f>SUM(O25:Q25)</f>
        <v>86421.5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34626.6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94886.5</v>
      </c>
      <c r="J27" s="136">
        <f>IF(H28=0,0,I27/H28*100)</f>
        <v>87.6022017223806</v>
      </c>
      <c r="K27" s="135"/>
      <c r="L27" s="134">
        <f>SUM(L18,L9,L12,L21)</f>
        <v>113</v>
      </c>
      <c r="M27" s="134">
        <f>SUM(M18,M9,M12,M21)</f>
        <v>10</v>
      </c>
      <c r="N27" s="133"/>
      <c r="O27" s="135"/>
      <c r="P27" s="134"/>
      <c r="Q27" s="134"/>
      <c r="R27" s="137">
        <f>IF(H28=0,0,(O28+P28+Q28)/H28*100)</f>
        <v>94.71293041050562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82033.8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123788.90000000001</v>
      </c>
      <c r="G28" s="140">
        <f>SUM(G19,G10,G13,G22)</f>
        <v>0</v>
      </c>
      <c r="H28" s="133">
        <f>SUM(H19,H10,H13,H22)</f>
        <v>108315.20000000001</v>
      </c>
      <c r="I28" s="141"/>
      <c r="J28" s="142"/>
      <c r="K28" s="135">
        <f>SUM(K19,K10,K13,K22)</f>
        <v>102221.6</v>
      </c>
      <c r="L28" s="143"/>
      <c r="M28" s="143"/>
      <c r="N28" s="133">
        <f>SUM(N19,N10,N13,N22)</f>
        <v>5726.7</v>
      </c>
      <c r="O28" s="135">
        <f>SUM(O19,O10,O13,O22)</f>
        <v>1667.2</v>
      </c>
      <c r="P28" s="134">
        <f>SUM(P19,P10,P13,P22)</f>
        <v>71439.4</v>
      </c>
      <c r="Q28" s="134">
        <f>SUM(Q19,Q10,Q13,Q22)</f>
        <v>29481.9</v>
      </c>
      <c r="R28" s="152"/>
      <c r="S28" s="138">
        <f aca="true" t="shared" si="4" ref="S28:AE28">SUM(S19,S10,S13,S22)</f>
        <v>1404.1</v>
      </c>
      <c r="T28" s="134">
        <f t="shared" si="4"/>
        <v>10453.4</v>
      </c>
      <c r="U28" s="134">
        <f t="shared" si="4"/>
        <v>74404.6</v>
      </c>
      <c r="V28" s="134">
        <f t="shared" si="4"/>
        <v>8624.4</v>
      </c>
      <c r="W28" s="134">
        <f t="shared" si="4"/>
        <v>91.7</v>
      </c>
      <c r="X28" s="134">
        <f t="shared" si="4"/>
        <v>3535.9</v>
      </c>
      <c r="Y28" s="134">
        <f t="shared" si="4"/>
        <v>9801.099999999999</v>
      </c>
      <c r="Z28" s="134">
        <f t="shared" si="4"/>
        <v>5622.799999999999</v>
      </c>
      <c r="AA28" s="133">
        <f t="shared" si="4"/>
        <v>5622.799999999999</v>
      </c>
      <c r="AB28" s="135">
        <f t="shared" si="4"/>
        <v>1</v>
      </c>
      <c r="AC28" s="134">
        <f t="shared" si="4"/>
        <v>3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13</v>
      </c>
      <c r="AH28" s="134">
        <f t="shared" si="5"/>
        <v>4</v>
      </c>
      <c r="AI28" s="135">
        <f t="shared" si="5"/>
        <v>1883470.8</v>
      </c>
      <c r="AJ28" s="141">
        <f t="shared" si="5"/>
        <v>1333124.9</v>
      </c>
      <c r="AK28" s="143">
        <f t="shared" si="5"/>
        <v>781984.9</v>
      </c>
      <c r="AL28" s="139">
        <f t="shared" si="5"/>
        <v>15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15473.7</v>
      </c>
      <c r="H29" s="145"/>
      <c r="I29" s="147">
        <f>SUM(I20,I11,I14,I23)</f>
        <v>13428.7</v>
      </c>
      <c r="J29" s="148"/>
      <c r="K29" s="147"/>
      <c r="L29" s="146">
        <f>SUM(L20,L11,L14,L23)</f>
        <v>3502.2999999999997</v>
      </c>
      <c r="M29" s="146">
        <f>SUM(M20,M11,M14,M23)</f>
        <v>2591.3</v>
      </c>
      <c r="N29" s="145"/>
      <c r="O29" s="147"/>
      <c r="P29" s="146"/>
      <c r="Q29" s="146"/>
      <c r="R29" s="149">
        <f>SUM(O28:Q28)</f>
        <v>102588.5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49234.6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78719.5</v>
      </c>
      <c r="J30" s="136">
        <f>IF(H31=0,0,I30/H31*100)</f>
        <v>85.42706205872715</v>
      </c>
      <c r="K30" s="135"/>
      <c r="L30" s="134">
        <f>SUM(L21,L12,L18)</f>
        <v>81</v>
      </c>
      <c r="M30" s="134">
        <f>SUM(M21,M12,M18)</f>
        <v>10</v>
      </c>
      <c r="N30" s="133"/>
      <c r="O30" s="135"/>
      <c r="P30" s="134"/>
      <c r="Q30" s="134"/>
      <c r="R30" s="137">
        <f>IF(H31=0,0,(O31+P31+Q31)/H31*100)</f>
        <v>93.78533709828298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60571.8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95853.9</v>
      </c>
      <c r="G31" s="140">
        <f>SUM(G22,G13,G19)</f>
        <v>0</v>
      </c>
      <c r="H31" s="133">
        <f>SUM(H22,H13,H19)</f>
        <v>92148.2</v>
      </c>
      <c r="I31" s="141"/>
      <c r="J31" s="142"/>
      <c r="K31" s="135">
        <f>SUM(K22,K13,K19)</f>
        <v>87187.6</v>
      </c>
      <c r="L31" s="143"/>
      <c r="M31" s="143"/>
      <c r="N31" s="133">
        <f>SUM(N22,N13,N19)</f>
        <v>5726.7</v>
      </c>
      <c r="O31" s="135">
        <f>SUM(O22,O13,O19)</f>
        <v>1667.2</v>
      </c>
      <c r="P31" s="134">
        <f>SUM(P22,P13,P19)</f>
        <v>55272.4</v>
      </c>
      <c r="Q31" s="134">
        <f>SUM(Q22,Q13,Q19)</f>
        <v>29481.9</v>
      </c>
      <c r="R31" s="152"/>
      <c r="S31" s="138">
        <f aca="true" t="shared" si="6" ref="S31:AE31">SUM(S22,S13,S19)</f>
        <v>1404.1</v>
      </c>
      <c r="T31" s="134">
        <f t="shared" si="6"/>
        <v>8268.4</v>
      </c>
      <c r="U31" s="134">
        <f t="shared" si="6"/>
        <v>60422.600000000006</v>
      </c>
      <c r="V31" s="134">
        <f t="shared" si="6"/>
        <v>8624.4</v>
      </c>
      <c r="W31" s="134">
        <f t="shared" si="6"/>
        <v>91.7</v>
      </c>
      <c r="X31" s="134">
        <f t="shared" si="6"/>
        <v>3535.9</v>
      </c>
      <c r="Y31" s="134">
        <f t="shared" si="6"/>
        <v>9801.099999999999</v>
      </c>
      <c r="Z31" s="134">
        <f t="shared" si="6"/>
        <v>5622.799999999999</v>
      </c>
      <c r="AA31" s="133">
        <f t="shared" si="6"/>
        <v>5622.799999999999</v>
      </c>
      <c r="AB31" s="135">
        <f t="shared" si="6"/>
        <v>1</v>
      </c>
      <c r="AC31" s="134">
        <f t="shared" si="6"/>
        <v>3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7</v>
      </c>
      <c r="AH31" s="134">
        <f t="shared" si="7"/>
        <v>4</v>
      </c>
      <c r="AI31" s="135">
        <f t="shared" si="7"/>
        <v>1484783.8</v>
      </c>
      <c r="AJ31" s="141">
        <f t="shared" si="7"/>
        <v>1062161.9</v>
      </c>
      <c r="AK31" s="143">
        <f t="shared" si="7"/>
        <v>629404.9</v>
      </c>
      <c r="AL31" s="139">
        <f t="shared" si="7"/>
        <v>13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3705.7</v>
      </c>
      <c r="H32" s="145"/>
      <c r="I32" s="147">
        <f>SUM(I23,I14,I20)</f>
        <v>13428.7</v>
      </c>
      <c r="J32" s="148"/>
      <c r="K32" s="147"/>
      <c r="L32" s="146">
        <f>SUM(L23,L14,L20)</f>
        <v>2369.2999999999997</v>
      </c>
      <c r="M32" s="146">
        <f>SUM(M23,M14,M20)</f>
        <v>2591.3</v>
      </c>
      <c r="N32" s="145"/>
      <c r="O32" s="147"/>
      <c r="P32" s="146"/>
      <c r="Q32" s="146"/>
      <c r="R32" s="149">
        <f>SUM(O31:Q31)</f>
        <v>86421.5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34626.6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52295</v>
      </c>
      <c r="J33" s="153">
        <v>81.2</v>
      </c>
      <c r="K33" s="113"/>
      <c r="L33" s="112">
        <v>48</v>
      </c>
      <c r="M33" s="112"/>
      <c r="N33" s="111"/>
      <c r="O33" s="113"/>
      <c r="P33" s="112"/>
      <c r="Q33" s="112"/>
      <c r="R33" s="154">
        <v>90.4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39132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72327</v>
      </c>
      <c r="G34" s="120">
        <v>1789</v>
      </c>
      <c r="H34" s="111">
        <v>64390</v>
      </c>
      <c r="I34" s="121"/>
      <c r="J34" s="122"/>
      <c r="K34" s="113">
        <v>63151</v>
      </c>
      <c r="L34" s="123"/>
      <c r="M34" s="123"/>
      <c r="N34" s="111">
        <v>6153</v>
      </c>
      <c r="O34" s="113">
        <v>531</v>
      </c>
      <c r="P34" s="112">
        <v>21358</v>
      </c>
      <c r="Q34" s="112">
        <v>36348</v>
      </c>
      <c r="R34" s="124"/>
      <c r="S34" s="116">
        <v>48</v>
      </c>
      <c r="T34" s="112">
        <v>1092</v>
      </c>
      <c r="U34" s="112">
        <v>33209</v>
      </c>
      <c r="V34" s="112">
        <v>17946</v>
      </c>
      <c r="W34" s="112">
        <v>373</v>
      </c>
      <c r="X34" s="112">
        <v>1880</v>
      </c>
      <c r="Y34" s="112">
        <v>9842</v>
      </c>
      <c r="Z34" s="112"/>
      <c r="AA34" s="111">
        <v>1794</v>
      </c>
      <c r="AB34" s="113"/>
      <c r="AC34" s="112">
        <v>2</v>
      </c>
      <c r="AD34" s="112"/>
      <c r="AE34" s="111"/>
      <c r="AF34" s="123"/>
      <c r="AG34" s="113">
        <v>1</v>
      </c>
      <c r="AH34" s="112"/>
      <c r="AI34" s="113">
        <v>611273</v>
      </c>
      <c r="AJ34" s="121">
        <v>581386</v>
      </c>
      <c r="AK34" s="123">
        <v>386478</v>
      </c>
      <c r="AL34" s="118">
        <v>56</v>
      </c>
    </row>
    <row r="35" spans="1:38" ht="13.5">
      <c r="A35" s="90"/>
      <c r="B35" s="107"/>
      <c r="C35" s="107"/>
      <c r="D35" s="107"/>
      <c r="E35" s="107"/>
      <c r="F35" s="126"/>
      <c r="G35" s="127">
        <v>6148</v>
      </c>
      <c r="H35" s="126"/>
      <c r="I35" s="128">
        <v>12095</v>
      </c>
      <c r="J35" s="129"/>
      <c r="K35" s="128"/>
      <c r="L35" s="127">
        <v>1239</v>
      </c>
      <c r="M35" s="127"/>
      <c r="N35" s="126"/>
      <c r="O35" s="128"/>
      <c r="P35" s="127"/>
      <c r="Q35" s="127"/>
      <c r="R35" s="130">
        <v>58237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23409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23661</v>
      </c>
      <c r="J36" s="153">
        <v>68.6</v>
      </c>
      <c r="K36" s="113"/>
      <c r="L36" s="112">
        <v>22</v>
      </c>
      <c r="M36" s="112"/>
      <c r="N36" s="111"/>
      <c r="O36" s="113"/>
      <c r="P36" s="112"/>
      <c r="Q36" s="112"/>
      <c r="R36" s="154">
        <v>86.2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1815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34635</v>
      </c>
      <c r="G37" s="120"/>
      <c r="H37" s="111">
        <v>34508</v>
      </c>
      <c r="I37" s="121"/>
      <c r="J37" s="122"/>
      <c r="K37" s="113">
        <v>34262</v>
      </c>
      <c r="L37" s="123"/>
      <c r="M37" s="123"/>
      <c r="N37" s="111">
        <v>4776</v>
      </c>
      <c r="O37" s="113">
        <v>2982</v>
      </c>
      <c r="P37" s="112">
        <v>2520</v>
      </c>
      <c r="Q37" s="112">
        <v>24230</v>
      </c>
      <c r="R37" s="124"/>
      <c r="S37" s="116">
        <v>5</v>
      </c>
      <c r="T37" s="112">
        <v>21</v>
      </c>
      <c r="U37" s="112">
        <v>6183</v>
      </c>
      <c r="V37" s="112">
        <v>17452</v>
      </c>
      <c r="W37" s="112">
        <v>223</v>
      </c>
      <c r="X37" s="112">
        <v>2272</v>
      </c>
      <c r="Y37" s="112">
        <v>8352</v>
      </c>
      <c r="Z37" s="112"/>
      <c r="AA37" s="111">
        <v>122</v>
      </c>
      <c r="AB37" s="113">
        <v>1</v>
      </c>
      <c r="AC37" s="112">
        <v>1</v>
      </c>
      <c r="AD37" s="112"/>
      <c r="AE37" s="111"/>
      <c r="AF37" s="123"/>
      <c r="AG37" s="113"/>
      <c r="AH37" s="112"/>
      <c r="AI37" s="113">
        <v>212201</v>
      </c>
      <c r="AJ37" s="121">
        <v>186201</v>
      </c>
      <c r="AK37" s="123">
        <v>147310</v>
      </c>
      <c r="AL37" s="118">
        <v>32</v>
      </c>
    </row>
    <row r="38" spans="1:38" ht="13.5">
      <c r="A38" s="90"/>
      <c r="B38" s="107"/>
      <c r="C38" s="107"/>
      <c r="D38" s="107"/>
      <c r="E38" s="107"/>
      <c r="F38" s="126"/>
      <c r="G38" s="127">
        <v>127</v>
      </c>
      <c r="H38" s="126"/>
      <c r="I38" s="128">
        <v>10847</v>
      </c>
      <c r="J38" s="129"/>
      <c r="K38" s="128"/>
      <c r="L38" s="127">
        <v>246</v>
      </c>
      <c r="M38" s="127"/>
      <c r="N38" s="126"/>
      <c r="O38" s="128"/>
      <c r="P38" s="127"/>
      <c r="Q38" s="127"/>
      <c r="R38" s="130">
        <v>29732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1798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75956</v>
      </c>
      <c r="J39" s="153">
        <v>76.8</v>
      </c>
      <c r="K39" s="113"/>
      <c r="L39" s="112">
        <v>70</v>
      </c>
      <c r="M39" s="112"/>
      <c r="N39" s="111"/>
      <c r="O39" s="113"/>
      <c r="P39" s="112"/>
      <c r="Q39" s="112"/>
      <c r="R39" s="154">
        <v>88.9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40947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106962</v>
      </c>
      <c r="G40" s="120">
        <v>1789</v>
      </c>
      <c r="H40" s="111">
        <v>98898</v>
      </c>
      <c r="I40" s="121"/>
      <c r="J40" s="122"/>
      <c r="K40" s="113">
        <v>97413</v>
      </c>
      <c r="L40" s="123"/>
      <c r="M40" s="123"/>
      <c r="N40" s="111">
        <v>10929</v>
      </c>
      <c r="O40" s="113">
        <v>3513</v>
      </c>
      <c r="P40" s="112">
        <v>23878</v>
      </c>
      <c r="Q40" s="112">
        <v>60578</v>
      </c>
      <c r="R40" s="124"/>
      <c r="S40" s="116">
        <v>53</v>
      </c>
      <c r="T40" s="112">
        <v>1113</v>
      </c>
      <c r="U40" s="112">
        <v>39392</v>
      </c>
      <c r="V40" s="112">
        <v>35398</v>
      </c>
      <c r="W40" s="112">
        <v>596</v>
      </c>
      <c r="X40" s="112">
        <v>4152</v>
      </c>
      <c r="Y40" s="112">
        <v>18194</v>
      </c>
      <c r="Z40" s="112"/>
      <c r="AA40" s="111">
        <v>1916</v>
      </c>
      <c r="AB40" s="113">
        <v>1</v>
      </c>
      <c r="AC40" s="112">
        <v>3</v>
      </c>
      <c r="AD40" s="112"/>
      <c r="AE40" s="111"/>
      <c r="AF40" s="123"/>
      <c r="AG40" s="113">
        <v>1</v>
      </c>
      <c r="AH40" s="112"/>
      <c r="AI40" s="113">
        <v>823474</v>
      </c>
      <c r="AJ40" s="121">
        <v>767587</v>
      </c>
      <c r="AK40" s="123">
        <v>533788</v>
      </c>
      <c r="AL40" s="118">
        <v>88</v>
      </c>
    </row>
    <row r="41" spans="1:38" ht="13.5">
      <c r="A41" s="125"/>
      <c r="B41" s="107"/>
      <c r="C41" s="107"/>
      <c r="D41" s="107"/>
      <c r="E41" s="107"/>
      <c r="F41" s="126"/>
      <c r="G41" s="127">
        <v>6275</v>
      </c>
      <c r="H41" s="126"/>
      <c r="I41" s="128">
        <v>22942</v>
      </c>
      <c r="J41" s="129"/>
      <c r="K41" s="128"/>
      <c r="L41" s="127">
        <v>1485</v>
      </c>
      <c r="M41" s="127"/>
      <c r="N41" s="126"/>
      <c r="O41" s="128"/>
      <c r="P41" s="127"/>
      <c r="Q41" s="127"/>
      <c r="R41" s="130">
        <v>87969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25207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217127</v>
      </c>
      <c r="J42" s="153">
        <v>56.2</v>
      </c>
      <c r="K42" s="113"/>
      <c r="L42" s="112">
        <v>264</v>
      </c>
      <c r="M42" s="112"/>
      <c r="N42" s="111"/>
      <c r="O42" s="113"/>
      <c r="P42" s="112"/>
      <c r="Q42" s="112"/>
      <c r="R42" s="154">
        <v>78.7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34096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401917</v>
      </c>
      <c r="G43" s="120">
        <v>550</v>
      </c>
      <c r="H43" s="111">
        <v>386366</v>
      </c>
      <c r="I43" s="121"/>
      <c r="J43" s="122"/>
      <c r="K43" s="113">
        <v>383765</v>
      </c>
      <c r="L43" s="123"/>
      <c r="M43" s="123"/>
      <c r="N43" s="111">
        <v>82284</v>
      </c>
      <c r="O43" s="113">
        <v>8491</v>
      </c>
      <c r="P43" s="112">
        <v>24591</v>
      </c>
      <c r="Q43" s="112">
        <v>271000</v>
      </c>
      <c r="R43" s="124"/>
      <c r="S43" s="116">
        <v>1044</v>
      </c>
      <c r="T43" s="112">
        <v>745</v>
      </c>
      <c r="U43" s="112">
        <v>49150</v>
      </c>
      <c r="V43" s="112">
        <v>166188</v>
      </c>
      <c r="W43" s="112">
        <v>2565</v>
      </c>
      <c r="X43" s="112">
        <v>14076</v>
      </c>
      <c r="Y43" s="112">
        <v>152598</v>
      </c>
      <c r="Z43" s="112"/>
      <c r="AA43" s="111">
        <v>23759</v>
      </c>
      <c r="AB43" s="113"/>
      <c r="AC43" s="112">
        <v>22</v>
      </c>
      <c r="AD43" s="112"/>
      <c r="AE43" s="111"/>
      <c r="AF43" s="123"/>
      <c r="AG43" s="113">
        <v>2</v>
      </c>
      <c r="AH43" s="112"/>
      <c r="AI43" s="113">
        <v>2081828</v>
      </c>
      <c r="AJ43" s="121">
        <v>1958012</v>
      </c>
      <c r="AK43" s="123">
        <v>1474461</v>
      </c>
      <c r="AL43" s="118">
        <v>949</v>
      </c>
    </row>
    <row r="44" spans="1:38" ht="13.5">
      <c r="A44" s="90"/>
      <c r="B44" s="107"/>
      <c r="C44" s="107"/>
      <c r="D44" s="107"/>
      <c r="E44" s="107"/>
      <c r="F44" s="126"/>
      <c r="G44" s="127">
        <v>15001</v>
      </c>
      <c r="H44" s="126"/>
      <c r="I44" s="128">
        <v>169239</v>
      </c>
      <c r="J44" s="129"/>
      <c r="K44" s="128"/>
      <c r="L44" s="127">
        <v>2601</v>
      </c>
      <c r="M44" s="127"/>
      <c r="N44" s="126"/>
      <c r="O44" s="128"/>
      <c r="P44" s="127"/>
      <c r="Q44" s="127"/>
      <c r="R44" s="130">
        <v>304082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23978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293083</v>
      </c>
      <c r="J45" s="153">
        <v>60.4</v>
      </c>
      <c r="K45" s="113"/>
      <c r="L45" s="112">
        <v>334</v>
      </c>
      <c r="M45" s="112"/>
      <c r="N45" s="111"/>
      <c r="O45" s="113"/>
      <c r="P45" s="112"/>
      <c r="Q45" s="112"/>
      <c r="R45" s="154">
        <v>80.8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75043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508879</v>
      </c>
      <c r="G46" s="120">
        <v>2339</v>
      </c>
      <c r="H46" s="111">
        <v>485264</v>
      </c>
      <c r="I46" s="121"/>
      <c r="J46" s="122"/>
      <c r="K46" s="113">
        <v>481178</v>
      </c>
      <c r="L46" s="123"/>
      <c r="M46" s="123"/>
      <c r="N46" s="111">
        <v>93213</v>
      </c>
      <c r="O46" s="113">
        <v>12004</v>
      </c>
      <c r="P46" s="112">
        <v>48469</v>
      </c>
      <c r="Q46" s="112">
        <v>331578</v>
      </c>
      <c r="R46" s="156"/>
      <c r="S46" s="116">
        <v>1097</v>
      </c>
      <c r="T46" s="112">
        <v>1858</v>
      </c>
      <c r="U46" s="112">
        <v>88542</v>
      </c>
      <c r="V46" s="112">
        <v>201586</v>
      </c>
      <c r="W46" s="112">
        <v>3161</v>
      </c>
      <c r="X46" s="112">
        <v>18228</v>
      </c>
      <c r="Y46" s="112">
        <v>170792</v>
      </c>
      <c r="Z46" s="112"/>
      <c r="AA46" s="111">
        <v>25675</v>
      </c>
      <c r="AB46" s="113">
        <v>1</v>
      </c>
      <c r="AC46" s="112">
        <v>25</v>
      </c>
      <c r="AD46" s="112"/>
      <c r="AE46" s="111"/>
      <c r="AF46" s="123"/>
      <c r="AG46" s="113">
        <v>3</v>
      </c>
      <c r="AH46" s="112"/>
      <c r="AI46" s="113">
        <v>2905302</v>
      </c>
      <c r="AJ46" s="121">
        <v>2725599</v>
      </c>
      <c r="AK46" s="123">
        <v>2008249</v>
      </c>
      <c r="AL46" s="118">
        <v>1037</v>
      </c>
    </row>
    <row r="47" spans="1:38" ht="13.5">
      <c r="A47" s="125"/>
      <c r="B47" s="107"/>
      <c r="C47" s="107"/>
      <c r="D47" s="107"/>
      <c r="E47" s="107"/>
      <c r="F47" s="126"/>
      <c r="G47" s="127">
        <v>21276</v>
      </c>
      <c r="H47" s="126"/>
      <c r="I47" s="128">
        <v>192181</v>
      </c>
      <c r="J47" s="129"/>
      <c r="K47" s="128"/>
      <c r="L47" s="127">
        <v>4086</v>
      </c>
      <c r="M47" s="127"/>
      <c r="N47" s="126"/>
      <c r="O47" s="128"/>
      <c r="P47" s="127"/>
      <c r="Q47" s="127"/>
      <c r="R47" s="130">
        <v>392051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49185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387969.5</v>
      </c>
      <c r="J54" s="136">
        <f>IF(H55=0,0,I54/H55*100)</f>
        <v>65.36103354025883</v>
      </c>
      <c r="K54" s="135"/>
      <c r="L54" s="134">
        <f>SUM(L9,L12,L18,L21,L33,L36,L42)</f>
        <v>447</v>
      </c>
      <c r="M54" s="134">
        <f>SUM(M9,M12,M18,M21,M33,M36,M42)</f>
        <v>10</v>
      </c>
      <c r="N54" s="133"/>
      <c r="O54" s="135"/>
      <c r="P54" s="134"/>
      <c r="Q54" s="134"/>
      <c r="R54" s="137">
        <f>IF(H55=0,0,(O55+P55+Q55)/H55*100)</f>
        <v>83.33167671643481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157076.8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632667.9</v>
      </c>
      <c r="G55" s="140">
        <f>SUM(G10,G13,G19,G22,G34,G37,G43)</f>
        <v>2339</v>
      </c>
      <c r="H55" s="133">
        <f>SUM(H10,H13,H19,H22,H34,H37,H43)</f>
        <v>593579.2</v>
      </c>
      <c r="I55" s="141"/>
      <c r="J55" s="159"/>
      <c r="K55" s="135">
        <f>SUM(K10,K13,K19,K22,K34,K37,K43)</f>
        <v>583399.6</v>
      </c>
      <c r="L55" s="143"/>
      <c r="M55" s="143"/>
      <c r="N55" s="133">
        <f>SUM(N10,N13,N19,N22,N34,N37,N43)</f>
        <v>98939.7</v>
      </c>
      <c r="O55" s="135">
        <f>SUM(O10,O13,O19,O22,O34,O37,O43)</f>
        <v>13671.2</v>
      </c>
      <c r="P55" s="134">
        <f>SUM(P10,P13,P19,P22,P34,P37,P43)</f>
        <v>119908.4</v>
      </c>
      <c r="Q55" s="134">
        <f>SUM(Q10,Q13,Q19,Q22,Q34,Q37,Q43)</f>
        <v>361059.9</v>
      </c>
      <c r="R55" s="144"/>
      <c r="S55" s="138">
        <f aca="true" t="shared" si="8" ref="S55:AE55">SUM(S10,S13,S19,S22,S34,S37,S43)</f>
        <v>2501.1</v>
      </c>
      <c r="T55" s="134">
        <f t="shared" si="8"/>
        <v>12311.4</v>
      </c>
      <c r="U55" s="134">
        <f t="shared" si="8"/>
        <v>162946.6</v>
      </c>
      <c r="V55" s="134">
        <f t="shared" si="8"/>
        <v>210210.4</v>
      </c>
      <c r="W55" s="134">
        <f t="shared" si="8"/>
        <v>3252.7</v>
      </c>
      <c r="X55" s="134">
        <f t="shared" si="8"/>
        <v>21763.9</v>
      </c>
      <c r="Y55" s="134">
        <f t="shared" si="8"/>
        <v>180593.1</v>
      </c>
      <c r="Z55" s="134">
        <f t="shared" si="8"/>
        <v>5622.799999999999</v>
      </c>
      <c r="AA55" s="133">
        <f t="shared" si="8"/>
        <v>31297.8</v>
      </c>
      <c r="AB55" s="135">
        <f t="shared" si="8"/>
        <v>2</v>
      </c>
      <c r="AC55" s="135">
        <f t="shared" si="8"/>
        <v>28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16</v>
      </c>
      <c r="AH55" s="134">
        <f t="shared" si="9"/>
        <v>4</v>
      </c>
      <c r="AI55" s="135">
        <f t="shared" si="9"/>
        <v>4788772.8</v>
      </c>
      <c r="AJ55" s="141">
        <f t="shared" si="9"/>
        <v>4058723.9</v>
      </c>
      <c r="AK55" s="143">
        <f t="shared" si="9"/>
        <v>2790233.9</v>
      </c>
      <c r="AL55" s="139">
        <f t="shared" si="9"/>
        <v>1052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36749.7</v>
      </c>
      <c r="H56" s="162"/>
      <c r="I56" s="164">
        <f>SUM(I11,I14,I20,I23,I35,I38,I44)</f>
        <v>205609.7</v>
      </c>
      <c r="J56" s="162"/>
      <c r="K56" s="164"/>
      <c r="L56" s="163">
        <f>SUM(L11,L14,L20,L23,L35,L38,L44)</f>
        <v>7588.299999999999</v>
      </c>
      <c r="M56" s="163">
        <f>SUM(M11,M14,M20,M23,M35,M38,M44)</f>
        <v>2591.3</v>
      </c>
      <c r="N56" s="162"/>
      <c r="O56" s="164"/>
      <c r="P56" s="163"/>
      <c r="Q56" s="163"/>
      <c r="R56" s="165">
        <f>SUM(O55:Q55)</f>
        <v>494639.5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98419.6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90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西条市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58074</v>
      </c>
      <c r="J9" s="114">
        <v>100</v>
      </c>
      <c r="K9" s="113"/>
      <c r="L9" s="112">
        <v>127</v>
      </c>
      <c r="M9" s="112">
        <v>0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49584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63346</v>
      </c>
      <c r="G10" s="120">
        <v>0</v>
      </c>
      <c r="H10" s="111">
        <v>58074</v>
      </c>
      <c r="I10" s="121"/>
      <c r="J10" s="122"/>
      <c r="K10" s="113">
        <v>49568</v>
      </c>
      <c r="L10" s="123"/>
      <c r="M10" s="123"/>
      <c r="N10" s="111">
        <v>0</v>
      </c>
      <c r="O10" s="113">
        <v>0</v>
      </c>
      <c r="P10" s="112">
        <v>58074</v>
      </c>
      <c r="Q10" s="112">
        <v>0</v>
      </c>
      <c r="R10" s="124"/>
      <c r="S10" s="116">
        <v>0</v>
      </c>
      <c r="T10" s="112">
        <v>3471</v>
      </c>
      <c r="U10" s="112">
        <v>54603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2</v>
      </c>
      <c r="AC10" s="112">
        <v>0</v>
      </c>
      <c r="AD10" s="112">
        <v>0</v>
      </c>
      <c r="AE10" s="111">
        <v>0</v>
      </c>
      <c r="AF10" s="123"/>
      <c r="AG10" s="113">
        <v>10</v>
      </c>
      <c r="AH10" s="112">
        <v>0</v>
      </c>
      <c r="AI10" s="113">
        <v>1360576</v>
      </c>
      <c r="AJ10" s="121">
        <v>785473</v>
      </c>
      <c r="AK10" s="123">
        <v>497210</v>
      </c>
      <c r="AL10" s="118">
        <v>2</v>
      </c>
    </row>
    <row r="11" spans="1:38" ht="13.5">
      <c r="A11" s="125"/>
      <c r="B11" s="107"/>
      <c r="C11" s="107"/>
      <c r="D11" s="107"/>
      <c r="E11" s="107"/>
      <c r="F11" s="126"/>
      <c r="G11" s="127">
        <v>5272</v>
      </c>
      <c r="H11" s="126"/>
      <c r="I11" s="128">
        <v>0</v>
      </c>
      <c r="J11" s="129"/>
      <c r="K11" s="128"/>
      <c r="L11" s="127">
        <v>8506</v>
      </c>
      <c r="M11" s="127">
        <v>0</v>
      </c>
      <c r="N11" s="126"/>
      <c r="O11" s="128"/>
      <c r="P11" s="127"/>
      <c r="Q11" s="127"/>
      <c r="R11" s="130">
        <v>58074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37148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18198.3</v>
      </c>
      <c r="J12" s="114">
        <v>100</v>
      </c>
      <c r="K12" s="113"/>
      <c r="L12" s="112">
        <v>12</v>
      </c>
      <c r="M12" s="112">
        <v>5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21707.8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18198.3</v>
      </c>
      <c r="G13" s="120">
        <v>0</v>
      </c>
      <c r="H13" s="111">
        <v>18198.3</v>
      </c>
      <c r="I13" s="121"/>
      <c r="J13" s="122"/>
      <c r="K13" s="113">
        <v>13232</v>
      </c>
      <c r="L13" s="123"/>
      <c r="M13" s="123"/>
      <c r="N13" s="111">
        <v>0</v>
      </c>
      <c r="O13" s="113">
        <v>3701</v>
      </c>
      <c r="P13" s="112">
        <v>12938.6</v>
      </c>
      <c r="Q13" s="112">
        <v>1558.7</v>
      </c>
      <c r="R13" s="124"/>
      <c r="S13" s="116">
        <v>33.2</v>
      </c>
      <c r="T13" s="112">
        <v>193.9</v>
      </c>
      <c r="U13" s="112">
        <v>17971.2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466506.2</v>
      </c>
      <c r="AJ13" s="121">
        <v>230726.3</v>
      </c>
      <c r="AK13" s="123">
        <v>122826.5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0</v>
      </c>
      <c r="H14" s="126"/>
      <c r="I14" s="128">
        <v>0</v>
      </c>
      <c r="J14" s="129"/>
      <c r="K14" s="128"/>
      <c r="L14" s="127">
        <v>820.3</v>
      </c>
      <c r="M14" s="127">
        <v>4146</v>
      </c>
      <c r="N14" s="126"/>
      <c r="O14" s="128"/>
      <c r="P14" s="127"/>
      <c r="Q14" s="127"/>
      <c r="R14" s="130">
        <v>18198.3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17569.9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76272.3</v>
      </c>
      <c r="J15" s="136">
        <f>IF(H16=0,0,I15/H16*100)</f>
        <v>100</v>
      </c>
      <c r="K15" s="135"/>
      <c r="L15" s="134">
        <f>SUM(L9,L12)</f>
        <v>139</v>
      </c>
      <c r="M15" s="134">
        <f>SUM(M9,M12)</f>
        <v>5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71291.8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81544.3</v>
      </c>
      <c r="G16" s="140">
        <f>SUM(G10,G13)</f>
        <v>0</v>
      </c>
      <c r="H16" s="133">
        <f>SUM(H10,H13)</f>
        <v>76272.3</v>
      </c>
      <c r="I16" s="141"/>
      <c r="J16" s="142"/>
      <c r="K16" s="135">
        <f>SUM(K10,K13)</f>
        <v>62800</v>
      </c>
      <c r="L16" s="143"/>
      <c r="M16" s="143"/>
      <c r="N16" s="133">
        <f>SUM(N10,N13)</f>
        <v>0</v>
      </c>
      <c r="O16" s="135">
        <f>SUM(O10,O13)</f>
        <v>3701</v>
      </c>
      <c r="P16" s="134">
        <f>SUM(P10,P13)</f>
        <v>71012.6</v>
      </c>
      <c r="Q16" s="134">
        <f>SUM(Q10,Q13)</f>
        <v>1558.7</v>
      </c>
      <c r="R16" s="144"/>
      <c r="S16" s="138">
        <f aca="true" t="shared" si="0" ref="S16:AE16">SUM(S10,S13)</f>
        <v>33.2</v>
      </c>
      <c r="T16" s="134">
        <f t="shared" si="0"/>
        <v>3664.9</v>
      </c>
      <c r="U16" s="134">
        <f t="shared" si="0"/>
        <v>72574.2</v>
      </c>
      <c r="V16" s="134">
        <f t="shared" si="0"/>
        <v>0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2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10</v>
      </c>
      <c r="AH16" s="134">
        <f t="shared" si="1"/>
        <v>0</v>
      </c>
      <c r="AI16" s="135">
        <f t="shared" si="1"/>
        <v>1827082.2</v>
      </c>
      <c r="AJ16" s="141">
        <f t="shared" si="1"/>
        <v>1016199.3</v>
      </c>
      <c r="AK16" s="143">
        <f t="shared" si="1"/>
        <v>620036.5</v>
      </c>
      <c r="AL16" s="139">
        <f t="shared" si="1"/>
        <v>3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5272</v>
      </c>
      <c r="H17" s="145"/>
      <c r="I17" s="147">
        <f>SUM(I11,I14)</f>
        <v>0</v>
      </c>
      <c r="J17" s="148"/>
      <c r="K17" s="147"/>
      <c r="L17" s="146">
        <f>SUM(L11,L14)</f>
        <v>9326.3</v>
      </c>
      <c r="M17" s="146">
        <f>SUM(M11,M14)</f>
        <v>4146</v>
      </c>
      <c r="N17" s="145"/>
      <c r="O17" s="147"/>
      <c r="P17" s="146"/>
      <c r="Q17" s="146"/>
      <c r="R17" s="149">
        <f>SUM(O16:Q16)</f>
        <v>76272.3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54717.9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51014.9</v>
      </c>
      <c r="J18" s="114">
        <v>68</v>
      </c>
      <c r="K18" s="113"/>
      <c r="L18" s="112">
        <v>48</v>
      </c>
      <c r="M18" s="112">
        <v>2</v>
      </c>
      <c r="N18" s="111"/>
      <c r="O18" s="113"/>
      <c r="P18" s="112"/>
      <c r="Q18" s="112"/>
      <c r="R18" s="115">
        <v>72.6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53356.2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78129.1</v>
      </c>
      <c r="G19" s="120">
        <v>0</v>
      </c>
      <c r="H19" s="111">
        <v>74967.4</v>
      </c>
      <c r="I19" s="121"/>
      <c r="J19" s="122"/>
      <c r="K19" s="113">
        <v>72125.8</v>
      </c>
      <c r="L19" s="123"/>
      <c r="M19" s="123"/>
      <c r="N19" s="111">
        <v>20558.7</v>
      </c>
      <c r="O19" s="113">
        <v>28.8</v>
      </c>
      <c r="P19" s="112">
        <v>44030.8</v>
      </c>
      <c r="Q19" s="112">
        <v>10349.1</v>
      </c>
      <c r="R19" s="124"/>
      <c r="S19" s="116">
        <v>1684.9</v>
      </c>
      <c r="T19" s="112">
        <v>6807.8</v>
      </c>
      <c r="U19" s="112">
        <v>41282.7</v>
      </c>
      <c r="V19" s="112">
        <v>1239.5</v>
      </c>
      <c r="W19" s="112">
        <v>10.6</v>
      </c>
      <c r="X19" s="112">
        <v>1662.2</v>
      </c>
      <c r="Y19" s="112">
        <v>22279.7</v>
      </c>
      <c r="Z19" s="112">
        <v>20257.9</v>
      </c>
      <c r="AA19" s="111">
        <v>20257.9</v>
      </c>
      <c r="AB19" s="113">
        <v>1</v>
      </c>
      <c r="AC19" s="112">
        <v>0</v>
      </c>
      <c r="AD19" s="112"/>
      <c r="AE19" s="111"/>
      <c r="AF19" s="123"/>
      <c r="AG19" s="113">
        <v>2</v>
      </c>
      <c r="AH19" s="112">
        <v>0</v>
      </c>
      <c r="AI19" s="113">
        <v>1176511</v>
      </c>
      <c r="AJ19" s="121">
        <v>814503.7</v>
      </c>
      <c r="AK19" s="123">
        <v>435689.7</v>
      </c>
      <c r="AL19" s="118">
        <v>3</v>
      </c>
    </row>
    <row r="20" spans="1:38" ht="13.5">
      <c r="A20" s="90"/>
      <c r="B20" s="107"/>
      <c r="C20" s="107"/>
      <c r="D20" s="107"/>
      <c r="E20" s="107"/>
      <c r="F20" s="126"/>
      <c r="G20" s="127">
        <v>3161.7</v>
      </c>
      <c r="H20" s="126"/>
      <c r="I20" s="128">
        <v>23952.5</v>
      </c>
      <c r="J20" s="129"/>
      <c r="K20" s="128"/>
      <c r="L20" s="127">
        <v>2809.6</v>
      </c>
      <c r="M20" s="127">
        <v>32</v>
      </c>
      <c r="N20" s="126"/>
      <c r="O20" s="128"/>
      <c r="P20" s="127"/>
      <c r="Q20" s="127"/>
      <c r="R20" s="130">
        <v>54408.7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29437.9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77886.1</v>
      </c>
      <c r="J21" s="114">
        <v>66.6</v>
      </c>
      <c r="K21" s="113"/>
      <c r="L21" s="112">
        <v>81</v>
      </c>
      <c r="M21" s="112">
        <v>0</v>
      </c>
      <c r="N21" s="111"/>
      <c r="O21" s="113"/>
      <c r="P21" s="112"/>
      <c r="Q21" s="112"/>
      <c r="R21" s="115">
        <v>76.4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49976.6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137521.5</v>
      </c>
      <c r="G22" s="120">
        <v>761</v>
      </c>
      <c r="H22" s="111">
        <v>116948</v>
      </c>
      <c r="I22" s="121"/>
      <c r="J22" s="122"/>
      <c r="K22" s="113">
        <v>115283.2</v>
      </c>
      <c r="L22" s="123"/>
      <c r="M22" s="123"/>
      <c r="N22" s="111">
        <v>27569</v>
      </c>
      <c r="O22" s="113">
        <v>563.4</v>
      </c>
      <c r="P22" s="112">
        <v>54826.1</v>
      </c>
      <c r="Q22" s="112">
        <v>33989.5</v>
      </c>
      <c r="R22" s="124"/>
      <c r="S22" s="116">
        <v>7.5</v>
      </c>
      <c r="T22" s="112">
        <v>511</v>
      </c>
      <c r="U22" s="112">
        <v>59884.7</v>
      </c>
      <c r="V22" s="112">
        <v>17482.9</v>
      </c>
      <c r="W22" s="112">
        <v>347.9</v>
      </c>
      <c r="X22" s="112">
        <v>5434.2</v>
      </c>
      <c r="Y22" s="112">
        <v>33279.8</v>
      </c>
      <c r="Z22" s="112">
        <v>28248</v>
      </c>
      <c r="AA22" s="111">
        <v>28248</v>
      </c>
      <c r="AB22" s="113">
        <v>1</v>
      </c>
      <c r="AC22" s="112">
        <v>3</v>
      </c>
      <c r="AD22" s="112"/>
      <c r="AE22" s="111"/>
      <c r="AF22" s="123"/>
      <c r="AG22" s="113">
        <v>1</v>
      </c>
      <c r="AH22" s="112">
        <v>1</v>
      </c>
      <c r="AI22" s="113">
        <v>1285311.7</v>
      </c>
      <c r="AJ22" s="121">
        <v>896619.7</v>
      </c>
      <c r="AK22" s="123">
        <v>511024</v>
      </c>
      <c r="AL22" s="118">
        <v>18</v>
      </c>
    </row>
    <row r="23" spans="1:38" ht="13.5">
      <c r="A23" s="90"/>
      <c r="B23" s="107"/>
      <c r="C23" s="107"/>
      <c r="D23" s="107"/>
      <c r="E23" s="107"/>
      <c r="F23" s="126"/>
      <c r="G23" s="127">
        <v>19812.5</v>
      </c>
      <c r="H23" s="126"/>
      <c r="I23" s="128">
        <v>39061.9</v>
      </c>
      <c r="J23" s="129"/>
      <c r="K23" s="128"/>
      <c r="L23" s="127">
        <v>1664.8</v>
      </c>
      <c r="M23" s="127">
        <v>0</v>
      </c>
      <c r="N23" s="126"/>
      <c r="O23" s="128"/>
      <c r="P23" s="127"/>
      <c r="Q23" s="127"/>
      <c r="R23" s="130">
        <v>89379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35465.3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128901</v>
      </c>
      <c r="J24" s="136">
        <f>IF(H25=0,0,I24/H25*100)</f>
        <v>67.16553231267528</v>
      </c>
      <c r="K24" s="135"/>
      <c r="L24" s="134">
        <f>SUM(L18,L21)</f>
        <v>129</v>
      </c>
      <c r="M24" s="134">
        <f>SUM(M18,M21)</f>
        <v>2</v>
      </c>
      <c r="N24" s="133"/>
      <c r="O24" s="135"/>
      <c r="P24" s="134"/>
      <c r="Q24" s="134"/>
      <c r="R24" s="137">
        <f>IF(H25=0,0,(O25+P25+Q25)/H25*100)</f>
        <v>74.92243978336288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103332.79999999999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215650.6</v>
      </c>
      <c r="G25" s="140">
        <f>SUM(G19,G22)</f>
        <v>761</v>
      </c>
      <c r="H25" s="133">
        <f>SUM(H19,H22)</f>
        <v>191915.4</v>
      </c>
      <c r="I25" s="141"/>
      <c r="J25" s="142"/>
      <c r="K25" s="135">
        <f>SUM(K19,K22)</f>
        <v>187409</v>
      </c>
      <c r="L25" s="143"/>
      <c r="M25" s="143"/>
      <c r="N25" s="133">
        <f>SUM(N19,N22)</f>
        <v>48127.7</v>
      </c>
      <c r="O25" s="135">
        <f>SUM(O19,O22)</f>
        <v>592.1999999999999</v>
      </c>
      <c r="P25" s="134">
        <f>SUM(P19,P22)</f>
        <v>98856.9</v>
      </c>
      <c r="Q25" s="134">
        <f>SUM(Q19,Q22)</f>
        <v>44338.6</v>
      </c>
      <c r="R25" s="144"/>
      <c r="S25" s="138">
        <f aca="true" t="shared" si="2" ref="S25:AE25">SUM(S19,S22)</f>
        <v>1692.4</v>
      </c>
      <c r="T25" s="134">
        <f t="shared" si="2"/>
        <v>7318.8</v>
      </c>
      <c r="U25" s="134">
        <f t="shared" si="2"/>
        <v>101167.4</v>
      </c>
      <c r="V25" s="134">
        <f t="shared" si="2"/>
        <v>18722.4</v>
      </c>
      <c r="W25" s="134">
        <f t="shared" si="2"/>
        <v>358.5</v>
      </c>
      <c r="X25" s="134">
        <f t="shared" si="2"/>
        <v>7096.4</v>
      </c>
      <c r="Y25" s="134">
        <f t="shared" si="2"/>
        <v>55559.5</v>
      </c>
      <c r="Z25" s="134">
        <f t="shared" si="2"/>
        <v>48505.9</v>
      </c>
      <c r="AA25" s="133">
        <f t="shared" si="2"/>
        <v>48505.9</v>
      </c>
      <c r="AB25" s="135">
        <f t="shared" si="2"/>
        <v>2</v>
      </c>
      <c r="AC25" s="134">
        <f t="shared" si="2"/>
        <v>3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3</v>
      </c>
      <c r="AH25" s="134">
        <f t="shared" si="3"/>
        <v>1</v>
      </c>
      <c r="AI25" s="135">
        <f t="shared" si="3"/>
        <v>2461822.7</v>
      </c>
      <c r="AJ25" s="141">
        <f t="shared" si="3"/>
        <v>1711123.4</v>
      </c>
      <c r="AK25" s="143">
        <f t="shared" si="3"/>
        <v>946713.7</v>
      </c>
      <c r="AL25" s="139">
        <f t="shared" si="3"/>
        <v>21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22974.2</v>
      </c>
      <c r="H26" s="145"/>
      <c r="I26" s="147">
        <f>SUM(I20,I23)</f>
        <v>63014.4</v>
      </c>
      <c r="J26" s="148"/>
      <c r="K26" s="147"/>
      <c r="L26" s="146">
        <f>SUM(L20,L23)</f>
        <v>4474.4</v>
      </c>
      <c r="M26" s="146">
        <f>SUM(M20,M23)</f>
        <v>32</v>
      </c>
      <c r="N26" s="145"/>
      <c r="O26" s="147"/>
      <c r="P26" s="146"/>
      <c r="Q26" s="146"/>
      <c r="R26" s="149">
        <f>SUM(O25:Q25)</f>
        <v>143787.69999999998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64903.200000000004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205173.3</v>
      </c>
      <c r="J27" s="136">
        <f>IF(H28=0,0,I27/H28*100)</f>
        <v>76.50362041212182</v>
      </c>
      <c r="K27" s="135"/>
      <c r="L27" s="134">
        <f>SUM(L18,L9,L12,L21)</f>
        <v>268</v>
      </c>
      <c r="M27" s="134">
        <f>SUM(M18,M9,M12,M21)</f>
        <v>7</v>
      </c>
      <c r="N27" s="133"/>
      <c r="O27" s="135"/>
      <c r="P27" s="134"/>
      <c r="Q27" s="134"/>
      <c r="R27" s="137">
        <f>IF(H28=0,0,(O28+P28+Q28)/H28*100)</f>
        <v>82.05447155108159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174624.6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297194.9</v>
      </c>
      <c r="G28" s="140">
        <f>SUM(G19,G10,G13,G22)</f>
        <v>761</v>
      </c>
      <c r="H28" s="133">
        <f>SUM(H19,H10,H13,H22)</f>
        <v>268187.69999999995</v>
      </c>
      <c r="I28" s="141"/>
      <c r="J28" s="142"/>
      <c r="K28" s="135">
        <f>SUM(K19,K10,K13,K22)</f>
        <v>250209</v>
      </c>
      <c r="L28" s="143"/>
      <c r="M28" s="143"/>
      <c r="N28" s="133">
        <f>SUM(N19,N10,N13,N22)</f>
        <v>48127.7</v>
      </c>
      <c r="O28" s="135">
        <f>SUM(O19,O10,O13,O22)</f>
        <v>4293.2</v>
      </c>
      <c r="P28" s="134">
        <f>SUM(P19,P10,P13,P22)</f>
        <v>169869.5</v>
      </c>
      <c r="Q28" s="134">
        <f>SUM(Q19,Q10,Q13,Q22)</f>
        <v>45897.3</v>
      </c>
      <c r="R28" s="152"/>
      <c r="S28" s="138">
        <f aca="true" t="shared" si="4" ref="S28:AE28">SUM(S19,S10,S13,S22)</f>
        <v>1725.6000000000001</v>
      </c>
      <c r="T28" s="134">
        <f t="shared" si="4"/>
        <v>10983.699999999999</v>
      </c>
      <c r="U28" s="134">
        <f t="shared" si="4"/>
        <v>173741.59999999998</v>
      </c>
      <c r="V28" s="134">
        <f t="shared" si="4"/>
        <v>18722.4</v>
      </c>
      <c r="W28" s="134">
        <f t="shared" si="4"/>
        <v>358.5</v>
      </c>
      <c r="X28" s="134">
        <f t="shared" si="4"/>
        <v>7096.4</v>
      </c>
      <c r="Y28" s="134">
        <f t="shared" si="4"/>
        <v>55559.5</v>
      </c>
      <c r="Z28" s="134">
        <f t="shared" si="4"/>
        <v>48505.9</v>
      </c>
      <c r="AA28" s="133">
        <f t="shared" si="4"/>
        <v>48505.9</v>
      </c>
      <c r="AB28" s="135">
        <f t="shared" si="4"/>
        <v>4</v>
      </c>
      <c r="AC28" s="134">
        <f t="shared" si="4"/>
        <v>3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13</v>
      </c>
      <c r="AH28" s="134">
        <f t="shared" si="5"/>
        <v>1</v>
      </c>
      <c r="AI28" s="135">
        <f t="shared" si="5"/>
        <v>4288904.9</v>
      </c>
      <c r="AJ28" s="141">
        <f t="shared" si="5"/>
        <v>2727322.7</v>
      </c>
      <c r="AK28" s="143">
        <f t="shared" si="5"/>
        <v>1566750.2</v>
      </c>
      <c r="AL28" s="139">
        <f t="shared" si="5"/>
        <v>24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28246.2</v>
      </c>
      <c r="H29" s="145"/>
      <c r="I29" s="147">
        <f>SUM(I20,I11,I14,I23)</f>
        <v>63014.4</v>
      </c>
      <c r="J29" s="148"/>
      <c r="K29" s="147"/>
      <c r="L29" s="146">
        <f>SUM(L20,L11,L14,L23)</f>
        <v>13800.699999999999</v>
      </c>
      <c r="M29" s="146">
        <f>SUM(M20,M11,M14,M23)</f>
        <v>4178</v>
      </c>
      <c r="N29" s="145"/>
      <c r="O29" s="147"/>
      <c r="P29" s="146"/>
      <c r="Q29" s="146"/>
      <c r="R29" s="149">
        <f>SUM(O28:Q28)</f>
        <v>220060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119621.09999999999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147099.30000000002</v>
      </c>
      <c r="J30" s="136">
        <f>IF(H31=0,0,I30/H31*100)</f>
        <v>70.00938063534173</v>
      </c>
      <c r="K30" s="135"/>
      <c r="L30" s="134">
        <f>SUM(L21,L12,L18)</f>
        <v>141</v>
      </c>
      <c r="M30" s="134">
        <f>SUM(M21,M12,M18)</f>
        <v>7</v>
      </c>
      <c r="N30" s="133"/>
      <c r="O30" s="135"/>
      <c r="P30" s="134"/>
      <c r="Q30" s="134"/>
      <c r="R30" s="137">
        <f>IF(H31=0,0,(O31+P31+Q31)/H31*100)</f>
        <v>77.09444933862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125040.59999999999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233848.9</v>
      </c>
      <c r="G31" s="140">
        <f>SUM(G22,G13,G19)</f>
        <v>761</v>
      </c>
      <c r="H31" s="133">
        <f>SUM(H22,H13,H19)</f>
        <v>210113.69999999998</v>
      </c>
      <c r="I31" s="141"/>
      <c r="J31" s="142"/>
      <c r="K31" s="135">
        <f>SUM(K22,K13,K19)</f>
        <v>200641</v>
      </c>
      <c r="L31" s="143"/>
      <c r="M31" s="143"/>
      <c r="N31" s="133">
        <f>SUM(N22,N13,N19)</f>
        <v>48127.7</v>
      </c>
      <c r="O31" s="135">
        <f>SUM(O22,O13,O19)</f>
        <v>4293.2</v>
      </c>
      <c r="P31" s="134">
        <f>SUM(P22,P13,P19)</f>
        <v>111795.5</v>
      </c>
      <c r="Q31" s="134">
        <f>SUM(Q22,Q13,Q19)</f>
        <v>45897.299999999996</v>
      </c>
      <c r="R31" s="152"/>
      <c r="S31" s="138">
        <f aca="true" t="shared" si="6" ref="S31:AE31">SUM(S22,S13,S19)</f>
        <v>1725.6000000000001</v>
      </c>
      <c r="T31" s="134">
        <f t="shared" si="6"/>
        <v>7512.7</v>
      </c>
      <c r="U31" s="134">
        <f t="shared" si="6"/>
        <v>119138.59999999999</v>
      </c>
      <c r="V31" s="134">
        <f t="shared" si="6"/>
        <v>18722.4</v>
      </c>
      <c r="W31" s="134">
        <f t="shared" si="6"/>
        <v>358.5</v>
      </c>
      <c r="X31" s="134">
        <f t="shared" si="6"/>
        <v>7096.4</v>
      </c>
      <c r="Y31" s="134">
        <f t="shared" si="6"/>
        <v>55559.5</v>
      </c>
      <c r="Z31" s="134">
        <f t="shared" si="6"/>
        <v>48505.9</v>
      </c>
      <c r="AA31" s="133">
        <f t="shared" si="6"/>
        <v>48505.9</v>
      </c>
      <c r="AB31" s="135">
        <f t="shared" si="6"/>
        <v>2</v>
      </c>
      <c r="AC31" s="134">
        <f t="shared" si="6"/>
        <v>3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3</v>
      </c>
      <c r="AH31" s="134">
        <f t="shared" si="7"/>
        <v>1</v>
      </c>
      <c r="AI31" s="135">
        <f t="shared" si="7"/>
        <v>2928328.9</v>
      </c>
      <c r="AJ31" s="141">
        <f t="shared" si="7"/>
        <v>1941849.7</v>
      </c>
      <c r="AK31" s="143">
        <f t="shared" si="7"/>
        <v>1069540.2</v>
      </c>
      <c r="AL31" s="139">
        <f t="shared" si="7"/>
        <v>22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22974.2</v>
      </c>
      <c r="H32" s="145"/>
      <c r="I32" s="147">
        <f>SUM(I23,I14,I20)</f>
        <v>63014.4</v>
      </c>
      <c r="J32" s="148"/>
      <c r="K32" s="147"/>
      <c r="L32" s="146">
        <f>SUM(L23,L14,L20)</f>
        <v>5294.7</v>
      </c>
      <c r="M32" s="146">
        <f>SUM(M23,M14,M20)</f>
        <v>4178</v>
      </c>
      <c r="N32" s="145"/>
      <c r="O32" s="147"/>
      <c r="P32" s="146"/>
      <c r="Q32" s="146"/>
      <c r="R32" s="149">
        <f>SUM(O31:Q31)</f>
        <v>161986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82473.1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117234</v>
      </c>
      <c r="J33" s="153">
        <v>88.4</v>
      </c>
      <c r="K33" s="113"/>
      <c r="L33" s="112">
        <v>130</v>
      </c>
      <c r="M33" s="112"/>
      <c r="N33" s="111"/>
      <c r="O33" s="113"/>
      <c r="P33" s="112"/>
      <c r="Q33" s="112"/>
      <c r="R33" s="154">
        <v>98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59715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137466</v>
      </c>
      <c r="G34" s="120">
        <v>2704</v>
      </c>
      <c r="H34" s="111">
        <v>132666</v>
      </c>
      <c r="I34" s="121"/>
      <c r="J34" s="122"/>
      <c r="K34" s="113">
        <v>130297</v>
      </c>
      <c r="L34" s="123"/>
      <c r="M34" s="123"/>
      <c r="N34" s="111">
        <v>2703</v>
      </c>
      <c r="O34" s="113">
        <v>598</v>
      </c>
      <c r="P34" s="112">
        <v>25142</v>
      </c>
      <c r="Q34" s="112">
        <v>104223</v>
      </c>
      <c r="R34" s="124"/>
      <c r="S34" s="116">
        <v>30</v>
      </c>
      <c r="T34" s="112">
        <v>1351</v>
      </c>
      <c r="U34" s="112">
        <v>58287</v>
      </c>
      <c r="V34" s="112">
        <v>56565</v>
      </c>
      <c r="W34" s="112">
        <v>648</v>
      </c>
      <c r="X34" s="112">
        <v>1285</v>
      </c>
      <c r="Y34" s="112">
        <v>14500</v>
      </c>
      <c r="Z34" s="112"/>
      <c r="AA34" s="111">
        <v>1528</v>
      </c>
      <c r="AB34" s="113">
        <v>7</v>
      </c>
      <c r="AC34" s="112">
        <v>10</v>
      </c>
      <c r="AD34" s="112"/>
      <c r="AE34" s="111"/>
      <c r="AF34" s="123"/>
      <c r="AG34" s="113"/>
      <c r="AH34" s="112"/>
      <c r="AI34" s="113">
        <v>1095218</v>
      </c>
      <c r="AJ34" s="121">
        <v>1029283</v>
      </c>
      <c r="AK34" s="123">
        <v>718329</v>
      </c>
      <c r="AL34" s="118">
        <v>93</v>
      </c>
    </row>
    <row r="35" spans="1:38" ht="13.5">
      <c r="A35" s="90"/>
      <c r="B35" s="107"/>
      <c r="C35" s="107"/>
      <c r="D35" s="107"/>
      <c r="E35" s="107"/>
      <c r="F35" s="126"/>
      <c r="G35" s="127">
        <v>2096</v>
      </c>
      <c r="H35" s="126"/>
      <c r="I35" s="128">
        <v>15432</v>
      </c>
      <c r="J35" s="129"/>
      <c r="K35" s="128"/>
      <c r="L35" s="127">
        <v>2369</v>
      </c>
      <c r="M35" s="127"/>
      <c r="N35" s="126"/>
      <c r="O35" s="128"/>
      <c r="P35" s="127"/>
      <c r="Q35" s="127"/>
      <c r="R35" s="130">
        <v>129963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35206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85746</v>
      </c>
      <c r="J36" s="153">
        <v>63.9</v>
      </c>
      <c r="K36" s="113"/>
      <c r="L36" s="112">
        <v>129</v>
      </c>
      <c r="M36" s="112">
        <v>2</v>
      </c>
      <c r="N36" s="111"/>
      <c r="O36" s="113"/>
      <c r="P36" s="112"/>
      <c r="Q36" s="112"/>
      <c r="R36" s="154">
        <v>93.7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5502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135382</v>
      </c>
      <c r="G37" s="120">
        <v>326</v>
      </c>
      <c r="H37" s="111">
        <v>134168</v>
      </c>
      <c r="I37" s="121"/>
      <c r="J37" s="122"/>
      <c r="K37" s="113">
        <v>132432</v>
      </c>
      <c r="L37" s="123"/>
      <c r="M37" s="123"/>
      <c r="N37" s="111">
        <v>8418</v>
      </c>
      <c r="O37" s="113">
        <v>7786</v>
      </c>
      <c r="P37" s="112">
        <v>2624</v>
      </c>
      <c r="Q37" s="112">
        <v>115340</v>
      </c>
      <c r="R37" s="124"/>
      <c r="S37" s="116">
        <v>50</v>
      </c>
      <c r="T37" s="112">
        <v>124</v>
      </c>
      <c r="U37" s="112">
        <v>17222</v>
      </c>
      <c r="V37" s="112">
        <v>68351</v>
      </c>
      <c r="W37" s="112">
        <v>258</v>
      </c>
      <c r="X37" s="112">
        <v>1825</v>
      </c>
      <c r="Y37" s="112">
        <v>46338</v>
      </c>
      <c r="Z37" s="112"/>
      <c r="AA37" s="111">
        <v>9229</v>
      </c>
      <c r="AB37" s="113"/>
      <c r="AC37" s="112">
        <v>9</v>
      </c>
      <c r="AD37" s="112"/>
      <c r="AE37" s="111"/>
      <c r="AF37" s="123"/>
      <c r="AG37" s="113"/>
      <c r="AH37" s="112"/>
      <c r="AI37" s="113">
        <v>754337</v>
      </c>
      <c r="AJ37" s="121">
        <v>641020</v>
      </c>
      <c r="AK37" s="123">
        <v>492351</v>
      </c>
      <c r="AL37" s="118">
        <v>100</v>
      </c>
    </row>
    <row r="38" spans="1:38" ht="13.5">
      <c r="A38" s="90"/>
      <c r="B38" s="107"/>
      <c r="C38" s="107"/>
      <c r="D38" s="107"/>
      <c r="E38" s="107"/>
      <c r="F38" s="126"/>
      <c r="G38" s="127">
        <v>888</v>
      </c>
      <c r="H38" s="126"/>
      <c r="I38" s="128">
        <v>48422</v>
      </c>
      <c r="J38" s="129"/>
      <c r="K38" s="128"/>
      <c r="L38" s="127">
        <v>1356</v>
      </c>
      <c r="M38" s="127">
        <v>380</v>
      </c>
      <c r="N38" s="126"/>
      <c r="O38" s="128"/>
      <c r="P38" s="127"/>
      <c r="Q38" s="127"/>
      <c r="R38" s="130">
        <v>125750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3921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202980</v>
      </c>
      <c r="J39" s="153">
        <v>76</v>
      </c>
      <c r="K39" s="113"/>
      <c r="L39" s="112">
        <v>259</v>
      </c>
      <c r="M39" s="112">
        <v>2</v>
      </c>
      <c r="N39" s="111"/>
      <c r="O39" s="113"/>
      <c r="P39" s="112"/>
      <c r="Q39" s="112"/>
      <c r="R39" s="154">
        <v>95.9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65217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272848</v>
      </c>
      <c r="G40" s="120">
        <v>3030</v>
      </c>
      <c r="H40" s="111">
        <v>266834</v>
      </c>
      <c r="I40" s="121"/>
      <c r="J40" s="122"/>
      <c r="K40" s="113">
        <v>262729</v>
      </c>
      <c r="L40" s="123"/>
      <c r="M40" s="123"/>
      <c r="N40" s="111">
        <v>11121</v>
      </c>
      <c r="O40" s="113">
        <v>8384</v>
      </c>
      <c r="P40" s="112">
        <v>27766</v>
      </c>
      <c r="Q40" s="112">
        <v>219563</v>
      </c>
      <c r="R40" s="124"/>
      <c r="S40" s="116">
        <v>80</v>
      </c>
      <c r="T40" s="112">
        <v>1475</v>
      </c>
      <c r="U40" s="112">
        <v>75509</v>
      </c>
      <c r="V40" s="112">
        <v>124916</v>
      </c>
      <c r="W40" s="112">
        <v>906</v>
      </c>
      <c r="X40" s="112">
        <v>3110</v>
      </c>
      <c r="Y40" s="112">
        <v>60838</v>
      </c>
      <c r="Z40" s="112"/>
      <c r="AA40" s="111">
        <v>10757</v>
      </c>
      <c r="AB40" s="113">
        <v>7</v>
      </c>
      <c r="AC40" s="112">
        <v>19</v>
      </c>
      <c r="AD40" s="112"/>
      <c r="AE40" s="111"/>
      <c r="AF40" s="123"/>
      <c r="AG40" s="113"/>
      <c r="AH40" s="112"/>
      <c r="AI40" s="113">
        <v>1849555</v>
      </c>
      <c r="AJ40" s="121">
        <v>1670303</v>
      </c>
      <c r="AK40" s="123">
        <v>1210680</v>
      </c>
      <c r="AL40" s="118">
        <v>193</v>
      </c>
    </row>
    <row r="41" spans="1:38" ht="13.5">
      <c r="A41" s="125"/>
      <c r="B41" s="107"/>
      <c r="C41" s="107"/>
      <c r="D41" s="107"/>
      <c r="E41" s="107"/>
      <c r="F41" s="126"/>
      <c r="G41" s="127">
        <v>2984</v>
      </c>
      <c r="H41" s="126"/>
      <c r="I41" s="128">
        <v>63854</v>
      </c>
      <c r="J41" s="129"/>
      <c r="K41" s="128"/>
      <c r="L41" s="127">
        <v>3725</v>
      </c>
      <c r="M41" s="127">
        <v>380</v>
      </c>
      <c r="N41" s="126"/>
      <c r="O41" s="128"/>
      <c r="P41" s="127"/>
      <c r="Q41" s="127"/>
      <c r="R41" s="130">
        <v>255713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39127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456182</v>
      </c>
      <c r="J42" s="153">
        <v>55.4</v>
      </c>
      <c r="K42" s="113"/>
      <c r="L42" s="112">
        <v>676</v>
      </c>
      <c r="M42" s="112">
        <v>2</v>
      </c>
      <c r="N42" s="111"/>
      <c r="O42" s="113"/>
      <c r="P42" s="112"/>
      <c r="Q42" s="112"/>
      <c r="R42" s="154">
        <v>80.2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39340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844930</v>
      </c>
      <c r="G43" s="120">
        <v>8876</v>
      </c>
      <c r="H43" s="111">
        <v>823314</v>
      </c>
      <c r="I43" s="121"/>
      <c r="J43" s="122"/>
      <c r="K43" s="113">
        <v>816636</v>
      </c>
      <c r="L43" s="123"/>
      <c r="M43" s="123"/>
      <c r="N43" s="111">
        <v>163291</v>
      </c>
      <c r="O43" s="113">
        <v>20941</v>
      </c>
      <c r="P43" s="112">
        <v>34190</v>
      </c>
      <c r="Q43" s="112">
        <v>604892</v>
      </c>
      <c r="R43" s="124"/>
      <c r="S43" s="116">
        <v>189</v>
      </c>
      <c r="T43" s="112">
        <v>1461</v>
      </c>
      <c r="U43" s="112">
        <v>82291</v>
      </c>
      <c r="V43" s="112">
        <v>372241</v>
      </c>
      <c r="W43" s="112">
        <v>1085</v>
      </c>
      <c r="X43" s="112">
        <v>6742</v>
      </c>
      <c r="Y43" s="112">
        <v>359305</v>
      </c>
      <c r="Z43" s="112"/>
      <c r="AA43" s="111">
        <v>169259</v>
      </c>
      <c r="AB43" s="113">
        <v>2</v>
      </c>
      <c r="AC43" s="112">
        <v>27</v>
      </c>
      <c r="AD43" s="112"/>
      <c r="AE43" s="111"/>
      <c r="AF43" s="123"/>
      <c r="AG43" s="113"/>
      <c r="AH43" s="112"/>
      <c r="AI43" s="113">
        <v>4018602</v>
      </c>
      <c r="AJ43" s="121">
        <v>3501735</v>
      </c>
      <c r="AK43" s="123">
        <v>2570165</v>
      </c>
      <c r="AL43" s="118">
        <v>1616</v>
      </c>
    </row>
    <row r="44" spans="1:38" ht="13.5">
      <c r="A44" s="90"/>
      <c r="B44" s="107"/>
      <c r="C44" s="107"/>
      <c r="D44" s="107"/>
      <c r="E44" s="107"/>
      <c r="F44" s="126"/>
      <c r="G44" s="127">
        <v>12740</v>
      </c>
      <c r="H44" s="126"/>
      <c r="I44" s="128">
        <v>367132</v>
      </c>
      <c r="J44" s="129"/>
      <c r="K44" s="128"/>
      <c r="L44" s="127">
        <v>6201</v>
      </c>
      <c r="M44" s="127">
        <v>477</v>
      </c>
      <c r="N44" s="126"/>
      <c r="O44" s="128"/>
      <c r="P44" s="127"/>
      <c r="Q44" s="127"/>
      <c r="R44" s="130">
        <v>660023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28055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659162</v>
      </c>
      <c r="J45" s="153">
        <v>60.4</v>
      </c>
      <c r="K45" s="113"/>
      <c r="L45" s="112">
        <v>935</v>
      </c>
      <c r="M45" s="112">
        <v>4</v>
      </c>
      <c r="N45" s="111"/>
      <c r="O45" s="113"/>
      <c r="P45" s="112"/>
      <c r="Q45" s="112"/>
      <c r="R45" s="154">
        <v>84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104557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1117778</v>
      </c>
      <c r="G46" s="120">
        <v>11906</v>
      </c>
      <c r="H46" s="111">
        <v>1090148</v>
      </c>
      <c r="I46" s="121"/>
      <c r="J46" s="122"/>
      <c r="K46" s="113">
        <v>1079365</v>
      </c>
      <c r="L46" s="123"/>
      <c r="M46" s="123"/>
      <c r="N46" s="111">
        <v>174412</v>
      </c>
      <c r="O46" s="113">
        <v>29325</v>
      </c>
      <c r="P46" s="112">
        <v>61956</v>
      </c>
      <c r="Q46" s="112">
        <v>824455</v>
      </c>
      <c r="R46" s="156"/>
      <c r="S46" s="116">
        <v>269</v>
      </c>
      <c r="T46" s="112">
        <v>2936</v>
      </c>
      <c r="U46" s="112">
        <v>157800</v>
      </c>
      <c r="V46" s="112">
        <v>497157</v>
      </c>
      <c r="W46" s="112">
        <v>1991</v>
      </c>
      <c r="X46" s="112">
        <v>9852</v>
      </c>
      <c r="Y46" s="112">
        <v>420143</v>
      </c>
      <c r="Z46" s="112"/>
      <c r="AA46" s="111">
        <v>180016</v>
      </c>
      <c r="AB46" s="113">
        <v>9</v>
      </c>
      <c r="AC46" s="112">
        <v>46</v>
      </c>
      <c r="AD46" s="112"/>
      <c r="AE46" s="111"/>
      <c r="AF46" s="123"/>
      <c r="AG46" s="113"/>
      <c r="AH46" s="112"/>
      <c r="AI46" s="113">
        <v>5868157</v>
      </c>
      <c r="AJ46" s="121">
        <v>5172038</v>
      </c>
      <c r="AK46" s="123">
        <v>3780845</v>
      </c>
      <c r="AL46" s="118">
        <v>1809</v>
      </c>
    </row>
    <row r="47" spans="1:38" ht="13.5">
      <c r="A47" s="125"/>
      <c r="B47" s="107"/>
      <c r="C47" s="107"/>
      <c r="D47" s="107"/>
      <c r="E47" s="107"/>
      <c r="F47" s="126"/>
      <c r="G47" s="127">
        <v>15724</v>
      </c>
      <c r="H47" s="126"/>
      <c r="I47" s="128">
        <v>430986</v>
      </c>
      <c r="J47" s="129"/>
      <c r="K47" s="128"/>
      <c r="L47" s="127">
        <v>9926</v>
      </c>
      <c r="M47" s="127">
        <v>857</v>
      </c>
      <c r="N47" s="126"/>
      <c r="O47" s="128"/>
      <c r="P47" s="127"/>
      <c r="Q47" s="127"/>
      <c r="R47" s="130">
        <v>915736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67182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864335.3</v>
      </c>
      <c r="J54" s="136">
        <f>IF(H55=0,0,I54/H55*100)</f>
        <v>63.631935757854265</v>
      </c>
      <c r="K54" s="135"/>
      <c r="L54" s="134">
        <f>SUM(L9,L12,L18,L21,L33,L36,L42)</f>
        <v>1203</v>
      </c>
      <c r="M54" s="134">
        <f>SUM(M9,M12,M18,M21,M33,M36,M42)</f>
        <v>11</v>
      </c>
      <c r="N54" s="133"/>
      <c r="O54" s="135"/>
      <c r="P54" s="134"/>
      <c r="Q54" s="134"/>
      <c r="R54" s="137">
        <f>IF(H55=0,0,(O55+P55+Q55)/H55*100)</f>
        <v>83.61673774752441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279181.6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1414972.9</v>
      </c>
      <c r="G55" s="140">
        <f>SUM(G10,G13,G19,G22,G34,G37,G43)</f>
        <v>12667</v>
      </c>
      <c r="H55" s="133">
        <f>SUM(H10,H13,H19,H22,H34,H37,H43)</f>
        <v>1358335.7</v>
      </c>
      <c r="I55" s="141"/>
      <c r="J55" s="159"/>
      <c r="K55" s="135">
        <f>SUM(K10,K13,K19,K22,K34,K37,K43)</f>
        <v>1329574</v>
      </c>
      <c r="L55" s="143"/>
      <c r="M55" s="143"/>
      <c r="N55" s="133">
        <f>SUM(N10,N13,N19,N22,N34,N37,N43)</f>
        <v>222539.7</v>
      </c>
      <c r="O55" s="135">
        <f>SUM(O10,O13,O19,O22,O34,O37,O43)</f>
        <v>33618.2</v>
      </c>
      <c r="P55" s="134">
        <f>SUM(P10,P13,P19,P22,P34,P37,P43)</f>
        <v>231825.5</v>
      </c>
      <c r="Q55" s="134">
        <f>SUM(Q10,Q13,Q19,Q22,Q34,Q37,Q43)</f>
        <v>870352.3</v>
      </c>
      <c r="R55" s="144"/>
      <c r="S55" s="138">
        <f aca="true" t="shared" si="8" ref="S55:AE55">SUM(S10,S13,S19,S22,S34,S37,S43)</f>
        <v>1994.6000000000001</v>
      </c>
      <c r="T55" s="134">
        <f t="shared" si="8"/>
        <v>13919.7</v>
      </c>
      <c r="U55" s="134">
        <f t="shared" si="8"/>
        <v>331541.6</v>
      </c>
      <c r="V55" s="134">
        <f t="shared" si="8"/>
        <v>515879.4</v>
      </c>
      <c r="W55" s="134">
        <f t="shared" si="8"/>
        <v>2349.5</v>
      </c>
      <c r="X55" s="134">
        <f t="shared" si="8"/>
        <v>16948.4</v>
      </c>
      <c r="Y55" s="134">
        <f t="shared" si="8"/>
        <v>475702.5</v>
      </c>
      <c r="Z55" s="134">
        <f t="shared" si="8"/>
        <v>48505.9</v>
      </c>
      <c r="AA55" s="133">
        <f t="shared" si="8"/>
        <v>228521.9</v>
      </c>
      <c r="AB55" s="135">
        <f t="shared" si="8"/>
        <v>13</v>
      </c>
      <c r="AC55" s="135">
        <f t="shared" si="8"/>
        <v>49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13</v>
      </c>
      <c r="AH55" s="134">
        <f t="shared" si="9"/>
        <v>1</v>
      </c>
      <c r="AI55" s="135">
        <f t="shared" si="9"/>
        <v>10157061.9</v>
      </c>
      <c r="AJ55" s="141">
        <f t="shared" si="9"/>
        <v>7899360.7</v>
      </c>
      <c r="AK55" s="143">
        <f t="shared" si="9"/>
        <v>5347595.2</v>
      </c>
      <c r="AL55" s="139">
        <f t="shared" si="9"/>
        <v>1833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43970.2</v>
      </c>
      <c r="H56" s="162"/>
      <c r="I56" s="164">
        <f>SUM(I11,I14,I20,I23,I35,I38,I44)</f>
        <v>494000.4</v>
      </c>
      <c r="J56" s="162"/>
      <c r="K56" s="164"/>
      <c r="L56" s="163">
        <f>SUM(L11,L14,L20,L23,L35,L38,L44)</f>
        <v>23726.699999999997</v>
      </c>
      <c r="M56" s="163">
        <f>SUM(M11,M14,M20,M23,M35,M38,M44)</f>
        <v>5035</v>
      </c>
      <c r="N56" s="162"/>
      <c r="O56" s="164"/>
      <c r="P56" s="163"/>
      <c r="Q56" s="163"/>
      <c r="R56" s="165">
        <f>SUM(O55:Q55)</f>
        <v>1135796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186803.1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114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S5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100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大洲市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24410</v>
      </c>
      <c r="J9" s="114">
        <v>100</v>
      </c>
      <c r="K9" s="113"/>
      <c r="L9" s="112">
        <v>29</v>
      </c>
      <c r="M9" s="112">
        <v>3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23285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24410</v>
      </c>
      <c r="G10" s="120">
        <v>0</v>
      </c>
      <c r="H10" s="111">
        <v>24410</v>
      </c>
      <c r="I10" s="121"/>
      <c r="J10" s="122"/>
      <c r="K10" s="113">
        <v>20145</v>
      </c>
      <c r="L10" s="123"/>
      <c r="M10" s="123"/>
      <c r="N10" s="111">
        <v>0</v>
      </c>
      <c r="O10" s="113">
        <v>1783</v>
      </c>
      <c r="P10" s="112">
        <v>22627</v>
      </c>
      <c r="Q10" s="112">
        <v>0</v>
      </c>
      <c r="R10" s="124"/>
      <c r="S10" s="116">
        <v>0</v>
      </c>
      <c r="T10" s="112">
        <v>5234</v>
      </c>
      <c r="U10" s="112">
        <v>19176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1</v>
      </c>
      <c r="AC10" s="112">
        <v>0</v>
      </c>
      <c r="AD10" s="112">
        <v>0</v>
      </c>
      <c r="AE10" s="111">
        <v>0</v>
      </c>
      <c r="AF10" s="123"/>
      <c r="AG10" s="113">
        <v>1</v>
      </c>
      <c r="AH10" s="112">
        <v>1</v>
      </c>
      <c r="AI10" s="113">
        <v>654825</v>
      </c>
      <c r="AJ10" s="121">
        <v>327375</v>
      </c>
      <c r="AK10" s="123">
        <v>232023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2482</v>
      </c>
      <c r="M11" s="127">
        <v>1783</v>
      </c>
      <c r="N11" s="126"/>
      <c r="O11" s="128"/>
      <c r="P11" s="127"/>
      <c r="Q11" s="127"/>
      <c r="R11" s="130">
        <v>24410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15865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53203.9</v>
      </c>
      <c r="J12" s="114">
        <v>93.6</v>
      </c>
      <c r="K12" s="113"/>
      <c r="L12" s="112">
        <v>48</v>
      </c>
      <c r="M12" s="112">
        <v>4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45638.4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77027.3</v>
      </c>
      <c r="G13" s="120">
        <v>0</v>
      </c>
      <c r="H13" s="111">
        <v>56867.3</v>
      </c>
      <c r="I13" s="121"/>
      <c r="J13" s="122"/>
      <c r="K13" s="113">
        <v>50044.8</v>
      </c>
      <c r="L13" s="123"/>
      <c r="M13" s="123"/>
      <c r="N13" s="111">
        <v>0</v>
      </c>
      <c r="O13" s="113">
        <v>933</v>
      </c>
      <c r="P13" s="112">
        <v>49096.4</v>
      </c>
      <c r="Q13" s="112">
        <v>6837.9</v>
      </c>
      <c r="R13" s="124"/>
      <c r="S13" s="116">
        <v>44.1</v>
      </c>
      <c r="T13" s="112">
        <v>685.9</v>
      </c>
      <c r="U13" s="112">
        <v>51491.8</v>
      </c>
      <c r="V13" s="112">
        <v>982.1</v>
      </c>
      <c r="W13" s="112">
        <v>173.1</v>
      </c>
      <c r="X13" s="112">
        <v>2003.5</v>
      </c>
      <c r="Y13" s="112">
        <v>1486.8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1</v>
      </c>
      <c r="AH13" s="112">
        <v>0</v>
      </c>
      <c r="AI13" s="113">
        <v>1039759.4</v>
      </c>
      <c r="AJ13" s="121">
        <v>643906</v>
      </c>
      <c r="AK13" s="123">
        <v>380346.2</v>
      </c>
      <c r="AL13" s="118">
        <v>4</v>
      </c>
    </row>
    <row r="14" spans="1:38" ht="13.5">
      <c r="A14" s="125"/>
      <c r="B14" s="107"/>
      <c r="C14" s="107"/>
      <c r="D14" s="107"/>
      <c r="E14" s="107"/>
      <c r="F14" s="126"/>
      <c r="G14" s="127">
        <v>20160</v>
      </c>
      <c r="H14" s="126"/>
      <c r="I14" s="128">
        <v>3663.4</v>
      </c>
      <c r="J14" s="129"/>
      <c r="K14" s="128"/>
      <c r="L14" s="127">
        <v>2039.5</v>
      </c>
      <c r="M14" s="127">
        <v>4783</v>
      </c>
      <c r="N14" s="126"/>
      <c r="O14" s="128"/>
      <c r="P14" s="127"/>
      <c r="Q14" s="127"/>
      <c r="R14" s="130">
        <v>56867.3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38195.9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77613.9</v>
      </c>
      <c r="J15" s="136">
        <f>IF(H16=0,0,I15/H16*100)</f>
        <v>95.49271444794549</v>
      </c>
      <c r="K15" s="135"/>
      <c r="L15" s="134">
        <f>SUM(L9,L12)</f>
        <v>77</v>
      </c>
      <c r="M15" s="134">
        <f>SUM(M9,M12)</f>
        <v>7</v>
      </c>
      <c r="N15" s="133"/>
      <c r="O15" s="135"/>
      <c r="P15" s="134"/>
      <c r="Q15" s="134"/>
      <c r="R15" s="137">
        <f>IF(H16=0,0,(O16+P16+Q16)/H16*100)</f>
        <v>99.99999999999997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68923.4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101437.3</v>
      </c>
      <c r="G16" s="140">
        <f>SUM(G10,G13)</f>
        <v>0</v>
      </c>
      <c r="H16" s="133">
        <f>SUM(H10,H13)</f>
        <v>81277.3</v>
      </c>
      <c r="I16" s="141"/>
      <c r="J16" s="142"/>
      <c r="K16" s="135">
        <f>SUM(K10,K13)</f>
        <v>70189.8</v>
      </c>
      <c r="L16" s="143"/>
      <c r="M16" s="143"/>
      <c r="N16" s="133">
        <f>SUM(N10,N13)</f>
        <v>0</v>
      </c>
      <c r="O16" s="135">
        <f>SUM(O10,O13)</f>
        <v>2716</v>
      </c>
      <c r="P16" s="134">
        <f>SUM(P10,P13)</f>
        <v>71723.4</v>
      </c>
      <c r="Q16" s="134">
        <f>SUM(Q10,Q13)</f>
        <v>6837.9</v>
      </c>
      <c r="R16" s="144"/>
      <c r="S16" s="138">
        <f aca="true" t="shared" si="0" ref="S16:AE16">SUM(S10,S13)</f>
        <v>44.1</v>
      </c>
      <c r="T16" s="134">
        <f t="shared" si="0"/>
        <v>5919.9</v>
      </c>
      <c r="U16" s="134">
        <f t="shared" si="0"/>
        <v>70667.8</v>
      </c>
      <c r="V16" s="134">
        <f t="shared" si="0"/>
        <v>982.1</v>
      </c>
      <c r="W16" s="134">
        <f t="shared" si="0"/>
        <v>173.1</v>
      </c>
      <c r="X16" s="134">
        <f t="shared" si="0"/>
        <v>2003.5</v>
      </c>
      <c r="Y16" s="134">
        <f t="shared" si="0"/>
        <v>1486.8</v>
      </c>
      <c r="Z16" s="134">
        <f t="shared" si="0"/>
        <v>0</v>
      </c>
      <c r="AA16" s="133">
        <f t="shared" si="0"/>
        <v>0</v>
      </c>
      <c r="AB16" s="135">
        <f t="shared" si="0"/>
        <v>1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2</v>
      </c>
      <c r="AH16" s="134">
        <f t="shared" si="1"/>
        <v>1</v>
      </c>
      <c r="AI16" s="135">
        <f t="shared" si="1"/>
        <v>1694584.4</v>
      </c>
      <c r="AJ16" s="141">
        <f t="shared" si="1"/>
        <v>971281</v>
      </c>
      <c r="AK16" s="143">
        <f t="shared" si="1"/>
        <v>612369.2</v>
      </c>
      <c r="AL16" s="139">
        <f t="shared" si="1"/>
        <v>5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20160</v>
      </c>
      <c r="H17" s="145"/>
      <c r="I17" s="147">
        <f>SUM(I11,I14)</f>
        <v>3663.4</v>
      </c>
      <c r="J17" s="148"/>
      <c r="K17" s="147"/>
      <c r="L17" s="146">
        <f>SUM(L11,L14)</f>
        <v>4521.5</v>
      </c>
      <c r="M17" s="146">
        <f>SUM(M11,M14)</f>
        <v>6566</v>
      </c>
      <c r="N17" s="145"/>
      <c r="O17" s="147"/>
      <c r="P17" s="146"/>
      <c r="Q17" s="146"/>
      <c r="R17" s="149">
        <f>SUM(O16:Q16)</f>
        <v>81277.29999999999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54060.9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94734</v>
      </c>
      <c r="J18" s="114">
        <v>65.6</v>
      </c>
      <c r="K18" s="113"/>
      <c r="L18" s="112">
        <v>72</v>
      </c>
      <c r="M18" s="112">
        <v>1</v>
      </c>
      <c r="N18" s="111"/>
      <c r="O18" s="113"/>
      <c r="P18" s="112"/>
      <c r="Q18" s="112"/>
      <c r="R18" s="115">
        <v>97.9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25632.2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161213.2</v>
      </c>
      <c r="G19" s="120">
        <v>0</v>
      </c>
      <c r="H19" s="111">
        <v>144514.6</v>
      </c>
      <c r="I19" s="121"/>
      <c r="J19" s="122"/>
      <c r="K19" s="113">
        <v>141733.4</v>
      </c>
      <c r="L19" s="123"/>
      <c r="M19" s="123"/>
      <c r="N19" s="111">
        <v>3050.2</v>
      </c>
      <c r="O19" s="113">
        <v>400</v>
      </c>
      <c r="P19" s="112">
        <v>60460.7</v>
      </c>
      <c r="Q19" s="112">
        <v>80603.7</v>
      </c>
      <c r="R19" s="124"/>
      <c r="S19" s="116">
        <v>22.9</v>
      </c>
      <c r="T19" s="112">
        <v>233.5</v>
      </c>
      <c r="U19" s="112">
        <v>73375</v>
      </c>
      <c r="V19" s="112">
        <v>21102.6</v>
      </c>
      <c r="W19" s="112">
        <v>1131.6</v>
      </c>
      <c r="X19" s="112">
        <v>22202.1</v>
      </c>
      <c r="Y19" s="112">
        <v>26446.9</v>
      </c>
      <c r="Z19" s="112">
        <v>2275.5</v>
      </c>
      <c r="AA19" s="111">
        <v>2275.5</v>
      </c>
      <c r="AB19" s="113">
        <v>2</v>
      </c>
      <c r="AC19" s="112">
        <v>0</v>
      </c>
      <c r="AD19" s="112"/>
      <c r="AE19" s="111"/>
      <c r="AF19" s="123"/>
      <c r="AG19" s="113">
        <v>0</v>
      </c>
      <c r="AH19" s="112">
        <v>0</v>
      </c>
      <c r="AI19" s="113">
        <v>1880921</v>
      </c>
      <c r="AJ19" s="121">
        <v>1083264.4</v>
      </c>
      <c r="AK19" s="123">
        <v>713860.5</v>
      </c>
      <c r="AL19" s="118">
        <v>9</v>
      </c>
    </row>
    <row r="20" spans="1:38" ht="13.5">
      <c r="A20" s="90"/>
      <c r="B20" s="107"/>
      <c r="C20" s="107"/>
      <c r="D20" s="107"/>
      <c r="E20" s="107"/>
      <c r="F20" s="126"/>
      <c r="G20" s="127">
        <v>16698.6</v>
      </c>
      <c r="H20" s="126"/>
      <c r="I20" s="128">
        <v>49780.6</v>
      </c>
      <c r="J20" s="129"/>
      <c r="K20" s="128"/>
      <c r="L20" s="127">
        <v>2545.2</v>
      </c>
      <c r="M20" s="127">
        <v>236</v>
      </c>
      <c r="N20" s="126"/>
      <c r="O20" s="128"/>
      <c r="P20" s="127"/>
      <c r="Q20" s="127"/>
      <c r="R20" s="130">
        <v>141464.4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23752.8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60656.3</v>
      </c>
      <c r="J21" s="114">
        <v>45.3</v>
      </c>
      <c r="K21" s="113"/>
      <c r="L21" s="112">
        <v>67</v>
      </c>
      <c r="M21" s="112">
        <v>0</v>
      </c>
      <c r="N21" s="111"/>
      <c r="O21" s="113"/>
      <c r="P21" s="112"/>
      <c r="Q21" s="112"/>
      <c r="R21" s="115">
        <v>88.2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11109.3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138217.2</v>
      </c>
      <c r="G22" s="120">
        <v>0</v>
      </c>
      <c r="H22" s="111">
        <v>133929.8</v>
      </c>
      <c r="I22" s="121"/>
      <c r="J22" s="122"/>
      <c r="K22" s="113">
        <v>132224.2</v>
      </c>
      <c r="L22" s="123"/>
      <c r="M22" s="123"/>
      <c r="N22" s="111">
        <v>15842.4</v>
      </c>
      <c r="O22" s="113">
        <v>5300.7</v>
      </c>
      <c r="P22" s="112">
        <v>31537.8</v>
      </c>
      <c r="Q22" s="112">
        <v>81248.9</v>
      </c>
      <c r="R22" s="124"/>
      <c r="S22" s="116">
        <v>60.4</v>
      </c>
      <c r="T22" s="112">
        <v>563</v>
      </c>
      <c r="U22" s="112">
        <v>40622.5</v>
      </c>
      <c r="V22" s="112">
        <v>19410.4</v>
      </c>
      <c r="W22" s="112">
        <v>858.6</v>
      </c>
      <c r="X22" s="112">
        <v>17959.6</v>
      </c>
      <c r="Y22" s="112">
        <v>54455.3</v>
      </c>
      <c r="Z22" s="112">
        <v>16366.1</v>
      </c>
      <c r="AA22" s="111">
        <v>16366.1</v>
      </c>
      <c r="AB22" s="113">
        <v>0</v>
      </c>
      <c r="AC22" s="112">
        <v>3</v>
      </c>
      <c r="AD22" s="112"/>
      <c r="AE22" s="111"/>
      <c r="AF22" s="123"/>
      <c r="AG22" s="113">
        <v>1</v>
      </c>
      <c r="AH22" s="112">
        <v>0</v>
      </c>
      <c r="AI22" s="113">
        <v>1244678</v>
      </c>
      <c r="AJ22" s="121">
        <v>769752.7</v>
      </c>
      <c r="AK22" s="123">
        <v>532336.1</v>
      </c>
      <c r="AL22" s="118">
        <v>16</v>
      </c>
    </row>
    <row r="23" spans="1:38" ht="13.5">
      <c r="A23" s="90"/>
      <c r="B23" s="107"/>
      <c r="C23" s="107"/>
      <c r="D23" s="107"/>
      <c r="E23" s="107"/>
      <c r="F23" s="126"/>
      <c r="G23" s="127">
        <v>4287.4</v>
      </c>
      <c r="H23" s="126"/>
      <c r="I23" s="128">
        <v>73273.5</v>
      </c>
      <c r="J23" s="129"/>
      <c r="K23" s="128"/>
      <c r="L23" s="127">
        <v>1705.6</v>
      </c>
      <c r="M23" s="127">
        <v>0</v>
      </c>
      <c r="N23" s="126"/>
      <c r="O23" s="128"/>
      <c r="P23" s="127"/>
      <c r="Q23" s="127"/>
      <c r="R23" s="130">
        <v>118087.4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9619.3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155390.3</v>
      </c>
      <c r="J24" s="136">
        <f>IF(H25=0,0,I24/H25*100)</f>
        <v>55.80658113433058</v>
      </c>
      <c r="K24" s="135"/>
      <c r="L24" s="134">
        <f>SUM(L18,L21)</f>
        <v>139</v>
      </c>
      <c r="M24" s="134">
        <f>SUM(M18,M21)</f>
        <v>1</v>
      </c>
      <c r="N24" s="133"/>
      <c r="O24" s="135"/>
      <c r="P24" s="134"/>
      <c r="Q24" s="134"/>
      <c r="R24" s="137">
        <f>IF(H25=0,0,(O25+P25+Q25)/H25*100)</f>
        <v>93.21494704149194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36741.5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299430.4</v>
      </c>
      <c r="G25" s="140">
        <f>SUM(G19,G22)</f>
        <v>0</v>
      </c>
      <c r="H25" s="133">
        <f>SUM(H19,H22)</f>
        <v>278444.4</v>
      </c>
      <c r="I25" s="141"/>
      <c r="J25" s="142"/>
      <c r="K25" s="135">
        <f>SUM(K19,K22)</f>
        <v>273957.6</v>
      </c>
      <c r="L25" s="143"/>
      <c r="M25" s="143"/>
      <c r="N25" s="133">
        <f>SUM(N19,N22)</f>
        <v>18892.6</v>
      </c>
      <c r="O25" s="135">
        <f>SUM(O19,O22)</f>
        <v>5700.7</v>
      </c>
      <c r="P25" s="134">
        <f>SUM(P19,P22)</f>
        <v>91998.5</v>
      </c>
      <c r="Q25" s="134">
        <f>SUM(Q19,Q22)</f>
        <v>161852.59999999998</v>
      </c>
      <c r="R25" s="144"/>
      <c r="S25" s="138">
        <f aca="true" t="shared" si="2" ref="S25:AE25">SUM(S19,S22)</f>
        <v>83.3</v>
      </c>
      <c r="T25" s="134">
        <f t="shared" si="2"/>
        <v>796.5</v>
      </c>
      <c r="U25" s="134">
        <f t="shared" si="2"/>
        <v>113997.5</v>
      </c>
      <c r="V25" s="134">
        <f t="shared" si="2"/>
        <v>40513</v>
      </c>
      <c r="W25" s="134">
        <f t="shared" si="2"/>
        <v>1990.1999999999998</v>
      </c>
      <c r="X25" s="134">
        <f t="shared" si="2"/>
        <v>40161.7</v>
      </c>
      <c r="Y25" s="134">
        <f t="shared" si="2"/>
        <v>80902.20000000001</v>
      </c>
      <c r="Z25" s="134">
        <f t="shared" si="2"/>
        <v>18641.6</v>
      </c>
      <c r="AA25" s="133">
        <f t="shared" si="2"/>
        <v>18641.6</v>
      </c>
      <c r="AB25" s="135">
        <f t="shared" si="2"/>
        <v>2</v>
      </c>
      <c r="AC25" s="134">
        <f t="shared" si="2"/>
        <v>3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1</v>
      </c>
      <c r="AH25" s="134">
        <f t="shared" si="3"/>
        <v>0</v>
      </c>
      <c r="AI25" s="135">
        <f t="shared" si="3"/>
        <v>3125599</v>
      </c>
      <c r="AJ25" s="141">
        <f t="shared" si="3"/>
        <v>1853017.0999999999</v>
      </c>
      <c r="AK25" s="143">
        <f t="shared" si="3"/>
        <v>1246196.6</v>
      </c>
      <c r="AL25" s="139">
        <f t="shared" si="3"/>
        <v>25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20986</v>
      </c>
      <c r="H26" s="145"/>
      <c r="I26" s="147">
        <f>SUM(I20,I23)</f>
        <v>123054.1</v>
      </c>
      <c r="J26" s="148"/>
      <c r="K26" s="147"/>
      <c r="L26" s="146">
        <f>SUM(L20,L23)</f>
        <v>4250.799999999999</v>
      </c>
      <c r="M26" s="146">
        <f>SUM(M20,M23)</f>
        <v>236</v>
      </c>
      <c r="N26" s="145"/>
      <c r="O26" s="147"/>
      <c r="P26" s="146"/>
      <c r="Q26" s="146"/>
      <c r="R26" s="149">
        <f>SUM(O25:Q25)</f>
        <v>259551.8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33372.1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233004.2</v>
      </c>
      <c r="J27" s="136">
        <f>IF(H28=0,0,I27/H28*100)</f>
        <v>64.77346237382955</v>
      </c>
      <c r="K27" s="135"/>
      <c r="L27" s="134">
        <f>SUM(L18,L9,L12,L21)</f>
        <v>216</v>
      </c>
      <c r="M27" s="134">
        <f>SUM(M18,M9,M12,M21)</f>
        <v>8</v>
      </c>
      <c r="N27" s="133"/>
      <c r="O27" s="135"/>
      <c r="P27" s="134"/>
      <c r="Q27" s="134"/>
      <c r="R27" s="137">
        <f>IF(H28=0,0,(O28+P28+Q28)/H28*100)</f>
        <v>94.7479954642714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105664.90000000001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400867.7</v>
      </c>
      <c r="G28" s="140">
        <f>SUM(G19,G10,G13,G22)</f>
        <v>0</v>
      </c>
      <c r="H28" s="133">
        <f>SUM(H19,H10,H13,H22)</f>
        <v>359721.7</v>
      </c>
      <c r="I28" s="141"/>
      <c r="J28" s="142"/>
      <c r="K28" s="135">
        <f>SUM(K19,K10,K13,K22)</f>
        <v>344147.4</v>
      </c>
      <c r="L28" s="143"/>
      <c r="M28" s="143"/>
      <c r="N28" s="133">
        <f>SUM(N19,N10,N13,N22)</f>
        <v>18892.6</v>
      </c>
      <c r="O28" s="135">
        <f>SUM(O19,O10,O13,O22)</f>
        <v>8416.7</v>
      </c>
      <c r="P28" s="134">
        <f>SUM(P19,P10,P13,P22)</f>
        <v>163721.9</v>
      </c>
      <c r="Q28" s="134">
        <f>SUM(Q19,Q10,Q13,Q22)</f>
        <v>168690.5</v>
      </c>
      <c r="R28" s="152"/>
      <c r="S28" s="138">
        <f aca="true" t="shared" si="4" ref="S28:AE28">SUM(S19,S10,S13,S22)</f>
        <v>127.4</v>
      </c>
      <c r="T28" s="134">
        <f t="shared" si="4"/>
        <v>6716.4</v>
      </c>
      <c r="U28" s="134">
        <f t="shared" si="4"/>
        <v>184665.3</v>
      </c>
      <c r="V28" s="134">
        <f t="shared" si="4"/>
        <v>41495.1</v>
      </c>
      <c r="W28" s="134">
        <f t="shared" si="4"/>
        <v>2163.2999999999997</v>
      </c>
      <c r="X28" s="134">
        <f t="shared" si="4"/>
        <v>42165.2</v>
      </c>
      <c r="Y28" s="134">
        <f t="shared" si="4"/>
        <v>82389</v>
      </c>
      <c r="Z28" s="134">
        <f t="shared" si="4"/>
        <v>18641.6</v>
      </c>
      <c r="AA28" s="133">
        <f t="shared" si="4"/>
        <v>18641.6</v>
      </c>
      <c r="AB28" s="135">
        <f t="shared" si="4"/>
        <v>3</v>
      </c>
      <c r="AC28" s="134">
        <f t="shared" si="4"/>
        <v>3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3</v>
      </c>
      <c r="AH28" s="134">
        <f t="shared" si="5"/>
        <v>1</v>
      </c>
      <c r="AI28" s="135">
        <f t="shared" si="5"/>
        <v>4820183.4</v>
      </c>
      <c r="AJ28" s="141">
        <f t="shared" si="5"/>
        <v>2824298.0999999996</v>
      </c>
      <c r="AK28" s="143">
        <f t="shared" si="5"/>
        <v>1858565.7999999998</v>
      </c>
      <c r="AL28" s="139">
        <f t="shared" si="5"/>
        <v>30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41146</v>
      </c>
      <c r="H29" s="145"/>
      <c r="I29" s="147">
        <f>SUM(I20,I11,I14,I23)</f>
        <v>126717.5</v>
      </c>
      <c r="J29" s="148"/>
      <c r="K29" s="147"/>
      <c r="L29" s="146">
        <f>SUM(L20,L11,L14,L23)</f>
        <v>8772.3</v>
      </c>
      <c r="M29" s="146">
        <f>SUM(M20,M11,M14,M23)</f>
        <v>6802</v>
      </c>
      <c r="N29" s="145"/>
      <c r="O29" s="147"/>
      <c r="P29" s="146"/>
      <c r="Q29" s="146"/>
      <c r="R29" s="149">
        <f>SUM(O28:Q28)</f>
        <v>340829.1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87433.00000000001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208594.2</v>
      </c>
      <c r="J30" s="136">
        <f>IF(H31=0,0,I30/H31*100)</f>
        <v>62.20904310824825</v>
      </c>
      <c r="K30" s="135"/>
      <c r="L30" s="134">
        <f>SUM(L21,L12,L18)</f>
        <v>187</v>
      </c>
      <c r="M30" s="134">
        <f>SUM(M21,M12,M18)</f>
        <v>5</v>
      </c>
      <c r="N30" s="133"/>
      <c r="O30" s="135"/>
      <c r="P30" s="134"/>
      <c r="Q30" s="134"/>
      <c r="R30" s="137">
        <f>IF(H31=0,0,(O31+P31+Q31)/H31*100)</f>
        <v>94.3656603691431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82379.9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376457.7</v>
      </c>
      <c r="G31" s="140">
        <f>SUM(G22,G13,G19)</f>
        <v>0</v>
      </c>
      <c r="H31" s="133">
        <f>SUM(H22,H13,H19)</f>
        <v>335311.69999999995</v>
      </c>
      <c r="I31" s="141"/>
      <c r="J31" s="142"/>
      <c r="K31" s="135">
        <f>SUM(K22,K13,K19)</f>
        <v>324002.4</v>
      </c>
      <c r="L31" s="143"/>
      <c r="M31" s="143"/>
      <c r="N31" s="133">
        <f>SUM(N22,N13,N19)</f>
        <v>18892.6</v>
      </c>
      <c r="O31" s="135">
        <f>SUM(O22,O13,O19)</f>
        <v>6633.7</v>
      </c>
      <c r="P31" s="134">
        <f>SUM(P22,P13,P19)</f>
        <v>141094.9</v>
      </c>
      <c r="Q31" s="134">
        <f>SUM(Q22,Q13,Q19)</f>
        <v>168690.5</v>
      </c>
      <c r="R31" s="152"/>
      <c r="S31" s="138">
        <f aca="true" t="shared" si="6" ref="S31:AE31">SUM(S22,S13,S19)</f>
        <v>127.4</v>
      </c>
      <c r="T31" s="134">
        <f t="shared" si="6"/>
        <v>1482.4</v>
      </c>
      <c r="U31" s="134">
        <f t="shared" si="6"/>
        <v>165489.3</v>
      </c>
      <c r="V31" s="134">
        <f t="shared" si="6"/>
        <v>41495.1</v>
      </c>
      <c r="W31" s="134">
        <f t="shared" si="6"/>
        <v>2163.3</v>
      </c>
      <c r="X31" s="134">
        <f t="shared" si="6"/>
        <v>42165.2</v>
      </c>
      <c r="Y31" s="134">
        <f t="shared" si="6"/>
        <v>82389</v>
      </c>
      <c r="Z31" s="134">
        <f t="shared" si="6"/>
        <v>18641.6</v>
      </c>
      <c r="AA31" s="133">
        <f t="shared" si="6"/>
        <v>18641.6</v>
      </c>
      <c r="AB31" s="135">
        <f t="shared" si="6"/>
        <v>2</v>
      </c>
      <c r="AC31" s="134">
        <f t="shared" si="6"/>
        <v>3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2</v>
      </c>
      <c r="AH31" s="134">
        <f t="shared" si="7"/>
        <v>0</v>
      </c>
      <c r="AI31" s="135">
        <f t="shared" si="7"/>
        <v>4165358.4</v>
      </c>
      <c r="AJ31" s="141">
        <f t="shared" si="7"/>
        <v>2496923.0999999996</v>
      </c>
      <c r="AK31" s="143">
        <f t="shared" si="7"/>
        <v>1626542.8</v>
      </c>
      <c r="AL31" s="139">
        <f t="shared" si="7"/>
        <v>29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41146</v>
      </c>
      <c r="H32" s="145"/>
      <c r="I32" s="147">
        <f>SUM(I23,I14,I20)</f>
        <v>126717.5</v>
      </c>
      <c r="J32" s="148"/>
      <c r="K32" s="147"/>
      <c r="L32" s="146">
        <f>SUM(L23,L14,L20)</f>
        <v>6290.299999999999</v>
      </c>
      <c r="M32" s="146">
        <f>SUM(M23,M14,M20)</f>
        <v>5019</v>
      </c>
      <c r="N32" s="145"/>
      <c r="O32" s="147"/>
      <c r="P32" s="146"/>
      <c r="Q32" s="146"/>
      <c r="R32" s="149">
        <f>SUM(O31:Q31)</f>
        <v>316419.1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71568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100110</v>
      </c>
      <c r="J33" s="153">
        <v>79.2</v>
      </c>
      <c r="K33" s="113"/>
      <c r="L33" s="112">
        <v>46</v>
      </c>
      <c r="M33" s="112">
        <v>3</v>
      </c>
      <c r="N33" s="111"/>
      <c r="O33" s="113"/>
      <c r="P33" s="112"/>
      <c r="Q33" s="112"/>
      <c r="R33" s="154">
        <v>95.4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24475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131322</v>
      </c>
      <c r="G34" s="120">
        <v>315</v>
      </c>
      <c r="H34" s="111">
        <v>126387</v>
      </c>
      <c r="I34" s="121"/>
      <c r="J34" s="122"/>
      <c r="K34" s="113">
        <v>123773</v>
      </c>
      <c r="L34" s="123"/>
      <c r="M34" s="123"/>
      <c r="N34" s="111">
        <v>5820</v>
      </c>
      <c r="O34" s="113">
        <v>5667</v>
      </c>
      <c r="P34" s="112">
        <v>3424</v>
      </c>
      <c r="Q34" s="112">
        <v>111476</v>
      </c>
      <c r="R34" s="124"/>
      <c r="S34" s="116">
        <v>261</v>
      </c>
      <c r="T34" s="112">
        <v>772</v>
      </c>
      <c r="U34" s="112">
        <v>56898</v>
      </c>
      <c r="V34" s="112">
        <v>42179</v>
      </c>
      <c r="W34" s="112">
        <v>748</v>
      </c>
      <c r="X34" s="112">
        <v>4277</v>
      </c>
      <c r="Y34" s="112">
        <v>21252</v>
      </c>
      <c r="Z34" s="112"/>
      <c r="AA34" s="111">
        <v>4178</v>
      </c>
      <c r="AB34" s="113">
        <v>3</v>
      </c>
      <c r="AC34" s="112">
        <v>7</v>
      </c>
      <c r="AD34" s="112"/>
      <c r="AE34" s="111"/>
      <c r="AF34" s="123"/>
      <c r="AG34" s="113"/>
      <c r="AH34" s="112"/>
      <c r="AI34" s="113">
        <v>1469642</v>
      </c>
      <c r="AJ34" s="121">
        <v>901850</v>
      </c>
      <c r="AK34" s="123">
        <v>694381</v>
      </c>
      <c r="AL34" s="118">
        <v>58</v>
      </c>
    </row>
    <row r="35" spans="1:38" ht="13.5">
      <c r="A35" s="90"/>
      <c r="B35" s="107"/>
      <c r="C35" s="107"/>
      <c r="D35" s="107"/>
      <c r="E35" s="107"/>
      <c r="F35" s="126"/>
      <c r="G35" s="127">
        <v>4620</v>
      </c>
      <c r="H35" s="126"/>
      <c r="I35" s="128">
        <v>26277</v>
      </c>
      <c r="J35" s="129"/>
      <c r="K35" s="128"/>
      <c r="L35" s="127">
        <v>1401</v>
      </c>
      <c r="M35" s="127">
        <v>1213</v>
      </c>
      <c r="N35" s="126"/>
      <c r="O35" s="128"/>
      <c r="P35" s="127"/>
      <c r="Q35" s="127"/>
      <c r="R35" s="130">
        <v>120567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18537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64845</v>
      </c>
      <c r="J36" s="153">
        <v>41.1</v>
      </c>
      <c r="K36" s="113"/>
      <c r="L36" s="112">
        <v>50</v>
      </c>
      <c r="M36" s="112"/>
      <c r="N36" s="111"/>
      <c r="O36" s="113"/>
      <c r="P36" s="112"/>
      <c r="Q36" s="112"/>
      <c r="R36" s="154">
        <v>98.1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147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158489</v>
      </c>
      <c r="G37" s="120"/>
      <c r="H37" s="111">
        <v>157654</v>
      </c>
      <c r="I37" s="121"/>
      <c r="J37" s="122"/>
      <c r="K37" s="113">
        <v>156952</v>
      </c>
      <c r="L37" s="123"/>
      <c r="M37" s="123"/>
      <c r="N37" s="111">
        <v>2928</v>
      </c>
      <c r="O37" s="113">
        <v>21871</v>
      </c>
      <c r="P37" s="112">
        <v>76</v>
      </c>
      <c r="Q37" s="112">
        <v>132779</v>
      </c>
      <c r="R37" s="124"/>
      <c r="S37" s="116">
        <v>28</v>
      </c>
      <c r="T37" s="112">
        <v>111</v>
      </c>
      <c r="U37" s="112">
        <v>12170</v>
      </c>
      <c r="V37" s="112">
        <v>52536</v>
      </c>
      <c r="W37" s="112">
        <v>1998</v>
      </c>
      <c r="X37" s="112">
        <v>14948</v>
      </c>
      <c r="Y37" s="112">
        <v>75863</v>
      </c>
      <c r="Z37" s="112"/>
      <c r="AA37" s="111">
        <v>17294</v>
      </c>
      <c r="AB37" s="113"/>
      <c r="AC37" s="112">
        <v>3</v>
      </c>
      <c r="AD37" s="112"/>
      <c r="AE37" s="111"/>
      <c r="AF37" s="123"/>
      <c r="AG37" s="113"/>
      <c r="AH37" s="112"/>
      <c r="AI37" s="113">
        <v>1231839</v>
      </c>
      <c r="AJ37" s="121">
        <v>739726</v>
      </c>
      <c r="AK37" s="123">
        <v>574988</v>
      </c>
      <c r="AL37" s="118">
        <v>57</v>
      </c>
    </row>
    <row r="38" spans="1:38" ht="13.5">
      <c r="A38" s="90"/>
      <c r="B38" s="107"/>
      <c r="C38" s="107"/>
      <c r="D38" s="107"/>
      <c r="E38" s="107"/>
      <c r="F38" s="126"/>
      <c r="G38" s="127">
        <v>835</v>
      </c>
      <c r="H38" s="126"/>
      <c r="I38" s="128">
        <v>92809</v>
      </c>
      <c r="J38" s="129"/>
      <c r="K38" s="128"/>
      <c r="L38" s="127">
        <v>702</v>
      </c>
      <c r="M38" s="127"/>
      <c r="N38" s="126"/>
      <c r="O38" s="128"/>
      <c r="P38" s="127"/>
      <c r="Q38" s="127"/>
      <c r="R38" s="130">
        <v>154726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121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164955</v>
      </c>
      <c r="J39" s="153">
        <v>58.1</v>
      </c>
      <c r="K39" s="113"/>
      <c r="L39" s="112">
        <v>96</v>
      </c>
      <c r="M39" s="112">
        <v>3</v>
      </c>
      <c r="N39" s="111"/>
      <c r="O39" s="113"/>
      <c r="P39" s="112"/>
      <c r="Q39" s="112"/>
      <c r="R39" s="154">
        <v>96.9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24622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289811</v>
      </c>
      <c r="G40" s="120">
        <v>315</v>
      </c>
      <c r="H40" s="111">
        <v>284041</v>
      </c>
      <c r="I40" s="121"/>
      <c r="J40" s="122"/>
      <c r="K40" s="113">
        <v>280725</v>
      </c>
      <c r="L40" s="123"/>
      <c r="M40" s="123"/>
      <c r="N40" s="111">
        <v>8748</v>
      </c>
      <c r="O40" s="113">
        <v>27538</v>
      </c>
      <c r="P40" s="112">
        <v>3500</v>
      </c>
      <c r="Q40" s="112">
        <v>244255</v>
      </c>
      <c r="R40" s="124"/>
      <c r="S40" s="116">
        <v>289</v>
      </c>
      <c r="T40" s="112">
        <v>883</v>
      </c>
      <c r="U40" s="112">
        <v>69068</v>
      </c>
      <c r="V40" s="112">
        <v>94715</v>
      </c>
      <c r="W40" s="112">
        <v>2746</v>
      </c>
      <c r="X40" s="112">
        <v>19225</v>
      </c>
      <c r="Y40" s="112">
        <v>97115</v>
      </c>
      <c r="Z40" s="112"/>
      <c r="AA40" s="111">
        <v>21472</v>
      </c>
      <c r="AB40" s="113">
        <v>3</v>
      </c>
      <c r="AC40" s="112">
        <v>10</v>
      </c>
      <c r="AD40" s="112"/>
      <c r="AE40" s="111"/>
      <c r="AF40" s="123"/>
      <c r="AG40" s="113"/>
      <c r="AH40" s="112"/>
      <c r="AI40" s="113">
        <v>2701481</v>
      </c>
      <c r="AJ40" s="121">
        <v>1641576</v>
      </c>
      <c r="AK40" s="123">
        <v>1269369</v>
      </c>
      <c r="AL40" s="118">
        <v>115</v>
      </c>
    </row>
    <row r="41" spans="1:38" ht="13.5">
      <c r="A41" s="125"/>
      <c r="B41" s="107"/>
      <c r="C41" s="107"/>
      <c r="D41" s="107"/>
      <c r="E41" s="107"/>
      <c r="F41" s="126"/>
      <c r="G41" s="127">
        <v>5455</v>
      </c>
      <c r="H41" s="126"/>
      <c r="I41" s="128">
        <v>119086</v>
      </c>
      <c r="J41" s="129"/>
      <c r="K41" s="128"/>
      <c r="L41" s="127">
        <v>2103</v>
      </c>
      <c r="M41" s="127">
        <v>1213</v>
      </c>
      <c r="N41" s="126"/>
      <c r="O41" s="128"/>
      <c r="P41" s="127"/>
      <c r="Q41" s="127"/>
      <c r="R41" s="130">
        <v>275293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18658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391959</v>
      </c>
      <c r="J42" s="153">
        <v>28.1</v>
      </c>
      <c r="K42" s="113"/>
      <c r="L42" s="112">
        <v>395</v>
      </c>
      <c r="M42" s="112"/>
      <c r="N42" s="111"/>
      <c r="O42" s="113"/>
      <c r="P42" s="112"/>
      <c r="Q42" s="112"/>
      <c r="R42" s="154">
        <v>72.7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10074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1435935</v>
      </c>
      <c r="G43" s="120">
        <v>24665</v>
      </c>
      <c r="H43" s="111">
        <v>1396221</v>
      </c>
      <c r="I43" s="121"/>
      <c r="J43" s="122"/>
      <c r="K43" s="113">
        <v>1392505</v>
      </c>
      <c r="L43" s="123"/>
      <c r="M43" s="123"/>
      <c r="N43" s="111">
        <v>381442</v>
      </c>
      <c r="O43" s="113">
        <v>188003</v>
      </c>
      <c r="P43" s="112">
        <v>8148</v>
      </c>
      <c r="Q43" s="112">
        <v>818628</v>
      </c>
      <c r="R43" s="124"/>
      <c r="S43" s="116">
        <v>207</v>
      </c>
      <c r="T43" s="112">
        <v>1212</v>
      </c>
      <c r="U43" s="112">
        <v>71878</v>
      </c>
      <c r="V43" s="112">
        <v>318662</v>
      </c>
      <c r="W43" s="112">
        <v>19596</v>
      </c>
      <c r="X43" s="112">
        <v>130849</v>
      </c>
      <c r="Y43" s="112">
        <v>853817</v>
      </c>
      <c r="Z43" s="112"/>
      <c r="AA43" s="111">
        <v>222015</v>
      </c>
      <c r="AB43" s="113">
        <v>20</v>
      </c>
      <c r="AC43" s="112">
        <v>31</v>
      </c>
      <c r="AD43" s="112"/>
      <c r="AE43" s="111"/>
      <c r="AF43" s="123"/>
      <c r="AG43" s="113"/>
      <c r="AH43" s="112"/>
      <c r="AI43" s="113">
        <v>9668735</v>
      </c>
      <c r="AJ43" s="121">
        <v>5923539</v>
      </c>
      <c r="AK43" s="123">
        <v>4486680</v>
      </c>
      <c r="AL43" s="118">
        <v>1762</v>
      </c>
    </row>
    <row r="44" spans="1:38" ht="13.5">
      <c r="A44" s="90"/>
      <c r="B44" s="107"/>
      <c r="C44" s="107"/>
      <c r="D44" s="107"/>
      <c r="E44" s="107"/>
      <c r="F44" s="126"/>
      <c r="G44" s="127">
        <v>15049</v>
      </c>
      <c r="H44" s="126"/>
      <c r="I44" s="128">
        <v>1004262</v>
      </c>
      <c r="J44" s="129"/>
      <c r="K44" s="128"/>
      <c r="L44" s="127">
        <v>3716</v>
      </c>
      <c r="M44" s="127"/>
      <c r="N44" s="126"/>
      <c r="O44" s="128"/>
      <c r="P44" s="127"/>
      <c r="Q44" s="127"/>
      <c r="R44" s="130">
        <v>1014779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7921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556914</v>
      </c>
      <c r="J45" s="153">
        <v>33.1</v>
      </c>
      <c r="K45" s="113"/>
      <c r="L45" s="112">
        <v>491</v>
      </c>
      <c r="M45" s="112">
        <v>3</v>
      </c>
      <c r="N45" s="111"/>
      <c r="O45" s="113"/>
      <c r="P45" s="112"/>
      <c r="Q45" s="112"/>
      <c r="R45" s="154">
        <v>76.8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34696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1725746</v>
      </c>
      <c r="G46" s="120">
        <v>24980</v>
      </c>
      <c r="H46" s="111">
        <v>1680262</v>
      </c>
      <c r="I46" s="121"/>
      <c r="J46" s="122"/>
      <c r="K46" s="113">
        <v>1673230</v>
      </c>
      <c r="L46" s="123"/>
      <c r="M46" s="123"/>
      <c r="N46" s="111">
        <v>390190</v>
      </c>
      <c r="O46" s="113">
        <v>215541</v>
      </c>
      <c r="P46" s="112">
        <v>11648</v>
      </c>
      <c r="Q46" s="112">
        <v>1062883</v>
      </c>
      <c r="R46" s="156"/>
      <c r="S46" s="116">
        <v>496</v>
      </c>
      <c r="T46" s="112">
        <v>2095</v>
      </c>
      <c r="U46" s="112">
        <v>140946</v>
      </c>
      <c r="V46" s="112">
        <v>413377</v>
      </c>
      <c r="W46" s="112">
        <v>22342</v>
      </c>
      <c r="X46" s="112">
        <v>150074</v>
      </c>
      <c r="Y46" s="112">
        <v>950932</v>
      </c>
      <c r="Z46" s="112"/>
      <c r="AA46" s="111">
        <v>243487</v>
      </c>
      <c r="AB46" s="113">
        <v>23</v>
      </c>
      <c r="AC46" s="112">
        <v>41</v>
      </c>
      <c r="AD46" s="112"/>
      <c r="AE46" s="111"/>
      <c r="AF46" s="123"/>
      <c r="AG46" s="113"/>
      <c r="AH46" s="112"/>
      <c r="AI46" s="113">
        <v>12370216</v>
      </c>
      <c r="AJ46" s="121">
        <v>7565115</v>
      </c>
      <c r="AK46" s="123">
        <v>5756049</v>
      </c>
      <c r="AL46" s="118">
        <v>1877</v>
      </c>
    </row>
    <row r="47" spans="1:38" ht="13.5">
      <c r="A47" s="125"/>
      <c r="B47" s="107"/>
      <c r="C47" s="107"/>
      <c r="D47" s="107"/>
      <c r="E47" s="107"/>
      <c r="F47" s="126"/>
      <c r="G47" s="127">
        <v>20504</v>
      </c>
      <c r="H47" s="126"/>
      <c r="I47" s="128">
        <v>1123348</v>
      </c>
      <c r="J47" s="129"/>
      <c r="K47" s="128"/>
      <c r="L47" s="127">
        <v>5819</v>
      </c>
      <c r="M47" s="127">
        <v>1213</v>
      </c>
      <c r="N47" s="126"/>
      <c r="O47" s="128"/>
      <c r="P47" s="127"/>
      <c r="Q47" s="127"/>
      <c r="R47" s="130">
        <v>1290072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26579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789918.2</v>
      </c>
      <c r="J54" s="136">
        <f>IF(H55=0,0,I54/H55*100)</f>
        <v>38.72178978684976</v>
      </c>
      <c r="K54" s="135"/>
      <c r="L54" s="134">
        <f>SUM(L9,L12,L18,L21,L33,L36,L42)</f>
        <v>707</v>
      </c>
      <c r="M54" s="134">
        <f>SUM(M9,M12,M18,M21,M33,M36,M42)</f>
        <v>11</v>
      </c>
      <c r="N54" s="133"/>
      <c r="O54" s="135"/>
      <c r="P54" s="134"/>
      <c r="Q54" s="134"/>
      <c r="R54" s="137">
        <f>IF(H55=0,0,(O55+P55+Q55)/H55*100)</f>
        <v>79.94677114331846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140360.9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2126613.7</v>
      </c>
      <c r="G55" s="140">
        <f>SUM(G10,G13,G19,G22,G34,G37,G43)</f>
        <v>24980</v>
      </c>
      <c r="H55" s="133">
        <f>SUM(H10,H13,H19,H22,H34,H37,H43)</f>
        <v>2039983.7</v>
      </c>
      <c r="I55" s="141"/>
      <c r="J55" s="159"/>
      <c r="K55" s="135">
        <f>SUM(K10,K13,K19,K22,K34,K37,K43)</f>
        <v>2017377.4</v>
      </c>
      <c r="L55" s="143"/>
      <c r="M55" s="143"/>
      <c r="N55" s="133">
        <f>SUM(N10,N13,N19,N22,N34,N37,N43)</f>
        <v>409082.6</v>
      </c>
      <c r="O55" s="135">
        <f>SUM(O10,O13,O19,O22,O34,O37,O43)</f>
        <v>223957.7</v>
      </c>
      <c r="P55" s="134">
        <f>SUM(P10,P13,P19,P22,P34,P37,P43)</f>
        <v>175369.89999999997</v>
      </c>
      <c r="Q55" s="134">
        <f>SUM(Q10,Q13,Q19,Q22,Q34,Q37,Q43)</f>
        <v>1231573.5</v>
      </c>
      <c r="R55" s="144"/>
      <c r="S55" s="138">
        <f aca="true" t="shared" si="8" ref="S55:AE55">SUM(S10,S13,S19,S22,S34,S37,S43)</f>
        <v>623.4</v>
      </c>
      <c r="T55" s="134">
        <f t="shared" si="8"/>
        <v>8811.4</v>
      </c>
      <c r="U55" s="134">
        <f t="shared" si="8"/>
        <v>325611.3</v>
      </c>
      <c r="V55" s="134">
        <f t="shared" si="8"/>
        <v>454872.1</v>
      </c>
      <c r="W55" s="134">
        <f t="shared" si="8"/>
        <v>24505.3</v>
      </c>
      <c r="X55" s="134">
        <f t="shared" si="8"/>
        <v>192239.2</v>
      </c>
      <c r="Y55" s="134">
        <f t="shared" si="8"/>
        <v>1033321</v>
      </c>
      <c r="Z55" s="134">
        <f t="shared" si="8"/>
        <v>18641.6</v>
      </c>
      <c r="AA55" s="133">
        <f t="shared" si="8"/>
        <v>262128.6</v>
      </c>
      <c r="AB55" s="135">
        <f t="shared" si="8"/>
        <v>26</v>
      </c>
      <c r="AC55" s="135">
        <f t="shared" si="8"/>
        <v>44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3</v>
      </c>
      <c r="AH55" s="134">
        <f t="shared" si="9"/>
        <v>1</v>
      </c>
      <c r="AI55" s="135">
        <f t="shared" si="9"/>
        <v>17190399.4</v>
      </c>
      <c r="AJ55" s="141">
        <f t="shared" si="9"/>
        <v>10389413.1</v>
      </c>
      <c r="AK55" s="143">
        <f t="shared" si="9"/>
        <v>7614614.8</v>
      </c>
      <c r="AL55" s="139">
        <f t="shared" si="9"/>
        <v>1907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61650</v>
      </c>
      <c r="H56" s="162"/>
      <c r="I56" s="164">
        <f>SUM(I11,I14,I20,I23,I35,I38,I44)</f>
        <v>1250065.5</v>
      </c>
      <c r="J56" s="162"/>
      <c r="K56" s="164"/>
      <c r="L56" s="163">
        <f>SUM(L11,L14,L20,L23,L35,L38,L44)</f>
        <v>14591.3</v>
      </c>
      <c r="M56" s="163">
        <f>SUM(M11,M14,M20,M23,M35,M38,M44)</f>
        <v>8015</v>
      </c>
      <c r="N56" s="162"/>
      <c r="O56" s="164"/>
      <c r="P56" s="163"/>
      <c r="Q56" s="163"/>
      <c r="R56" s="165">
        <f>SUM(O55:Q55)</f>
        <v>1630901.1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114012</v>
      </c>
      <c r="AG56" s="164"/>
      <c r="AH56" s="163"/>
      <c r="AI56" s="164"/>
      <c r="AJ56" s="164"/>
      <c r="AK56" s="163"/>
      <c r="AL56" s="167"/>
    </row>
    <row r="57" spans="1:38" ht="13.5">
      <c r="A57" s="168" t="s">
        <v>113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95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　　伊予市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21375</v>
      </c>
      <c r="J9" s="114">
        <v>100</v>
      </c>
      <c r="K9" s="113"/>
      <c r="L9" s="112">
        <v>17</v>
      </c>
      <c r="M9" s="112">
        <v>2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25966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21375</v>
      </c>
      <c r="G10" s="120">
        <v>0</v>
      </c>
      <c r="H10" s="111">
        <v>21375</v>
      </c>
      <c r="I10" s="121"/>
      <c r="J10" s="122"/>
      <c r="K10" s="113">
        <v>19924</v>
      </c>
      <c r="L10" s="123"/>
      <c r="M10" s="123"/>
      <c r="N10" s="111">
        <v>0</v>
      </c>
      <c r="O10" s="113">
        <v>855</v>
      </c>
      <c r="P10" s="112">
        <v>20520</v>
      </c>
      <c r="Q10" s="112">
        <v>0</v>
      </c>
      <c r="R10" s="124"/>
      <c r="S10" s="116">
        <v>512</v>
      </c>
      <c r="T10" s="112">
        <v>2576</v>
      </c>
      <c r="U10" s="112">
        <v>18287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3</v>
      </c>
      <c r="AC10" s="112">
        <v>0</v>
      </c>
      <c r="AD10" s="112">
        <v>0</v>
      </c>
      <c r="AE10" s="111">
        <v>0</v>
      </c>
      <c r="AF10" s="123"/>
      <c r="AG10" s="113">
        <v>4</v>
      </c>
      <c r="AH10" s="112">
        <v>0</v>
      </c>
      <c r="AI10" s="113">
        <v>517138</v>
      </c>
      <c r="AJ10" s="121">
        <v>361258</v>
      </c>
      <c r="AK10" s="123">
        <v>220588</v>
      </c>
      <c r="AL10" s="118">
        <v>1</v>
      </c>
    </row>
    <row r="11" spans="1:38" ht="13.5">
      <c r="A11" s="125"/>
      <c r="B11" s="107"/>
      <c r="C11" s="107"/>
      <c r="D11" s="107"/>
      <c r="E11" s="107"/>
      <c r="F11" s="126"/>
      <c r="G11" s="127">
        <v>0</v>
      </c>
      <c r="H11" s="126"/>
      <c r="I11" s="128">
        <v>0</v>
      </c>
      <c r="J11" s="129"/>
      <c r="K11" s="128"/>
      <c r="L11" s="127">
        <v>596</v>
      </c>
      <c r="M11" s="127">
        <v>855</v>
      </c>
      <c r="N11" s="126"/>
      <c r="O11" s="128"/>
      <c r="P11" s="127"/>
      <c r="Q11" s="127"/>
      <c r="R11" s="130">
        <v>21375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17291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24251.8</v>
      </c>
      <c r="J12" s="114">
        <v>100</v>
      </c>
      <c r="K12" s="113"/>
      <c r="L12" s="112">
        <v>25</v>
      </c>
      <c r="M12" s="112">
        <v>0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20640.5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24251.8</v>
      </c>
      <c r="G13" s="120">
        <v>0</v>
      </c>
      <c r="H13" s="111">
        <v>24251.8</v>
      </c>
      <c r="I13" s="121"/>
      <c r="J13" s="122"/>
      <c r="K13" s="113">
        <v>23715.7</v>
      </c>
      <c r="L13" s="123"/>
      <c r="M13" s="123"/>
      <c r="N13" s="111">
        <v>0</v>
      </c>
      <c r="O13" s="113">
        <v>72</v>
      </c>
      <c r="P13" s="112">
        <v>23256.3</v>
      </c>
      <c r="Q13" s="112">
        <v>923.5</v>
      </c>
      <c r="R13" s="124"/>
      <c r="S13" s="116">
        <v>0</v>
      </c>
      <c r="T13" s="112">
        <v>217.9</v>
      </c>
      <c r="U13" s="112">
        <v>23467.5</v>
      </c>
      <c r="V13" s="112">
        <v>566.4</v>
      </c>
      <c r="W13" s="112">
        <v>0</v>
      </c>
      <c r="X13" s="112">
        <v>0</v>
      </c>
      <c r="Y13" s="112">
        <v>0</v>
      </c>
      <c r="Z13" s="112">
        <v>0</v>
      </c>
      <c r="AA13" s="111">
        <v>0</v>
      </c>
      <c r="AB13" s="113">
        <v>0</v>
      </c>
      <c r="AC13" s="112">
        <v>0</v>
      </c>
      <c r="AD13" s="112"/>
      <c r="AE13" s="111"/>
      <c r="AF13" s="123"/>
      <c r="AG13" s="113">
        <v>0</v>
      </c>
      <c r="AH13" s="112">
        <v>0</v>
      </c>
      <c r="AI13" s="113">
        <v>414478.5</v>
      </c>
      <c r="AJ13" s="121">
        <v>301166.7</v>
      </c>
      <c r="AK13" s="123">
        <v>169847.6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0</v>
      </c>
      <c r="H14" s="126"/>
      <c r="I14" s="128">
        <v>0</v>
      </c>
      <c r="J14" s="129"/>
      <c r="K14" s="128"/>
      <c r="L14" s="127">
        <v>536.1</v>
      </c>
      <c r="M14" s="127">
        <v>0</v>
      </c>
      <c r="N14" s="126"/>
      <c r="O14" s="128"/>
      <c r="P14" s="127"/>
      <c r="Q14" s="127"/>
      <c r="R14" s="130">
        <v>24251.8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19494.7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45626.8</v>
      </c>
      <c r="J15" s="136">
        <f>IF(H16=0,0,I15/H16*100)</f>
        <v>100</v>
      </c>
      <c r="K15" s="135"/>
      <c r="L15" s="134">
        <f>SUM(L9,L12)</f>
        <v>42</v>
      </c>
      <c r="M15" s="134">
        <f>SUM(M9,M12)</f>
        <v>2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46606.5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45626.8</v>
      </c>
      <c r="G16" s="140">
        <f>SUM(G10,G13)</f>
        <v>0</v>
      </c>
      <c r="H16" s="133">
        <f>SUM(H10,H13)</f>
        <v>45626.8</v>
      </c>
      <c r="I16" s="141"/>
      <c r="J16" s="142"/>
      <c r="K16" s="135">
        <f>SUM(K10,K13)</f>
        <v>43639.7</v>
      </c>
      <c r="L16" s="143"/>
      <c r="M16" s="143"/>
      <c r="N16" s="133">
        <f>SUM(N10,N13)</f>
        <v>0</v>
      </c>
      <c r="O16" s="135">
        <f>SUM(O10,O13)</f>
        <v>927</v>
      </c>
      <c r="P16" s="134">
        <f>SUM(P10,P13)</f>
        <v>43776.3</v>
      </c>
      <c r="Q16" s="134">
        <f>SUM(Q10,Q13)</f>
        <v>923.5</v>
      </c>
      <c r="R16" s="144"/>
      <c r="S16" s="138">
        <f aca="true" t="shared" si="0" ref="S16:AE16">SUM(S10,S13)</f>
        <v>512</v>
      </c>
      <c r="T16" s="134">
        <f t="shared" si="0"/>
        <v>2793.9</v>
      </c>
      <c r="U16" s="134">
        <f t="shared" si="0"/>
        <v>41754.5</v>
      </c>
      <c r="V16" s="134">
        <f t="shared" si="0"/>
        <v>566.4</v>
      </c>
      <c r="W16" s="134">
        <f t="shared" si="0"/>
        <v>0</v>
      </c>
      <c r="X16" s="134">
        <f t="shared" si="0"/>
        <v>0</v>
      </c>
      <c r="Y16" s="134">
        <f t="shared" si="0"/>
        <v>0</v>
      </c>
      <c r="Z16" s="134">
        <f t="shared" si="0"/>
        <v>0</v>
      </c>
      <c r="AA16" s="133">
        <f t="shared" si="0"/>
        <v>0</v>
      </c>
      <c r="AB16" s="135">
        <f t="shared" si="0"/>
        <v>3</v>
      </c>
      <c r="AC16" s="134">
        <f t="shared" si="0"/>
        <v>0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4</v>
      </c>
      <c r="AH16" s="134">
        <f t="shared" si="1"/>
        <v>0</v>
      </c>
      <c r="AI16" s="135">
        <f t="shared" si="1"/>
        <v>931616.5</v>
      </c>
      <c r="AJ16" s="141">
        <f t="shared" si="1"/>
        <v>662424.7</v>
      </c>
      <c r="AK16" s="143">
        <f t="shared" si="1"/>
        <v>390435.6</v>
      </c>
      <c r="AL16" s="139">
        <f t="shared" si="1"/>
        <v>2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0</v>
      </c>
      <c r="H17" s="145"/>
      <c r="I17" s="147">
        <f>SUM(I11,I14)</f>
        <v>0</v>
      </c>
      <c r="J17" s="148"/>
      <c r="K17" s="147"/>
      <c r="L17" s="146">
        <f>SUM(L11,L14)</f>
        <v>1132.1</v>
      </c>
      <c r="M17" s="146">
        <f>SUM(M11,M14)</f>
        <v>855</v>
      </c>
      <c r="N17" s="145"/>
      <c r="O17" s="147"/>
      <c r="P17" s="146"/>
      <c r="Q17" s="146"/>
      <c r="R17" s="149">
        <f>SUM(O16:Q16)</f>
        <v>45626.8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36785.7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28647.7</v>
      </c>
      <c r="J18" s="114">
        <v>80.4</v>
      </c>
      <c r="K18" s="113"/>
      <c r="L18" s="112">
        <v>24</v>
      </c>
      <c r="M18" s="112">
        <v>1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21226.3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35623.1</v>
      </c>
      <c r="G19" s="120">
        <v>0</v>
      </c>
      <c r="H19" s="111">
        <v>35623.1</v>
      </c>
      <c r="I19" s="121"/>
      <c r="J19" s="122"/>
      <c r="K19" s="113">
        <v>34701.6</v>
      </c>
      <c r="L19" s="123"/>
      <c r="M19" s="123"/>
      <c r="N19" s="111">
        <v>0</v>
      </c>
      <c r="O19" s="113">
        <v>623.8</v>
      </c>
      <c r="P19" s="112">
        <v>16289.3</v>
      </c>
      <c r="Q19" s="112">
        <v>18710</v>
      </c>
      <c r="R19" s="124"/>
      <c r="S19" s="116">
        <v>37.7</v>
      </c>
      <c r="T19" s="112">
        <v>126.7</v>
      </c>
      <c r="U19" s="112">
        <v>19523.4</v>
      </c>
      <c r="V19" s="112">
        <v>8959.9</v>
      </c>
      <c r="W19" s="112">
        <v>429.2</v>
      </c>
      <c r="X19" s="112">
        <v>4755</v>
      </c>
      <c r="Y19" s="112">
        <v>1791.2</v>
      </c>
      <c r="Z19" s="112">
        <v>0</v>
      </c>
      <c r="AA19" s="111">
        <v>0</v>
      </c>
      <c r="AB19" s="113">
        <v>1</v>
      </c>
      <c r="AC19" s="112">
        <v>0</v>
      </c>
      <c r="AD19" s="112"/>
      <c r="AE19" s="111">
        <v>1</v>
      </c>
      <c r="AF19" s="123"/>
      <c r="AG19" s="113">
        <v>0</v>
      </c>
      <c r="AH19" s="112">
        <v>0</v>
      </c>
      <c r="AI19" s="113">
        <v>439054.5</v>
      </c>
      <c r="AJ19" s="121">
        <v>319643.6</v>
      </c>
      <c r="AK19" s="123">
        <v>195730.7</v>
      </c>
      <c r="AL19" s="118">
        <v>6</v>
      </c>
    </row>
    <row r="20" spans="1:38" ht="13.5">
      <c r="A20" s="90"/>
      <c r="B20" s="107"/>
      <c r="C20" s="107"/>
      <c r="D20" s="107"/>
      <c r="E20" s="107"/>
      <c r="F20" s="126"/>
      <c r="G20" s="127">
        <v>0</v>
      </c>
      <c r="H20" s="126"/>
      <c r="I20" s="128">
        <v>6975.4</v>
      </c>
      <c r="J20" s="129"/>
      <c r="K20" s="128"/>
      <c r="L20" s="127">
        <v>306.5</v>
      </c>
      <c r="M20" s="127">
        <v>615</v>
      </c>
      <c r="N20" s="126"/>
      <c r="O20" s="128"/>
      <c r="P20" s="127"/>
      <c r="Q20" s="127"/>
      <c r="R20" s="130">
        <v>35623.1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14682.7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50716.4</v>
      </c>
      <c r="J21" s="114">
        <v>47.1</v>
      </c>
      <c r="K21" s="113"/>
      <c r="L21" s="112">
        <v>30</v>
      </c>
      <c r="M21" s="112">
        <v>0</v>
      </c>
      <c r="N21" s="111"/>
      <c r="O21" s="113"/>
      <c r="P21" s="112"/>
      <c r="Q21" s="112"/>
      <c r="R21" s="115">
        <v>96.5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12074.3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116542.1</v>
      </c>
      <c r="G22" s="120">
        <v>0</v>
      </c>
      <c r="H22" s="111">
        <v>107770.6</v>
      </c>
      <c r="I22" s="121"/>
      <c r="J22" s="122"/>
      <c r="K22" s="113">
        <v>107207.7</v>
      </c>
      <c r="L22" s="123"/>
      <c r="M22" s="123"/>
      <c r="N22" s="111">
        <v>3814.8</v>
      </c>
      <c r="O22" s="113">
        <v>54</v>
      </c>
      <c r="P22" s="112">
        <v>22399.3</v>
      </c>
      <c r="Q22" s="112">
        <v>81502.5</v>
      </c>
      <c r="R22" s="124"/>
      <c r="S22" s="116">
        <v>9.7</v>
      </c>
      <c r="T22" s="112">
        <v>244.5</v>
      </c>
      <c r="U22" s="112">
        <v>29766.4</v>
      </c>
      <c r="V22" s="112">
        <v>20695.8</v>
      </c>
      <c r="W22" s="112">
        <v>1738</v>
      </c>
      <c r="X22" s="112">
        <v>24588.7</v>
      </c>
      <c r="Y22" s="112">
        <v>30727.5</v>
      </c>
      <c r="Z22" s="112">
        <v>3656.5</v>
      </c>
      <c r="AA22" s="111">
        <v>3656.5</v>
      </c>
      <c r="AB22" s="113">
        <v>1</v>
      </c>
      <c r="AC22" s="112">
        <v>1</v>
      </c>
      <c r="AD22" s="112"/>
      <c r="AE22" s="111"/>
      <c r="AF22" s="123"/>
      <c r="AG22" s="113">
        <v>0</v>
      </c>
      <c r="AH22" s="112">
        <v>0</v>
      </c>
      <c r="AI22" s="113">
        <v>1130133.6</v>
      </c>
      <c r="AJ22" s="121">
        <v>704902</v>
      </c>
      <c r="AK22" s="123">
        <v>463370.2</v>
      </c>
      <c r="AL22" s="118">
        <v>14</v>
      </c>
    </row>
    <row r="23" spans="1:38" ht="13.5">
      <c r="A23" s="90"/>
      <c r="B23" s="107"/>
      <c r="C23" s="107"/>
      <c r="D23" s="107"/>
      <c r="E23" s="107"/>
      <c r="F23" s="126"/>
      <c r="G23" s="127">
        <v>8771.5</v>
      </c>
      <c r="H23" s="126"/>
      <c r="I23" s="128">
        <v>57054.2</v>
      </c>
      <c r="J23" s="129"/>
      <c r="K23" s="128"/>
      <c r="L23" s="127">
        <v>562.9</v>
      </c>
      <c r="M23" s="127">
        <v>0</v>
      </c>
      <c r="N23" s="126"/>
      <c r="O23" s="128"/>
      <c r="P23" s="127"/>
      <c r="Q23" s="127"/>
      <c r="R23" s="130">
        <v>103955.8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10590.4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79364.1</v>
      </c>
      <c r="J24" s="136">
        <f>IF(H25=0,0,I24/H25*100)</f>
        <v>55.34699223187629</v>
      </c>
      <c r="K24" s="135"/>
      <c r="L24" s="134">
        <f>SUM(L18,L21)</f>
        <v>54</v>
      </c>
      <c r="M24" s="134">
        <f>SUM(M18,M21)</f>
        <v>1</v>
      </c>
      <c r="N24" s="133"/>
      <c r="O24" s="135"/>
      <c r="P24" s="134"/>
      <c r="Q24" s="134"/>
      <c r="R24" s="137">
        <f>IF(H25=0,0,(O25+P25+Q25)/H25*100)</f>
        <v>97.33963207588616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33300.6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152165.2</v>
      </c>
      <c r="G25" s="140">
        <f>SUM(G19,G22)</f>
        <v>0</v>
      </c>
      <c r="H25" s="133">
        <f>SUM(H19,H22)</f>
        <v>143393.7</v>
      </c>
      <c r="I25" s="141"/>
      <c r="J25" s="142"/>
      <c r="K25" s="135">
        <f>SUM(K19,K22)</f>
        <v>141909.3</v>
      </c>
      <c r="L25" s="143"/>
      <c r="M25" s="143"/>
      <c r="N25" s="133">
        <f>SUM(N19,N22)</f>
        <v>3814.8</v>
      </c>
      <c r="O25" s="135">
        <f>SUM(O19,O22)</f>
        <v>677.8</v>
      </c>
      <c r="P25" s="134">
        <f>SUM(P19,P22)</f>
        <v>38688.6</v>
      </c>
      <c r="Q25" s="134">
        <f>SUM(Q19,Q22)</f>
        <v>100212.5</v>
      </c>
      <c r="R25" s="144"/>
      <c r="S25" s="138">
        <f aca="true" t="shared" si="2" ref="S25:AE25">SUM(S19,S22)</f>
        <v>47.400000000000006</v>
      </c>
      <c r="T25" s="134">
        <f t="shared" si="2"/>
        <v>371.2</v>
      </c>
      <c r="U25" s="134">
        <f t="shared" si="2"/>
        <v>49289.8</v>
      </c>
      <c r="V25" s="134">
        <f t="shared" si="2"/>
        <v>29655.699999999997</v>
      </c>
      <c r="W25" s="134">
        <f t="shared" si="2"/>
        <v>2167.2</v>
      </c>
      <c r="X25" s="134">
        <f t="shared" si="2"/>
        <v>29343.7</v>
      </c>
      <c r="Y25" s="134">
        <f t="shared" si="2"/>
        <v>32518.7</v>
      </c>
      <c r="Z25" s="134">
        <f t="shared" si="2"/>
        <v>3656.5</v>
      </c>
      <c r="AA25" s="133">
        <f t="shared" si="2"/>
        <v>3656.5</v>
      </c>
      <c r="AB25" s="135">
        <f t="shared" si="2"/>
        <v>2</v>
      </c>
      <c r="AC25" s="134">
        <f t="shared" si="2"/>
        <v>1</v>
      </c>
      <c r="AD25" s="134">
        <f t="shared" si="2"/>
        <v>0</v>
      </c>
      <c r="AE25" s="133">
        <f t="shared" si="2"/>
        <v>1</v>
      </c>
      <c r="AF25" s="143"/>
      <c r="AG25" s="135">
        <f aca="true" t="shared" si="3" ref="AG25:AL25">SUM(AG19,AG22)</f>
        <v>0</v>
      </c>
      <c r="AH25" s="134">
        <f t="shared" si="3"/>
        <v>0</v>
      </c>
      <c r="AI25" s="135">
        <f t="shared" si="3"/>
        <v>1569188.1</v>
      </c>
      <c r="AJ25" s="141">
        <f t="shared" si="3"/>
        <v>1024545.6</v>
      </c>
      <c r="AK25" s="143">
        <f t="shared" si="3"/>
        <v>659100.9</v>
      </c>
      <c r="AL25" s="139">
        <f t="shared" si="3"/>
        <v>20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8771.5</v>
      </c>
      <c r="H26" s="145"/>
      <c r="I26" s="147">
        <f>SUM(I20,I23)</f>
        <v>64029.6</v>
      </c>
      <c r="J26" s="148"/>
      <c r="K26" s="147"/>
      <c r="L26" s="146">
        <f>SUM(L20,L23)</f>
        <v>869.4</v>
      </c>
      <c r="M26" s="146">
        <f>SUM(M20,M23)</f>
        <v>615</v>
      </c>
      <c r="N26" s="145"/>
      <c r="O26" s="147"/>
      <c r="P26" s="146"/>
      <c r="Q26" s="146"/>
      <c r="R26" s="149">
        <f>SUM(O25:Q25)</f>
        <v>139578.9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25273.1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124990.9</v>
      </c>
      <c r="J27" s="136">
        <f>IF(H28=0,0,I27/H28*100)</f>
        <v>66.12557897159303</v>
      </c>
      <c r="K27" s="135"/>
      <c r="L27" s="134">
        <f>SUM(L18,L9,L12,L21)</f>
        <v>96</v>
      </c>
      <c r="M27" s="134">
        <f>SUM(M18,M9,M12,M21)</f>
        <v>3</v>
      </c>
      <c r="N27" s="133"/>
      <c r="O27" s="135"/>
      <c r="P27" s="134"/>
      <c r="Q27" s="134"/>
      <c r="R27" s="137">
        <f>IF(H28=0,0,(O28+P28+Q28)/H28*100)</f>
        <v>97.98180620620516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79907.1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197792</v>
      </c>
      <c r="G28" s="140">
        <f>SUM(G19,G10,G13,G22)</f>
        <v>0</v>
      </c>
      <c r="H28" s="133">
        <f>SUM(H19,H10,H13,H22)</f>
        <v>189020.5</v>
      </c>
      <c r="I28" s="141"/>
      <c r="J28" s="142"/>
      <c r="K28" s="135">
        <f>SUM(K19,K10,K13,K22)</f>
        <v>185549</v>
      </c>
      <c r="L28" s="143"/>
      <c r="M28" s="143"/>
      <c r="N28" s="133">
        <f>SUM(N19,N10,N13,N22)</f>
        <v>3814.8</v>
      </c>
      <c r="O28" s="135">
        <f>SUM(O19,O10,O13,O22)</f>
        <v>1604.8</v>
      </c>
      <c r="P28" s="134">
        <f>SUM(P19,P10,P13,P22)</f>
        <v>82464.90000000001</v>
      </c>
      <c r="Q28" s="134">
        <f>SUM(Q19,Q10,Q13,Q22)</f>
        <v>101136</v>
      </c>
      <c r="R28" s="152"/>
      <c r="S28" s="138">
        <f aca="true" t="shared" si="4" ref="S28:AE28">SUM(S19,S10,S13,S22)</f>
        <v>559.4000000000001</v>
      </c>
      <c r="T28" s="134">
        <f t="shared" si="4"/>
        <v>3165.1</v>
      </c>
      <c r="U28" s="134">
        <f t="shared" si="4"/>
        <v>91044.3</v>
      </c>
      <c r="V28" s="134">
        <f t="shared" si="4"/>
        <v>30222.1</v>
      </c>
      <c r="W28" s="134">
        <f t="shared" si="4"/>
        <v>2167.2</v>
      </c>
      <c r="X28" s="134">
        <f t="shared" si="4"/>
        <v>29343.7</v>
      </c>
      <c r="Y28" s="134">
        <f t="shared" si="4"/>
        <v>32518.7</v>
      </c>
      <c r="Z28" s="134">
        <f t="shared" si="4"/>
        <v>3656.5</v>
      </c>
      <c r="AA28" s="133">
        <f t="shared" si="4"/>
        <v>3656.5</v>
      </c>
      <c r="AB28" s="135">
        <f t="shared" si="4"/>
        <v>5</v>
      </c>
      <c r="AC28" s="134">
        <f t="shared" si="4"/>
        <v>1</v>
      </c>
      <c r="AD28" s="134">
        <f t="shared" si="4"/>
        <v>0</v>
      </c>
      <c r="AE28" s="133">
        <f t="shared" si="4"/>
        <v>1</v>
      </c>
      <c r="AF28" s="143"/>
      <c r="AG28" s="135">
        <f aca="true" t="shared" si="5" ref="AG28:AL28">SUM(AG19,AG10,AG13,AG22)</f>
        <v>4</v>
      </c>
      <c r="AH28" s="134">
        <f t="shared" si="5"/>
        <v>0</v>
      </c>
      <c r="AI28" s="135">
        <f t="shared" si="5"/>
        <v>2500804.6</v>
      </c>
      <c r="AJ28" s="141">
        <f t="shared" si="5"/>
        <v>1686970.3</v>
      </c>
      <c r="AK28" s="143">
        <f t="shared" si="5"/>
        <v>1049536.5</v>
      </c>
      <c r="AL28" s="139">
        <f t="shared" si="5"/>
        <v>22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8771.5</v>
      </c>
      <c r="H29" s="145"/>
      <c r="I29" s="147">
        <f>SUM(I20,I11,I14,I23)</f>
        <v>64029.6</v>
      </c>
      <c r="J29" s="148"/>
      <c r="K29" s="147"/>
      <c r="L29" s="146">
        <f>SUM(L20,L11,L14,L23)</f>
        <v>2001.5</v>
      </c>
      <c r="M29" s="146">
        <f>SUM(M20,M11,M14,M23)</f>
        <v>1470</v>
      </c>
      <c r="N29" s="145"/>
      <c r="O29" s="147"/>
      <c r="P29" s="146"/>
      <c r="Q29" s="146"/>
      <c r="R29" s="149">
        <f>SUM(O28:Q28)</f>
        <v>185205.7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62058.8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103615.9</v>
      </c>
      <c r="J30" s="136">
        <f>IF(H31=0,0,I30/H31*100)</f>
        <v>61.806550131080165</v>
      </c>
      <c r="K30" s="135"/>
      <c r="L30" s="134">
        <f>SUM(L21,L12,L18)</f>
        <v>79</v>
      </c>
      <c r="M30" s="134">
        <f>SUM(M21,M12,M18)</f>
        <v>1</v>
      </c>
      <c r="N30" s="133"/>
      <c r="O30" s="135"/>
      <c r="P30" s="134"/>
      <c r="Q30" s="134"/>
      <c r="R30" s="137">
        <f>IF(H31=0,0,(O31+P31+Q31)/H31*100)</f>
        <v>97.72448410485221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53941.1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176417</v>
      </c>
      <c r="G31" s="140">
        <f>SUM(G22,G13,G19)</f>
        <v>0</v>
      </c>
      <c r="H31" s="133">
        <f>SUM(H22,H13,H19)</f>
        <v>167645.5</v>
      </c>
      <c r="I31" s="141"/>
      <c r="J31" s="142"/>
      <c r="K31" s="135">
        <f>SUM(K22,K13,K19)</f>
        <v>165625</v>
      </c>
      <c r="L31" s="143"/>
      <c r="M31" s="143"/>
      <c r="N31" s="133">
        <f>SUM(N22,N13,N19)</f>
        <v>3814.8</v>
      </c>
      <c r="O31" s="135">
        <f>SUM(O22,O13,O19)</f>
        <v>749.8</v>
      </c>
      <c r="P31" s="134">
        <f>SUM(P22,P13,P19)</f>
        <v>61944.899999999994</v>
      </c>
      <c r="Q31" s="134">
        <f>SUM(Q22,Q13,Q19)</f>
        <v>101136</v>
      </c>
      <c r="R31" s="152"/>
      <c r="S31" s="138">
        <f aca="true" t="shared" si="6" ref="S31:AE31">SUM(S22,S13,S19)</f>
        <v>47.400000000000006</v>
      </c>
      <c r="T31" s="134">
        <f t="shared" si="6"/>
        <v>589.1</v>
      </c>
      <c r="U31" s="134">
        <f t="shared" si="6"/>
        <v>72757.3</v>
      </c>
      <c r="V31" s="134">
        <f t="shared" si="6"/>
        <v>30222.1</v>
      </c>
      <c r="W31" s="134">
        <f t="shared" si="6"/>
        <v>2167.2</v>
      </c>
      <c r="X31" s="134">
        <f t="shared" si="6"/>
        <v>29343.7</v>
      </c>
      <c r="Y31" s="134">
        <f t="shared" si="6"/>
        <v>32518.7</v>
      </c>
      <c r="Z31" s="134">
        <f t="shared" si="6"/>
        <v>3656.5</v>
      </c>
      <c r="AA31" s="133">
        <f t="shared" si="6"/>
        <v>3656.5</v>
      </c>
      <c r="AB31" s="135">
        <f t="shared" si="6"/>
        <v>2</v>
      </c>
      <c r="AC31" s="134">
        <f t="shared" si="6"/>
        <v>1</v>
      </c>
      <c r="AD31" s="134">
        <f t="shared" si="6"/>
        <v>0</v>
      </c>
      <c r="AE31" s="133">
        <f t="shared" si="6"/>
        <v>1</v>
      </c>
      <c r="AF31" s="143"/>
      <c r="AG31" s="135">
        <f aca="true" t="shared" si="7" ref="AG31:AL31">SUM(AG22,AG13,AG19)</f>
        <v>0</v>
      </c>
      <c r="AH31" s="134">
        <f t="shared" si="7"/>
        <v>0</v>
      </c>
      <c r="AI31" s="135">
        <f t="shared" si="7"/>
        <v>1983666.6</v>
      </c>
      <c r="AJ31" s="141">
        <f t="shared" si="7"/>
        <v>1325712.2999999998</v>
      </c>
      <c r="AK31" s="143">
        <f t="shared" si="7"/>
        <v>828948.5</v>
      </c>
      <c r="AL31" s="139">
        <f t="shared" si="7"/>
        <v>21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8771.5</v>
      </c>
      <c r="H32" s="145"/>
      <c r="I32" s="147">
        <f>SUM(I23,I14,I20)</f>
        <v>64029.6</v>
      </c>
      <c r="J32" s="148"/>
      <c r="K32" s="147"/>
      <c r="L32" s="146">
        <f>SUM(L23,L14,L20)</f>
        <v>1405.5</v>
      </c>
      <c r="M32" s="146">
        <f>SUM(M23,M14,M20)</f>
        <v>615</v>
      </c>
      <c r="N32" s="145"/>
      <c r="O32" s="147"/>
      <c r="P32" s="146"/>
      <c r="Q32" s="146"/>
      <c r="R32" s="149">
        <f>SUM(O31:Q31)</f>
        <v>163830.7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44767.8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11"/>
      <c r="G33" s="112"/>
      <c r="H33" s="111"/>
      <c r="I33" s="113">
        <v>37303</v>
      </c>
      <c r="J33" s="153">
        <v>69.3</v>
      </c>
      <c r="K33" s="113"/>
      <c r="L33" s="112">
        <v>23</v>
      </c>
      <c r="M33" s="112"/>
      <c r="N33" s="111"/>
      <c r="O33" s="113"/>
      <c r="P33" s="112"/>
      <c r="Q33" s="112"/>
      <c r="R33" s="154">
        <v>99</v>
      </c>
      <c r="S33" s="116"/>
      <c r="T33" s="112"/>
      <c r="U33" s="112"/>
      <c r="V33" s="112"/>
      <c r="W33" s="112"/>
      <c r="X33" s="112"/>
      <c r="Y33" s="112"/>
      <c r="Z33" s="112"/>
      <c r="AA33" s="111"/>
      <c r="AB33" s="113"/>
      <c r="AC33" s="112"/>
      <c r="AD33" s="112"/>
      <c r="AE33" s="111"/>
      <c r="AF33" s="113">
        <v>13458</v>
      </c>
      <c r="AG33" s="113"/>
      <c r="AH33" s="112"/>
      <c r="AI33" s="113"/>
      <c r="AJ33" s="113"/>
      <c r="AK33" s="112"/>
      <c r="AL33" s="118"/>
    </row>
    <row r="34" spans="1:38" ht="13.5">
      <c r="A34" s="47" t="s">
        <v>80</v>
      </c>
      <c r="B34" s="110"/>
      <c r="C34" s="110"/>
      <c r="D34" s="110"/>
      <c r="E34" s="110"/>
      <c r="F34" s="111">
        <v>54288</v>
      </c>
      <c r="G34" s="120">
        <v>79</v>
      </c>
      <c r="H34" s="111">
        <v>53806</v>
      </c>
      <c r="I34" s="121"/>
      <c r="J34" s="122"/>
      <c r="K34" s="113">
        <v>53382</v>
      </c>
      <c r="L34" s="123"/>
      <c r="M34" s="123"/>
      <c r="N34" s="111">
        <v>524</v>
      </c>
      <c r="O34" s="113">
        <v>1065</v>
      </c>
      <c r="P34" s="112">
        <v>10367</v>
      </c>
      <c r="Q34" s="112">
        <v>41850</v>
      </c>
      <c r="R34" s="124"/>
      <c r="S34" s="116">
        <v>57</v>
      </c>
      <c r="T34" s="112">
        <v>213</v>
      </c>
      <c r="U34" s="112">
        <v>17190</v>
      </c>
      <c r="V34" s="112">
        <v>19843</v>
      </c>
      <c r="W34" s="112">
        <v>241</v>
      </c>
      <c r="X34" s="112">
        <v>2217</v>
      </c>
      <c r="Y34" s="112">
        <v>14045</v>
      </c>
      <c r="Z34" s="112"/>
      <c r="AA34" s="111">
        <v>1077</v>
      </c>
      <c r="AB34" s="113">
        <v>5</v>
      </c>
      <c r="AC34" s="112">
        <v>4</v>
      </c>
      <c r="AD34" s="112"/>
      <c r="AE34" s="111">
        <v>2</v>
      </c>
      <c r="AF34" s="123"/>
      <c r="AG34" s="113"/>
      <c r="AH34" s="112"/>
      <c r="AI34" s="113">
        <v>448364</v>
      </c>
      <c r="AJ34" s="121">
        <v>356243</v>
      </c>
      <c r="AK34" s="123">
        <v>253360</v>
      </c>
      <c r="AL34" s="118">
        <v>25</v>
      </c>
    </row>
    <row r="35" spans="1:38" ht="13.5">
      <c r="A35" s="90"/>
      <c r="B35" s="107"/>
      <c r="C35" s="107"/>
      <c r="D35" s="107"/>
      <c r="E35" s="107"/>
      <c r="F35" s="126"/>
      <c r="G35" s="127">
        <v>403</v>
      </c>
      <c r="H35" s="126"/>
      <c r="I35" s="128">
        <v>16503</v>
      </c>
      <c r="J35" s="129"/>
      <c r="K35" s="128"/>
      <c r="L35" s="127">
        <v>434</v>
      </c>
      <c r="M35" s="127"/>
      <c r="N35" s="126"/>
      <c r="O35" s="128"/>
      <c r="P35" s="127"/>
      <c r="Q35" s="127"/>
      <c r="R35" s="130">
        <v>53282</v>
      </c>
      <c r="S35" s="131"/>
      <c r="T35" s="127"/>
      <c r="U35" s="127"/>
      <c r="V35" s="127"/>
      <c r="W35" s="127"/>
      <c r="X35" s="127"/>
      <c r="Y35" s="127"/>
      <c r="Z35" s="127"/>
      <c r="AA35" s="126"/>
      <c r="AB35" s="128"/>
      <c r="AC35" s="127"/>
      <c r="AD35" s="127"/>
      <c r="AE35" s="126"/>
      <c r="AF35" s="128">
        <v>9661</v>
      </c>
      <c r="AG35" s="128"/>
      <c r="AH35" s="127"/>
      <c r="AI35" s="128"/>
      <c r="AJ35" s="128"/>
      <c r="AK35" s="127"/>
      <c r="AL35" s="132"/>
    </row>
    <row r="36" spans="1:38" ht="13.5">
      <c r="A36" s="31"/>
      <c r="B36" s="110"/>
      <c r="C36" s="110"/>
      <c r="D36" s="110"/>
      <c r="E36" s="110"/>
      <c r="F36" s="111"/>
      <c r="G36" s="112"/>
      <c r="H36" s="111"/>
      <c r="I36" s="113">
        <v>37299</v>
      </c>
      <c r="J36" s="153">
        <v>58.9</v>
      </c>
      <c r="K36" s="113"/>
      <c r="L36" s="112">
        <v>38</v>
      </c>
      <c r="M36" s="112"/>
      <c r="N36" s="111"/>
      <c r="O36" s="113"/>
      <c r="P36" s="112"/>
      <c r="Q36" s="112"/>
      <c r="R36" s="154">
        <v>98.7</v>
      </c>
      <c r="S36" s="116"/>
      <c r="T36" s="112"/>
      <c r="U36" s="112"/>
      <c r="V36" s="112"/>
      <c r="W36" s="112"/>
      <c r="X36" s="112"/>
      <c r="Y36" s="112"/>
      <c r="Z36" s="112"/>
      <c r="AA36" s="111"/>
      <c r="AB36" s="113"/>
      <c r="AC36" s="112"/>
      <c r="AD36" s="112"/>
      <c r="AE36" s="111"/>
      <c r="AF36" s="113">
        <v>2862</v>
      </c>
      <c r="AG36" s="113"/>
      <c r="AH36" s="112"/>
      <c r="AI36" s="113"/>
      <c r="AJ36" s="113"/>
      <c r="AK36" s="112"/>
      <c r="AL36" s="118"/>
    </row>
    <row r="37" spans="1:38" ht="13.5">
      <c r="A37" s="47" t="s">
        <v>81</v>
      </c>
      <c r="B37" s="110"/>
      <c r="C37" s="110"/>
      <c r="D37" s="110"/>
      <c r="E37" s="110"/>
      <c r="F37" s="111">
        <v>64153</v>
      </c>
      <c r="G37" s="120"/>
      <c r="H37" s="111">
        <v>63282</v>
      </c>
      <c r="I37" s="121"/>
      <c r="J37" s="122"/>
      <c r="K37" s="113">
        <v>62958</v>
      </c>
      <c r="L37" s="123"/>
      <c r="M37" s="123"/>
      <c r="N37" s="111">
        <v>800</v>
      </c>
      <c r="O37" s="113">
        <v>6095</v>
      </c>
      <c r="P37" s="112">
        <v>421</v>
      </c>
      <c r="Q37" s="112">
        <v>55966</v>
      </c>
      <c r="R37" s="124"/>
      <c r="S37" s="116"/>
      <c r="T37" s="112">
        <v>116</v>
      </c>
      <c r="U37" s="112">
        <v>6327</v>
      </c>
      <c r="V37" s="112">
        <v>30856</v>
      </c>
      <c r="W37" s="112">
        <v>73</v>
      </c>
      <c r="X37" s="112">
        <v>805</v>
      </c>
      <c r="Y37" s="112">
        <v>25105</v>
      </c>
      <c r="Z37" s="112"/>
      <c r="AA37" s="111">
        <v>1944</v>
      </c>
      <c r="AB37" s="113">
        <v>3</v>
      </c>
      <c r="AC37" s="112">
        <v>2</v>
      </c>
      <c r="AD37" s="112"/>
      <c r="AE37" s="111"/>
      <c r="AF37" s="123"/>
      <c r="AG37" s="113"/>
      <c r="AH37" s="112"/>
      <c r="AI37" s="113">
        <v>378665</v>
      </c>
      <c r="AJ37" s="121">
        <v>303534</v>
      </c>
      <c r="AK37" s="123">
        <v>227861</v>
      </c>
      <c r="AL37" s="118">
        <v>43</v>
      </c>
    </row>
    <row r="38" spans="1:38" ht="13.5">
      <c r="A38" s="90"/>
      <c r="B38" s="107"/>
      <c r="C38" s="107"/>
      <c r="D38" s="107"/>
      <c r="E38" s="107"/>
      <c r="F38" s="126"/>
      <c r="G38" s="127">
        <v>871</v>
      </c>
      <c r="H38" s="126"/>
      <c r="I38" s="128">
        <v>25983</v>
      </c>
      <c r="J38" s="129"/>
      <c r="K38" s="128"/>
      <c r="L38" s="127">
        <v>325</v>
      </c>
      <c r="M38" s="127"/>
      <c r="N38" s="126"/>
      <c r="O38" s="128"/>
      <c r="P38" s="127"/>
      <c r="Q38" s="127"/>
      <c r="R38" s="130">
        <v>62482</v>
      </c>
      <c r="S38" s="131"/>
      <c r="T38" s="127"/>
      <c r="U38" s="127"/>
      <c r="V38" s="127"/>
      <c r="W38" s="127"/>
      <c r="X38" s="127"/>
      <c r="Y38" s="127"/>
      <c r="Z38" s="127"/>
      <c r="AA38" s="126"/>
      <c r="AB38" s="128"/>
      <c r="AC38" s="127"/>
      <c r="AD38" s="127"/>
      <c r="AE38" s="126"/>
      <c r="AF38" s="128">
        <v>2214</v>
      </c>
      <c r="AG38" s="128"/>
      <c r="AH38" s="127"/>
      <c r="AI38" s="128"/>
      <c r="AJ38" s="128"/>
      <c r="AK38" s="127"/>
      <c r="AL38" s="132"/>
    </row>
    <row r="39" spans="1:39" ht="13.5" customHeight="1">
      <c r="A39" s="109" t="s">
        <v>82</v>
      </c>
      <c r="B39" s="110"/>
      <c r="C39" s="110"/>
      <c r="D39" s="110"/>
      <c r="E39" s="110"/>
      <c r="F39" s="111"/>
      <c r="G39" s="112"/>
      <c r="H39" s="111"/>
      <c r="I39" s="113">
        <v>74602</v>
      </c>
      <c r="J39" s="153">
        <v>63.7</v>
      </c>
      <c r="K39" s="113"/>
      <c r="L39" s="112">
        <v>61</v>
      </c>
      <c r="M39" s="112"/>
      <c r="N39" s="111"/>
      <c r="O39" s="113"/>
      <c r="P39" s="112"/>
      <c r="Q39" s="112"/>
      <c r="R39" s="154">
        <v>98.9</v>
      </c>
      <c r="S39" s="116"/>
      <c r="T39" s="112"/>
      <c r="U39" s="112"/>
      <c r="V39" s="112"/>
      <c r="W39" s="112"/>
      <c r="X39" s="112"/>
      <c r="Y39" s="112"/>
      <c r="Z39" s="112"/>
      <c r="AA39" s="111"/>
      <c r="AB39" s="113"/>
      <c r="AC39" s="112"/>
      <c r="AD39" s="112"/>
      <c r="AE39" s="111"/>
      <c r="AF39" s="113">
        <v>16320</v>
      </c>
      <c r="AG39" s="113"/>
      <c r="AH39" s="112"/>
      <c r="AI39" s="113"/>
      <c r="AJ39" s="113"/>
      <c r="AK39" s="112"/>
      <c r="AL39" s="118"/>
      <c r="AM39" s="155"/>
    </row>
    <row r="40" spans="1:38" ht="13.5">
      <c r="A40" s="119"/>
      <c r="B40" s="110"/>
      <c r="C40" s="110"/>
      <c r="D40" s="110"/>
      <c r="E40" s="110"/>
      <c r="F40" s="111">
        <v>118441</v>
      </c>
      <c r="G40" s="120">
        <v>79</v>
      </c>
      <c r="H40" s="111">
        <v>117088</v>
      </c>
      <c r="I40" s="121"/>
      <c r="J40" s="122"/>
      <c r="K40" s="113">
        <v>116330</v>
      </c>
      <c r="L40" s="123"/>
      <c r="M40" s="123"/>
      <c r="N40" s="111">
        <v>1324</v>
      </c>
      <c r="O40" s="113">
        <v>7160</v>
      </c>
      <c r="P40" s="112">
        <v>10788</v>
      </c>
      <c r="Q40" s="112">
        <v>97816</v>
      </c>
      <c r="R40" s="124"/>
      <c r="S40" s="116">
        <v>57</v>
      </c>
      <c r="T40" s="112">
        <v>329</v>
      </c>
      <c r="U40" s="112">
        <v>23517</v>
      </c>
      <c r="V40" s="112">
        <v>50699</v>
      </c>
      <c r="W40" s="112">
        <v>314</v>
      </c>
      <c r="X40" s="112">
        <v>3022</v>
      </c>
      <c r="Y40" s="112">
        <v>39150</v>
      </c>
      <c r="Z40" s="112"/>
      <c r="AA40" s="111">
        <v>3021</v>
      </c>
      <c r="AB40" s="113">
        <v>8</v>
      </c>
      <c r="AC40" s="112">
        <v>6</v>
      </c>
      <c r="AD40" s="112"/>
      <c r="AE40" s="111">
        <v>2</v>
      </c>
      <c r="AF40" s="123"/>
      <c r="AG40" s="113"/>
      <c r="AH40" s="112"/>
      <c r="AI40" s="113">
        <v>827029</v>
      </c>
      <c r="AJ40" s="121">
        <v>659777</v>
      </c>
      <c r="AK40" s="123">
        <v>481221</v>
      </c>
      <c r="AL40" s="118">
        <v>68</v>
      </c>
    </row>
    <row r="41" spans="1:38" ht="13.5">
      <c r="A41" s="125"/>
      <c r="B41" s="107"/>
      <c r="C41" s="107"/>
      <c r="D41" s="107"/>
      <c r="E41" s="107"/>
      <c r="F41" s="126"/>
      <c r="G41" s="127">
        <v>1274</v>
      </c>
      <c r="H41" s="126"/>
      <c r="I41" s="128">
        <v>42486</v>
      </c>
      <c r="J41" s="129"/>
      <c r="K41" s="128"/>
      <c r="L41" s="127">
        <v>759</v>
      </c>
      <c r="M41" s="127"/>
      <c r="N41" s="126"/>
      <c r="O41" s="128"/>
      <c r="P41" s="127"/>
      <c r="Q41" s="127"/>
      <c r="R41" s="130">
        <v>115764</v>
      </c>
      <c r="S41" s="131"/>
      <c r="T41" s="127"/>
      <c r="U41" s="127"/>
      <c r="V41" s="127"/>
      <c r="W41" s="127"/>
      <c r="X41" s="127"/>
      <c r="Y41" s="127"/>
      <c r="Z41" s="127"/>
      <c r="AA41" s="126"/>
      <c r="AB41" s="128"/>
      <c r="AC41" s="127"/>
      <c r="AD41" s="127"/>
      <c r="AE41" s="126"/>
      <c r="AF41" s="128">
        <v>11875</v>
      </c>
      <c r="AG41" s="128"/>
      <c r="AH41" s="127"/>
      <c r="AI41" s="128"/>
      <c r="AJ41" s="128"/>
      <c r="AK41" s="127"/>
      <c r="AL41" s="132"/>
    </row>
    <row r="42" spans="1:38" ht="13.5">
      <c r="A42" s="31"/>
      <c r="B42" s="110"/>
      <c r="C42" s="110"/>
      <c r="D42" s="110"/>
      <c r="E42" s="110"/>
      <c r="F42" s="111"/>
      <c r="G42" s="112"/>
      <c r="H42" s="111"/>
      <c r="I42" s="113">
        <v>245670</v>
      </c>
      <c r="J42" s="153">
        <v>53.8</v>
      </c>
      <c r="K42" s="113"/>
      <c r="L42" s="112">
        <v>239</v>
      </c>
      <c r="M42" s="112">
        <v>1</v>
      </c>
      <c r="N42" s="111"/>
      <c r="O42" s="113"/>
      <c r="P42" s="112"/>
      <c r="Q42" s="112"/>
      <c r="R42" s="154">
        <v>85</v>
      </c>
      <c r="S42" s="116"/>
      <c r="T42" s="112"/>
      <c r="U42" s="112"/>
      <c r="V42" s="112"/>
      <c r="W42" s="112"/>
      <c r="X42" s="112"/>
      <c r="Y42" s="112"/>
      <c r="Z42" s="112"/>
      <c r="AA42" s="111"/>
      <c r="AB42" s="113"/>
      <c r="AC42" s="112"/>
      <c r="AD42" s="112"/>
      <c r="AE42" s="111"/>
      <c r="AF42" s="113">
        <v>13255</v>
      </c>
      <c r="AG42" s="113"/>
      <c r="AH42" s="112"/>
      <c r="AI42" s="113"/>
      <c r="AJ42" s="113"/>
      <c r="AK42" s="112"/>
      <c r="AL42" s="118"/>
    </row>
    <row r="43" spans="1:38" ht="13.5">
      <c r="A43" s="47" t="s">
        <v>83</v>
      </c>
      <c r="B43" s="110"/>
      <c r="C43" s="110"/>
      <c r="D43" s="110"/>
      <c r="E43" s="110"/>
      <c r="F43" s="111">
        <v>485241</v>
      </c>
      <c r="G43" s="120">
        <v>4905</v>
      </c>
      <c r="H43" s="111">
        <v>456762</v>
      </c>
      <c r="I43" s="121"/>
      <c r="J43" s="122"/>
      <c r="K43" s="113">
        <v>454900</v>
      </c>
      <c r="L43" s="123"/>
      <c r="M43" s="123"/>
      <c r="N43" s="111">
        <v>68696</v>
      </c>
      <c r="O43" s="113">
        <v>64291</v>
      </c>
      <c r="P43" s="112">
        <v>7899</v>
      </c>
      <c r="Q43" s="112">
        <v>315875</v>
      </c>
      <c r="R43" s="124"/>
      <c r="S43" s="116"/>
      <c r="T43" s="112">
        <v>517</v>
      </c>
      <c r="U43" s="112">
        <v>31769</v>
      </c>
      <c r="V43" s="112">
        <v>213384</v>
      </c>
      <c r="W43" s="112">
        <v>699</v>
      </c>
      <c r="X43" s="112">
        <v>4888</v>
      </c>
      <c r="Y43" s="112">
        <v>205505</v>
      </c>
      <c r="Z43" s="112"/>
      <c r="AA43" s="111">
        <v>72533</v>
      </c>
      <c r="AB43" s="113">
        <v>26</v>
      </c>
      <c r="AC43" s="112">
        <v>23</v>
      </c>
      <c r="AD43" s="112"/>
      <c r="AE43" s="111">
        <v>7</v>
      </c>
      <c r="AF43" s="123"/>
      <c r="AG43" s="113"/>
      <c r="AH43" s="112"/>
      <c r="AI43" s="113">
        <v>2395437</v>
      </c>
      <c r="AJ43" s="121">
        <v>1905786</v>
      </c>
      <c r="AK43" s="123">
        <v>1351803</v>
      </c>
      <c r="AL43" s="118">
        <v>908</v>
      </c>
    </row>
    <row r="44" spans="1:38" ht="13.5">
      <c r="A44" s="90"/>
      <c r="B44" s="107"/>
      <c r="C44" s="107"/>
      <c r="D44" s="107"/>
      <c r="E44" s="107"/>
      <c r="F44" s="126"/>
      <c r="G44" s="127">
        <v>23575</v>
      </c>
      <c r="H44" s="126"/>
      <c r="I44" s="128">
        <v>211092</v>
      </c>
      <c r="J44" s="129"/>
      <c r="K44" s="128"/>
      <c r="L44" s="127">
        <v>1825</v>
      </c>
      <c r="M44" s="127">
        <v>37</v>
      </c>
      <c r="N44" s="126"/>
      <c r="O44" s="128"/>
      <c r="P44" s="127"/>
      <c r="Q44" s="127"/>
      <c r="R44" s="130">
        <v>388065</v>
      </c>
      <c r="S44" s="131"/>
      <c r="T44" s="127"/>
      <c r="U44" s="127"/>
      <c r="V44" s="127"/>
      <c r="W44" s="127"/>
      <c r="X44" s="127"/>
      <c r="Y44" s="127"/>
      <c r="Z44" s="127"/>
      <c r="AA44" s="126"/>
      <c r="AB44" s="128"/>
      <c r="AC44" s="127"/>
      <c r="AD44" s="127"/>
      <c r="AE44" s="126"/>
      <c r="AF44" s="128">
        <v>9433</v>
      </c>
      <c r="AG44" s="128"/>
      <c r="AH44" s="127"/>
      <c r="AI44" s="128"/>
      <c r="AJ44" s="128"/>
      <c r="AK44" s="127"/>
      <c r="AL44" s="132"/>
    </row>
    <row r="45" spans="1:38" ht="13.5" customHeight="1">
      <c r="A45" s="109" t="s">
        <v>84</v>
      </c>
      <c r="B45" s="110"/>
      <c r="C45" s="110"/>
      <c r="D45" s="110"/>
      <c r="E45" s="110"/>
      <c r="F45" s="111"/>
      <c r="G45" s="112"/>
      <c r="H45" s="111"/>
      <c r="I45" s="113">
        <v>320235</v>
      </c>
      <c r="J45" s="153">
        <v>55.8</v>
      </c>
      <c r="K45" s="113"/>
      <c r="L45" s="112">
        <v>300</v>
      </c>
      <c r="M45" s="112">
        <v>1</v>
      </c>
      <c r="N45" s="111"/>
      <c r="O45" s="113"/>
      <c r="P45" s="112"/>
      <c r="Q45" s="112"/>
      <c r="R45" s="154">
        <v>87.8</v>
      </c>
      <c r="S45" s="116"/>
      <c r="T45" s="112"/>
      <c r="U45" s="112"/>
      <c r="V45" s="112"/>
      <c r="W45" s="112"/>
      <c r="X45" s="112"/>
      <c r="Y45" s="112"/>
      <c r="Z45" s="112"/>
      <c r="AA45" s="111"/>
      <c r="AB45" s="113"/>
      <c r="AC45" s="112"/>
      <c r="AD45" s="112"/>
      <c r="AE45" s="111"/>
      <c r="AF45" s="113">
        <v>29575</v>
      </c>
      <c r="AG45" s="113"/>
      <c r="AH45" s="112"/>
      <c r="AI45" s="113"/>
      <c r="AJ45" s="113"/>
      <c r="AK45" s="112"/>
      <c r="AL45" s="118"/>
    </row>
    <row r="46" spans="1:38" ht="13.5">
      <c r="A46" s="119"/>
      <c r="B46" s="110"/>
      <c r="C46" s="110"/>
      <c r="D46" s="110"/>
      <c r="E46" s="110"/>
      <c r="F46" s="111">
        <v>603682</v>
      </c>
      <c r="G46" s="120">
        <v>4984</v>
      </c>
      <c r="H46" s="111">
        <v>573850</v>
      </c>
      <c r="I46" s="121"/>
      <c r="J46" s="122"/>
      <c r="K46" s="113">
        <v>571230</v>
      </c>
      <c r="L46" s="123"/>
      <c r="M46" s="123"/>
      <c r="N46" s="111">
        <v>70020</v>
      </c>
      <c r="O46" s="113">
        <v>71451</v>
      </c>
      <c r="P46" s="112">
        <v>18687</v>
      </c>
      <c r="Q46" s="112">
        <v>413691</v>
      </c>
      <c r="R46" s="156"/>
      <c r="S46" s="116">
        <v>57</v>
      </c>
      <c r="T46" s="112">
        <v>846</v>
      </c>
      <c r="U46" s="112">
        <v>55286</v>
      </c>
      <c r="V46" s="112">
        <v>264082</v>
      </c>
      <c r="W46" s="112">
        <v>1013</v>
      </c>
      <c r="X46" s="112">
        <v>7910</v>
      </c>
      <c r="Y46" s="112">
        <v>244655</v>
      </c>
      <c r="Z46" s="112"/>
      <c r="AA46" s="111">
        <v>75554</v>
      </c>
      <c r="AB46" s="113">
        <v>34</v>
      </c>
      <c r="AC46" s="112">
        <v>29</v>
      </c>
      <c r="AD46" s="112"/>
      <c r="AE46" s="111">
        <v>9</v>
      </c>
      <c r="AF46" s="123"/>
      <c r="AG46" s="113"/>
      <c r="AH46" s="112"/>
      <c r="AI46" s="113">
        <v>3222466</v>
      </c>
      <c r="AJ46" s="121">
        <v>2565563</v>
      </c>
      <c r="AK46" s="123">
        <v>1833024</v>
      </c>
      <c r="AL46" s="118">
        <v>976</v>
      </c>
    </row>
    <row r="47" spans="1:38" ht="13.5">
      <c r="A47" s="125"/>
      <c r="B47" s="107"/>
      <c r="C47" s="107"/>
      <c r="D47" s="107"/>
      <c r="E47" s="107"/>
      <c r="F47" s="126"/>
      <c r="G47" s="127">
        <v>24849</v>
      </c>
      <c r="H47" s="126"/>
      <c r="I47" s="128">
        <v>253577</v>
      </c>
      <c r="J47" s="129"/>
      <c r="K47" s="128"/>
      <c r="L47" s="127">
        <v>2584</v>
      </c>
      <c r="M47" s="127">
        <v>37</v>
      </c>
      <c r="N47" s="126"/>
      <c r="O47" s="128"/>
      <c r="P47" s="127"/>
      <c r="Q47" s="127"/>
      <c r="R47" s="130">
        <v>503829</v>
      </c>
      <c r="S47" s="131"/>
      <c r="T47" s="127"/>
      <c r="U47" s="127"/>
      <c r="V47" s="127"/>
      <c r="W47" s="127"/>
      <c r="X47" s="127"/>
      <c r="Y47" s="127"/>
      <c r="Z47" s="127"/>
      <c r="AA47" s="126"/>
      <c r="AB47" s="128"/>
      <c r="AC47" s="127"/>
      <c r="AD47" s="127"/>
      <c r="AE47" s="126"/>
      <c r="AF47" s="128">
        <v>21308</v>
      </c>
      <c r="AG47" s="128"/>
      <c r="AH47" s="127"/>
      <c r="AI47" s="128"/>
      <c r="AJ47" s="128"/>
      <c r="AK47" s="127"/>
      <c r="AL47" s="132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445262.9</v>
      </c>
      <c r="J54" s="136">
        <f>IF(H55=0,0,I54/H55*100)</f>
        <v>58.36677391510092</v>
      </c>
      <c r="K54" s="135"/>
      <c r="L54" s="134">
        <f>SUM(L9,L12,L18,L21,L33,L36,L42)</f>
        <v>396</v>
      </c>
      <c r="M54" s="134">
        <f>SUM(M9,M12,M18,M21,M33,M36,M42)</f>
        <v>4</v>
      </c>
      <c r="N54" s="133"/>
      <c r="O54" s="135"/>
      <c r="P54" s="134"/>
      <c r="Q54" s="134"/>
      <c r="R54" s="137">
        <f>IF(H55=0,0,(O55+P55+Q55)/H55*100)</f>
        <v>90.32131928027101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109482.1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801474</v>
      </c>
      <c r="G55" s="140">
        <f>SUM(G10,G13,G19,G22,G34,G37,G43)</f>
        <v>4984</v>
      </c>
      <c r="H55" s="133">
        <f>SUM(H10,H13,H19,H22,H34,H37,H43)</f>
        <v>762870.5</v>
      </c>
      <c r="I55" s="141"/>
      <c r="J55" s="159"/>
      <c r="K55" s="135">
        <f>SUM(K10,K13,K19,K22,K34,K37,K43)</f>
        <v>756789</v>
      </c>
      <c r="L55" s="143"/>
      <c r="M55" s="143"/>
      <c r="N55" s="133">
        <f>SUM(N10,N13,N19,N22,N34,N37,N43)</f>
        <v>73834.8</v>
      </c>
      <c r="O55" s="135">
        <f>SUM(O10,O13,O19,O22,O34,O37,O43)</f>
        <v>73055.8</v>
      </c>
      <c r="P55" s="134">
        <f>SUM(P10,P13,P19,P22,P34,P37,P43)</f>
        <v>101151.90000000001</v>
      </c>
      <c r="Q55" s="134">
        <f>SUM(Q10,Q13,Q19,Q22,Q34,Q37,Q43)</f>
        <v>514827</v>
      </c>
      <c r="R55" s="144"/>
      <c r="S55" s="138">
        <f aca="true" t="shared" si="8" ref="S55:AE55">SUM(S10,S13,S19,S22,S34,S37,S43)</f>
        <v>616.4000000000001</v>
      </c>
      <c r="T55" s="134">
        <f t="shared" si="8"/>
        <v>4011.1</v>
      </c>
      <c r="U55" s="134">
        <f t="shared" si="8"/>
        <v>146330.3</v>
      </c>
      <c r="V55" s="134">
        <f t="shared" si="8"/>
        <v>294305.1</v>
      </c>
      <c r="W55" s="134">
        <f t="shared" si="8"/>
        <v>3180.2</v>
      </c>
      <c r="X55" s="134">
        <f t="shared" si="8"/>
        <v>37253.7</v>
      </c>
      <c r="Y55" s="134">
        <f t="shared" si="8"/>
        <v>277173.7</v>
      </c>
      <c r="Z55" s="134">
        <f t="shared" si="8"/>
        <v>3656.5</v>
      </c>
      <c r="AA55" s="133">
        <f t="shared" si="8"/>
        <v>79210.5</v>
      </c>
      <c r="AB55" s="135">
        <f t="shared" si="8"/>
        <v>39</v>
      </c>
      <c r="AC55" s="135">
        <f t="shared" si="8"/>
        <v>30</v>
      </c>
      <c r="AD55" s="135">
        <f t="shared" si="8"/>
        <v>0</v>
      </c>
      <c r="AE55" s="135">
        <f t="shared" si="8"/>
        <v>10</v>
      </c>
      <c r="AF55" s="143"/>
      <c r="AG55" s="135">
        <f aca="true" t="shared" si="9" ref="AG55:AL55">SUM(AG10,AG13,AG19,AG22,AG34,AG37,AG43)</f>
        <v>4</v>
      </c>
      <c r="AH55" s="134">
        <f t="shared" si="9"/>
        <v>0</v>
      </c>
      <c r="AI55" s="135">
        <f t="shared" si="9"/>
        <v>5723270.6</v>
      </c>
      <c r="AJ55" s="141">
        <f t="shared" si="9"/>
        <v>4252533.3</v>
      </c>
      <c r="AK55" s="143">
        <f t="shared" si="9"/>
        <v>2882560.5</v>
      </c>
      <c r="AL55" s="139">
        <f t="shared" si="9"/>
        <v>998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33620.5</v>
      </c>
      <c r="H56" s="162"/>
      <c r="I56" s="164">
        <f>SUM(I11,I14,I20,I23,I35,I38,I44)</f>
        <v>317607.6</v>
      </c>
      <c r="J56" s="162"/>
      <c r="K56" s="164"/>
      <c r="L56" s="163">
        <f>SUM(L11,L14,L20,L23,L35,L38,L44)</f>
        <v>4585.5</v>
      </c>
      <c r="M56" s="163">
        <f>SUM(M11,M14,M20,M23,M35,M38,M44)</f>
        <v>1507</v>
      </c>
      <c r="N56" s="162"/>
      <c r="O56" s="164"/>
      <c r="P56" s="163"/>
      <c r="Q56" s="163"/>
      <c r="R56" s="165">
        <f>SUM(O55:Q55)</f>
        <v>689034.7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83366.79999999999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showGridLines="0" zoomScale="80" zoomScaleNormal="80" zoomScaleSheetLayoutView="100" zoomScalePageLayoutView="0" workbookViewId="0" topLeftCell="A1">
      <pane xSplit="5" ySplit="8" topLeftCell="F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169" customWidth="1"/>
    <col min="20" max="20" width="9.125" style="169" bestFit="1" customWidth="1"/>
    <col min="21" max="21" width="11.00390625" style="169" bestFit="1" customWidth="1"/>
    <col min="22" max="22" width="10.00390625" style="169" bestFit="1" customWidth="1"/>
    <col min="23" max="23" width="9.75390625" style="169" bestFit="1" customWidth="1"/>
    <col min="24" max="25" width="11.375" style="169" customWidth="1"/>
    <col min="26" max="27" width="10.25390625" style="169" customWidth="1"/>
    <col min="28" max="28" width="5.50390625" style="169" bestFit="1" customWidth="1"/>
    <col min="29" max="30" width="5.00390625" style="169" customWidth="1"/>
    <col min="31" max="31" width="4.875" style="169" customWidth="1"/>
    <col min="32" max="32" width="14.625" style="169" bestFit="1" customWidth="1"/>
    <col min="33" max="33" width="4.75390625" style="169" customWidth="1"/>
    <col min="34" max="34" width="4.875" style="169" customWidth="1"/>
    <col min="35" max="36" width="13.00390625" style="169" bestFit="1" customWidth="1"/>
    <col min="37" max="37" width="11.75390625" style="169" bestFit="1" customWidth="1"/>
    <col min="38" max="38" width="7.625" style="169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109</v>
      </c>
      <c r="B1" s="2"/>
      <c r="C1" s="2"/>
      <c r="D1" s="2"/>
      <c r="E1" s="2"/>
      <c r="I1" s="4" t="s">
        <v>1</v>
      </c>
      <c r="J1" s="5"/>
      <c r="K1" s="5"/>
      <c r="L1" s="5"/>
      <c r="M1" s="5"/>
      <c r="N1" s="5"/>
      <c r="O1" s="5"/>
      <c r="P1" s="6"/>
      <c r="S1" s="7" t="str">
        <f>A1</f>
        <v>市町名　　　　　四国中央市　　　</v>
      </c>
      <c r="T1" s="8"/>
      <c r="U1" s="8"/>
      <c r="V1" s="9"/>
      <c r="W1" s="10"/>
      <c r="X1" s="3"/>
      <c r="Y1" s="11" t="s">
        <v>2</v>
      </c>
      <c r="Z1" s="11"/>
      <c r="AA1" s="11"/>
      <c r="AB1" s="11"/>
      <c r="AC1" s="11"/>
      <c r="AD1" s="11"/>
      <c r="AE1" s="11"/>
      <c r="AF1" s="11"/>
      <c r="AG1" s="11"/>
      <c r="AH1" s="11"/>
      <c r="AI1" s="6"/>
      <c r="AJ1" s="6"/>
      <c r="AK1" s="3"/>
      <c r="AL1" s="3"/>
    </row>
    <row r="2" spans="9:38" ht="14.25" thickBot="1">
      <c r="I2" s="12"/>
      <c r="J2" s="13"/>
      <c r="R2" s="14" t="s">
        <v>3</v>
      </c>
      <c r="S2" s="3"/>
      <c r="T2" s="3"/>
      <c r="U2" s="3"/>
      <c r="V2" s="3"/>
      <c r="W2" s="3"/>
      <c r="X2" s="3"/>
      <c r="Y2" s="3"/>
      <c r="Z2" s="3"/>
      <c r="AA2" s="12"/>
      <c r="AB2" s="13"/>
      <c r="AC2" s="3"/>
      <c r="AD2" s="3"/>
      <c r="AE2" s="3"/>
      <c r="AF2" s="3"/>
      <c r="AG2" s="3"/>
      <c r="AH2" s="3"/>
      <c r="AI2" s="3"/>
      <c r="AJ2" s="3"/>
      <c r="AK2" s="3"/>
      <c r="AL2" s="15" t="s">
        <v>3</v>
      </c>
    </row>
    <row r="3" spans="1:38" ht="13.5" customHeight="1">
      <c r="A3" s="16"/>
      <c r="B3" s="17" t="s">
        <v>4</v>
      </c>
      <c r="C3" s="17"/>
      <c r="D3" s="17"/>
      <c r="E3" s="17"/>
      <c r="F3" s="18" t="s">
        <v>5</v>
      </c>
      <c r="G3" s="19"/>
      <c r="H3" s="18" t="s">
        <v>6</v>
      </c>
      <c r="I3" s="20" t="s">
        <v>7</v>
      </c>
      <c r="J3" s="21"/>
      <c r="K3" s="21"/>
      <c r="L3" s="21"/>
      <c r="M3" s="21"/>
      <c r="N3" s="21"/>
      <c r="O3" s="21"/>
      <c r="P3" s="21"/>
      <c r="Q3" s="21"/>
      <c r="R3" s="22"/>
      <c r="S3" s="23" t="s">
        <v>8</v>
      </c>
      <c r="T3" s="21"/>
      <c r="U3" s="21"/>
      <c r="V3" s="21"/>
      <c r="W3" s="21"/>
      <c r="X3" s="21"/>
      <c r="Y3" s="21"/>
      <c r="Z3" s="21"/>
      <c r="AA3" s="24"/>
      <c r="AB3" s="25" t="s">
        <v>9</v>
      </c>
      <c r="AC3" s="26"/>
      <c r="AD3" s="26"/>
      <c r="AE3" s="27"/>
      <c r="AF3" s="18" t="s">
        <v>10</v>
      </c>
      <c r="AG3" s="28"/>
      <c r="AH3" s="29"/>
      <c r="AI3" s="20" t="s">
        <v>11</v>
      </c>
      <c r="AJ3" s="21"/>
      <c r="AK3" s="21"/>
      <c r="AL3" s="30" t="s">
        <v>12</v>
      </c>
    </row>
    <row r="4" spans="1:38" ht="13.5">
      <c r="A4" s="31"/>
      <c r="B4" s="32"/>
      <c r="C4" s="32"/>
      <c r="D4" s="32"/>
      <c r="E4" s="32"/>
      <c r="F4" s="33"/>
      <c r="G4" s="34" t="s">
        <v>13</v>
      </c>
      <c r="H4" s="33"/>
      <c r="I4" s="35"/>
      <c r="J4" s="36"/>
      <c r="K4" s="36"/>
      <c r="L4" s="36"/>
      <c r="M4" s="36"/>
      <c r="N4" s="36"/>
      <c r="O4" s="36"/>
      <c r="P4" s="36"/>
      <c r="Q4" s="36"/>
      <c r="R4" s="37"/>
      <c r="S4" s="38"/>
      <c r="T4" s="36"/>
      <c r="U4" s="36"/>
      <c r="V4" s="36"/>
      <c r="W4" s="36"/>
      <c r="X4" s="36"/>
      <c r="Y4" s="36"/>
      <c r="Z4" s="36"/>
      <c r="AA4" s="39"/>
      <c r="AB4" s="40"/>
      <c r="AC4" s="41"/>
      <c r="AD4" s="41"/>
      <c r="AE4" s="42"/>
      <c r="AF4" s="43"/>
      <c r="AG4" s="44" t="s">
        <v>14</v>
      </c>
      <c r="AH4" s="45"/>
      <c r="AI4" s="35"/>
      <c r="AJ4" s="36"/>
      <c r="AK4" s="36"/>
      <c r="AL4" s="46"/>
    </row>
    <row r="5" spans="1:38" ht="13.5">
      <c r="A5" s="47" t="s">
        <v>15</v>
      </c>
      <c r="B5" s="48"/>
      <c r="C5" s="48"/>
      <c r="D5" s="48"/>
      <c r="E5" s="48"/>
      <c r="F5" s="33"/>
      <c r="G5" s="49" t="s">
        <v>16</v>
      </c>
      <c r="H5" s="33"/>
      <c r="I5" s="50" t="s">
        <v>17</v>
      </c>
      <c r="J5" s="51"/>
      <c r="K5" s="52" t="s">
        <v>18</v>
      </c>
      <c r="L5" s="53"/>
      <c r="M5" s="54"/>
      <c r="N5" s="53" t="s">
        <v>19</v>
      </c>
      <c r="O5" s="53"/>
      <c r="P5" s="53"/>
      <c r="Q5" s="53"/>
      <c r="R5" s="55"/>
      <c r="S5" s="56" t="s">
        <v>20</v>
      </c>
      <c r="T5" s="57"/>
      <c r="U5" s="57"/>
      <c r="V5" s="57"/>
      <c r="W5" s="57"/>
      <c r="X5" s="57"/>
      <c r="Y5" s="57"/>
      <c r="Z5" s="57"/>
      <c r="AA5" s="58"/>
      <c r="AB5" s="59" t="s">
        <v>87</v>
      </c>
      <c r="AC5" s="60"/>
      <c r="AD5" s="59" t="s">
        <v>21</v>
      </c>
      <c r="AE5" s="60"/>
      <c r="AF5" s="61"/>
      <c r="AG5" s="40" t="s">
        <v>22</v>
      </c>
      <c r="AH5" s="39"/>
      <c r="AI5" s="62"/>
      <c r="AJ5" s="62"/>
      <c r="AK5" s="63"/>
      <c r="AL5" s="64" t="s">
        <v>23</v>
      </c>
    </row>
    <row r="6" spans="1:38" ht="13.5" customHeight="1">
      <c r="A6" s="31"/>
      <c r="B6" s="65" t="s">
        <v>24</v>
      </c>
      <c r="C6" s="65" t="s">
        <v>25</v>
      </c>
      <c r="D6" s="65" t="s">
        <v>26</v>
      </c>
      <c r="E6" s="65"/>
      <c r="F6" s="33"/>
      <c r="G6" s="49" t="s">
        <v>27</v>
      </c>
      <c r="H6" s="33"/>
      <c r="I6" s="66" t="s">
        <v>28</v>
      </c>
      <c r="J6" s="67"/>
      <c r="K6" s="68"/>
      <c r="L6" s="69" t="s">
        <v>29</v>
      </c>
      <c r="M6" s="69" t="s">
        <v>88</v>
      </c>
      <c r="N6" s="68"/>
      <c r="O6" s="70" t="s">
        <v>30</v>
      </c>
      <c r="P6" s="57"/>
      <c r="Q6" s="57"/>
      <c r="R6" s="71"/>
      <c r="S6" s="56" t="s">
        <v>31</v>
      </c>
      <c r="T6" s="57"/>
      <c r="U6" s="57"/>
      <c r="V6" s="58"/>
      <c r="W6" s="72" t="s">
        <v>32</v>
      </c>
      <c r="X6" s="73"/>
      <c r="Y6" s="73"/>
      <c r="Z6" s="73"/>
      <c r="AA6" s="74"/>
      <c r="AB6" s="35"/>
      <c r="AC6" s="36"/>
      <c r="AD6" s="35"/>
      <c r="AE6" s="36"/>
      <c r="AF6" s="75" t="s">
        <v>33</v>
      </c>
      <c r="AG6" s="76" t="s">
        <v>34</v>
      </c>
      <c r="AH6" s="77" t="s">
        <v>35</v>
      </c>
      <c r="AI6" s="33" t="s">
        <v>36</v>
      </c>
      <c r="AJ6" s="33" t="s">
        <v>37</v>
      </c>
      <c r="AK6" s="33" t="s">
        <v>38</v>
      </c>
      <c r="AL6" s="78"/>
    </row>
    <row r="7" spans="1:38" ht="13.5" customHeight="1">
      <c r="A7" s="31"/>
      <c r="B7" s="65"/>
      <c r="C7" s="65"/>
      <c r="D7" s="65"/>
      <c r="E7" s="65" t="s">
        <v>39</v>
      </c>
      <c r="F7" s="33"/>
      <c r="G7" s="79" t="s">
        <v>40</v>
      </c>
      <c r="H7" s="33"/>
      <c r="I7" s="66" t="s">
        <v>41</v>
      </c>
      <c r="J7" s="67"/>
      <c r="K7" s="80" t="s">
        <v>42</v>
      </c>
      <c r="L7" s="81" t="s">
        <v>43</v>
      </c>
      <c r="M7" s="81" t="s">
        <v>43</v>
      </c>
      <c r="N7" s="80" t="s">
        <v>44</v>
      </c>
      <c r="O7" s="82" t="s">
        <v>45</v>
      </c>
      <c r="P7" s="83" t="s">
        <v>46</v>
      </c>
      <c r="Q7" s="83"/>
      <c r="R7" s="78" t="s">
        <v>47</v>
      </c>
      <c r="S7" s="84" t="s">
        <v>48</v>
      </c>
      <c r="T7" s="85" t="s">
        <v>48</v>
      </c>
      <c r="U7" s="85" t="s">
        <v>48</v>
      </c>
      <c r="V7" s="85" t="s">
        <v>48</v>
      </c>
      <c r="W7" s="85" t="s">
        <v>48</v>
      </c>
      <c r="X7" s="85" t="s">
        <v>48</v>
      </c>
      <c r="Y7" s="86" t="s">
        <v>48</v>
      </c>
      <c r="Z7" s="87" t="s">
        <v>49</v>
      </c>
      <c r="AA7" s="88" t="s">
        <v>50</v>
      </c>
      <c r="AB7" s="76" t="s">
        <v>51</v>
      </c>
      <c r="AC7" s="76" t="s">
        <v>52</v>
      </c>
      <c r="AD7" s="76" t="s">
        <v>51</v>
      </c>
      <c r="AE7" s="76" t="s">
        <v>52</v>
      </c>
      <c r="AF7" s="75" t="s">
        <v>53</v>
      </c>
      <c r="AG7" s="76" t="s">
        <v>54</v>
      </c>
      <c r="AH7" s="89"/>
      <c r="AI7" s="33"/>
      <c r="AJ7" s="33"/>
      <c r="AK7" s="33"/>
      <c r="AL7" s="46" t="s">
        <v>55</v>
      </c>
    </row>
    <row r="8" spans="1:38" ht="13.5" customHeight="1">
      <c r="A8" s="90"/>
      <c r="B8" s="91" t="s">
        <v>54</v>
      </c>
      <c r="C8" s="91" t="s">
        <v>54</v>
      </c>
      <c r="D8" s="91" t="s">
        <v>54</v>
      </c>
      <c r="E8" s="91"/>
      <c r="F8" s="43"/>
      <c r="G8" s="92"/>
      <c r="H8" s="43"/>
      <c r="I8" s="93"/>
      <c r="J8" s="94"/>
      <c r="K8" s="95"/>
      <c r="L8" s="96" t="s">
        <v>56</v>
      </c>
      <c r="M8" s="96" t="s">
        <v>56</v>
      </c>
      <c r="N8" s="97"/>
      <c r="O8" s="43"/>
      <c r="P8" s="98" t="s">
        <v>57</v>
      </c>
      <c r="Q8" s="98" t="s">
        <v>58</v>
      </c>
      <c r="R8" s="99" t="s">
        <v>59</v>
      </c>
      <c r="S8" s="100" t="s">
        <v>60</v>
      </c>
      <c r="T8" s="101" t="s">
        <v>61</v>
      </c>
      <c r="U8" s="101" t="s">
        <v>62</v>
      </c>
      <c r="V8" s="101" t="s">
        <v>63</v>
      </c>
      <c r="W8" s="101" t="s">
        <v>62</v>
      </c>
      <c r="X8" s="101" t="s">
        <v>64</v>
      </c>
      <c r="Y8" s="101" t="s">
        <v>65</v>
      </c>
      <c r="Z8" s="101" t="s">
        <v>66</v>
      </c>
      <c r="AA8" s="102" t="s">
        <v>67</v>
      </c>
      <c r="AB8" s="103" t="s">
        <v>68</v>
      </c>
      <c r="AC8" s="104" t="s">
        <v>69</v>
      </c>
      <c r="AD8" s="103" t="s">
        <v>68</v>
      </c>
      <c r="AE8" s="104" t="s">
        <v>69</v>
      </c>
      <c r="AF8" s="105"/>
      <c r="AG8" s="104" t="s">
        <v>70</v>
      </c>
      <c r="AH8" s="96" t="s">
        <v>71</v>
      </c>
      <c r="AI8" s="106"/>
      <c r="AJ8" s="106"/>
      <c r="AK8" s="107"/>
      <c r="AL8" s="108"/>
    </row>
    <row r="9" spans="1:38" ht="13.5" customHeight="1">
      <c r="A9" s="109" t="s">
        <v>72</v>
      </c>
      <c r="B9" s="110"/>
      <c r="C9" s="110"/>
      <c r="D9" s="110"/>
      <c r="E9" s="110"/>
      <c r="F9" s="111"/>
      <c r="G9" s="112">
        <v>0</v>
      </c>
      <c r="H9" s="111"/>
      <c r="I9" s="113">
        <v>45060</v>
      </c>
      <c r="J9" s="114">
        <v>100</v>
      </c>
      <c r="K9" s="113"/>
      <c r="L9" s="112">
        <v>93</v>
      </c>
      <c r="M9" s="112">
        <v>1</v>
      </c>
      <c r="N9" s="111"/>
      <c r="O9" s="113"/>
      <c r="P9" s="112"/>
      <c r="Q9" s="112"/>
      <c r="R9" s="115">
        <v>100</v>
      </c>
      <c r="S9" s="116"/>
      <c r="T9" s="112"/>
      <c r="U9" s="112"/>
      <c r="V9" s="112"/>
      <c r="W9" s="112"/>
      <c r="X9" s="112"/>
      <c r="Y9" s="112"/>
      <c r="Z9" s="112"/>
      <c r="AA9" s="111"/>
      <c r="AB9" s="113"/>
      <c r="AC9" s="117"/>
      <c r="AD9" s="117"/>
      <c r="AE9" s="111"/>
      <c r="AF9" s="113">
        <v>58476</v>
      </c>
      <c r="AG9" s="113"/>
      <c r="AH9" s="112"/>
      <c r="AI9" s="113"/>
      <c r="AJ9" s="113"/>
      <c r="AK9" s="112"/>
      <c r="AL9" s="118"/>
    </row>
    <row r="10" spans="1:38" ht="13.5">
      <c r="A10" s="119"/>
      <c r="B10" s="110"/>
      <c r="C10" s="110"/>
      <c r="D10" s="110"/>
      <c r="E10" s="110"/>
      <c r="F10" s="111">
        <v>65755</v>
      </c>
      <c r="G10" s="120">
        <v>0</v>
      </c>
      <c r="H10" s="111">
        <v>45060</v>
      </c>
      <c r="I10" s="121"/>
      <c r="J10" s="122"/>
      <c r="K10" s="113">
        <v>42650</v>
      </c>
      <c r="L10" s="123"/>
      <c r="M10" s="123"/>
      <c r="N10" s="111">
        <v>0</v>
      </c>
      <c r="O10" s="113">
        <v>467</v>
      </c>
      <c r="P10" s="112">
        <v>44593</v>
      </c>
      <c r="Q10" s="112">
        <v>0</v>
      </c>
      <c r="R10" s="124"/>
      <c r="S10" s="116">
        <v>0</v>
      </c>
      <c r="T10" s="112">
        <v>4760</v>
      </c>
      <c r="U10" s="112">
        <v>40300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1">
        <v>0</v>
      </c>
      <c r="AB10" s="113">
        <v>2</v>
      </c>
      <c r="AC10" s="112">
        <v>0</v>
      </c>
      <c r="AD10" s="112">
        <v>0</v>
      </c>
      <c r="AE10" s="111">
        <v>0</v>
      </c>
      <c r="AF10" s="123"/>
      <c r="AG10" s="113">
        <v>15</v>
      </c>
      <c r="AH10" s="112">
        <v>0</v>
      </c>
      <c r="AI10" s="113">
        <v>771195</v>
      </c>
      <c r="AJ10" s="121">
        <v>687134</v>
      </c>
      <c r="AK10" s="123">
        <v>381066</v>
      </c>
      <c r="AL10" s="118">
        <v>2</v>
      </c>
    </row>
    <row r="11" spans="1:38" ht="13.5">
      <c r="A11" s="125"/>
      <c r="B11" s="107"/>
      <c r="C11" s="107"/>
      <c r="D11" s="107"/>
      <c r="E11" s="107"/>
      <c r="F11" s="126"/>
      <c r="G11" s="127">
        <v>20695</v>
      </c>
      <c r="H11" s="126"/>
      <c r="I11" s="128">
        <v>0</v>
      </c>
      <c r="J11" s="129"/>
      <c r="K11" s="128"/>
      <c r="L11" s="127">
        <v>1943</v>
      </c>
      <c r="M11" s="127">
        <v>467</v>
      </c>
      <c r="N11" s="126"/>
      <c r="O11" s="128"/>
      <c r="P11" s="127"/>
      <c r="Q11" s="127"/>
      <c r="R11" s="130">
        <v>45060</v>
      </c>
      <c r="S11" s="131"/>
      <c r="T11" s="127"/>
      <c r="U11" s="127"/>
      <c r="V11" s="127"/>
      <c r="W11" s="127"/>
      <c r="X11" s="127"/>
      <c r="Y11" s="127"/>
      <c r="Z11" s="127"/>
      <c r="AA11" s="126"/>
      <c r="AB11" s="128"/>
      <c r="AC11" s="127"/>
      <c r="AD11" s="127"/>
      <c r="AE11" s="126"/>
      <c r="AF11" s="128">
        <v>40677</v>
      </c>
      <c r="AG11" s="128"/>
      <c r="AH11" s="127"/>
      <c r="AI11" s="128"/>
      <c r="AJ11" s="128"/>
      <c r="AK11" s="127"/>
      <c r="AL11" s="132"/>
    </row>
    <row r="12" spans="1:38" ht="13.5" customHeight="1">
      <c r="A12" s="109" t="s">
        <v>73</v>
      </c>
      <c r="B12" s="110"/>
      <c r="C12" s="110"/>
      <c r="D12" s="110"/>
      <c r="E12" s="110"/>
      <c r="F12" s="111"/>
      <c r="G12" s="112">
        <v>0</v>
      </c>
      <c r="H12" s="111"/>
      <c r="I12" s="113">
        <v>23815.8</v>
      </c>
      <c r="J12" s="114">
        <v>58.4</v>
      </c>
      <c r="K12" s="113"/>
      <c r="L12" s="112">
        <v>20</v>
      </c>
      <c r="M12" s="112">
        <v>2</v>
      </c>
      <c r="N12" s="111"/>
      <c r="O12" s="113"/>
      <c r="P12" s="112"/>
      <c r="Q12" s="112"/>
      <c r="R12" s="115">
        <v>100</v>
      </c>
      <c r="S12" s="116"/>
      <c r="T12" s="112"/>
      <c r="U12" s="112"/>
      <c r="V12" s="112"/>
      <c r="W12" s="112"/>
      <c r="X12" s="112"/>
      <c r="Y12" s="112"/>
      <c r="Z12" s="112"/>
      <c r="AA12" s="111"/>
      <c r="AB12" s="113"/>
      <c r="AC12" s="112"/>
      <c r="AD12" s="112"/>
      <c r="AE12" s="111"/>
      <c r="AF12" s="113">
        <v>6241.4</v>
      </c>
      <c r="AG12" s="113"/>
      <c r="AH12" s="112"/>
      <c r="AI12" s="113"/>
      <c r="AJ12" s="113"/>
      <c r="AK12" s="112"/>
      <c r="AL12" s="118"/>
    </row>
    <row r="13" spans="1:38" ht="13.5">
      <c r="A13" s="119"/>
      <c r="B13" s="110"/>
      <c r="C13" s="110"/>
      <c r="D13" s="110"/>
      <c r="E13" s="110"/>
      <c r="F13" s="111">
        <v>40809.1</v>
      </c>
      <c r="G13" s="120">
        <v>0</v>
      </c>
      <c r="H13" s="111">
        <v>40809.1</v>
      </c>
      <c r="I13" s="121"/>
      <c r="J13" s="122"/>
      <c r="K13" s="113">
        <v>37492.4</v>
      </c>
      <c r="L13" s="123"/>
      <c r="M13" s="123"/>
      <c r="N13" s="111">
        <v>0</v>
      </c>
      <c r="O13" s="113">
        <v>1875.6</v>
      </c>
      <c r="P13" s="112">
        <v>11923.8</v>
      </c>
      <c r="Q13" s="112">
        <v>27009.7</v>
      </c>
      <c r="R13" s="124"/>
      <c r="S13" s="116">
        <v>13.2</v>
      </c>
      <c r="T13" s="112">
        <v>226.7</v>
      </c>
      <c r="U13" s="112">
        <v>17175.7</v>
      </c>
      <c r="V13" s="112">
        <v>6400.2</v>
      </c>
      <c r="W13" s="112">
        <v>172.3</v>
      </c>
      <c r="X13" s="112">
        <v>6387.6</v>
      </c>
      <c r="Y13" s="112">
        <v>10433.4</v>
      </c>
      <c r="Z13" s="112">
        <v>0</v>
      </c>
      <c r="AA13" s="111">
        <v>0</v>
      </c>
      <c r="AB13" s="113">
        <v>0</v>
      </c>
      <c r="AC13" s="112">
        <v>1</v>
      </c>
      <c r="AD13" s="112"/>
      <c r="AE13" s="111"/>
      <c r="AF13" s="123"/>
      <c r="AG13" s="113">
        <v>0</v>
      </c>
      <c r="AH13" s="112">
        <v>0</v>
      </c>
      <c r="AI13" s="113">
        <v>543005.6</v>
      </c>
      <c r="AJ13" s="121">
        <v>308480.9</v>
      </c>
      <c r="AK13" s="123">
        <v>199763.4</v>
      </c>
      <c r="AL13" s="118">
        <v>1</v>
      </c>
    </row>
    <row r="14" spans="1:38" ht="13.5">
      <c r="A14" s="125"/>
      <c r="B14" s="107"/>
      <c r="C14" s="107"/>
      <c r="D14" s="107"/>
      <c r="E14" s="107"/>
      <c r="F14" s="126"/>
      <c r="G14" s="127">
        <v>0</v>
      </c>
      <c r="H14" s="126"/>
      <c r="I14" s="128">
        <v>16993.3</v>
      </c>
      <c r="J14" s="129"/>
      <c r="K14" s="128"/>
      <c r="L14" s="127">
        <v>1324.7</v>
      </c>
      <c r="M14" s="127">
        <v>1992</v>
      </c>
      <c r="N14" s="126"/>
      <c r="O14" s="128"/>
      <c r="P14" s="127"/>
      <c r="Q14" s="127"/>
      <c r="R14" s="130">
        <v>40809.1</v>
      </c>
      <c r="S14" s="131"/>
      <c r="T14" s="127"/>
      <c r="U14" s="127"/>
      <c r="V14" s="127"/>
      <c r="W14" s="127"/>
      <c r="X14" s="127"/>
      <c r="Y14" s="127"/>
      <c r="Z14" s="127"/>
      <c r="AA14" s="126"/>
      <c r="AB14" s="128"/>
      <c r="AC14" s="127"/>
      <c r="AD14" s="127"/>
      <c r="AE14" s="126"/>
      <c r="AF14" s="128">
        <v>4315.5</v>
      </c>
      <c r="AG14" s="128"/>
      <c r="AH14" s="127"/>
      <c r="AI14" s="128"/>
      <c r="AJ14" s="128"/>
      <c r="AK14" s="127"/>
      <c r="AL14" s="132"/>
    </row>
    <row r="15" spans="1:38" ht="13.5" customHeight="1">
      <c r="A15" s="109" t="s">
        <v>74</v>
      </c>
      <c r="B15" s="110"/>
      <c r="C15" s="110"/>
      <c r="D15" s="110"/>
      <c r="E15" s="110"/>
      <c r="F15" s="133"/>
      <c r="G15" s="134">
        <f>SUM(G9,G12)</f>
        <v>0</v>
      </c>
      <c r="H15" s="133"/>
      <c r="I15" s="135">
        <f>SUM(I9,I12)</f>
        <v>68875.8</v>
      </c>
      <c r="J15" s="136">
        <f>IF(H16=0,0,I15/H16*100)</f>
        <v>80.21022696173594</v>
      </c>
      <c r="K15" s="135"/>
      <c r="L15" s="134">
        <f>SUM(L9,L12)</f>
        <v>113</v>
      </c>
      <c r="M15" s="134">
        <f>SUM(M9,M12)</f>
        <v>3</v>
      </c>
      <c r="N15" s="133"/>
      <c r="O15" s="135"/>
      <c r="P15" s="134"/>
      <c r="Q15" s="134"/>
      <c r="R15" s="137">
        <f>IF(H16=0,0,(O16+P16+Q16)/H16*100)</f>
        <v>100</v>
      </c>
      <c r="S15" s="138"/>
      <c r="T15" s="134"/>
      <c r="U15" s="134"/>
      <c r="V15" s="134"/>
      <c r="W15" s="134"/>
      <c r="X15" s="134"/>
      <c r="Y15" s="134"/>
      <c r="Z15" s="134"/>
      <c r="AA15" s="133"/>
      <c r="AB15" s="135"/>
      <c r="AC15" s="134"/>
      <c r="AD15" s="134"/>
      <c r="AE15" s="133"/>
      <c r="AF15" s="135">
        <f>SUM(AF9,AF12)</f>
        <v>64717.4</v>
      </c>
      <c r="AG15" s="135"/>
      <c r="AH15" s="134"/>
      <c r="AI15" s="135"/>
      <c r="AJ15" s="135"/>
      <c r="AK15" s="134"/>
      <c r="AL15" s="139"/>
    </row>
    <row r="16" spans="1:38" ht="13.5">
      <c r="A16" s="119"/>
      <c r="B16" s="110"/>
      <c r="C16" s="110"/>
      <c r="D16" s="110"/>
      <c r="E16" s="110"/>
      <c r="F16" s="133">
        <f>SUM(F10,F13)</f>
        <v>106564.1</v>
      </c>
      <c r="G16" s="140">
        <f>SUM(G10,G13)</f>
        <v>0</v>
      </c>
      <c r="H16" s="133">
        <f>SUM(H10,H13)</f>
        <v>85869.1</v>
      </c>
      <c r="I16" s="141"/>
      <c r="J16" s="142"/>
      <c r="K16" s="135">
        <f>SUM(K10,K13)</f>
        <v>80142.4</v>
      </c>
      <c r="L16" s="143"/>
      <c r="M16" s="143"/>
      <c r="N16" s="133">
        <f>SUM(N10,N13)</f>
        <v>0</v>
      </c>
      <c r="O16" s="135">
        <f>SUM(O10,O13)</f>
        <v>2342.6</v>
      </c>
      <c r="P16" s="134">
        <f>SUM(P10,P13)</f>
        <v>56516.8</v>
      </c>
      <c r="Q16" s="134">
        <f>SUM(Q10,Q13)</f>
        <v>27009.7</v>
      </c>
      <c r="R16" s="144"/>
      <c r="S16" s="138">
        <f aca="true" t="shared" si="0" ref="S16:AE16">SUM(S10,S13)</f>
        <v>13.2</v>
      </c>
      <c r="T16" s="134">
        <f t="shared" si="0"/>
        <v>4986.7</v>
      </c>
      <c r="U16" s="134">
        <f t="shared" si="0"/>
        <v>57475.7</v>
      </c>
      <c r="V16" s="134">
        <f t="shared" si="0"/>
        <v>6400.2</v>
      </c>
      <c r="W16" s="134">
        <f t="shared" si="0"/>
        <v>172.3</v>
      </c>
      <c r="X16" s="134">
        <f t="shared" si="0"/>
        <v>6387.6</v>
      </c>
      <c r="Y16" s="134">
        <f t="shared" si="0"/>
        <v>10433.4</v>
      </c>
      <c r="Z16" s="134">
        <f t="shared" si="0"/>
        <v>0</v>
      </c>
      <c r="AA16" s="133">
        <f t="shared" si="0"/>
        <v>0</v>
      </c>
      <c r="AB16" s="135">
        <f t="shared" si="0"/>
        <v>2</v>
      </c>
      <c r="AC16" s="134">
        <f t="shared" si="0"/>
        <v>1</v>
      </c>
      <c r="AD16" s="134">
        <f t="shared" si="0"/>
        <v>0</v>
      </c>
      <c r="AE16" s="133">
        <f t="shared" si="0"/>
        <v>0</v>
      </c>
      <c r="AF16" s="143"/>
      <c r="AG16" s="135">
        <f aca="true" t="shared" si="1" ref="AG16:AL16">SUM(AG10,AG13)</f>
        <v>15</v>
      </c>
      <c r="AH16" s="134">
        <f t="shared" si="1"/>
        <v>0</v>
      </c>
      <c r="AI16" s="135">
        <f t="shared" si="1"/>
        <v>1314200.6</v>
      </c>
      <c r="AJ16" s="141">
        <f t="shared" si="1"/>
        <v>995614.9</v>
      </c>
      <c r="AK16" s="143">
        <f t="shared" si="1"/>
        <v>580829.4</v>
      </c>
      <c r="AL16" s="139">
        <f t="shared" si="1"/>
        <v>3</v>
      </c>
    </row>
    <row r="17" spans="1:38" ht="13.5">
      <c r="A17" s="125"/>
      <c r="B17" s="107"/>
      <c r="C17" s="107"/>
      <c r="D17" s="107"/>
      <c r="E17" s="107"/>
      <c r="F17" s="145"/>
      <c r="G17" s="146">
        <f>SUM(G11,G14)</f>
        <v>20695</v>
      </c>
      <c r="H17" s="145"/>
      <c r="I17" s="147">
        <f>SUM(I11,I14)</f>
        <v>16993.3</v>
      </c>
      <c r="J17" s="148"/>
      <c r="K17" s="147"/>
      <c r="L17" s="146">
        <f>SUM(L11,L14)</f>
        <v>3267.7</v>
      </c>
      <c r="M17" s="146">
        <f>SUM(M11,M14)</f>
        <v>2459</v>
      </c>
      <c r="N17" s="145"/>
      <c r="O17" s="147"/>
      <c r="P17" s="146"/>
      <c r="Q17" s="146"/>
      <c r="R17" s="149">
        <f>SUM(O16:Q16)</f>
        <v>85869.1</v>
      </c>
      <c r="S17" s="150"/>
      <c r="T17" s="146"/>
      <c r="U17" s="146"/>
      <c r="V17" s="146"/>
      <c r="W17" s="146"/>
      <c r="X17" s="146"/>
      <c r="Y17" s="146"/>
      <c r="Z17" s="146"/>
      <c r="AA17" s="145"/>
      <c r="AB17" s="147"/>
      <c r="AC17" s="146"/>
      <c r="AD17" s="146"/>
      <c r="AE17" s="145"/>
      <c r="AF17" s="147">
        <f>SUM(AF11,AF14)</f>
        <v>44992.5</v>
      </c>
      <c r="AG17" s="147"/>
      <c r="AH17" s="146"/>
      <c r="AI17" s="147"/>
      <c r="AJ17" s="147"/>
      <c r="AK17" s="146"/>
      <c r="AL17" s="151"/>
    </row>
    <row r="18" spans="1:38" ht="13.5">
      <c r="A18" s="31"/>
      <c r="B18" s="110"/>
      <c r="C18" s="110"/>
      <c r="D18" s="110"/>
      <c r="E18" s="110"/>
      <c r="F18" s="111"/>
      <c r="G18" s="112">
        <v>0</v>
      </c>
      <c r="H18" s="111"/>
      <c r="I18" s="113">
        <v>50811.5</v>
      </c>
      <c r="J18" s="114">
        <v>87</v>
      </c>
      <c r="K18" s="113"/>
      <c r="L18" s="112">
        <v>41</v>
      </c>
      <c r="M18" s="112">
        <v>7</v>
      </c>
      <c r="N18" s="111"/>
      <c r="O18" s="113"/>
      <c r="P18" s="112"/>
      <c r="Q18" s="112"/>
      <c r="R18" s="115">
        <v>100</v>
      </c>
      <c r="S18" s="116"/>
      <c r="T18" s="112"/>
      <c r="U18" s="112"/>
      <c r="V18" s="112"/>
      <c r="W18" s="112"/>
      <c r="X18" s="112"/>
      <c r="Y18" s="112"/>
      <c r="Z18" s="112"/>
      <c r="AA18" s="111"/>
      <c r="AB18" s="113"/>
      <c r="AC18" s="112"/>
      <c r="AD18" s="112"/>
      <c r="AE18" s="111"/>
      <c r="AF18" s="113">
        <v>21954.8</v>
      </c>
      <c r="AG18" s="113"/>
      <c r="AH18" s="112"/>
      <c r="AI18" s="113"/>
      <c r="AJ18" s="113"/>
      <c r="AK18" s="112"/>
      <c r="AL18" s="118"/>
    </row>
    <row r="19" spans="1:38" ht="13.5">
      <c r="A19" s="47" t="s">
        <v>75</v>
      </c>
      <c r="B19" s="110"/>
      <c r="C19" s="110"/>
      <c r="D19" s="110"/>
      <c r="E19" s="110"/>
      <c r="F19" s="111">
        <v>63760</v>
      </c>
      <c r="G19" s="120">
        <v>0</v>
      </c>
      <c r="H19" s="111">
        <v>58390.7</v>
      </c>
      <c r="I19" s="121"/>
      <c r="J19" s="122"/>
      <c r="K19" s="113">
        <v>53755.2</v>
      </c>
      <c r="L19" s="123"/>
      <c r="M19" s="123"/>
      <c r="N19" s="111">
        <v>0</v>
      </c>
      <c r="O19" s="113">
        <v>1540.5</v>
      </c>
      <c r="P19" s="112">
        <v>36194.5</v>
      </c>
      <c r="Q19" s="112">
        <v>20655.7</v>
      </c>
      <c r="R19" s="124"/>
      <c r="S19" s="116">
        <v>0</v>
      </c>
      <c r="T19" s="112">
        <v>139.8</v>
      </c>
      <c r="U19" s="112">
        <v>43396.1</v>
      </c>
      <c r="V19" s="112">
        <v>7275.6</v>
      </c>
      <c r="W19" s="112">
        <v>238.2</v>
      </c>
      <c r="X19" s="112">
        <v>5490.1</v>
      </c>
      <c r="Y19" s="112">
        <v>1850.9</v>
      </c>
      <c r="Z19" s="112">
        <v>0</v>
      </c>
      <c r="AA19" s="111">
        <v>0</v>
      </c>
      <c r="AB19" s="113">
        <v>0</v>
      </c>
      <c r="AC19" s="112">
        <v>1</v>
      </c>
      <c r="AD19" s="112"/>
      <c r="AE19" s="111"/>
      <c r="AF19" s="123"/>
      <c r="AG19" s="113">
        <v>1</v>
      </c>
      <c r="AH19" s="112">
        <v>0</v>
      </c>
      <c r="AI19" s="113">
        <v>929183.2</v>
      </c>
      <c r="AJ19" s="121">
        <v>517668.2</v>
      </c>
      <c r="AK19" s="123">
        <v>336040.9</v>
      </c>
      <c r="AL19" s="118">
        <v>4</v>
      </c>
    </row>
    <row r="20" spans="1:38" ht="13.5">
      <c r="A20" s="90"/>
      <c r="B20" s="107"/>
      <c r="C20" s="107"/>
      <c r="D20" s="107"/>
      <c r="E20" s="107"/>
      <c r="F20" s="126"/>
      <c r="G20" s="127">
        <v>5369.3</v>
      </c>
      <c r="H20" s="126"/>
      <c r="I20" s="128">
        <v>7579.2</v>
      </c>
      <c r="J20" s="129"/>
      <c r="K20" s="128"/>
      <c r="L20" s="127">
        <v>2105.3</v>
      </c>
      <c r="M20" s="127">
        <v>2530.2</v>
      </c>
      <c r="N20" s="126"/>
      <c r="O20" s="128"/>
      <c r="P20" s="127"/>
      <c r="Q20" s="127"/>
      <c r="R20" s="130">
        <v>58390.7</v>
      </c>
      <c r="S20" s="131"/>
      <c r="T20" s="127"/>
      <c r="U20" s="127"/>
      <c r="V20" s="127"/>
      <c r="W20" s="127"/>
      <c r="X20" s="127"/>
      <c r="Y20" s="127"/>
      <c r="Z20" s="127"/>
      <c r="AA20" s="126"/>
      <c r="AB20" s="128"/>
      <c r="AC20" s="127"/>
      <c r="AD20" s="127"/>
      <c r="AE20" s="126"/>
      <c r="AF20" s="128">
        <v>14497.5</v>
      </c>
      <c r="AG20" s="128"/>
      <c r="AH20" s="127"/>
      <c r="AI20" s="128"/>
      <c r="AJ20" s="128"/>
      <c r="AK20" s="127"/>
      <c r="AL20" s="132"/>
    </row>
    <row r="21" spans="1:38" ht="13.5">
      <c r="A21" s="31"/>
      <c r="B21" s="110"/>
      <c r="C21" s="110"/>
      <c r="D21" s="110"/>
      <c r="E21" s="110"/>
      <c r="F21" s="111"/>
      <c r="G21" s="112">
        <v>0</v>
      </c>
      <c r="H21" s="111"/>
      <c r="I21" s="113">
        <v>26662</v>
      </c>
      <c r="J21" s="114">
        <v>44</v>
      </c>
      <c r="K21" s="113"/>
      <c r="L21" s="112">
        <v>29</v>
      </c>
      <c r="M21" s="112">
        <v>1</v>
      </c>
      <c r="N21" s="111"/>
      <c r="O21" s="113"/>
      <c r="P21" s="112"/>
      <c r="Q21" s="112"/>
      <c r="R21" s="115">
        <v>71.2</v>
      </c>
      <c r="S21" s="116"/>
      <c r="T21" s="112"/>
      <c r="U21" s="112"/>
      <c r="V21" s="112"/>
      <c r="W21" s="112"/>
      <c r="X21" s="112"/>
      <c r="Y21" s="112"/>
      <c r="Z21" s="112"/>
      <c r="AA21" s="111"/>
      <c r="AB21" s="113"/>
      <c r="AC21" s="112"/>
      <c r="AD21" s="112"/>
      <c r="AE21" s="111"/>
      <c r="AF21" s="113">
        <v>12034.2</v>
      </c>
      <c r="AG21" s="113"/>
      <c r="AH21" s="112"/>
      <c r="AI21" s="113"/>
      <c r="AJ21" s="113"/>
      <c r="AK21" s="112"/>
      <c r="AL21" s="118"/>
    </row>
    <row r="22" spans="1:38" ht="13.5">
      <c r="A22" s="47" t="s">
        <v>76</v>
      </c>
      <c r="B22" s="110"/>
      <c r="C22" s="110"/>
      <c r="D22" s="110"/>
      <c r="E22" s="110"/>
      <c r="F22" s="111">
        <v>61522.4</v>
      </c>
      <c r="G22" s="120">
        <v>0</v>
      </c>
      <c r="H22" s="111">
        <v>60547.4</v>
      </c>
      <c r="I22" s="121"/>
      <c r="J22" s="122"/>
      <c r="K22" s="113">
        <v>59555.7</v>
      </c>
      <c r="L22" s="123"/>
      <c r="M22" s="123"/>
      <c r="N22" s="111">
        <v>17438.6</v>
      </c>
      <c r="O22" s="113">
        <v>473.4</v>
      </c>
      <c r="P22" s="112">
        <v>8034.5</v>
      </c>
      <c r="Q22" s="112">
        <v>34600.9</v>
      </c>
      <c r="R22" s="124"/>
      <c r="S22" s="116">
        <v>0</v>
      </c>
      <c r="T22" s="112">
        <v>2112.3</v>
      </c>
      <c r="U22" s="112">
        <v>16097.1</v>
      </c>
      <c r="V22" s="112">
        <v>8452.6</v>
      </c>
      <c r="W22" s="112">
        <v>174</v>
      </c>
      <c r="X22" s="112">
        <v>7008.5</v>
      </c>
      <c r="Y22" s="112">
        <v>26702.9</v>
      </c>
      <c r="Z22" s="112">
        <v>14221.8</v>
      </c>
      <c r="AA22" s="111">
        <v>14221.8</v>
      </c>
      <c r="AB22" s="113">
        <v>1</v>
      </c>
      <c r="AC22" s="112">
        <v>2</v>
      </c>
      <c r="AD22" s="112"/>
      <c r="AE22" s="111"/>
      <c r="AF22" s="123"/>
      <c r="AG22" s="113">
        <v>0</v>
      </c>
      <c r="AH22" s="112">
        <v>0</v>
      </c>
      <c r="AI22" s="113">
        <v>466660.3</v>
      </c>
      <c r="AJ22" s="121">
        <v>377185</v>
      </c>
      <c r="AK22" s="123">
        <v>230831</v>
      </c>
      <c r="AL22" s="118">
        <v>12</v>
      </c>
    </row>
    <row r="23" spans="1:38" ht="13.5">
      <c r="A23" s="90"/>
      <c r="B23" s="107"/>
      <c r="C23" s="107"/>
      <c r="D23" s="107"/>
      <c r="E23" s="107"/>
      <c r="F23" s="126"/>
      <c r="G23" s="127">
        <v>975</v>
      </c>
      <c r="H23" s="126"/>
      <c r="I23" s="128">
        <v>33885.4</v>
      </c>
      <c r="J23" s="129"/>
      <c r="K23" s="128"/>
      <c r="L23" s="127">
        <v>646.6</v>
      </c>
      <c r="M23" s="127">
        <v>345.1</v>
      </c>
      <c r="N23" s="126"/>
      <c r="O23" s="128"/>
      <c r="P23" s="127"/>
      <c r="Q23" s="127"/>
      <c r="R23" s="130">
        <v>43108.8</v>
      </c>
      <c r="S23" s="131"/>
      <c r="T23" s="127"/>
      <c r="U23" s="127"/>
      <c r="V23" s="127"/>
      <c r="W23" s="127"/>
      <c r="X23" s="127"/>
      <c r="Y23" s="127"/>
      <c r="Z23" s="127"/>
      <c r="AA23" s="126"/>
      <c r="AB23" s="128"/>
      <c r="AC23" s="127"/>
      <c r="AD23" s="127"/>
      <c r="AE23" s="126"/>
      <c r="AF23" s="128">
        <v>8148.5</v>
      </c>
      <c r="AG23" s="128"/>
      <c r="AH23" s="127"/>
      <c r="AI23" s="128"/>
      <c r="AJ23" s="128"/>
      <c r="AK23" s="127"/>
      <c r="AL23" s="132"/>
    </row>
    <row r="24" spans="1:38" ht="13.5" customHeight="1">
      <c r="A24" s="109" t="s">
        <v>77</v>
      </c>
      <c r="B24" s="110"/>
      <c r="C24" s="110"/>
      <c r="D24" s="110"/>
      <c r="E24" s="110"/>
      <c r="F24" s="133"/>
      <c r="G24" s="134">
        <f>SUM(G18,G21)</f>
        <v>0</v>
      </c>
      <c r="H24" s="133"/>
      <c r="I24" s="135">
        <f>SUM(I18,I21)</f>
        <v>77473.5</v>
      </c>
      <c r="J24" s="136">
        <f>IF(H25=0,0,I24/H25*100)</f>
        <v>65.13766404541522</v>
      </c>
      <c r="K24" s="135"/>
      <c r="L24" s="134">
        <f>SUM(L18,L21)</f>
        <v>70</v>
      </c>
      <c r="M24" s="134">
        <f>SUM(M18,M21)</f>
        <v>8</v>
      </c>
      <c r="N24" s="133"/>
      <c r="O24" s="135"/>
      <c r="P24" s="134"/>
      <c r="Q24" s="134"/>
      <c r="R24" s="137">
        <f>IF(H25=0,0,(O25+P25+Q25)/H25*100)</f>
        <v>85.33808762709342</v>
      </c>
      <c r="S24" s="138"/>
      <c r="T24" s="134"/>
      <c r="U24" s="134"/>
      <c r="V24" s="134"/>
      <c r="W24" s="134"/>
      <c r="X24" s="134"/>
      <c r="Y24" s="134"/>
      <c r="Z24" s="134"/>
      <c r="AA24" s="133"/>
      <c r="AB24" s="135"/>
      <c r="AC24" s="134"/>
      <c r="AD24" s="134"/>
      <c r="AE24" s="133"/>
      <c r="AF24" s="135">
        <f>SUM(AF18,AF21)</f>
        <v>33989</v>
      </c>
      <c r="AG24" s="135"/>
      <c r="AH24" s="134"/>
      <c r="AI24" s="135"/>
      <c r="AJ24" s="135"/>
      <c r="AK24" s="134"/>
      <c r="AL24" s="139"/>
    </row>
    <row r="25" spans="1:38" ht="13.5">
      <c r="A25" s="119"/>
      <c r="B25" s="110"/>
      <c r="C25" s="110"/>
      <c r="D25" s="110"/>
      <c r="E25" s="110"/>
      <c r="F25" s="133">
        <f>SUM(F19,F22)</f>
        <v>125282.4</v>
      </c>
      <c r="G25" s="140">
        <f>SUM(G19,G22)</f>
        <v>0</v>
      </c>
      <c r="H25" s="133">
        <f>SUM(H19,H22)</f>
        <v>118938.1</v>
      </c>
      <c r="I25" s="141"/>
      <c r="J25" s="142"/>
      <c r="K25" s="135">
        <f>SUM(K19,K22)</f>
        <v>113310.9</v>
      </c>
      <c r="L25" s="143"/>
      <c r="M25" s="143"/>
      <c r="N25" s="133">
        <f>SUM(N19,N22)</f>
        <v>17438.6</v>
      </c>
      <c r="O25" s="135">
        <f>SUM(O19,O22)</f>
        <v>2013.9</v>
      </c>
      <c r="P25" s="134">
        <f>SUM(P19,P22)</f>
        <v>44229</v>
      </c>
      <c r="Q25" s="134">
        <f>SUM(Q19,Q22)</f>
        <v>55256.600000000006</v>
      </c>
      <c r="R25" s="144"/>
      <c r="S25" s="138">
        <f aca="true" t="shared" si="2" ref="S25:AE25">SUM(S19,S22)</f>
        <v>0</v>
      </c>
      <c r="T25" s="134">
        <f t="shared" si="2"/>
        <v>2252.1000000000004</v>
      </c>
      <c r="U25" s="134">
        <f t="shared" si="2"/>
        <v>59493.2</v>
      </c>
      <c r="V25" s="134">
        <f t="shared" si="2"/>
        <v>15728.2</v>
      </c>
      <c r="W25" s="134">
        <f t="shared" si="2"/>
        <v>412.2</v>
      </c>
      <c r="X25" s="134">
        <f t="shared" si="2"/>
        <v>12498.6</v>
      </c>
      <c r="Y25" s="134">
        <f t="shared" si="2"/>
        <v>28553.800000000003</v>
      </c>
      <c r="Z25" s="134">
        <f t="shared" si="2"/>
        <v>14221.8</v>
      </c>
      <c r="AA25" s="133">
        <f t="shared" si="2"/>
        <v>14221.8</v>
      </c>
      <c r="AB25" s="135">
        <f t="shared" si="2"/>
        <v>1</v>
      </c>
      <c r="AC25" s="134">
        <f t="shared" si="2"/>
        <v>3</v>
      </c>
      <c r="AD25" s="134">
        <f t="shared" si="2"/>
        <v>0</v>
      </c>
      <c r="AE25" s="133">
        <f t="shared" si="2"/>
        <v>0</v>
      </c>
      <c r="AF25" s="143"/>
      <c r="AG25" s="135">
        <f aca="true" t="shared" si="3" ref="AG25:AL25">SUM(AG19,AG22)</f>
        <v>1</v>
      </c>
      <c r="AH25" s="134">
        <f t="shared" si="3"/>
        <v>0</v>
      </c>
      <c r="AI25" s="135">
        <f t="shared" si="3"/>
        <v>1395843.5</v>
      </c>
      <c r="AJ25" s="141">
        <f t="shared" si="3"/>
        <v>894853.2</v>
      </c>
      <c r="AK25" s="143">
        <f t="shared" si="3"/>
        <v>566871.9</v>
      </c>
      <c r="AL25" s="139">
        <f t="shared" si="3"/>
        <v>16</v>
      </c>
    </row>
    <row r="26" spans="1:38" ht="13.5">
      <c r="A26" s="125"/>
      <c r="B26" s="107"/>
      <c r="C26" s="107"/>
      <c r="D26" s="107"/>
      <c r="E26" s="107"/>
      <c r="F26" s="145"/>
      <c r="G26" s="146">
        <f>SUM(G20,G23)</f>
        <v>6344.3</v>
      </c>
      <c r="H26" s="145"/>
      <c r="I26" s="147">
        <f>SUM(I20,I23)</f>
        <v>41464.6</v>
      </c>
      <c r="J26" s="148"/>
      <c r="K26" s="147"/>
      <c r="L26" s="146">
        <f>SUM(L20,L23)</f>
        <v>2751.9</v>
      </c>
      <c r="M26" s="146">
        <f>SUM(M20,M23)</f>
        <v>2875.2999999999997</v>
      </c>
      <c r="N26" s="145"/>
      <c r="O26" s="147"/>
      <c r="P26" s="146"/>
      <c r="Q26" s="146"/>
      <c r="R26" s="149">
        <f>SUM(O25:Q25)</f>
        <v>101499.5</v>
      </c>
      <c r="S26" s="150"/>
      <c r="T26" s="146"/>
      <c r="U26" s="146"/>
      <c r="V26" s="146"/>
      <c r="W26" s="146"/>
      <c r="X26" s="146"/>
      <c r="Y26" s="146"/>
      <c r="Z26" s="146"/>
      <c r="AA26" s="145"/>
      <c r="AB26" s="147"/>
      <c r="AC26" s="146"/>
      <c r="AD26" s="146"/>
      <c r="AE26" s="145"/>
      <c r="AF26" s="147">
        <f>SUM(AF20,AF23)</f>
        <v>22646</v>
      </c>
      <c r="AG26" s="147"/>
      <c r="AH26" s="146"/>
      <c r="AI26" s="147"/>
      <c r="AJ26" s="147"/>
      <c r="AK26" s="146"/>
      <c r="AL26" s="151"/>
    </row>
    <row r="27" spans="1:38" ht="13.5" customHeight="1">
      <c r="A27" s="109" t="s">
        <v>78</v>
      </c>
      <c r="B27" s="110"/>
      <c r="C27" s="110"/>
      <c r="D27" s="110"/>
      <c r="E27" s="110"/>
      <c r="F27" s="133"/>
      <c r="G27" s="134">
        <f>SUM(G18,G9,G12,G21)</f>
        <v>0</v>
      </c>
      <c r="H27" s="133"/>
      <c r="I27" s="135">
        <f>SUM(I18,I9,I12,I21)</f>
        <v>146349.3</v>
      </c>
      <c r="J27" s="136">
        <f>IF(H28=0,0,I27/H28*100)</f>
        <v>71.45710697670785</v>
      </c>
      <c r="K27" s="135"/>
      <c r="L27" s="134">
        <f>SUM(L18,L9,L12,L21)</f>
        <v>183</v>
      </c>
      <c r="M27" s="134">
        <f>SUM(M18,M9,M12,M21)</f>
        <v>11</v>
      </c>
      <c r="N27" s="133"/>
      <c r="O27" s="135"/>
      <c r="P27" s="134"/>
      <c r="Q27" s="134"/>
      <c r="R27" s="137">
        <f>IF(H28=0,0,(O28+P28+Q28)/H28*100)</f>
        <v>91.48535793663505</v>
      </c>
      <c r="S27" s="138"/>
      <c r="T27" s="134"/>
      <c r="U27" s="134"/>
      <c r="V27" s="134"/>
      <c r="W27" s="134"/>
      <c r="X27" s="134"/>
      <c r="Y27" s="134"/>
      <c r="Z27" s="134"/>
      <c r="AA27" s="133"/>
      <c r="AB27" s="135"/>
      <c r="AC27" s="134"/>
      <c r="AD27" s="134"/>
      <c r="AE27" s="133"/>
      <c r="AF27" s="135">
        <f>SUM(AF18,AF9,AF12,AF21)</f>
        <v>98706.4</v>
      </c>
      <c r="AG27" s="135"/>
      <c r="AH27" s="134"/>
      <c r="AI27" s="135"/>
      <c r="AJ27" s="135"/>
      <c r="AK27" s="134"/>
      <c r="AL27" s="139"/>
    </row>
    <row r="28" spans="1:38" ht="13.5">
      <c r="A28" s="119"/>
      <c r="B28" s="110"/>
      <c r="C28" s="110"/>
      <c r="D28" s="110"/>
      <c r="E28" s="110"/>
      <c r="F28" s="133">
        <f>SUM(F19,F10,F13,F22)</f>
        <v>231846.5</v>
      </c>
      <c r="G28" s="140">
        <f>SUM(G19,G10,G13,G22)</f>
        <v>0</v>
      </c>
      <c r="H28" s="133">
        <f>SUM(H19,H10,H13,H22)</f>
        <v>204807.19999999998</v>
      </c>
      <c r="I28" s="141"/>
      <c r="J28" s="142"/>
      <c r="K28" s="135">
        <f>SUM(K19,K10,K13,K22)</f>
        <v>193453.3</v>
      </c>
      <c r="L28" s="143"/>
      <c r="M28" s="143"/>
      <c r="N28" s="133">
        <f>SUM(N19,N10,N13,N22)</f>
        <v>17438.6</v>
      </c>
      <c r="O28" s="135">
        <f>SUM(O19,O10,O13,O22)</f>
        <v>4356.5</v>
      </c>
      <c r="P28" s="134">
        <f>SUM(P19,P10,P13,P22)</f>
        <v>100745.8</v>
      </c>
      <c r="Q28" s="134">
        <f>SUM(Q19,Q10,Q13,Q22)</f>
        <v>82266.3</v>
      </c>
      <c r="R28" s="152"/>
      <c r="S28" s="138">
        <f aca="true" t="shared" si="4" ref="S28:AE28">SUM(S19,S10,S13,S22)</f>
        <v>13.2</v>
      </c>
      <c r="T28" s="134">
        <f t="shared" si="4"/>
        <v>7238.8</v>
      </c>
      <c r="U28" s="134">
        <f t="shared" si="4"/>
        <v>116968.90000000001</v>
      </c>
      <c r="V28" s="134">
        <f t="shared" si="4"/>
        <v>22128.4</v>
      </c>
      <c r="W28" s="134">
        <f t="shared" si="4"/>
        <v>584.5</v>
      </c>
      <c r="X28" s="134">
        <f t="shared" si="4"/>
        <v>18886.2</v>
      </c>
      <c r="Y28" s="134">
        <f t="shared" si="4"/>
        <v>38987.2</v>
      </c>
      <c r="Z28" s="134">
        <f t="shared" si="4"/>
        <v>14221.8</v>
      </c>
      <c r="AA28" s="133">
        <f t="shared" si="4"/>
        <v>14221.8</v>
      </c>
      <c r="AB28" s="135">
        <f t="shared" si="4"/>
        <v>3</v>
      </c>
      <c r="AC28" s="134">
        <f t="shared" si="4"/>
        <v>4</v>
      </c>
      <c r="AD28" s="134">
        <f t="shared" si="4"/>
        <v>0</v>
      </c>
      <c r="AE28" s="133">
        <f t="shared" si="4"/>
        <v>0</v>
      </c>
      <c r="AF28" s="143"/>
      <c r="AG28" s="135">
        <f aca="true" t="shared" si="5" ref="AG28:AL28">SUM(AG19,AG10,AG13,AG22)</f>
        <v>16</v>
      </c>
      <c r="AH28" s="134">
        <f t="shared" si="5"/>
        <v>0</v>
      </c>
      <c r="AI28" s="135">
        <f t="shared" si="5"/>
        <v>2710044.0999999996</v>
      </c>
      <c r="AJ28" s="141">
        <f t="shared" si="5"/>
        <v>1890468.1</v>
      </c>
      <c r="AK28" s="143">
        <f t="shared" si="5"/>
        <v>1147701.3</v>
      </c>
      <c r="AL28" s="139">
        <f t="shared" si="5"/>
        <v>19</v>
      </c>
    </row>
    <row r="29" spans="1:38" ht="13.5">
      <c r="A29" s="125"/>
      <c r="B29" s="107"/>
      <c r="C29" s="107"/>
      <c r="D29" s="107"/>
      <c r="E29" s="107"/>
      <c r="F29" s="145"/>
      <c r="G29" s="146">
        <f>SUM(G20,G11,G14,G23)</f>
        <v>27039.3</v>
      </c>
      <c r="H29" s="145"/>
      <c r="I29" s="147">
        <f>SUM(I20,I11,I14,I23)</f>
        <v>58457.9</v>
      </c>
      <c r="J29" s="148"/>
      <c r="K29" s="147"/>
      <c r="L29" s="146">
        <f>SUM(L20,L11,L14,L23)</f>
        <v>6019.6</v>
      </c>
      <c r="M29" s="146">
        <f>SUM(M20,M11,M14,M23)</f>
        <v>5334.3</v>
      </c>
      <c r="N29" s="145"/>
      <c r="O29" s="147"/>
      <c r="P29" s="146"/>
      <c r="Q29" s="146"/>
      <c r="R29" s="149">
        <f>SUM(O28:Q28)</f>
        <v>187368.6</v>
      </c>
      <c r="S29" s="150"/>
      <c r="T29" s="146"/>
      <c r="U29" s="146"/>
      <c r="V29" s="146"/>
      <c r="W29" s="146"/>
      <c r="X29" s="146"/>
      <c r="Y29" s="146"/>
      <c r="Z29" s="146"/>
      <c r="AA29" s="145"/>
      <c r="AB29" s="147"/>
      <c r="AC29" s="146"/>
      <c r="AD29" s="146"/>
      <c r="AE29" s="145"/>
      <c r="AF29" s="147">
        <f>SUM(AF20,AF11,AF14,AF23)</f>
        <v>67638.5</v>
      </c>
      <c r="AG29" s="147"/>
      <c r="AH29" s="146"/>
      <c r="AI29" s="147"/>
      <c r="AJ29" s="147"/>
      <c r="AK29" s="146"/>
      <c r="AL29" s="151"/>
    </row>
    <row r="30" spans="1:38" ht="13.5" customHeight="1">
      <c r="A30" s="109" t="s">
        <v>79</v>
      </c>
      <c r="B30" s="110"/>
      <c r="C30" s="110"/>
      <c r="D30" s="110"/>
      <c r="E30" s="110"/>
      <c r="F30" s="133"/>
      <c r="G30" s="134">
        <f>SUM(G21,G12,G18)</f>
        <v>0</v>
      </c>
      <c r="H30" s="133"/>
      <c r="I30" s="135">
        <f>SUM(I21,I12,I18)</f>
        <v>101289.3</v>
      </c>
      <c r="J30" s="136">
        <f>IF(H31=0,0,I30/H31*100)</f>
        <v>63.40599397047334</v>
      </c>
      <c r="K30" s="135"/>
      <c r="L30" s="134">
        <f>SUM(L21,L12,L18)</f>
        <v>90</v>
      </c>
      <c r="M30" s="134">
        <f>SUM(M21,M12,M18)</f>
        <v>10</v>
      </c>
      <c r="N30" s="133"/>
      <c r="O30" s="135"/>
      <c r="P30" s="134"/>
      <c r="Q30" s="134"/>
      <c r="R30" s="137">
        <f>IF(H31=0,0,(O31+P31+Q31)/H31*100)</f>
        <v>89.08362713086677</v>
      </c>
      <c r="S30" s="138"/>
      <c r="T30" s="134"/>
      <c r="U30" s="134"/>
      <c r="V30" s="134"/>
      <c r="W30" s="134"/>
      <c r="X30" s="134"/>
      <c r="Y30" s="134"/>
      <c r="Z30" s="134"/>
      <c r="AA30" s="133"/>
      <c r="AB30" s="135"/>
      <c r="AC30" s="134"/>
      <c r="AD30" s="134"/>
      <c r="AE30" s="133"/>
      <c r="AF30" s="135">
        <f>SUM(AF21,AF12,AF18)</f>
        <v>40230.399999999994</v>
      </c>
      <c r="AG30" s="135"/>
      <c r="AH30" s="134"/>
      <c r="AI30" s="135"/>
      <c r="AJ30" s="135"/>
      <c r="AK30" s="134"/>
      <c r="AL30" s="139"/>
    </row>
    <row r="31" spans="1:38" ht="13.5">
      <c r="A31" s="119"/>
      <c r="B31" s="110"/>
      <c r="C31" s="110"/>
      <c r="D31" s="110"/>
      <c r="E31" s="110"/>
      <c r="F31" s="133">
        <f>SUM(F22,F13,F19)</f>
        <v>166091.5</v>
      </c>
      <c r="G31" s="140">
        <f>SUM(G22,G13,G19)</f>
        <v>0</v>
      </c>
      <c r="H31" s="133">
        <f>SUM(H22,H13,H19)</f>
        <v>159747.2</v>
      </c>
      <c r="I31" s="141"/>
      <c r="J31" s="142"/>
      <c r="K31" s="135">
        <f>SUM(K22,K13,K19)</f>
        <v>150803.3</v>
      </c>
      <c r="L31" s="143"/>
      <c r="M31" s="143"/>
      <c r="N31" s="133">
        <f>SUM(N22,N13,N19)</f>
        <v>17438.6</v>
      </c>
      <c r="O31" s="135">
        <f>SUM(O22,O13,O19)</f>
        <v>3889.5</v>
      </c>
      <c r="P31" s="134">
        <f>SUM(P22,P13,P19)</f>
        <v>56152.8</v>
      </c>
      <c r="Q31" s="134">
        <f>SUM(Q22,Q13,Q19)</f>
        <v>82266.3</v>
      </c>
      <c r="R31" s="152"/>
      <c r="S31" s="138">
        <f aca="true" t="shared" si="6" ref="S31:AE31">SUM(S22,S13,S19)</f>
        <v>13.2</v>
      </c>
      <c r="T31" s="134">
        <f t="shared" si="6"/>
        <v>2478.8</v>
      </c>
      <c r="U31" s="134">
        <f t="shared" si="6"/>
        <v>76668.9</v>
      </c>
      <c r="V31" s="134">
        <f t="shared" si="6"/>
        <v>22128.4</v>
      </c>
      <c r="W31" s="134">
        <f t="shared" si="6"/>
        <v>584.5</v>
      </c>
      <c r="X31" s="134">
        <f t="shared" si="6"/>
        <v>18886.2</v>
      </c>
      <c r="Y31" s="134">
        <f t="shared" si="6"/>
        <v>38987.200000000004</v>
      </c>
      <c r="Z31" s="134">
        <f t="shared" si="6"/>
        <v>14221.8</v>
      </c>
      <c r="AA31" s="133">
        <f t="shared" si="6"/>
        <v>14221.8</v>
      </c>
      <c r="AB31" s="135">
        <f t="shared" si="6"/>
        <v>1</v>
      </c>
      <c r="AC31" s="134">
        <f t="shared" si="6"/>
        <v>4</v>
      </c>
      <c r="AD31" s="134">
        <f t="shared" si="6"/>
        <v>0</v>
      </c>
      <c r="AE31" s="133">
        <f t="shared" si="6"/>
        <v>0</v>
      </c>
      <c r="AF31" s="143"/>
      <c r="AG31" s="135">
        <f aca="true" t="shared" si="7" ref="AG31:AL31">SUM(AG22,AG13,AG19)</f>
        <v>1</v>
      </c>
      <c r="AH31" s="134">
        <f t="shared" si="7"/>
        <v>0</v>
      </c>
      <c r="AI31" s="135">
        <f t="shared" si="7"/>
        <v>1938849.0999999999</v>
      </c>
      <c r="AJ31" s="141">
        <f t="shared" si="7"/>
        <v>1203334.1</v>
      </c>
      <c r="AK31" s="143">
        <f t="shared" si="7"/>
        <v>766635.3</v>
      </c>
      <c r="AL31" s="139">
        <f t="shared" si="7"/>
        <v>17</v>
      </c>
    </row>
    <row r="32" spans="1:38" ht="13.5">
      <c r="A32" s="125"/>
      <c r="B32" s="107"/>
      <c r="C32" s="107"/>
      <c r="D32" s="107"/>
      <c r="E32" s="107"/>
      <c r="F32" s="145"/>
      <c r="G32" s="146">
        <f>SUM(G23,G14,G20)</f>
        <v>6344.3</v>
      </c>
      <c r="H32" s="145"/>
      <c r="I32" s="147">
        <f>SUM(I23,I14,I20)</f>
        <v>58457.899999999994</v>
      </c>
      <c r="J32" s="148"/>
      <c r="K32" s="147"/>
      <c r="L32" s="146">
        <f>SUM(L23,L14,L20)</f>
        <v>4076.6000000000004</v>
      </c>
      <c r="M32" s="146">
        <f>SUM(M23,M14,M20)</f>
        <v>4867.299999999999</v>
      </c>
      <c r="N32" s="145"/>
      <c r="O32" s="147"/>
      <c r="P32" s="146"/>
      <c r="Q32" s="146"/>
      <c r="R32" s="149">
        <f>SUM(O31:Q31)</f>
        <v>142308.6</v>
      </c>
      <c r="S32" s="150"/>
      <c r="T32" s="146"/>
      <c r="U32" s="146"/>
      <c r="V32" s="146"/>
      <c r="W32" s="146"/>
      <c r="X32" s="146"/>
      <c r="Y32" s="146"/>
      <c r="Z32" s="146"/>
      <c r="AA32" s="145"/>
      <c r="AB32" s="147"/>
      <c r="AC32" s="146"/>
      <c r="AD32" s="146"/>
      <c r="AE32" s="145"/>
      <c r="AF32" s="147">
        <f>SUM(AF23,AF14,AF20)</f>
        <v>26961.5</v>
      </c>
      <c r="AG32" s="147"/>
      <c r="AH32" s="146"/>
      <c r="AI32" s="147"/>
      <c r="AJ32" s="147"/>
      <c r="AK32" s="146"/>
      <c r="AL32" s="151"/>
    </row>
    <row r="33" spans="1:38" ht="13.5">
      <c r="A33" s="31"/>
      <c r="B33" s="110"/>
      <c r="C33" s="110"/>
      <c r="D33" s="110"/>
      <c r="E33" s="110"/>
      <c r="F33" s="133"/>
      <c r="G33" s="134">
        <v>0</v>
      </c>
      <c r="H33" s="133"/>
      <c r="I33" s="135">
        <v>63656</v>
      </c>
      <c r="J33" s="157">
        <v>73.1</v>
      </c>
      <c r="K33" s="135"/>
      <c r="L33" s="134">
        <v>61</v>
      </c>
      <c r="M33" s="134">
        <v>0</v>
      </c>
      <c r="N33" s="133"/>
      <c r="O33" s="135"/>
      <c r="P33" s="134"/>
      <c r="Q33" s="134"/>
      <c r="R33" s="170">
        <v>98.6</v>
      </c>
      <c r="S33" s="138"/>
      <c r="T33" s="134"/>
      <c r="U33" s="134"/>
      <c r="V33" s="134"/>
      <c r="W33" s="134"/>
      <c r="X33" s="134"/>
      <c r="Y33" s="134"/>
      <c r="Z33" s="134"/>
      <c r="AA33" s="133"/>
      <c r="AB33" s="135"/>
      <c r="AC33" s="134"/>
      <c r="AD33" s="134"/>
      <c r="AE33" s="133"/>
      <c r="AF33" s="135">
        <v>40001</v>
      </c>
      <c r="AG33" s="135"/>
      <c r="AH33" s="134"/>
      <c r="AI33" s="135"/>
      <c r="AJ33" s="135"/>
      <c r="AK33" s="134"/>
      <c r="AL33" s="139"/>
    </row>
    <row r="34" spans="1:38" ht="13.5">
      <c r="A34" s="47" t="s">
        <v>80</v>
      </c>
      <c r="B34" s="110"/>
      <c r="C34" s="110"/>
      <c r="D34" s="110"/>
      <c r="E34" s="110"/>
      <c r="F34" s="133">
        <v>94322</v>
      </c>
      <c r="G34" s="140">
        <v>6727</v>
      </c>
      <c r="H34" s="133">
        <v>87137</v>
      </c>
      <c r="I34" s="141"/>
      <c r="J34" s="142"/>
      <c r="K34" s="135">
        <v>86124</v>
      </c>
      <c r="L34" s="143"/>
      <c r="M34" s="143"/>
      <c r="N34" s="133">
        <v>1178</v>
      </c>
      <c r="O34" s="135">
        <v>381</v>
      </c>
      <c r="P34" s="134">
        <v>17719</v>
      </c>
      <c r="Q34" s="134">
        <v>67859</v>
      </c>
      <c r="R34" s="144"/>
      <c r="S34" s="138">
        <v>18</v>
      </c>
      <c r="T34" s="134">
        <v>502</v>
      </c>
      <c r="U34" s="134">
        <v>35246</v>
      </c>
      <c r="V34" s="134">
        <v>27890</v>
      </c>
      <c r="W34" s="134">
        <v>2333</v>
      </c>
      <c r="X34" s="134">
        <v>9020</v>
      </c>
      <c r="Y34" s="134">
        <v>12128</v>
      </c>
      <c r="Z34" s="134">
        <v>0</v>
      </c>
      <c r="AA34" s="133">
        <v>370</v>
      </c>
      <c r="AB34" s="135">
        <v>6</v>
      </c>
      <c r="AC34" s="134">
        <v>7</v>
      </c>
      <c r="AD34" s="134">
        <v>0</v>
      </c>
      <c r="AE34" s="133">
        <v>0</v>
      </c>
      <c r="AF34" s="143"/>
      <c r="AG34" s="135">
        <v>0</v>
      </c>
      <c r="AH34" s="134">
        <v>0</v>
      </c>
      <c r="AI34" s="135">
        <v>707319</v>
      </c>
      <c r="AJ34" s="141">
        <v>650042</v>
      </c>
      <c r="AK34" s="143">
        <v>452262</v>
      </c>
      <c r="AL34" s="139">
        <v>55</v>
      </c>
    </row>
    <row r="35" spans="1:38" ht="13.5">
      <c r="A35" s="90"/>
      <c r="B35" s="107"/>
      <c r="C35" s="107"/>
      <c r="D35" s="107"/>
      <c r="E35" s="107"/>
      <c r="F35" s="145"/>
      <c r="G35" s="146">
        <v>458</v>
      </c>
      <c r="H35" s="145"/>
      <c r="I35" s="147">
        <v>23481</v>
      </c>
      <c r="J35" s="148"/>
      <c r="K35" s="147"/>
      <c r="L35" s="146">
        <v>1013</v>
      </c>
      <c r="M35" s="146">
        <v>0</v>
      </c>
      <c r="N35" s="145"/>
      <c r="O35" s="147"/>
      <c r="P35" s="146"/>
      <c r="Q35" s="146"/>
      <c r="R35" s="149">
        <v>85959</v>
      </c>
      <c r="S35" s="150"/>
      <c r="T35" s="146"/>
      <c r="U35" s="146"/>
      <c r="V35" s="146"/>
      <c r="W35" s="146"/>
      <c r="X35" s="146"/>
      <c r="Y35" s="146"/>
      <c r="Z35" s="146"/>
      <c r="AA35" s="145"/>
      <c r="AB35" s="147"/>
      <c r="AC35" s="146"/>
      <c r="AD35" s="146"/>
      <c r="AE35" s="145"/>
      <c r="AF35" s="147">
        <v>23080</v>
      </c>
      <c r="AG35" s="147"/>
      <c r="AH35" s="146"/>
      <c r="AI35" s="147"/>
      <c r="AJ35" s="147"/>
      <c r="AK35" s="146"/>
      <c r="AL35" s="151"/>
    </row>
    <row r="36" spans="1:38" ht="13.5">
      <c r="A36" s="31"/>
      <c r="B36" s="110"/>
      <c r="C36" s="110"/>
      <c r="D36" s="110"/>
      <c r="E36" s="110"/>
      <c r="F36" s="133"/>
      <c r="G36" s="134">
        <v>0</v>
      </c>
      <c r="H36" s="133"/>
      <c r="I36" s="135">
        <v>63596</v>
      </c>
      <c r="J36" s="157">
        <v>55.4</v>
      </c>
      <c r="K36" s="135"/>
      <c r="L36" s="134">
        <v>117</v>
      </c>
      <c r="M36" s="134">
        <v>0</v>
      </c>
      <c r="N36" s="133"/>
      <c r="O36" s="135"/>
      <c r="P36" s="134"/>
      <c r="Q36" s="134"/>
      <c r="R36" s="170">
        <v>93.6</v>
      </c>
      <c r="S36" s="138"/>
      <c r="T36" s="134"/>
      <c r="U36" s="134"/>
      <c r="V36" s="134"/>
      <c r="W36" s="134"/>
      <c r="X36" s="134"/>
      <c r="Y36" s="134"/>
      <c r="Z36" s="134"/>
      <c r="AA36" s="133"/>
      <c r="AB36" s="135"/>
      <c r="AC36" s="134"/>
      <c r="AD36" s="134"/>
      <c r="AE36" s="133"/>
      <c r="AF36" s="135">
        <v>2784</v>
      </c>
      <c r="AG36" s="135"/>
      <c r="AH36" s="134"/>
      <c r="AI36" s="135"/>
      <c r="AJ36" s="135"/>
      <c r="AK36" s="134"/>
      <c r="AL36" s="139"/>
    </row>
    <row r="37" spans="1:38" ht="13.5">
      <c r="A37" s="47" t="s">
        <v>81</v>
      </c>
      <c r="B37" s="110"/>
      <c r="C37" s="110"/>
      <c r="D37" s="110"/>
      <c r="E37" s="110"/>
      <c r="F37" s="133">
        <v>119798</v>
      </c>
      <c r="G37" s="140">
        <v>4286</v>
      </c>
      <c r="H37" s="133">
        <v>114850</v>
      </c>
      <c r="I37" s="141"/>
      <c r="J37" s="142"/>
      <c r="K37" s="135">
        <v>113518</v>
      </c>
      <c r="L37" s="143"/>
      <c r="M37" s="143"/>
      <c r="N37" s="133">
        <v>7316</v>
      </c>
      <c r="O37" s="135">
        <v>2799</v>
      </c>
      <c r="P37" s="134">
        <v>923</v>
      </c>
      <c r="Q37" s="134">
        <v>103812</v>
      </c>
      <c r="R37" s="144"/>
      <c r="S37" s="138">
        <v>16</v>
      </c>
      <c r="T37" s="134">
        <v>130</v>
      </c>
      <c r="U37" s="134">
        <v>15220</v>
      </c>
      <c r="V37" s="134">
        <v>48230</v>
      </c>
      <c r="W37" s="134">
        <v>1833</v>
      </c>
      <c r="X37" s="134">
        <v>10822</v>
      </c>
      <c r="Y37" s="134">
        <v>38599</v>
      </c>
      <c r="Z37" s="134">
        <v>0</v>
      </c>
      <c r="AA37" s="133">
        <v>4534</v>
      </c>
      <c r="AB37" s="135">
        <v>2</v>
      </c>
      <c r="AC37" s="134">
        <v>5</v>
      </c>
      <c r="AD37" s="134">
        <v>0</v>
      </c>
      <c r="AE37" s="133">
        <v>0</v>
      </c>
      <c r="AF37" s="143"/>
      <c r="AG37" s="135">
        <v>0</v>
      </c>
      <c r="AH37" s="134">
        <v>0</v>
      </c>
      <c r="AI37" s="135">
        <v>656306</v>
      </c>
      <c r="AJ37" s="141">
        <v>559415</v>
      </c>
      <c r="AK37" s="143">
        <v>439640</v>
      </c>
      <c r="AL37" s="139">
        <v>80</v>
      </c>
    </row>
    <row r="38" spans="1:38" ht="13.5">
      <c r="A38" s="90"/>
      <c r="B38" s="107"/>
      <c r="C38" s="107"/>
      <c r="D38" s="107"/>
      <c r="E38" s="107"/>
      <c r="F38" s="145"/>
      <c r="G38" s="146">
        <v>662</v>
      </c>
      <c r="H38" s="145"/>
      <c r="I38" s="147">
        <v>51254</v>
      </c>
      <c r="J38" s="148"/>
      <c r="K38" s="147"/>
      <c r="L38" s="146">
        <v>1332</v>
      </c>
      <c r="M38" s="146">
        <v>0</v>
      </c>
      <c r="N38" s="145"/>
      <c r="O38" s="147"/>
      <c r="P38" s="146"/>
      <c r="Q38" s="146"/>
      <c r="R38" s="149">
        <v>107534</v>
      </c>
      <c r="S38" s="150"/>
      <c r="T38" s="146"/>
      <c r="U38" s="146"/>
      <c r="V38" s="146"/>
      <c r="W38" s="146"/>
      <c r="X38" s="146"/>
      <c r="Y38" s="146"/>
      <c r="Z38" s="146"/>
      <c r="AA38" s="145"/>
      <c r="AB38" s="147"/>
      <c r="AC38" s="146"/>
      <c r="AD38" s="146"/>
      <c r="AE38" s="145"/>
      <c r="AF38" s="147">
        <v>2211</v>
      </c>
      <c r="AG38" s="147"/>
      <c r="AH38" s="146"/>
      <c r="AI38" s="147"/>
      <c r="AJ38" s="147"/>
      <c r="AK38" s="146"/>
      <c r="AL38" s="151"/>
    </row>
    <row r="39" spans="1:39" ht="13.5" customHeight="1">
      <c r="A39" s="109" t="s">
        <v>82</v>
      </c>
      <c r="B39" s="110"/>
      <c r="C39" s="110"/>
      <c r="D39" s="110"/>
      <c r="E39" s="110"/>
      <c r="F39" s="133"/>
      <c r="G39" s="134">
        <v>0</v>
      </c>
      <c r="H39" s="133"/>
      <c r="I39" s="135">
        <v>127252</v>
      </c>
      <c r="J39" s="157">
        <v>63</v>
      </c>
      <c r="K39" s="135"/>
      <c r="L39" s="134">
        <v>178</v>
      </c>
      <c r="M39" s="134">
        <v>0</v>
      </c>
      <c r="N39" s="133"/>
      <c r="O39" s="135"/>
      <c r="P39" s="134"/>
      <c r="Q39" s="134"/>
      <c r="R39" s="170">
        <v>95.8</v>
      </c>
      <c r="S39" s="138"/>
      <c r="T39" s="134"/>
      <c r="U39" s="134"/>
      <c r="V39" s="134"/>
      <c r="W39" s="134"/>
      <c r="X39" s="134"/>
      <c r="Y39" s="134"/>
      <c r="Z39" s="134"/>
      <c r="AA39" s="133"/>
      <c r="AB39" s="135"/>
      <c r="AC39" s="134"/>
      <c r="AD39" s="134"/>
      <c r="AE39" s="133"/>
      <c r="AF39" s="135">
        <v>42785</v>
      </c>
      <c r="AG39" s="135"/>
      <c r="AH39" s="134"/>
      <c r="AI39" s="135"/>
      <c r="AJ39" s="135"/>
      <c r="AK39" s="134"/>
      <c r="AL39" s="139"/>
      <c r="AM39" s="155"/>
    </row>
    <row r="40" spans="1:38" ht="13.5">
      <c r="A40" s="119"/>
      <c r="B40" s="110"/>
      <c r="C40" s="110"/>
      <c r="D40" s="110"/>
      <c r="E40" s="110"/>
      <c r="F40" s="133">
        <v>214120</v>
      </c>
      <c r="G40" s="140">
        <v>11013</v>
      </c>
      <c r="H40" s="133">
        <v>201987</v>
      </c>
      <c r="I40" s="141"/>
      <c r="J40" s="142"/>
      <c r="K40" s="135">
        <v>199642</v>
      </c>
      <c r="L40" s="143"/>
      <c r="M40" s="143"/>
      <c r="N40" s="133">
        <v>8494</v>
      </c>
      <c r="O40" s="135">
        <v>3180</v>
      </c>
      <c r="P40" s="134">
        <v>18642</v>
      </c>
      <c r="Q40" s="134">
        <v>171671</v>
      </c>
      <c r="R40" s="144"/>
      <c r="S40" s="138">
        <v>34</v>
      </c>
      <c r="T40" s="134">
        <v>632</v>
      </c>
      <c r="U40" s="134">
        <v>50466</v>
      </c>
      <c r="V40" s="134">
        <v>76120</v>
      </c>
      <c r="W40" s="134">
        <v>4166</v>
      </c>
      <c r="X40" s="134">
        <v>19842</v>
      </c>
      <c r="Y40" s="134">
        <v>50727</v>
      </c>
      <c r="Z40" s="134">
        <v>0</v>
      </c>
      <c r="AA40" s="133">
        <v>4904</v>
      </c>
      <c r="AB40" s="135">
        <v>8</v>
      </c>
      <c r="AC40" s="134">
        <v>12</v>
      </c>
      <c r="AD40" s="134">
        <v>0</v>
      </c>
      <c r="AE40" s="133">
        <v>0</v>
      </c>
      <c r="AF40" s="143"/>
      <c r="AG40" s="135">
        <v>0</v>
      </c>
      <c r="AH40" s="134">
        <v>0</v>
      </c>
      <c r="AI40" s="135">
        <v>1363625</v>
      </c>
      <c r="AJ40" s="141">
        <v>1209457</v>
      </c>
      <c r="AK40" s="143">
        <v>891902</v>
      </c>
      <c r="AL40" s="139">
        <v>135</v>
      </c>
    </row>
    <row r="41" spans="1:38" ht="13.5">
      <c r="A41" s="125"/>
      <c r="B41" s="107"/>
      <c r="C41" s="107"/>
      <c r="D41" s="107"/>
      <c r="E41" s="107"/>
      <c r="F41" s="145"/>
      <c r="G41" s="146">
        <v>1120</v>
      </c>
      <c r="H41" s="145"/>
      <c r="I41" s="147">
        <v>74735</v>
      </c>
      <c r="J41" s="148"/>
      <c r="K41" s="147"/>
      <c r="L41" s="146">
        <v>2345</v>
      </c>
      <c r="M41" s="146">
        <v>0</v>
      </c>
      <c r="N41" s="145"/>
      <c r="O41" s="147"/>
      <c r="P41" s="146"/>
      <c r="Q41" s="146"/>
      <c r="R41" s="149">
        <v>193493</v>
      </c>
      <c r="S41" s="150"/>
      <c r="T41" s="146"/>
      <c r="U41" s="146"/>
      <c r="V41" s="146"/>
      <c r="W41" s="146"/>
      <c r="X41" s="146"/>
      <c r="Y41" s="146"/>
      <c r="Z41" s="146"/>
      <c r="AA41" s="145"/>
      <c r="AB41" s="147"/>
      <c r="AC41" s="146"/>
      <c r="AD41" s="146"/>
      <c r="AE41" s="145"/>
      <c r="AF41" s="147">
        <v>25291</v>
      </c>
      <c r="AG41" s="147"/>
      <c r="AH41" s="146"/>
      <c r="AI41" s="147"/>
      <c r="AJ41" s="147"/>
      <c r="AK41" s="146"/>
      <c r="AL41" s="151"/>
    </row>
    <row r="42" spans="1:38" ht="13.5">
      <c r="A42" s="31"/>
      <c r="B42" s="110"/>
      <c r="C42" s="110"/>
      <c r="D42" s="110"/>
      <c r="E42" s="110"/>
      <c r="F42" s="133"/>
      <c r="G42" s="134">
        <v>0</v>
      </c>
      <c r="H42" s="133"/>
      <c r="I42" s="135">
        <v>319931</v>
      </c>
      <c r="J42" s="157">
        <v>40</v>
      </c>
      <c r="K42" s="135"/>
      <c r="L42" s="134">
        <v>438</v>
      </c>
      <c r="M42" s="134">
        <v>5</v>
      </c>
      <c r="N42" s="133"/>
      <c r="O42" s="135"/>
      <c r="P42" s="134"/>
      <c r="Q42" s="134"/>
      <c r="R42" s="170">
        <v>71.6</v>
      </c>
      <c r="S42" s="138"/>
      <c r="T42" s="134"/>
      <c r="U42" s="134"/>
      <c r="V42" s="134"/>
      <c r="W42" s="134"/>
      <c r="X42" s="134"/>
      <c r="Y42" s="134"/>
      <c r="Z42" s="134"/>
      <c r="AA42" s="133"/>
      <c r="AB42" s="135"/>
      <c r="AC42" s="134"/>
      <c r="AD42" s="134"/>
      <c r="AE42" s="133"/>
      <c r="AF42" s="135">
        <v>13482</v>
      </c>
      <c r="AG42" s="135"/>
      <c r="AH42" s="134"/>
      <c r="AI42" s="135"/>
      <c r="AJ42" s="135"/>
      <c r="AK42" s="134"/>
      <c r="AL42" s="139"/>
    </row>
    <row r="43" spans="1:38" ht="13.5">
      <c r="A43" s="47" t="s">
        <v>83</v>
      </c>
      <c r="B43" s="110"/>
      <c r="C43" s="110"/>
      <c r="D43" s="110"/>
      <c r="E43" s="110"/>
      <c r="F43" s="133">
        <v>833282</v>
      </c>
      <c r="G43" s="140">
        <v>18334</v>
      </c>
      <c r="H43" s="133">
        <v>799308</v>
      </c>
      <c r="I43" s="141"/>
      <c r="J43" s="142"/>
      <c r="K43" s="135">
        <v>792468</v>
      </c>
      <c r="L43" s="143"/>
      <c r="M43" s="143"/>
      <c r="N43" s="133">
        <v>226887</v>
      </c>
      <c r="O43" s="135">
        <v>26623</v>
      </c>
      <c r="P43" s="134">
        <v>20697</v>
      </c>
      <c r="Q43" s="134">
        <v>525101</v>
      </c>
      <c r="R43" s="144"/>
      <c r="S43" s="138">
        <v>187</v>
      </c>
      <c r="T43" s="134">
        <v>1987</v>
      </c>
      <c r="U43" s="134">
        <v>63075</v>
      </c>
      <c r="V43" s="134">
        <v>254682</v>
      </c>
      <c r="W43" s="134">
        <v>6764</v>
      </c>
      <c r="X43" s="134">
        <v>43255</v>
      </c>
      <c r="Y43" s="134">
        <v>429358</v>
      </c>
      <c r="Z43" s="134">
        <v>0</v>
      </c>
      <c r="AA43" s="133">
        <v>209796</v>
      </c>
      <c r="AB43" s="135">
        <v>6</v>
      </c>
      <c r="AC43" s="134">
        <v>36</v>
      </c>
      <c r="AD43" s="134">
        <v>0</v>
      </c>
      <c r="AE43" s="133">
        <v>0</v>
      </c>
      <c r="AF43" s="143"/>
      <c r="AG43" s="135">
        <v>0</v>
      </c>
      <c r="AH43" s="134">
        <v>0</v>
      </c>
      <c r="AI43" s="135">
        <v>3861606</v>
      </c>
      <c r="AJ43" s="141">
        <v>3155249</v>
      </c>
      <c r="AK43" s="143">
        <v>2323216</v>
      </c>
      <c r="AL43" s="139">
        <v>1374</v>
      </c>
    </row>
    <row r="44" spans="1:38" ht="13.5">
      <c r="A44" s="90"/>
      <c r="B44" s="107"/>
      <c r="C44" s="107"/>
      <c r="D44" s="107"/>
      <c r="E44" s="107"/>
      <c r="F44" s="145"/>
      <c r="G44" s="146">
        <v>15640</v>
      </c>
      <c r="H44" s="145"/>
      <c r="I44" s="147">
        <v>479376</v>
      </c>
      <c r="J44" s="148"/>
      <c r="K44" s="147"/>
      <c r="L44" s="146">
        <v>5845</v>
      </c>
      <c r="M44" s="146">
        <v>995</v>
      </c>
      <c r="N44" s="145"/>
      <c r="O44" s="147"/>
      <c r="P44" s="146"/>
      <c r="Q44" s="146"/>
      <c r="R44" s="149">
        <v>572421</v>
      </c>
      <c r="S44" s="150"/>
      <c r="T44" s="146"/>
      <c r="U44" s="146"/>
      <c r="V44" s="146"/>
      <c r="W44" s="146"/>
      <c r="X44" s="146"/>
      <c r="Y44" s="146"/>
      <c r="Z44" s="146"/>
      <c r="AA44" s="145"/>
      <c r="AB44" s="147"/>
      <c r="AC44" s="146"/>
      <c r="AD44" s="146"/>
      <c r="AE44" s="145"/>
      <c r="AF44" s="147">
        <v>10679</v>
      </c>
      <c r="AG44" s="147"/>
      <c r="AH44" s="146"/>
      <c r="AI44" s="147"/>
      <c r="AJ44" s="147"/>
      <c r="AK44" s="146"/>
      <c r="AL44" s="151"/>
    </row>
    <row r="45" spans="1:38" ht="13.5" customHeight="1">
      <c r="A45" s="109" t="s">
        <v>84</v>
      </c>
      <c r="B45" s="110"/>
      <c r="C45" s="110"/>
      <c r="D45" s="110"/>
      <c r="E45" s="110"/>
      <c r="F45" s="133"/>
      <c r="G45" s="134">
        <v>0</v>
      </c>
      <c r="H45" s="133"/>
      <c r="I45" s="135">
        <v>447183</v>
      </c>
      <c r="J45" s="157">
        <v>44.7</v>
      </c>
      <c r="K45" s="135"/>
      <c r="L45" s="134">
        <v>616</v>
      </c>
      <c r="M45" s="134">
        <v>5</v>
      </c>
      <c r="N45" s="133"/>
      <c r="O45" s="135"/>
      <c r="P45" s="134"/>
      <c r="Q45" s="134"/>
      <c r="R45" s="170">
        <v>76.5</v>
      </c>
      <c r="S45" s="138"/>
      <c r="T45" s="134"/>
      <c r="U45" s="134"/>
      <c r="V45" s="134"/>
      <c r="W45" s="134"/>
      <c r="X45" s="134"/>
      <c r="Y45" s="134"/>
      <c r="Z45" s="134"/>
      <c r="AA45" s="133"/>
      <c r="AB45" s="135"/>
      <c r="AC45" s="134"/>
      <c r="AD45" s="134"/>
      <c r="AE45" s="133"/>
      <c r="AF45" s="135">
        <v>56267</v>
      </c>
      <c r="AG45" s="135"/>
      <c r="AH45" s="134"/>
      <c r="AI45" s="135"/>
      <c r="AJ45" s="135"/>
      <c r="AK45" s="134"/>
      <c r="AL45" s="139"/>
    </row>
    <row r="46" spans="1:38" ht="13.5">
      <c r="A46" s="119"/>
      <c r="B46" s="110"/>
      <c r="C46" s="110"/>
      <c r="D46" s="110"/>
      <c r="E46" s="110"/>
      <c r="F46" s="133">
        <v>1047402</v>
      </c>
      <c r="G46" s="140">
        <v>29347</v>
      </c>
      <c r="H46" s="133">
        <v>1001295</v>
      </c>
      <c r="I46" s="141"/>
      <c r="J46" s="142"/>
      <c r="K46" s="135">
        <v>992110</v>
      </c>
      <c r="L46" s="143"/>
      <c r="M46" s="143"/>
      <c r="N46" s="133">
        <v>235381</v>
      </c>
      <c r="O46" s="135">
        <v>29803</v>
      </c>
      <c r="P46" s="134">
        <v>39339</v>
      </c>
      <c r="Q46" s="134">
        <v>696772</v>
      </c>
      <c r="R46" s="152"/>
      <c r="S46" s="138">
        <v>221</v>
      </c>
      <c r="T46" s="134">
        <v>2619</v>
      </c>
      <c r="U46" s="134">
        <v>113541</v>
      </c>
      <c r="V46" s="134">
        <v>330802</v>
      </c>
      <c r="W46" s="134">
        <v>10930</v>
      </c>
      <c r="X46" s="134">
        <v>63097</v>
      </c>
      <c r="Y46" s="134">
        <v>480085</v>
      </c>
      <c r="Z46" s="134">
        <v>0</v>
      </c>
      <c r="AA46" s="133">
        <v>214700</v>
      </c>
      <c r="AB46" s="135">
        <v>14</v>
      </c>
      <c r="AC46" s="134">
        <v>48</v>
      </c>
      <c r="AD46" s="134">
        <v>0</v>
      </c>
      <c r="AE46" s="133">
        <v>0</v>
      </c>
      <c r="AF46" s="143"/>
      <c r="AG46" s="135">
        <v>0</v>
      </c>
      <c r="AH46" s="134">
        <v>0</v>
      </c>
      <c r="AI46" s="135">
        <v>5225231</v>
      </c>
      <c r="AJ46" s="141">
        <v>4364706</v>
      </c>
      <c r="AK46" s="143">
        <v>3215118</v>
      </c>
      <c r="AL46" s="139">
        <v>1509</v>
      </c>
    </row>
    <row r="47" spans="1:38" ht="13.5">
      <c r="A47" s="125"/>
      <c r="B47" s="107"/>
      <c r="C47" s="107"/>
      <c r="D47" s="107"/>
      <c r="E47" s="107"/>
      <c r="F47" s="145"/>
      <c r="G47" s="146">
        <v>16760</v>
      </c>
      <c r="H47" s="145"/>
      <c r="I47" s="147">
        <v>554111</v>
      </c>
      <c r="J47" s="148"/>
      <c r="K47" s="147"/>
      <c r="L47" s="146">
        <v>8190</v>
      </c>
      <c r="M47" s="146">
        <v>995</v>
      </c>
      <c r="N47" s="145"/>
      <c r="O47" s="147"/>
      <c r="P47" s="146"/>
      <c r="Q47" s="146"/>
      <c r="R47" s="149">
        <v>765914</v>
      </c>
      <c r="S47" s="150"/>
      <c r="T47" s="146"/>
      <c r="U47" s="146"/>
      <c r="V47" s="146"/>
      <c r="W47" s="146"/>
      <c r="X47" s="146"/>
      <c r="Y47" s="146"/>
      <c r="Z47" s="146"/>
      <c r="AA47" s="145"/>
      <c r="AB47" s="147"/>
      <c r="AC47" s="146"/>
      <c r="AD47" s="146"/>
      <c r="AE47" s="145"/>
      <c r="AF47" s="147">
        <v>35970</v>
      </c>
      <c r="AG47" s="147"/>
      <c r="AH47" s="146"/>
      <c r="AI47" s="147"/>
      <c r="AJ47" s="147"/>
      <c r="AK47" s="146"/>
      <c r="AL47" s="151"/>
    </row>
    <row r="48" spans="1:38" ht="13.5">
      <c r="A48" s="31"/>
      <c r="B48" s="110"/>
      <c r="C48" s="110"/>
      <c r="D48" s="110"/>
      <c r="E48" s="110"/>
      <c r="F48" s="133"/>
      <c r="G48" s="134"/>
      <c r="H48" s="133"/>
      <c r="I48" s="135"/>
      <c r="J48" s="157"/>
      <c r="K48" s="135"/>
      <c r="L48" s="134"/>
      <c r="M48" s="134"/>
      <c r="N48" s="133"/>
      <c r="O48" s="135"/>
      <c r="P48" s="134"/>
      <c r="Q48" s="134"/>
      <c r="R48" s="158"/>
      <c r="S48" s="138"/>
      <c r="T48" s="134"/>
      <c r="U48" s="134"/>
      <c r="V48" s="134"/>
      <c r="W48" s="134"/>
      <c r="X48" s="134"/>
      <c r="Y48" s="134"/>
      <c r="Z48" s="134"/>
      <c r="AA48" s="133"/>
      <c r="AB48" s="135"/>
      <c r="AC48" s="134"/>
      <c r="AD48" s="134"/>
      <c r="AE48" s="133"/>
      <c r="AF48" s="135"/>
      <c r="AG48" s="135"/>
      <c r="AH48" s="134"/>
      <c r="AI48" s="135"/>
      <c r="AJ48" s="135"/>
      <c r="AK48" s="134"/>
      <c r="AL48" s="139"/>
    </row>
    <row r="49" spans="1:38" ht="13.5">
      <c r="A49" s="31"/>
      <c r="B49" s="110"/>
      <c r="C49" s="110"/>
      <c r="D49" s="110"/>
      <c r="E49" s="110"/>
      <c r="F49" s="133"/>
      <c r="G49" s="140"/>
      <c r="H49" s="133"/>
      <c r="I49" s="141"/>
      <c r="J49" s="142"/>
      <c r="K49" s="135"/>
      <c r="L49" s="143"/>
      <c r="M49" s="143"/>
      <c r="N49" s="133"/>
      <c r="O49" s="135"/>
      <c r="P49" s="134"/>
      <c r="Q49" s="134"/>
      <c r="R49" s="144"/>
      <c r="S49" s="138"/>
      <c r="T49" s="134"/>
      <c r="U49" s="134"/>
      <c r="V49" s="134"/>
      <c r="W49" s="134"/>
      <c r="X49" s="134"/>
      <c r="Y49" s="134"/>
      <c r="Z49" s="134"/>
      <c r="AA49" s="133"/>
      <c r="AB49" s="135"/>
      <c r="AC49" s="134"/>
      <c r="AD49" s="134"/>
      <c r="AE49" s="133"/>
      <c r="AF49" s="143"/>
      <c r="AG49" s="135"/>
      <c r="AH49" s="134"/>
      <c r="AI49" s="135"/>
      <c r="AJ49" s="141"/>
      <c r="AK49" s="143"/>
      <c r="AL49" s="139"/>
    </row>
    <row r="50" spans="1:38" ht="13.5">
      <c r="A50" s="90"/>
      <c r="B50" s="107"/>
      <c r="C50" s="107"/>
      <c r="D50" s="107"/>
      <c r="E50" s="107"/>
      <c r="F50" s="145"/>
      <c r="G50" s="146"/>
      <c r="H50" s="145"/>
      <c r="I50" s="147"/>
      <c r="J50" s="148"/>
      <c r="K50" s="147"/>
      <c r="L50" s="146"/>
      <c r="M50" s="146"/>
      <c r="N50" s="145"/>
      <c r="O50" s="147"/>
      <c r="P50" s="146"/>
      <c r="Q50" s="146"/>
      <c r="R50" s="149"/>
      <c r="S50" s="150"/>
      <c r="T50" s="146"/>
      <c r="U50" s="146"/>
      <c r="V50" s="146"/>
      <c r="W50" s="146"/>
      <c r="X50" s="146"/>
      <c r="Y50" s="146"/>
      <c r="Z50" s="146"/>
      <c r="AA50" s="145"/>
      <c r="AB50" s="147"/>
      <c r="AC50" s="146"/>
      <c r="AD50" s="146"/>
      <c r="AE50" s="145"/>
      <c r="AF50" s="147"/>
      <c r="AG50" s="147"/>
      <c r="AH50" s="146"/>
      <c r="AI50" s="147"/>
      <c r="AJ50" s="147"/>
      <c r="AK50" s="146"/>
      <c r="AL50" s="151"/>
    </row>
    <row r="51" spans="1:38" ht="13.5">
      <c r="A51" s="31"/>
      <c r="B51" s="110"/>
      <c r="C51" s="110"/>
      <c r="D51" s="110"/>
      <c r="E51" s="110"/>
      <c r="F51" s="133"/>
      <c r="G51" s="134"/>
      <c r="H51" s="133"/>
      <c r="I51" s="135"/>
      <c r="J51" s="157"/>
      <c r="K51" s="135"/>
      <c r="L51" s="134"/>
      <c r="M51" s="134"/>
      <c r="N51" s="133"/>
      <c r="O51" s="135"/>
      <c r="P51" s="134"/>
      <c r="Q51" s="134"/>
      <c r="R51" s="158"/>
      <c r="S51" s="138"/>
      <c r="T51" s="134"/>
      <c r="U51" s="134"/>
      <c r="V51" s="134"/>
      <c r="W51" s="134"/>
      <c r="X51" s="134"/>
      <c r="Y51" s="134"/>
      <c r="Z51" s="134"/>
      <c r="AA51" s="133"/>
      <c r="AB51" s="135"/>
      <c r="AC51" s="134"/>
      <c r="AD51" s="134"/>
      <c r="AE51" s="133"/>
      <c r="AF51" s="135"/>
      <c r="AG51" s="135"/>
      <c r="AH51" s="134"/>
      <c r="AI51" s="135"/>
      <c r="AJ51" s="135"/>
      <c r="AK51" s="134"/>
      <c r="AL51" s="139"/>
    </row>
    <row r="52" spans="1:38" ht="13.5">
      <c r="A52" s="31"/>
      <c r="B52" s="110"/>
      <c r="C52" s="110"/>
      <c r="D52" s="110"/>
      <c r="E52" s="110"/>
      <c r="F52" s="133"/>
      <c r="G52" s="140"/>
      <c r="H52" s="133"/>
      <c r="I52" s="141"/>
      <c r="J52" s="142"/>
      <c r="K52" s="135"/>
      <c r="L52" s="143"/>
      <c r="M52" s="143"/>
      <c r="N52" s="133"/>
      <c r="O52" s="135"/>
      <c r="P52" s="134"/>
      <c r="Q52" s="134"/>
      <c r="R52" s="144"/>
      <c r="S52" s="138"/>
      <c r="T52" s="134"/>
      <c r="U52" s="134"/>
      <c r="V52" s="134"/>
      <c r="W52" s="134"/>
      <c r="X52" s="134"/>
      <c r="Y52" s="134"/>
      <c r="Z52" s="134"/>
      <c r="AA52" s="133"/>
      <c r="AB52" s="135"/>
      <c r="AC52" s="134"/>
      <c r="AD52" s="134"/>
      <c r="AE52" s="133"/>
      <c r="AF52" s="143"/>
      <c r="AG52" s="135"/>
      <c r="AH52" s="134"/>
      <c r="AI52" s="135"/>
      <c r="AJ52" s="141"/>
      <c r="AK52" s="143"/>
      <c r="AL52" s="139"/>
    </row>
    <row r="53" spans="1:38" ht="13.5">
      <c r="A53" s="90"/>
      <c r="B53" s="107"/>
      <c r="C53" s="107"/>
      <c r="D53" s="107"/>
      <c r="E53" s="107"/>
      <c r="F53" s="145"/>
      <c r="G53" s="146"/>
      <c r="H53" s="145"/>
      <c r="I53" s="147"/>
      <c r="J53" s="148"/>
      <c r="K53" s="147"/>
      <c r="L53" s="146"/>
      <c r="M53" s="146"/>
      <c r="N53" s="145"/>
      <c r="O53" s="147"/>
      <c r="P53" s="146"/>
      <c r="Q53" s="146"/>
      <c r="R53" s="149"/>
      <c r="S53" s="150"/>
      <c r="T53" s="146"/>
      <c r="U53" s="146"/>
      <c r="V53" s="146"/>
      <c r="W53" s="146"/>
      <c r="X53" s="146"/>
      <c r="Y53" s="146"/>
      <c r="Z53" s="146"/>
      <c r="AA53" s="145"/>
      <c r="AB53" s="147"/>
      <c r="AC53" s="146"/>
      <c r="AD53" s="146"/>
      <c r="AE53" s="145"/>
      <c r="AF53" s="147"/>
      <c r="AG53" s="147"/>
      <c r="AH53" s="146"/>
      <c r="AI53" s="147"/>
      <c r="AJ53" s="147"/>
      <c r="AK53" s="146"/>
      <c r="AL53" s="151"/>
    </row>
    <row r="54" spans="1:38" ht="13.5">
      <c r="A54" s="31"/>
      <c r="B54" s="110"/>
      <c r="C54" s="110"/>
      <c r="D54" s="110"/>
      <c r="E54" s="110"/>
      <c r="F54" s="133"/>
      <c r="G54" s="134">
        <f>SUM(G9,G12,G18,G21,G33,G36,G42)</f>
        <v>0</v>
      </c>
      <c r="H54" s="133"/>
      <c r="I54" s="135">
        <f>SUM(I9,I12,I18,I21,I33,I36,I42)</f>
        <v>593532.3</v>
      </c>
      <c r="J54" s="136">
        <f>IF(H55=0,0,I54/H55*100)</f>
        <v>49.2107799819949</v>
      </c>
      <c r="K54" s="135"/>
      <c r="L54" s="134">
        <f>SUM(L9,L12,L18,L21,L33,L36,L42)</f>
        <v>799</v>
      </c>
      <c r="M54" s="134">
        <f>SUM(M9,M12,M18,M21,M33,M36,M42)</f>
        <v>16</v>
      </c>
      <c r="N54" s="133"/>
      <c r="O54" s="135"/>
      <c r="P54" s="134"/>
      <c r="Q54" s="134"/>
      <c r="R54" s="137">
        <f>IF(H55=0,0,(O55+P55+Q55)/H55*100)</f>
        <v>79.0382937697983</v>
      </c>
      <c r="S54" s="138"/>
      <c r="T54" s="134"/>
      <c r="U54" s="134"/>
      <c r="V54" s="134"/>
      <c r="W54" s="134"/>
      <c r="X54" s="134"/>
      <c r="Y54" s="134"/>
      <c r="Z54" s="134"/>
      <c r="AA54" s="133"/>
      <c r="AB54" s="135"/>
      <c r="AC54" s="134"/>
      <c r="AD54" s="134"/>
      <c r="AE54" s="133"/>
      <c r="AF54" s="135">
        <f>SUM(AF9,AF12,AF18,AF21,AF33,AF36,AF42)</f>
        <v>154973.4</v>
      </c>
      <c r="AG54" s="135"/>
      <c r="AH54" s="134"/>
      <c r="AI54" s="135"/>
      <c r="AJ54" s="135"/>
      <c r="AK54" s="134"/>
      <c r="AL54" s="139"/>
    </row>
    <row r="55" spans="1:38" ht="13.5">
      <c r="A55" s="47" t="s">
        <v>85</v>
      </c>
      <c r="B55" s="110"/>
      <c r="C55" s="110"/>
      <c r="D55" s="110"/>
      <c r="E55" s="110"/>
      <c r="F55" s="133">
        <f>SUM(F10,F13,F19,F22,F34,F37,F43)</f>
        <v>1279248.5</v>
      </c>
      <c r="G55" s="140">
        <f>SUM(G10,G13,G19,G22,G34,G37,G43)</f>
        <v>29347</v>
      </c>
      <c r="H55" s="133">
        <f>SUM(H10,H13,H19,H22,H34,H37,H43)</f>
        <v>1206102.2</v>
      </c>
      <c r="I55" s="141"/>
      <c r="J55" s="159"/>
      <c r="K55" s="135">
        <f>SUM(K10,K13,K19,K22,K34,K37,K43)</f>
        <v>1185563.3</v>
      </c>
      <c r="L55" s="143"/>
      <c r="M55" s="143"/>
      <c r="N55" s="133">
        <f>SUM(N10,N13,N19,N22,N34,N37,N43)</f>
        <v>252819.6</v>
      </c>
      <c r="O55" s="135">
        <f>SUM(O10,O13,O19,O22,O34,O37,O43)</f>
        <v>34159.5</v>
      </c>
      <c r="P55" s="134">
        <f>SUM(P10,P13,P19,P22,P34,P37,P43)</f>
        <v>140084.8</v>
      </c>
      <c r="Q55" s="134">
        <f>SUM(Q10,Q13,Q19,Q22,Q34,Q37,Q43)</f>
        <v>779038.3</v>
      </c>
      <c r="R55" s="144"/>
      <c r="S55" s="138">
        <f aca="true" t="shared" si="8" ref="S55:AE55">SUM(S10,S13,S19,S22,S34,S37,S43)</f>
        <v>234.2</v>
      </c>
      <c r="T55" s="134">
        <f t="shared" si="8"/>
        <v>9857.8</v>
      </c>
      <c r="U55" s="134">
        <f t="shared" si="8"/>
        <v>230509.9</v>
      </c>
      <c r="V55" s="134">
        <f t="shared" si="8"/>
        <v>352930.4</v>
      </c>
      <c r="W55" s="134">
        <f t="shared" si="8"/>
        <v>11514.5</v>
      </c>
      <c r="X55" s="134">
        <f t="shared" si="8"/>
        <v>81983.2</v>
      </c>
      <c r="Y55" s="134">
        <f t="shared" si="8"/>
        <v>519072.2</v>
      </c>
      <c r="Z55" s="134">
        <f t="shared" si="8"/>
        <v>14221.8</v>
      </c>
      <c r="AA55" s="133">
        <f t="shared" si="8"/>
        <v>228921.8</v>
      </c>
      <c r="AB55" s="135">
        <f t="shared" si="8"/>
        <v>17</v>
      </c>
      <c r="AC55" s="135">
        <f t="shared" si="8"/>
        <v>52</v>
      </c>
      <c r="AD55" s="135">
        <f t="shared" si="8"/>
        <v>0</v>
      </c>
      <c r="AE55" s="135">
        <f t="shared" si="8"/>
        <v>0</v>
      </c>
      <c r="AF55" s="143"/>
      <c r="AG55" s="135">
        <f aca="true" t="shared" si="9" ref="AG55:AL55">SUM(AG10,AG13,AG19,AG22,AG34,AG37,AG43)</f>
        <v>16</v>
      </c>
      <c r="AH55" s="134">
        <f t="shared" si="9"/>
        <v>0</v>
      </c>
      <c r="AI55" s="135">
        <f t="shared" si="9"/>
        <v>7935275.1</v>
      </c>
      <c r="AJ55" s="141">
        <f t="shared" si="9"/>
        <v>6255174.1</v>
      </c>
      <c r="AK55" s="143">
        <f t="shared" si="9"/>
        <v>4362819.3</v>
      </c>
      <c r="AL55" s="139">
        <f t="shared" si="9"/>
        <v>1528</v>
      </c>
    </row>
    <row r="56" spans="1:38" ht="14.25" thickBot="1">
      <c r="A56" s="160"/>
      <c r="B56" s="161"/>
      <c r="C56" s="161"/>
      <c r="D56" s="161"/>
      <c r="E56" s="161"/>
      <c r="F56" s="162"/>
      <c r="G56" s="163">
        <f>SUM(G11,G14,G20,G23,G35,G38,G44)</f>
        <v>43799.3</v>
      </c>
      <c r="H56" s="162"/>
      <c r="I56" s="164">
        <f>SUM(I11,I14,I20,I23,I35,I38,I44)</f>
        <v>612568.9</v>
      </c>
      <c r="J56" s="162"/>
      <c r="K56" s="164"/>
      <c r="L56" s="163">
        <f>SUM(L11,L14,L20,L23,L35,L38,L44)</f>
        <v>14209.6</v>
      </c>
      <c r="M56" s="163">
        <f>SUM(M11,M14,M20,M23,M35,M38,M44)</f>
        <v>6329.3</v>
      </c>
      <c r="N56" s="162"/>
      <c r="O56" s="164"/>
      <c r="P56" s="163"/>
      <c r="Q56" s="163"/>
      <c r="R56" s="165">
        <f>SUM(O55:Q55)</f>
        <v>953282.6000000001</v>
      </c>
      <c r="S56" s="166"/>
      <c r="T56" s="163"/>
      <c r="U56" s="163"/>
      <c r="V56" s="163"/>
      <c r="W56" s="163"/>
      <c r="X56" s="163"/>
      <c r="Y56" s="163"/>
      <c r="Z56" s="163"/>
      <c r="AA56" s="162"/>
      <c r="AB56" s="164"/>
      <c r="AC56" s="163"/>
      <c r="AD56" s="163"/>
      <c r="AE56" s="162"/>
      <c r="AF56" s="164">
        <f>SUM(AF11,AF14,AF20,AF23,AF35,AF38,AF44)</f>
        <v>103608.5</v>
      </c>
      <c r="AG56" s="164"/>
      <c r="AH56" s="163"/>
      <c r="AI56" s="164"/>
      <c r="AJ56" s="164"/>
      <c r="AK56" s="163"/>
      <c r="AL56" s="167"/>
    </row>
    <row r="57" spans="1:38" ht="13.5">
      <c r="A57" s="168" t="s">
        <v>86</v>
      </c>
      <c r="B57" s="168"/>
      <c r="C57" s="168"/>
      <c r="D57" s="168"/>
      <c r="E57" s="168"/>
      <c r="F57" s="168"/>
      <c r="G57" s="168"/>
      <c r="H57" s="168"/>
      <c r="I57" s="168"/>
      <c r="J57" s="168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168" t="s">
        <v>0</v>
      </c>
      <c r="B58" s="168"/>
      <c r="C58" s="168"/>
      <c r="D58" s="168"/>
      <c r="E58" s="168"/>
      <c r="F58" s="168"/>
      <c r="G58" s="168"/>
      <c r="H58" s="168"/>
      <c r="I58" s="168"/>
      <c r="J58" s="168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2014-03-21T05:47:09Z</cp:lastPrinted>
  <dcterms:created xsi:type="dcterms:W3CDTF">2011-04-25T09:22:33Z</dcterms:created>
  <dcterms:modified xsi:type="dcterms:W3CDTF">2014-06-26T11:27:04Z</dcterms:modified>
  <cp:category/>
  <cp:version/>
  <cp:contentType/>
  <cp:contentStatus/>
</cp:coreProperties>
</file>