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
    </mc:Choice>
  </mc:AlternateContent>
  <xr:revisionPtr revIDLastSave="0" documentId="13_ncr:1_{320A2147-559B-4D84-97E0-FD6A890BB26D}" xr6:coauthVersionLast="36" xr6:coauthVersionMax="47" xr10:uidLastSave="{00000000-0000-0000-0000-000000000000}"/>
  <bookViews>
    <workbookView xWindow="-120" yWindow="-120" windowWidth="19440" windowHeight="1515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7" i="10" l="1"/>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CO34" i="10"/>
  <c r="CO35" i="10" s="1"/>
  <c r="CO36" i="10" s="1"/>
  <c r="CO37" i="10" s="1"/>
  <c r="CO38" i="10" s="1"/>
  <c r="CO39" i="10" s="1"/>
  <c r="BW34" i="10"/>
  <c r="BW35" i="10" s="1"/>
  <c r="BW36" i="10" s="1"/>
  <c r="BW37" i="10" s="1"/>
  <c r="BW38" i="10" s="1"/>
  <c r="BW39" i="10" s="1"/>
  <c r="BW40" i="10" s="1"/>
  <c r="BW41" i="10" s="1"/>
  <c r="BW42" i="10" s="1"/>
  <c r="C34" i="10"/>
  <c r="C35" i="10" l="1"/>
  <c r="C36" i="10" s="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s="1"/>
  <c r="BE36" i="10" s="1"/>
  <c r="BE37" i="10" s="1"/>
</calcChain>
</file>

<file path=xl/sharedStrings.xml><?xml version="1.0" encoding="utf-8"?>
<sst xmlns="http://schemas.openxmlformats.org/spreadsheetml/2006/main" count="1128" uniqueCount="630">
  <si>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</si>
  <si>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</si>
  <si>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</si>
  <si>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</si>
  <si>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</si>
  <si>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</si>
  <si>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</si>
  <si>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</si>
  <si>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</si>
  <si>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</si>
  <si>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</si>
  <si>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</si>
  <si>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</si>
  <si>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</si>
  <si>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</si>
  <si>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</si>
  <si>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</si>
  <si>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</si>
  <si>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</si>
  <si>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</si>
  <si>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</si>
  <si>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</si>
  <si>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</si>
  <si>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</si>
  <si>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</si>
  <si>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</si>
  <si>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</si>
  <si>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</si>
  <si>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</si>
  <si>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</si>
  <si>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</si>
  <si>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</si>
  <si>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</si>
  <si>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</si>
  <si>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</si>
  <si>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</si>
  <si>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</si>
  <si>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</si>
  <si>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</si>
  <si>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</si>
  <si>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</si>
  <si>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</si>
  <si>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</si>
  <si>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</si>
  <si>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</si>
  <si>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</si>
  <si>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</si>
  <si>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</si>
  <si>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</si>
  <si>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</si>
  <si>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</si>
  <si>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</si>
  <si>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</si>
  <si>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</si>
  <si>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</si>
  <si>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</si>
  <si>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</si>
  <si>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</si>
  <si>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</si>
  <si>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</si>
  <si>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</si>
  <si>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</si>
  <si>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</si>
  <si>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</si>
  <si>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</si>
  <si>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</si>
  <si>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</si>
  <si>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</si>
  <si>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</si>
  <si>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</si>
  <si>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</si>
  <si>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</si>
  <si>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</si>
  <si>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</si>
  <si>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</si>
  <si>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</si>
  <si>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</si>
  <si>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</si>
  <si>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</si>
  <si>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</si>
  <si>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</si>
  <si>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</si>
  <si>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</si>
  <si>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</si>
  <si>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</si>
  <si>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</si>
  <si>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</si>
  <si>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</si>
  <si>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</si>
  <si>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</si>
  <si>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</si>
  <si>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</si>
  <si>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</si>
  <si>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</si>
  <si>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</si>
  <si>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</si>
  <si>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</si>
  <si>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</si>
  <si>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</si>
  <si>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</si>
  <si>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</si>
  <si>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</si>
  <si>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</si>
  <si>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</si>
  <si>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</si>
  <si>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</si>
  <si>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</si>
  <si>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</si>
  <si>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</si>
  <si>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</si>
  <si>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</si>
  <si>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</si>
  <si>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</si>
  <si>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</si>
  <si>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</si>
  <si>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</si>
  <si>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</si>
  <si>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</si>
  <si>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</si>
  <si>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</si>
  <si>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</si>
  <si>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</si>
  <si>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</si>
  <si>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</si>
  <si>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</si>
  <si>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</si>
  <si>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</si>
  <si>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</si>
  <si>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</si>
  <si>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</si>
  <si>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</si>
  <si>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</si>
  <si>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</si>
  <si>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</si>
  <si>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</si>
  <si>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</si>
  <si>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</si>
  <si>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</si>
  <si>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</si>
  <si>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</si>
  <si>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</si>
  <si>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</si>
  <si>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</si>
  <si>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</si>
  <si>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</si>
  <si>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</si>
  <si>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</si>
  <si>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</si>
  <si>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</si>
  <si>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</si>
  <si>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</si>
  <si>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</si>
  <si>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</si>
  <si>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</si>
  <si>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</si>
  <si>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</si>
  <si>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</si>
  <si>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</si>
  <si>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</si>
  <si>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</si>
  <si>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</si>
  <si>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</si>
  <si>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</si>
  <si>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</si>
  <si>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</si>
  <si>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</si>
  <si>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</si>
  <si>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</si>
  <si>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</si>
  <si>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</si>
  <si>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</si>
  <si>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</si>
  <si>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</si>
  <si>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</si>
  <si>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</si>
  <si>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</si>
  <si>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</si>
  <si>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</si>
  <si>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</si>
  <si>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</si>
  <si>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</si>
  <si>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</si>
  <si>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</si>
  <si>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</si>
  <si>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</si>
  <si>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</si>
  <si>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</si>
  <si>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</si>
  <si>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</si>
  <si>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</si>
  <si>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</si>
  <si>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</si>
  <si>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</si>
  <si>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</si>
  <si>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</si>
  <si>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</si>
  <si>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</si>
  <si>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</si>
  <si>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</si>
  <si>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</si>
  <si>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</si>
  <si>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</si>
  <si>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</si>
  <si>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</si>
  <si>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</si>
  <si>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</si>
  <si>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</si>
  <si>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</si>
  <si>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</si>
  <si>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</si>
  <si>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</si>
  <si>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</si>
  <si>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</si>
  <si>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</si>
  <si>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</si>
  <si>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</si>
  <si>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</si>
  <si>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愛媛県松山市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</si>
  <si>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</si>
  <si>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</si>
  <si>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</si>
  <si>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</si>
  <si>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</si>
  <si>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</si>
  <si>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</si>
  <si>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</si>
  <si>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</si>
  <si>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</si>
  <si>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</si>
  <si>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</si>
  <si>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</si>
  <si>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</si>
  <si>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</si>
  <si>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</si>
  <si>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</si>
  <si>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</si>
  <si>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</si>
  <si>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</si>
  <si>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</si>
  <si>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</si>
  <si>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</si>
  <si>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</si>
  <si>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</si>
  <si>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</si>
  <si>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</si>
  <si>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</si>
  <si>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</si>
  <si>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</si>
  <si>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</si>
  <si>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</si>
  <si>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</si>
  <si>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</si>
  <si>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</si>
  <si>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</si>
  <si>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</si>
  <si>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</si>
  <si>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</si>
  <si>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</si>
  <si>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</si>
  <si>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</si>
  <si>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</si>
  <si>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</si>
  <si>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</si>
  <si>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</si>
  <si>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</si>
  <si>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</si>
  <si>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</si>
  <si>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</si>
  <si>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</si>
  <si>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</si>
  <si>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</si>
  <si>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</si>
  <si>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</si>
  <si>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</si>
  <si>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</si>
  <si>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</si>
  <si>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</si>
  <si>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</si>
  <si>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</si>
  <si>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</si>
  <si>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</si>
  <si>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</si>
  <si>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</si>
  <si>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</si>
  <si>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</si>
  <si>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</si>
  <si>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</si>
  <si>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</si>
  <si>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</si>
  <si>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</si>
  <si>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</si>
  <si>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</si>
  <si>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</si>
  <si>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</si>
  <si>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</si>
  <si>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</si>
  <si>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</si>
  <si>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</si>
  <si>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</si>
  <si>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</si>
  <si>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</si>
  <si>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</si>
  <si>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</si>
  <si>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</si>
  <si>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</si>
  <si>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</si>
  <si>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</si>
  <si>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</si>
  <si>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</si>
  <si>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</si>
  <si>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</si>
  <si>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</si>
  <si>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</si>
  <si>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</si>
  <si>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</si>
  <si>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</si>
  <si>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</si>
  <si>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</si>
  <si>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</si>
  <si>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</si>
  <si>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</si>
  <si>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</si>
  <si>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</si>
  <si>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</si>
  <si>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</si>
  <si>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</si>
  <si>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</si>
  <si>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</si>
  <si>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</si>
  <si>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</si>
  <si>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</si>
  <si>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</si>
  <si>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</si>
  <si>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</si>
  <si>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</si>
  <si>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</si>
  <si>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</si>
  <si>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</si>
  <si>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</si>
  <si>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</si>
  <si>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</si>
  <si>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</si>
  <si>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</si>
  <si>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</si>
  <si>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</si>
  <si>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</si>
  <si>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</si>
  <si>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</si>
  <si>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</si>
  <si>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</si>
  <si>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</si>
  <si>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</si>
  <si>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</si>
  <si>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</si>
  <si>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</si>
  <si>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</si>
  <si>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</si>
  <si>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</si>
  <si>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</si>
  <si>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</si>
  <si>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</si>
  <si>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</si>
  <si>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</si>
  <si>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</si>
  <si>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</si>
  <si>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</si>
  <si>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</si>
  <si>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</si>
  <si>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</si>
  <si>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愛媛県松山市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</si>
  <si>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</si>
  <si>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</si>
  <si>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</si>
  <si>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</si>
  <si>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</si>
  <si>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</si>
  <si>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</si>
  <si>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</si>
  <si>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</si>
  <si>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</si>
  <si>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</si>
  <si>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</si>
  <si>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</si>
  <si>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</si>
  <si>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</si>
  <si>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</si>
  <si>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</si>
  <si>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</si>
  <si>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</si>
  <si>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</si>
  <si>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</si>
  <si>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</si>
  <si>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勤労者福祉サービスセンター事業特別会計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</si>
  <si>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</si>
  <si>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</si>
  <si>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</si>
  <si>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</si>
  <si>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</si>
  <si>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</si>
  <si>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</si>
  <si>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</si>
  <si>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</si>
  <si>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</si>
  <si>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</si>
  <si>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</si>
  <si>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</si>
  <si>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</si>
  <si>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</si>
  <si>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</si>
  <si>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</si>
  <si>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</si>
  <si>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駐車場事業特別会計</t>
    <phoneticPr fontId="5"/>
  </si>
  <si>
    <t>競輪事業特別会計</t>
    <phoneticPr fontId="5"/>
  </si>
  <si>
    <t>水道事業会計</t>
    <phoneticPr fontId="5"/>
  </si>
  <si>
    <t>法適用企業</t>
    <phoneticPr fontId="5"/>
  </si>
  <si>
    <t>簡易水道事業会計</t>
    <phoneticPr fontId="5"/>
  </si>
  <si>
    <t>法適用企業</t>
    <phoneticPr fontId="5"/>
  </si>
  <si>
    <t>工業用水道事業会計</t>
    <phoneticPr fontId="5"/>
  </si>
  <si>
    <t>下水道事業会計</t>
    <phoneticPr fontId="5"/>
  </si>
  <si>
    <t>法適用企業</t>
    <phoneticPr fontId="5"/>
  </si>
  <si>
    <t>鹿島観光事業特別会計</t>
    <phoneticPr fontId="5"/>
  </si>
  <si>
    <t>法非適用企業</t>
    <phoneticPr fontId="5"/>
  </si>
  <si>
    <t>卸売市場事業特別会計</t>
    <phoneticPr fontId="5"/>
  </si>
  <si>
    <t>松山城観光事業特別会計</t>
    <phoneticPr fontId="5"/>
  </si>
  <si>
    <t>道後温泉事業特別会計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</si>
  <si>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</si>
  <si>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</si>
  <si>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</si>
  <si>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</si>
  <si>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</si>
  <si>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</si>
  <si>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</si>
  <si>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</si>
  <si>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</si>
  <si>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</si>
  <si>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</si>
  <si>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</si>
  <si>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</si>
  <si>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</si>
  <si>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</si>
  <si>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</si>
  <si>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</si>
  <si>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</si>
  <si>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</si>
  <si>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</si>
  <si>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</si>
  <si>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</si>
  <si>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</si>
  <si>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</si>
  <si>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</si>
  <si>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</si>
  <si>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</si>
  <si>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</si>
  <si>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</si>
  <si>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</si>
  <si>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</si>
  <si>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</si>
  <si>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</si>
  <si>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</si>
  <si>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</si>
  <si>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</si>
  <si>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</si>
  <si>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</si>
  <si>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</si>
  <si>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</si>
  <si>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</si>
  <si>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</si>
  <si>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</si>
  <si>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</si>
  <si>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</si>
  <si>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</si>
  <si>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</si>
  <si>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</si>
  <si>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</si>
  <si>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</si>
  <si>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</si>
  <si>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</si>
  <si>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</si>
  <si>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</si>
  <si>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</si>
  <si>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</si>
  <si>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</si>
  <si>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</si>
  <si>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</si>
  <si>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</si>
  <si>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</si>
  <si>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</si>
  <si>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</si>
  <si>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</si>
  <si>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</si>
  <si>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</si>
  <si>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</si>
  <si>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</si>
  <si>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</si>
  <si>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</si>
  <si>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</si>
  <si>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</si>
  <si>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</si>
  <si>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</si>
  <si>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</si>
  <si>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道後温泉事業特別会計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</si>
  <si>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</si>
  <si>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</si>
  <si>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</si>
  <si>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</si>
  <si>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</si>
  <si>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</si>
  <si>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</si>
  <si>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</si>
  <si>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</si>
  <si>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</si>
  <si>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</si>
  <si>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</si>
  <si>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</si>
  <si>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</si>
  <si>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</si>
  <si>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</si>
  <si>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</si>
  <si>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</si>
  <si>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</si>
  <si>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</si>
  <si>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</si>
  <si>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</si>
  <si>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</si>
  <si>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</si>
  <si>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</si>
  <si>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</si>
  <si>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</si>
  <si>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</si>
  <si>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</si>
  <si>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</si>
  <si>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</si>
  <si>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</si>
  <si>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</si>
  <si>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</si>
  <si>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</si>
  <si>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</si>
  <si>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</si>
  <si>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</si>
  <si>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</si>
  <si>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</si>
  <si>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</si>
  <si>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</si>
  <si>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</si>
  <si>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</si>
  <si>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</si>
  <si>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</si>
  <si>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</si>
  <si>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</si>
  <si>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</si>
  <si>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</si>
  <si>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</si>
  <si>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</si>
  <si>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</si>
  <si>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</si>
  <si>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</si>
  <si>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</si>
  <si>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</si>
  <si>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</si>
  <si>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</si>
  <si>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</si>
  <si>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</si>
  <si>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</si>
  <si>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</si>
  <si>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</si>
  <si>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</si>
  <si>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</si>
  <si>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</si>
  <si>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</si>
  <si>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</si>
  <si>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</si>
  <si>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</si>
  <si>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</si>
  <si>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</si>
  <si>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</si>
  <si>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</si>
  <si>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</si>
  <si>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</si>
  <si>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</si>
  <si>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</si>
  <si>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</si>
  <si>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</si>
  <si>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</si>
  <si>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</si>
  <si>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</si>
  <si>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</si>
  <si>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</si>
  <si>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</si>
  <si>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0.49</t>
  </si>
  <si>
    <t>▲ 0.96</t>
  </si>
  <si>
    <t>▲ 1.32</t>
  </si>
  <si>
    <t>▲ 0.65</t>
  </si>
  <si>
    <t>▲ 1.17</t>
  </si>
  <si>
    <t>水道事業会計</t>
  </si>
  <si>
    <t>下水道事業会計</t>
  </si>
  <si>
    <t>一般会計</t>
  </si>
  <si>
    <t>国民健康保険事業勘定特別会計</t>
  </si>
  <si>
    <t>工業用水道事業会計</t>
  </si>
  <si>
    <t>松山城観光事業特別会計</t>
  </si>
  <si>
    <t>介護保険事業特別会計</t>
  </si>
  <si>
    <t>競輪事業特別会計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</si>
  <si>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</si>
  <si>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</si>
  <si>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</si>
  <si>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</si>
  <si>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</si>
  <si>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</si>
  <si>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</si>
  <si>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</si>
  <si>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</si>
  <si>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</si>
  <si>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7">
      <t>シンリョウショ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</si>
  <si>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</si>
  <si>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</si>
  <si>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松山衛生事務組合</t>
    <rPh sb="0" eb="2">
      <t>マツヤマ</t>
    </rPh>
    <rPh sb="2" eb="4">
      <t>エイセイ</t>
    </rPh>
    <rPh sb="4" eb="6">
      <t>ジム</t>
    </rPh>
    <rPh sb="6" eb="8">
      <t>クミアイ</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</si>
  <si>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</si>
  <si>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</si>
  <si>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</si>
  <si>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</si>
  <si>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松山市土地開発公社</t>
    <rPh sb="0" eb="3">
      <t>マツヤマシ</t>
    </rPh>
    <rPh sb="3" eb="9">
      <t>トチカイハツコウシャ</t>
    </rPh>
    <phoneticPr fontId="2"/>
  </si>
  <si>
    <t>松山市男女共同参画推進財団</t>
    <rPh sb="0" eb="3">
      <t>マツヤマシ</t>
    </rPh>
    <rPh sb="3" eb="9">
      <t>ダンジョキョウドウサンカク</t>
    </rPh>
    <rPh sb="9" eb="13">
      <t>スイシンザイダン</t>
    </rPh>
    <phoneticPr fontId="2"/>
  </si>
  <si>
    <t>松山観光コンベンション協会</t>
    <rPh sb="0" eb="2">
      <t>マツヤマ</t>
    </rPh>
    <rPh sb="2" eb="4">
      <t>カンコウ</t>
    </rPh>
    <rPh sb="11" eb="13">
      <t>キョウカイ</t>
    </rPh>
    <phoneticPr fontId="2"/>
  </si>
  <si>
    <t>松山市文化・スポーツ振興財団</t>
    <rPh sb="0" eb="3">
      <t>マツヤマシ</t>
    </rPh>
    <rPh sb="3" eb="5">
      <t>ブンカ</t>
    </rPh>
    <rPh sb="10" eb="14">
      <t>シンコウザイダン</t>
    </rPh>
    <phoneticPr fontId="2"/>
  </si>
  <si>
    <t>松山国際交流協会</t>
    <phoneticPr fontId="2"/>
  </si>
  <si>
    <t>松山市学校給食会</t>
    <phoneticPr fontId="2"/>
  </si>
  <si>
    <t>２１世紀松山創造基金</t>
    <rPh sb="2" eb="10">
      <t>セイキマツヤマソウゾウキキン</t>
    </rPh>
    <phoneticPr fontId="5"/>
  </si>
  <si>
    <t>合併振興基金</t>
    <rPh sb="0" eb="6">
      <t>ガッペイシンコウキキン</t>
    </rPh>
    <phoneticPr fontId="2"/>
  </si>
  <si>
    <t>観光開発等産業活性化基金</t>
    <rPh sb="0" eb="5">
      <t>カンコウカイハツトウ</t>
    </rPh>
    <rPh sb="5" eb="12">
      <t>サンギョウカッセイカキキン</t>
    </rPh>
    <phoneticPr fontId="2"/>
  </si>
  <si>
    <t>のびのび教育推進基金</t>
    <rPh sb="4" eb="10">
      <t>キョウイクスイシンキキン</t>
    </rPh>
    <phoneticPr fontId="2"/>
  </si>
  <si>
    <t>城山公園整備基金</t>
    <rPh sb="0" eb="4">
      <t>シロヤマコウエン</t>
    </rPh>
    <rPh sb="4" eb="8">
      <t>セイビキキン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</si>
</sst>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EDE1-4FB3-94B7-D53006FB0B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30281</c:v>
                </c:pt>
                <c:pt idx="1">
                  <c:v>22851</c:v>
                </c:pt>
                <c:pt idx="2">
                  <c:v>25257</c:v>
                </c:pt>
                <c:pt idx="3">
                  <c:v>26339</c:v>
                </c:pt>
                <c:pt idx="4">
                  <c:v>22798</c:v>
                </c:pt>
              </c:numCache>
            </c:numRef>
          </c:val>
          <c:smooth val="0"/>
          <c:extLst>
            <c:ext xmlns:c16="http://schemas.microsoft.com/office/drawing/2014/chart" uri="{C3380CC4-5D6E-409C-BE32-E72D297353CC}">
              <c16:uniqueId val="{00000001-EDE1-4FB3-94B7-D53006FB0B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c:v>
                </c:pt>
                <c:pt idx="1">
                  <c:v>2.78</c:v>
                </c:pt>
                <c:pt idx="2">
                  <c:v>2.66</c:v>
                </c:pt>
                <c:pt idx="3">
                  <c:v>3.14</c:v>
                </c:pt>
                <c:pt idx="4">
                  <c:v>3.73</c:v>
                </c:pt>
              </c:numCache>
            </c:numRef>
          </c:val>
          <c:extLst>
            <c:ext xmlns:c16="http://schemas.microsoft.com/office/drawing/2014/chart" uri="{C3380CC4-5D6E-409C-BE32-E72D297353CC}">
              <c16:uniqueId val="{00000000-3D04-4C4F-8CB4-0F08B101F7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16.7</c:v>
                </c:pt>
                <c:pt idx="1">
                  <c:v>17.399999999999999</c:v>
                </c:pt>
                <c:pt idx="2">
                  <c:v>17.11</c:v>
                </c:pt>
                <c:pt idx="3">
                  <c:v>16.34</c:v>
                </c:pt>
                <c:pt idx="4">
                  <c:v>16.420000000000002</c:v>
                </c:pt>
              </c:numCache>
            </c:numRef>
          </c:val>
          <c:extLst>
            <c:ext xmlns:c16="http://schemas.microsoft.com/office/drawing/2014/chart" uri="{C3380CC4-5D6E-409C-BE32-E72D297353CC}">
              <c16:uniqueId val="{00000001-3D04-4C4F-8CB4-0F08B101F7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-0.49</c:v>
                </c:pt>
                <c:pt idx="1">
                  <c:v>-0.96</c:v>
                </c:pt>
                <c:pt idx="2">
                  <c:v>-1.32</c:v>
                </c:pt>
                <c:pt idx="3">
                  <c:v>-0.65</c:v>
                </c:pt>
                <c:pt idx="4">
                  <c:v>-1.17</c:v>
                </c:pt>
              </c:numCache>
            </c:numRef>
          </c:val>
          <c:smooth val="0"/>
          <c:extLst>
            <c:ext xmlns:c16="http://schemas.microsoft.com/office/drawing/2014/chart" uri="{C3380CC4-5D6E-409C-BE32-E72D297353CC}">
              <c16:uniqueId val="{00000002-3D04-4C4F-8CB4-0F08B101F7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6.56</c:v>
                </c:pt>
                <c:pt idx="2">
                  <c:v>#N/A</c:v>
                </c:pt>
                <c:pt idx="3">
                  <c:v>7.59</c:v>
                </c:pt>
                <c:pt idx="4">
                  <c:v>#N/A</c:v>
                </c:pt>
                <c:pt idx="5">
                  <c:v>8.23</c:v>
                </c:pt>
                <c:pt idx="6">
                  <c:v>#N/A</c:v>
                </c:pt>
                <c:pt idx="7">
                  <c:v>1.1000000000000001</c:v>
                </c:pt>
                <c:pt idx="8">
                  <c:v>#N/A</c:v>
                </c:pt>
                <c:pt idx="9">
                  <c:v>1.1499999999999999</c:v>
                </c:pt>
              </c:numCache>
            </c:numRef>
          </c:val>
          <c:extLst>
            <c:ext xmlns:c16="http://schemas.microsoft.com/office/drawing/2014/chart" uri="{C3380CC4-5D6E-409C-BE32-E72D297353CC}">
              <c16:uniqueId val="{00000000-AEDF-49F3-919E-0C08E86FD4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DF-49F3-919E-0C08E86FD4D6}"/>
            </c:ext>
          </c:extLst>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0.43</c:v>
                </c:pt>
                <c:pt idx="2">
                  <c:v>#N/A</c:v>
                </c:pt>
                <c:pt idx="3">
                  <c:v>0.56000000000000005</c:v>
                </c:pt>
                <c:pt idx="4">
                  <c:v>#N/A</c:v>
                </c:pt>
                <c:pt idx="5">
                  <c:v>0.56000000000000005</c:v>
                </c:pt>
                <c:pt idx="6">
                  <c:v>#N/A</c:v>
                </c:pt>
                <c:pt idx="7">
                  <c:v>0.54</c:v>
                </c:pt>
                <c:pt idx="8">
                  <c:v>#N/A</c:v>
                </c:pt>
                <c:pt idx="9">
                  <c:v>0.66</c:v>
                </c:pt>
              </c:numCache>
            </c:numRef>
          </c:val>
          <c:extLst>
            <c:ext xmlns:c16="http://schemas.microsoft.com/office/drawing/2014/chart" uri="{C3380CC4-5D6E-409C-BE32-E72D297353CC}">
              <c16:uniqueId val="{00000002-AEDF-49F3-919E-0C08E86FD4D6}"/>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1.03</c:v>
                </c:pt>
                <c:pt idx="2">
                  <c:v>#N/A</c:v>
                </c:pt>
                <c:pt idx="3">
                  <c:v>0.48</c:v>
                </c:pt>
                <c:pt idx="4">
                  <c:v>#N/A</c:v>
                </c:pt>
                <c:pt idx="5">
                  <c:v>0.71</c:v>
                </c:pt>
                <c:pt idx="6">
                  <c:v>#N/A</c:v>
                </c:pt>
                <c:pt idx="7">
                  <c:v>0.94</c:v>
                </c:pt>
                <c:pt idx="8">
                  <c:v>#N/A</c:v>
                </c:pt>
                <c:pt idx="9">
                  <c:v>0.93</c:v>
                </c:pt>
              </c:numCache>
            </c:numRef>
          </c:val>
          <c:extLst>
            <c:ext xmlns:c16="http://schemas.microsoft.com/office/drawing/2014/chart" uri="{C3380CC4-5D6E-409C-BE32-E72D297353CC}">
              <c16:uniqueId val="{00000003-AEDF-49F3-919E-0C08E86FD4D6}"/>
            </c:ext>
          </c:extLst>
        </c:ser>
        <c:ser>
          <c:idx val="4"/>
          <c:order val="4"/>
          <c:tx>
            <c:strRef>
              <c:f>データシート!$A$31</c:f>
              <c:strCache>
                <c:ptCount val="1"/>
                <c:pt idx="0">
                  <c:v>松山城観光事業特別会計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1.98</c:v>
                </c:pt>
                <c:pt idx="2">
                  <c:v>#N/A</c:v>
                </c:pt>
                <c:pt idx="3">
                  <c:v>2.0699999999999998</c:v>
                </c:pt>
                <c:pt idx="4">
                  <c:v>#N/A</c:v>
                </c:pt>
                <c:pt idx="5">
                  <c:v>1.83</c:v>
                </c:pt>
                <c:pt idx="6">
                  <c:v>#N/A</c:v>
                </c:pt>
                <c:pt idx="7">
                  <c:v>1.02</c:v>
                </c:pt>
                <c:pt idx="8">
                  <c:v>#N/A</c:v>
                </c:pt>
                <c:pt idx="9">
                  <c:v>1.02</c:v>
                </c:pt>
              </c:numCache>
            </c:numRef>
          </c:val>
          <c:extLst>
            <c:ext xmlns:c16="http://schemas.microsoft.com/office/drawing/2014/chart" uri="{C3380CC4-5D6E-409C-BE32-E72D297353CC}">
              <c16:uniqueId val="{00000004-AEDF-49F3-919E-0C08E86FD4D6}"/>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2.66</c:v>
                </c:pt>
                <c:pt idx="2">
                  <c:v>#N/A</c:v>
                </c:pt>
                <c:pt idx="3">
                  <c:v>2.71</c:v>
                </c:pt>
                <c:pt idx="4">
                  <c:v>#N/A</c:v>
                </c:pt>
                <c:pt idx="5">
                  <c:v>2.58</c:v>
                </c:pt>
                <c:pt idx="6">
                  <c:v>#N/A</c:v>
                </c:pt>
                <c:pt idx="7">
                  <c:v>2.5</c:v>
                </c:pt>
                <c:pt idx="8">
                  <c:v>#N/A</c:v>
                </c:pt>
                <c:pt idx="9">
                  <c:v>2.66</c:v>
                </c:pt>
              </c:numCache>
            </c:numRef>
          </c:val>
          <c:extLst>
            <c:ext xmlns:c16="http://schemas.microsoft.com/office/drawing/2014/chart" uri="{C3380CC4-5D6E-409C-BE32-E72D297353CC}">
              <c16:uniqueId val="{00000005-AEDF-49F3-919E-0C08E86FD4D6}"/>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2.38</c:v>
                </c:pt>
                <c:pt idx="2">
                  <c:v>#N/A</c:v>
                </c:pt>
                <c:pt idx="3">
                  <c:v>2.81</c:v>
                </c:pt>
                <c:pt idx="4">
                  <c:v>#N/A</c:v>
                </c:pt>
                <c:pt idx="5">
                  <c:v>3.35</c:v>
                </c:pt>
                <c:pt idx="6">
                  <c:v>#N/A</c:v>
                </c:pt>
                <c:pt idx="7">
                  <c:v>3.4</c:v>
                </c:pt>
                <c:pt idx="8">
                  <c:v>#N/A</c:v>
                </c:pt>
                <c:pt idx="9">
                  <c:v>3</c:v>
                </c:pt>
              </c:numCache>
            </c:numRef>
          </c:val>
          <c:extLst>
            <c:ext xmlns:c16="http://schemas.microsoft.com/office/drawing/2014/chart" uri="{C3380CC4-5D6E-409C-BE32-E72D297353CC}">
              <c16:uniqueId val="{00000006-AEDF-49F3-919E-0C08E86FD4D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2.64</c:v>
                </c:pt>
                <c:pt idx="2">
                  <c:v>#N/A</c:v>
                </c:pt>
                <c:pt idx="3">
                  <c:v>2.41</c:v>
                </c:pt>
                <c:pt idx="4">
                  <c:v>#N/A</c:v>
                </c:pt>
                <c:pt idx="5">
                  <c:v>2.37</c:v>
                </c:pt>
                <c:pt idx="6">
                  <c:v>#N/A</c:v>
                </c:pt>
                <c:pt idx="7">
                  <c:v>2.85</c:v>
                </c:pt>
                <c:pt idx="8">
                  <c:v>#N/A</c:v>
                </c:pt>
                <c:pt idx="9">
                  <c:v>3.41</c:v>
                </c:pt>
              </c:numCache>
            </c:numRef>
          </c:val>
          <c:extLst>
            <c:ext xmlns:c16="http://schemas.microsoft.com/office/drawing/2014/chart" uri="{C3380CC4-5D6E-409C-BE32-E72D297353CC}">
              <c16:uniqueId val="{00000007-AEDF-49F3-919E-0C08E86FD4D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7.36</c:v>
                </c:pt>
                <c:pt idx="8">
                  <c:v>#N/A</c:v>
                </c:pt>
                <c:pt idx="9">
                  <c:v>8.58</c:v>
                </c:pt>
              </c:numCache>
            </c:numRef>
          </c:val>
          <c:extLst>
            <c:ext xmlns:c16="http://schemas.microsoft.com/office/drawing/2014/chart" uri="{C3380CC4-5D6E-409C-BE32-E72D297353CC}">
              <c16:uniqueId val="{00000008-AEDF-49F3-919E-0C08E86FD4D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10.78</c:v>
                </c:pt>
                <c:pt idx="2">
                  <c:v>#N/A</c:v>
                </c:pt>
                <c:pt idx="3">
                  <c:v>11.27</c:v>
                </c:pt>
                <c:pt idx="4">
                  <c:v>#N/A</c:v>
                </c:pt>
                <c:pt idx="5">
                  <c:v>10.82</c:v>
                </c:pt>
                <c:pt idx="6">
                  <c:v>#N/A</c:v>
                </c:pt>
                <c:pt idx="7">
                  <c:v>11</c:v>
                </c:pt>
                <c:pt idx="8">
                  <c:v>#N/A</c:v>
                </c:pt>
                <c:pt idx="9">
                  <c:v>11.7</c:v>
                </c:pt>
              </c:numCache>
            </c:numRef>
          </c:val>
          <c:extLst>
            <c:ext xmlns:c16="http://schemas.microsoft.com/office/drawing/2014/chart" uri="{C3380CC4-5D6E-409C-BE32-E72D297353CC}">
              <c16:uniqueId val="{00000009-AEDF-49F3-919E-0C08E86FD4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14335</c:v>
                </c:pt>
                <c:pt idx="5">
                  <c:v>14229</c:v>
                </c:pt>
                <c:pt idx="8">
                  <c:v>13770</c:v>
                </c:pt>
                <c:pt idx="11">
                  <c:v>13803</c:v>
                </c:pt>
                <c:pt idx="14">
                  <c:v>14159</c:v>
                </c:pt>
              </c:numCache>
            </c:numRef>
          </c:val>
          <c:extLst>
            <c:ext xmlns:c16="http://schemas.microsoft.com/office/drawing/2014/chart" uri="{C3380CC4-5D6E-409C-BE32-E72D297353CC}">
              <c16:uniqueId val="{00000000-095E-4AF9-8989-0EF50D135B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3</c:v>
                </c:pt>
                <c:pt idx="3">
                  <c:v>1</c:v>
                </c:pt>
                <c:pt idx="6">
                  <c:v>1</c:v>
                </c:pt>
                <c:pt idx="9">
                  <c:v>3</c:v>
                </c:pt>
                <c:pt idx="12">
                  <c:v>5</c:v>
                </c:pt>
              </c:numCache>
            </c:numRef>
          </c:val>
          <c:extLst>
            <c:ext xmlns:c16="http://schemas.microsoft.com/office/drawing/2014/chart" uri="{C3380CC4-5D6E-409C-BE32-E72D297353CC}">
              <c16:uniqueId val="{00000001-095E-4AF9-8989-0EF50D135B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5E-4AF9-8989-0EF50D135B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3</c:v>
                </c:pt>
                <c:pt idx="6">
                  <c:v>3</c:v>
                </c:pt>
                <c:pt idx="9">
                  <c:v>174</c:v>
                </c:pt>
                <c:pt idx="12">
                  <c:v>168</c:v>
                </c:pt>
              </c:numCache>
            </c:numRef>
          </c:val>
          <c:extLst>
            <c:ext xmlns:c16="http://schemas.microsoft.com/office/drawing/2014/chart" uri="{C3380CC4-5D6E-409C-BE32-E72D297353CC}">
              <c16:uniqueId val="{00000003-095E-4AF9-8989-0EF50D135B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5296</c:v>
                </c:pt>
                <c:pt idx="3">
                  <c:v>5453</c:v>
                </c:pt>
                <c:pt idx="6">
                  <c:v>5411</c:v>
                </c:pt>
                <c:pt idx="9">
                  <c:v>5259</c:v>
                </c:pt>
                <c:pt idx="12">
                  <c:v>5285</c:v>
                </c:pt>
              </c:numCache>
            </c:numRef>
          </c:val>
          <c:extLst>
            <c:ext xmlns:c16="http://schemas.microsoft.com/office/drawing/2014/chart" uri="{C3380CC4-5D6E-409C-BE32-E72D297353CC}">
              <c16:uniqueId val="{00000004-095E-4AF9-8989-0EF50D135B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433</c:v>
                </c:pt>
                <c:pt idx="3">
                  <c:v>433</c:v>
                </c:pt>
                <c:pt idx="6">
                  <c:v>433</c:v>
                </c:pt>
                <c:pt idx="9">
                  <c:v>160</c:v>
                </c:pt>
                <c:pt idx="12">
                  <c:v>160</c:v>
                </c:pt>
              </c:numCache>
            </c:numRef>
          </c:val>
          <c:extLst>
            <c:ext xmlns:c16="http://schemas.microsoft.com/office/drawing/2014/chart" uri="{C3380CC4-5D6E-409C-BE32-E72D297353CC}">
              <c16:uniqueId val="{00000005-095E-4AF9-8989-0EF50D135B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5E-4AF9-8989-0EF50D135B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15485</c:v>
                </c:pt>
                <c:pt idx="3">
                  <c:v>15789</c:v>
                </c:pt>
                <c:pt idx="6">
                  <c:v>15770</c:v>
                </c:pt>
                <c:pt idx="9">
                  <c:v>15792</c:v>
                </c:pt>
                <c:pt idx="12">
                  <c:v>16370</c:v>
                </c:pt>
              </c:numCache>
            </c:numRef>
          </c:val>
          <c:extLst>
            <c:ext xmlns:c16="http://schemas.microsoft.com/office/drawing/2014/chart" uri="{C3380CC4-5D6E-409C-BE32-E72D297353CC}">
              <c16:uniqueId val="{00000007-095E-4AF9-8989-0EF50D135B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6884</c:v>
                </c:pt>
                <c:pt idx="2">
                  <c:v>#N/A</c:v>
                </c:pt>
                <c:pt idx="3">
                  <c:v>#N/A</c:v>
                </c:pt>
                <c:pt idx="4">
                  <c:v>7450</c:v>
                </c:pt>
                <c:pt idx="5">
                  <c:v>#N/A</c:v>
                </c:pt>
                <c:pt idx="6">
                  <c:v>#N/A</c:v>
                </c:pt>
                <c:pt idx="7">
                  <c:v>7848</c:v>
                </c:pt>
                <c:pt idx="8">
                  <c:v>#N/A</c:v>
                </c:pt>
                <c:pt idx="9">
                  <c:v>#N/A</c:v>
                </c:pt>
                <c:pt idx="10">
                  <c:v>7585</c:v>
                </c:pt>
                <c:pt idx="11">
                  <c:v>#N/A</c:v>
                </c:pt>
                <c:pt idx="12">
                  <c:v>#N/A</c:v>
                </c:pt>
                <c:pt idx="13">
                  <c:v>7829</c:v>
                </c:pt>
                <c:pt idx="14">
                  <c:v>#N/A</c:v>
                </c:pt>
              </c:numCache>
            </c:numRef>
          </c:val>
          <c:smooth val="0"/>
          <c:extLst>
            <c:ext xmlns:c16="http://schemas.microsoft.com/office/drawing/2014/chart" uri="{C3380CC4-5D6E-409C-BE32-E72D297353CC}">
              <c16:uniqueId val="{00000008-095E-4AF9-8989-0EF50D135B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184381</c:v>
                </c:pt>
                <c:pt idx="5">
                  <c:v>183440</c:v>
                </c:pt>
                <c:pt idx="8">
                  <c:v>182508</c:v>
                </c:pt>
                <c:pt idx="11">
                  <c:v>180762</c:v>
                </c:pt>
                <c:pt idx="14">
                  <c:v>175566</c:v>
                </c:pt>
              </c:numCache>
            </c:numRef>
          </c:val>
          <c:extLst>
            <c:ext xmlns:c16="http://schemas.microsoft.com/office/drawing/2014/chart" uri="{C3380CC4-5D6E-409C-BE32-E72D297353CC}">
              <c16:uniqueId val="{00000000-DA57-4FF4-9B3B-07C234171B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3595</c:v>
                </c:pt>
                <c:pt idx="5">
                  <c:v>3474</c:v>
                </c:pt>
                <c:pt idx="8">
                  <c:v>3785</c:v>
                </c:pt>
                <c:pt idx="11">
                  <c:v>2972</c:v>
                </c:pt>
                <c:pt idx="14">
                  <c:v>2905</c:v>
                </c:pt>
              </c:numCache>
            </c:numRef>
          </c:val>
          <c:extLst>
            <c:ext xmlns:c16="http://schemas.microsoft.com/office/drawing/2014/chart" uri="{C3380CC4-5D6E-409C-BE32-E72D297353CC}">
              <c16:uniqueId val="{00000001-DA57-4FF4-9B3B-07C234171B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49541</c:v>
                </c:pt>
                <c:pt idx="5">
                  <c:v>50537</c:v>
                </c:pt>
                <c:pt idx="8">
                  <c:v>52897</c:v>
                </c:pt>
                <c:pt idx="11">
                  <c:v>58439</c:v>
                </c:pt>
                <c:pt idx="14">
                  <c:v>60197</c:v>
                </c:pt>
              </c:numCache>
            </c:numRef>
          </c:val>
          <c:extLst>
            <c:ext xmlns:c16="http://schemas.microsoft.com/office/drawing/2014/chart" uri="{C3380CC4-5D6E-409C-BE32-E72D297353CC}">
              <c16:uniqueId val="{00000002-DA57-4FF4-9B3B-07C234171B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7-4FF4-9B3B-07C234171B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57-4FF4-9B3B-07C234171B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57-4FF4-9B3B-07C234171B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21688</c:v>
                </c:pt>
                <c:pt idx="3">
                  <c:v>23189</c:v>
                </c:pt>
                <c:pt idx="6">
                  <c:v>21187</c:v>
                </c:pt>
                <c:pt idx="9">
                  <c:v>21573</c:v>
                </c:pt>
                <c:pt idx="12">
                  <c:v>22268</c:v>
                </c:pt>
              </c:numCache>
            </c:numRef>
          </c:val>
          <c:extLst>
            <c:ext xmlns:c16="http://schemas.microsoft.com/office/drawing/2014/chart" uri="{C3380CC4-5D6E-409C-BE32-E72D297353CC}">
              <c16:uniqueId val="{00000006-DA57-4FF4-9B3B-07C234171B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2151</c:v>
                </c:pt>
                <c:pt idx="3">
                  <c:v>2151</c:v>
                </c:pt>
                <c:pt idx="6">
                  <c:v>2151</c:v>
                </c:pt>
                <c:pt idx="9">
                  <c:v>1979</c:v>
                </c:pt>
                <c:pt idx="12">
                  <c:v>1746</c:v>
                </c:pt>
              </c:numCache>
            </c:numRef>
          </c:val>
          <c:extLst>
            <c:ext xmlns:c16="http://schemas.microsoft.com/office/drawing/2014/chart" uri="{C3380CC4-5D6E-409C-BE32-E72D297353CC}">
              <c16:uniqueId val="{00000007-DA57-4FF4-9B3B-07C234171B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85392</c:v>
                </c:pt>
                <c:pt idx="3">
                  <c:v>81453</c:v>
                </c:pt>
                <c:pt idx="6">
                  <c:v>78485</c:v>
                </c:pt>
                <c:pt idx="9">
                  <c:v>75770</c:v>
                </c:pt>
                <c:pt idx="12">
                  <c:v>71846</c:v>
                </c:pt>
              </c:numCache>
            </c:numRef>
          </c:val>
          <c:extLst>
            <c:ext xmlns:c16="http://schemas.microsoft.com/office/drawing/2014/chart" uri="{C3380CC4-5D6E-409C-BE32-E72D297353CC}">
              <c16:uniqueId val="{00000008-DA57-4FF4-9B3B-07C234171B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57-4FF4-9B3B-07C234171B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182161</c:v>
                </c:pt>
                <c:pt idx="3">
                  <c:v>178856</c:v>
                </c:pt>
                <c:pt idx="6">
                  <c:v>178299</c:v>
                </c:pt>
                <c:pt idx="9">
                  <c:v>173419</c:v>
                </c:pt>
                <c:pt idx="12">
                  <c:v>166529</c:v>
                </c:pt>
              </c:numCache>
            </c:numRef>
          </c:val>
          <c:extLst>
            <c:ext xmlns:c16="http://schemas.microsoft.com/office/drawing/2014/chart" uri="{C3380CC4-5D6E-409C-BE32-E72D297353CC}">
              <c16:uniqueId val="{0000000A-DA57-4FF4-9B3B-07C234171B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53875</c:v>
                </c:pt>
                <c:pt idx="2">
                  <c:v>#N/A</c:v>
                </c:pt>
                <c:pt idx="3">
                  <c:v>#N/A</c:v>
                </c:pt>
                <c:pt idx="4">
                  <c:v>48198</c:v>
                </c:pt>
                <c:pt idx="5">
                  <c:v>#N/A</c:v>
                </c:pt>
                <c:pt idx="6">
                  <c:v>#N/A</c:v>
                </c:pt>
                <c:pt idx="7">
                  <c:v>40931</c:v>
                </c:pt>
                <c:pt idx="8">
                  <c:v>#N/A</c:v>
                </c:pt>
                <c:pt idx="9">
                  <c:v>#N/A</c:v>
                </c:pt>
                <c:pt idx="10">
                  <c:v>30569</c:v>
                </c:pt>
                <c:pt idx="11">
                  <c:v>#N/A</c:v>
                </c:pt>
                <c:pt idx="12">
                  <c:v>#N/A</c:v>
                </c:pt>
                <c:pt idx="13">
                  <c:v>23721</c:v>
                </c:pt>
                <c:pt idx="14">
                  <c:v>#N/A</c:v>
                </c:pt>
              </c:numCache>
            </c:numRef>
          </c:val>
          <c:smooth val="0"/>
          <c:extLst>
            <c:ext xmlns:c16="http://schemas.microsoft.com/office/drawing/2014/chart" uri="{C3380CC4-5D6E-409C-BE32-E72D297353CC}">
              <c16:uniqueId val="{0000000B-DA57-4FF4-9B3B-07C234171B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18550</c:v>
                </c:pt>
                <c:pt idx="1">
                  <c:v>18450</c:v>
                </c:pt>
                <c:pt idx="2">
                  <c:v>18250</c:v>
                </c:pt>
              </c:numCache>
            </c:numRef>
          </c:val>
          <c:extLst>
            <c:ext xmlns:c16="http://schemas.microsoft.com/office/drawing/2014/chart" uri="{C3380CC4-5D6E-409C-BE32-E72D297353CC}">
              <c16:uniqueId val="{00000000-D524-41B3-89DA-7D8DE02B17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7150</c:v>
                </c:pt>
                <c:pt idx="1">
                  <c:v>10150</c:v>
                </c:pt>
                <c:pt idx="2">
                  <c:v>10150</c:v>
                </c:pt>
              </c:numCache>
            </c:numRef>
          </c:val>
          <c:extLst>
            <c:ext xmlns:c16="http://schemas.microsoft.com/office/drawing/2014/chart" uri="{C3380CC4-5D6E-409C-BE32-E72D297353CC}">
              <c16:uniqueId val="{00000001-D524-41B3-89DA-7D8DE02B17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23922</c:v>
                </c:pt>
                <c:pt idx="1">
                  <c:v>24772</c:v>
                </c:pt>
                <c:pt idx="2">
                  <c:v>24586</c:v>
                </c:pt>
              </c:numCache>
            </c:numRef>
          </c:val>
          <c:extLst>
            <c:ext xmlns:c16="http://schemas.microsoft.com/office/drawing/2014/chart" uri="{C3380CC4-5D6E-409C-BE32-E72D297353CC}">
              <c16:uniqueId val="{00000002-D524-41B3-89DA-7D8DE02B17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増要因となる元利償還金等は、過去に借り入れた臨時財政対策債等の元金償還の開始に伴う増などで前年度から約６億円増加した。また、減要因となる算入公債費等は、災害復旧費等に係る基準財政需要額の増などで前年度から約３．６億円増加した。元利償還金等の増加が算入公債費等の増加を上回ったため、令和４年度の実質公債費比率の分子は、前年度から約２．４億円の増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減債基金積立不足は生じていない。なお、２０年満期一括償還分は起債額の１／２０ずつを翌年度から減債基金へ積立てている。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増要因となる将来負担額は、過去に借り入れた市債の償還がすすみ、一般会計等に係る地方債現在高が減少したことや、下水道事業債残高の減などにより公営企業債等繰入見込額が減少したため、約１０３．５億円減少した。また、減要因となる充当可能財源等は、事業収益が好調であった競輪施設等改善事業基金や介護保険事業運営基金の増などで充当可能基金が増加したものの、基準財政需要額算入見込額と充当可能特定歳入が減少したため、全体では約３５億円減少した。将来負担額の減少が充当可能財源等の減少を上回ったため、令和４年度の将来負担比率の分子は約６８．５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・「２１世紀松山創造基金」が約４．６億円増加した一方、「財政調整基金」が２億円、「観光開発等産業活性化基金」が約５．３億円減少したことなどにより、基金全体としては約４億円の減少となった。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公共施設の更新等大型事業などに備え、基金積立てによる財政負担の平準化を図るため、「２１世紀松山創造基金」、「のびのび教育推進基金」等へ積立てを行うことにより増加する予定だが、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・２１世紀松山創造基金：日本一のまちづくりに向けた重要施策等のほか、地球にやさしい都市政策・環境政策等に関する施策を推進する。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・合併振興基金：市民の連帯の強化と地域を振興する。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・観光開発等産業活性化基金：観光振興及び健全な産業の振興を促進する。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・のびのび教育推進基金：教育の諸施策を推進する。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・城山公園整備基金：城山公園の整備を推進する。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・２１世紀松山創造基金：公共施設の更新に備えて積み立てたことなどにより約４．６億円の増加。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・観光開発等産業活性化基金：企業立地促進奨励金事業や道後温泉本館保存修理のために取り崩したことなどにより約５．３億円の減少。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・２１世紀松山創造基金：今後の公共施設の更新に備えて、毎年積立て予定。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・のびのび教育推進基金：学校給食共同調理場の更新に備えて計画的に積立て予定。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・決算剰余金など１８億円を積み立てた一方、新型コロナウイルス感染症対策や物価高騰対策などの財源に２０億円を取り崩したことにより２億円の減少。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景気の変動による税収の減少や自然災害など不測の事態に備えるため、引き続き国や県の補助金を十分に活用し、本市の財政負担をできるだけ減らすほか、予算の執行段階での経費節減にも努め、財政調整基金の計画的な積立てと取崩しを行うことで、本市の「健全な財政運営へのガイドライン」に定める数値基準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・他会計からの貸付金元利収入など２億円を積み立てた一方、地方債償還のため２億円を取り崩したことにより増減なし。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・今後も、金利変動や大型投資に伴う公債費の増嵩リスクに備えて、計画的に積み立て、市債の償還財源を確保することで、公債費負担の平準化を図っていく。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E2B3922-0587-4D06-8AF5-0471D5A2FF7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16836C4-29C4-4197-BF33-119DD714761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479E57A-7209-4AF4-B4C0-47787A85CE2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E4BDFB9-25D9-47E8-AACB-CE7FC478B0D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9501AFC-4594-47F8-B2C7-C9DC7A7D5F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9A3BC4A-C3C5-4272-8495-4BA93900F8C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AE5F06A-B91F-406F-9EFD-AC37129B45C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DA476DA-ADDA-4B3D-B03F-4F5B7DFBB8C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53F449D-5BC8-47EC-96C9-D52BA83ADF8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F002FCC-1058-4DCE-969C-463B31DC810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503,865
500,088
429.35
215,552,463
209,891,805
4,148,597
111,139,782
162,829,226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047948E-3F0A-412B-A4FE-F4BA4E5553E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C3E960F-C1AD-4988-92EF-8F6CEC5512A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EAAD9B4-988A-483B-A545-6627E280BB5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DD8A205-8C0A-4F65-8269-4257FEEBD38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31BB754-D791-49C5-AF32-684E33C2CF2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133AA3C-DE13-4022-81DF-1F958EA436F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8A1E674-54B6-4E48-96ED-89A94CC9F1C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684FA16-EC5B-4DC7-85FF-464EBEF4548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139C399-072A-4431-BF9D-BB8C6B64AF1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A235A5E-3124-4BE3-A5E2-979331B47F0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6DBC4A8-7640-4674-93D6-9643B0E1F74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8FF77C0-323D-4B3B-A892-F4609BE72EF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3FE2E0D-300C-42CB-8F03-F51B8C84DA5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DD4B08D-058F-461E-B673-48C5F4A084E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7D13D60-5C03-4C21-883C-B83C6C24AE1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8956BAF-FF32-4E50-8647-1AD2C9490B0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4226020-80A1-447C-B09F-56560CBCE0E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8F65AF8-1473-4EBA-8897-D3516B6673F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45F5516-2DD0-4DAB-B3EA-A809B5D39CE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83BDA2D-8F3C-42ED-853E-A27587DA249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95433E5-9DB8-4B4B-BB56-8E1A95EB8BE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0E20FE4-30D1-4DCE-8684-744D75F2B39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F3AB6E2-1FF4-4B8B-B8D2-8F548E67319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9906643-B2EA-4F10-B0E0-AB575699865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0C70602-C807-407A-A26B-2BAA4E2E05F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7943C0F-A377-4CA0-9B09-6FA1FAFAC22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DDA3AC8-CB31-4A82-9438-3484CE0467D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9BD5B2A-9FED-406C-A90C-8304F02214B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C79E776-12B2-473B-8A4A-89DB65E4487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AB56F6E-054B-40C2-ACCA-3CA9F18A727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C80104A-BDD4-401E-B573-FB08CB54600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7CE6860-434F-4783-BC4A-9CFA37E7DE3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A04F9D0-8840-4A1D-8033-58D05CA14B0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367ADDE-45D5-458B-A32F-E592B8822DD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1103666-EBD7-4B44-96BF-F7634B35431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C62C9B4-FA6B-4764-8F72-52FFF842EA4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6048B07-97B7-41E6-A54D-07A81D4D379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令和４年度は、障害福祉サービス利用者数の増に伴い社会福祉費が増加したほか、臨時財政対策債発行可能額への振替相当額が大幅減となったことで基準財政需要額総額は増加した一方、市民税や固定資産税などの税収や地方消費税交付金などの増加で基準財政需要額の増加幅を上回る基準財政収入額の増により、単年度の財政力指数は前年度から増加したものの、３か年平均の指数は前年度から０．０１ポイント低下した。類似団体と比較し、平均値を下回っていることから、今後も市税徴収プランの推進や地域経済活性化策による税収確保など、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5EB15BE-FF97-475C-83EA-8499247E01A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2959FA6-445E-46FD-A08A-6B2A708EC08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F49C65E3-73F9-4690-B94D-8C836FFAA376}"/>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39B6D402-6218-4F38-A4D2-5BEEAC10C8E4}"/>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2276D52D-6CAE-46BF-A70D-E3CF09D1E84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E274421A-15C7-40B7-B0A1-07213F186B43}"/>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896E02BC-E341-4FC3-B16D-9A5C3A8519EF}"/>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EFF06722-19B7-4ABD-B791-649EF38F1A1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CDCFD6FD-9A5F-4946-AE69-F3ECF92E0436}"/>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A737373E-824F-4AF9-BAFE-E7E4EA84153D}"/>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A9A01F77-1B47-47E9-AE3B-93ADD57D1FE1}"/>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7E05BE2C-0386-48C4-887E-6AABA2B5E11E}"/>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F3D8862-BB83-4261-A895-43E528DBC58F}"/>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81FD8D59-687F-4CBC-99B7-4B80DBB035F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1CC2E2DF-3C76-4B3F-861D-4929777E2FC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65DCCA45-28EE-4946-B434-652588DA6E4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857DBF7A-B862-4C59-9305-527EC6EA8AF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1B0A495B-7642-4A5A-A0F8-BF9FAE9F407C}"/>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677F991C-EE03-40AC-A1BD-8FBCB4131B0D}"/>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54FB86D4-145F-41E8-AB20-B7AE117D39B4}"/>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8E5FE478-4542-4044-94B5-8E36A392E9C9}"/>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3587EB0C-41B3-4E46-AF49-8DACD8A529F8}"/>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342F09DF-D834-47E6-8878-6C1852D02639}"/>
            </a:ext>
          </a:extLst>
        </xdr:cNvPr>
        <xdr:cNvCxnSpPr/>
      </xdr:nvCxnSpPr>
      <xdr:spPr>
        <a:xfrm>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79BFED59-F39B-437B-A02A-8B71F239FE8B}"/>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B7611E9A-A66C-4132-BCDD-15BD8BB44B54}"/>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90B75D2-82BA-4D2B-A632-DB7F7BE51756}"/>
            </a:ext>
          </a:extLst>
        </xdr:cNvPr>
        <xdr:cNvCxnSpPr/>
      </xdr:nvCxnSpPr>
      <xdr:spPr>
        <a:xfrm>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7800F51E-8C37-4BD9-BEF6-29BDBD838D3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661C320C-8521-42C9-A32C-FF0CD4D80617}"/>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B2040471-4B3F-45FE-AB17-D940F776D876}"/>
            </a:ext>
          </a:extLst>
        </xdr:cNvPr>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1E545E87-4354-4F73-B744-A1F38E944939}"/>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286812B1-1039-4DD9-95A9-66578E0FDED6}"/>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CEA81086-D63B-4A61-B65C-A9520FB2C87F}"/>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C984B7C5-D8D6-46DD-ADED-0E8F684A1EF3}"/>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D1B9973F-07A1-49A6-826A-EEF8EAA593D4}"/>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DD6D5F45-9BA5-4109-867A-91222C023BB5}"/>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446C6F6F-06BC-4C9C-9863-5335C727AF7D}"/>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0BAAA61-1C23-480D-BBA6-C315BF48A47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BD78AD9-EB84-4C53-A5A1-684E1430540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26E904B-2251-4B3D-A2F9-84254E0F14F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FE026AEA-D310-4AE9-BC6A-47AA5CB3CE7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F77BB61D-651B-44D8-8568-E0EB1D6559D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1E4F4F2D-CCB5-46C8-8AF6-E180C8F63A93}"/>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a:extLst>
            <a:ext uri="{FF2B5EF4-FFF2-40B4-BE49-F238E27FC236}">
              <a16:creationId xmlns:a16="http://schemas.microsoft.com/office/drawing/2014/main" id="{469557D2-CF65-4F74-9018-9252C61580D0}"/>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F26C2392-DCB1-4655-92A2-549DD0F21508}"/>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512CB181-5326-4B61-8872-CB99FD2EEBE4}"/>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a:extLst>
            <a:ext uri="{FF2B5EF4-FFF2-40B4-BE49-F238E27FC236}">
              <a16:creationId xmlns:a16="http://schemas.microsoft.com/office/drawing/2014/main" id="{56EAED2B-E348-4430-9E20-08E31EA56D66}"/>
            </a:ext>
          </a:extLst>
        </xdr:cNvPr>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a:extLst>
            <a:ext uri="{FF2B5EF4-FFF2-40B4-BE49-F238E27FC236}">
              <a16:creationId xmlns:a16="http://schemas.microsoft.com/office/drawing/2014/main" id="{798A96AD-118E-4F68-9590-33161D1BBBC3}"/>
            </a:ext>
          </a:extLst>
        </xdr:cNvPr>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6579F2EF-C8FF-4A5D-A34F-6D9150975B52}"/>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D5F7B08C-9880-4F7F-AAC4-38F93840FA8C}"/>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F1748031-C1C5-4A57-BC79-BE596D3C111F}"/>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1A0DA130-F588-4E41-8129-98BA8905B39D}"/>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871CB376-4204-4D7C-AA06-E838518EC75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DAA34CE0-3250-43E4-AB72-FB3DFEA4F7D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90EA7B3-5012-4132-9E6A-A17C2D3A2B0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82D1C618-DF60-402C-B70D-C188F6C2766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3F76E53D-C61A-4E16-8325-5323D111B59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8276D482-E3C9-40F5-91DB-0BE8517ECD3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D19472F5-7221-418B-959D-794B4AFA251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ABEFDFE0-F69C-4C38-9EE7-3B14395AB58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F95028B1-3A07-44D2-B5DC-A2D41A8B402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A422D0E8-EA6F-42DB-8C30-1D68E0BFE38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B8D0F737-A6BA-4E1E-924F-84EEC3BFC2B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EBBFF927-7ACF-407F-A8C0-35F0F92CCA5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357B64A3-D343-484C-9A95-FF3017A2CDB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行財政改革努力により、経常経費の抑制、自主財源の確保に努めていることから、類似団体と比較し良好な水準を確保している。令和４年度は、小中学校や給食調理場など市有施設の維持管理費（電気料金等）の増などで歳出総額が増加したことに加え、地方特例交付金や地方交付税の減などで歳入総額が減少したことにより、前年度から２．０ポイント悪化し、８９．７％となった。今後も扶助費や保険給付費等の社会保障経費は増加傾向で推移すると思われ、自助努力による数値の根本的な改善は困難な状況であると考えられ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AF891F0B-8EE0-4EB7-A682-DFACE8457DD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E0D97319-12EA-413C-B625-CF7486C611F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FDE773D3-A12C-41D7-A700-573FA07C398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4197E689-537B-4FEF-86FF-9BBA1D6E7C0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7D7D5985-BA21-485E-86F4-335BD95709A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83F84342-1581-4F62-8A34-A1B1E9172B69}"/>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4E7448DB-4CEC-434B-A2CE-EE656F4C5753}"/>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64659729-4C60-422B-84AB-1440F86DF61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321C3924-D917-4231-B905-EB881E3F17E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757C5744-1C19-4CAF-83A9-8873D219C57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B1171F5B-5F86-485D-B29A-E5B5B63DAD3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4177114-6FFD-4D2F-83D6-A072510DC47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E6DC963E-CDB8-46B6-817A-FC20735D19F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D23D9EC-81CD-45D9-9B66-3B6CC5A1D74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60D8DBCF-1A3D-4E3D-8468-2E9883017AC2}"/>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7AE09554-A971-49BF-A672-C2D355011A7D}"/>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503B0C6E-8EE5-455D-B922-8056CA84D28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6800E225-E7AC-4B31-BD52-D1928333F4E9}"/>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67E5C477-DB72-4B0C-AA91-AD6211682F4B}"/>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49022</xdr:rowOff>
    </xdr:to>
    <xdr:cxnSp macro="">
      <xdr:nvCxnSpPr>
        <xdr:cNvPr id="132" name="直線コネクタ 131">
          <a:extLst>
            <a:ext uri="{FF2B5EF4-FFF2-40B4-BE49-F238E27FC236}">
              <a16:creationId xmlns:a16="http://schemas.microsoft.com/office/drawing/2014/main" id="{93E6A49B-C5D3-41BB-97D1-CA8CC585B72C}"/>
            </a:ext>
          </a:extLst>
        </xdr:cNvPr>
        <xdr:cNvCxnSpPr/>
      </xdr:nvCxnSpPr>
      <xdr:spPr>
        <a:xfrm>
          <a:off x="4114800" y="1092530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DB23F191-B7A2-402A-9E41-16D86CD75CD5}"/>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3F2A0092-3C77-4956-ADE8-3FB6D92BA1CC}"/>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58674</xdr:rowOff>
    </xdr:to>
    <xdr:cxnSp macro="">
      <xdr:nvCxnSpPr>
        <xdr:cNvPr id="135" name="直線コネクタ 134">
          <a:extLst>
            <a:ext uri="{FF2B5EF4-FFF2-40B4-BE49-F238E27FC236}">
              <a16:creationId xmlns:a16="http://schemas.microsoft.com/office/drawing/2014/main" id="{7094C851-A072-431E-87FA-ABE8F456BC2C}"/>
            </a:ext>
          </a:extLst>
        </xdr:cNvPr>
        <xdr:cNvCxnSpPr/>
      </xdr:nvCxnSpPr>
      <xdr:spPr>
        <a:xfrm flipV="1">
          <a:off x="3225800" y="1092530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E777F963-E1FB-446E-9A7D-81B5B46F235F}"/>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12B8AF7E-7A6B-4A81-A94A-8C8FF22E56F5}"/>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58674</xdr:rowOff>
    </xdr:to>
    <xdr:cxnSp macro="">
      <xdr:nvCxnSpPr>
        <xdr:cNvPr id="138" name="直線コネクタ 137">
          <a:extLst>
            <a:ext uri="{FF2B5EF4-FFF2-40B4-BE49-F238E27FC236}">
              <a16:creationId xmlns:a16="http://schemas.microsoft.com/office/drawing/2014/main" id="{C648F2D3-99AA-4F52-A1E1-3166056F57D5}"/>
            </a:ext>
          </a:extLst>
        </xdr:cNvPr>
        <xdr:cNvCxnSpPr/>
      </xdr:nvCxnSpPr>
      <xdr:spPr>
        <a:xfrm>
          <a:off x="2336800" y="110073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262388F8-A5A6-46C2-84BF-A3850B1B5C7F}"/>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8AE9FAA-E664-4B12-A467-6DA51699913E}"/>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34544</xdr:rowOff>
    </xdr:to>
    <xdr:cxnSp macro="">
      <xdr:nvCxnSpPr>
        <xdr:cNvPr id="141" name="直線コネクタ 140">
          <a:extLst>
            <a:ext uri="{FF2B5EF4-FFF2-40B4-BE49-F238E27FC236}">
              <a16:creationId xmlns:a16="http://schemas.microsoft.com/office/drawing/2014/main" id="{683D2AB0-0BCD-4F89-8901-96B42BD83BFA}"/>
            </a:ext>
          </a:extLst>
        </xdr:cNvPr>
        <xdr:cNvCxnSpPr/>
      </xdr:nvCxnSpPr>
      <xdr:spPr>
        <a:xfrm>
          <a:off x="1447800" y="109253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4645E320-A82E-4D16-B0EF-2C16BB0529A8}"/>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1B2A037A-A606-4C21-B4E1-C0FA2A8CD7D6}"/>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1CAE31C1-F7AB-42E5-88F8-1217285AFE92}"/>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76AACD6F-9AFA-4C6A-BFD2-3E74E2A9A87D}"/>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45792D2-EB82-459D-98FF-F615B187341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D4CE55A-FFE1-4BB3-928B-93EA19FFEDC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EC81740-3B15-40ED-8C3F-B04885672C4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39B1E85-A909-445E-BCA8-9C2AE175D26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21BC846-3E96-4768-A8B8-19845C5CB9D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1" name="楕円 150">
          <a:extLst>
            <a:ext uri="{FF2B5EF4-FFF2-40B4-BE49-F238E27FC236}">
              <a16:creationId xmlns:a16="http://schemas.microsoft.com/office/drawing/2014/main" id="{40F85553-8EDE-4055-B2CF-4B52DA75D07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14749</xdr:rowOff>
    </xdr:from>
    <xdr:ext cx="762000" cy="259045"/>
    <xdr:sp macro="" textlink="">
      <xdr:nvSpPr>
        <xdr:cNvPr id="152" name="財政構造の弾力性該当値テキスト">
          <a:extLst>
            <a:ext uri="{FF2B5EF4-FFF2-40B4-BE49-F238E27FC236}">
              <a16:creationId xmlns:a16="http://schemas.microsoft.com/office/drawing/2014/main" id="{74B6BE5C-0798-4E0E-9D90-52F4671E2E5B}"/>
            </a:ext>
          </a:extLst>
        </xdr:cNvPr>
        <xdr:cNvSpPr txBox="1"/>
      </xdr:nvSpPr>
      <xdr:spPr>
        <a:xfrm>
          <a:off x="50419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3" name="楕円 152">
          <a:extLst>
            <a:ext uri="{FF2B5EF4-FFF2-40B4-BE49-F238E27FC236}">
              <a16:creationId xmlns:a16="http://schemas.microsoft.com/office/drawing/2014/main" id="{766A93CC-BC13-4543-93A1-EB6EEA2DF6AF}"/>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54" name="テキスト ボックス 153">
          <a:extLst>
            <a:ext uri="{FF2B5EF4-FFF2-40B4-BE49-F238E27FC236}">
              <a16:creationId xmlns:a16="http://schemas.microsoft.com/office/drawing/2014/main" id="{AB529CC5-A3E8-44FC-B136-96D4B5EF4AF6}"/>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5" name="楕円 154">
          <a:extLst>
            <a:ext uri="{FF2B5EF4-FFF2-40B4-BE49-F238E27FC236}">
              <a16:creationId xmlns:a16="http://schemas.microsoft.com/office/drawing/2014/main" id="{66F5BCBB-865B-45F7-8F5D-C5DFA1EA697F}"/>
            </a:ext>
          </a:extLst>
        </xdr:cNvPr>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119651</xdr:rowOff>
    </xdr:from>
    <xdr:ext cx="762000" cy="259045"/>
    <xdr:sp macro="" textlink="">
      <xdr:nvSpPr>
        <xdr:cNvPr id="156" name="テキスト ボックス 155">
          <a:extLst>
            <a:ext uri="{FF2B5EF4-FFF2-40B4-BE49-F238E27FC236}">
              <a16:creationId xmlns:a16="http://schemas.microsoft.com/office/drawing/2014/main" id="{61F35A0F-A9AA-4164-AFE9-F62B6F41B796}"/>
            </a:ext>
          </a:extLst>
        </xdr:cNvPr>
        <xdr:cNvSpPr txBox="1"/>
      </xdr:nvSpPr>
      <xdr:spPr>
        <a:xfrm>
          <a:off x="2844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7" name="楕円 156">
          <a:extLst>
            <a:ext uri="{FF2B5EF4-FFF2-40B4-BE49-F238E27FC236}">
              <a16:creationId xmlns:a16="http://schemas.microsoft.com/office/drawing/2014/main" id="{7806837C-71E4-4A0D-BB36-F5CADC1FE695}"/>
            </a:ext>
          </a:extLst>
        </xdr:cNvPr>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95521</xdr:rowOff>
    </xdr:from>
    <xdr:ext cx="762000" cy="259045"/>
    <xdr:sp macro="" textlink="">
      <xdr:nvSpPr>
        <xdr:cNvPr id="158" name="テキスト ボックス 157">
          <a:extLst>
            <a:ext uri="{FF2B5EF4-FFF2-40B4-BE49-F238E27FC236}">
              <a16:creationId xmlns:a16="http://schemas.microsoft.com/office/drawing/2014/main" id="{D1F1B77C-A5E5-49E0-80ED-FC779469A0F4}"/>
            </a:ext>
          </a:extLst>
        </xdr:cNvPr>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9" name="楕円 158">
          <a:extLst>
            <a:ext uri="{FF2B5EF4-FFF2-40B4-BE49-F238E27FC236}">
              <a16:creationId xmlns:a16="http://schemas.microsoft.com/office/drawing/2014/main" id="{C208CF1B-BECA-4507-9271-8B0F9DF03DD5}"/>
            </a:ext>
          </a:extLst>
        </xdr:cNvPr>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60" name="テキスト ボックス 159">
          <a:extLst>
            <a:ext uri="{FF2B5EF4-FFF2-40B4-BE49-F238E27FC236}">
              <a16:creationId xmlns:a16="http://schemas.microsoft.com/office/drawing/2014/main" id="{93A82447-0DDB-4E73-B400-DA1BAC0F2C5C}"/>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5D41CC39-1CF8-4FC4-BE7B-9E74BBD58FF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CDFC01E-DD59-4B65-9FB0-99EDFA66D24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017D168-DAEA-4668-8C6F-F8B3FF20027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E3FF92C9-FF80-4DD0-9BAF-68264ADC3F1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2B3F7602-2A1E-46C1-A73E-62AFF2C205D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6AD730B-0516-46AC-85D8-DF7055B0B12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6026681-3B1B-47D7-92F2-BC4C548D0D0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0C92D19-8346-4247-B433-1F16B8461EA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6CC687D-24F0-4D02-9D32-DBACAF869AF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128ABAF7-0938-481C-AF65-C50259BEADB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1DDACF9-9952-4CA9-82BC-2CC3DABE536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B484648-DACE-4406-8666-43863AB70D7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65C8182D-777E-4E64-8D69-04D1F93018B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松山市人材育成・行政経営改革方針に沿って定員管理及び給与等の適正化による人件費の抑制を図るとともに、委託契約事務の執行の適正化に関するガイドラインに基づき指定管理者制度導入等による民間委託等の推進や競争性のない随意契約の見直しに努めていることから、類似団体と比較し良好な水準を確保している。令和４年度は、学校給食費の公会計化に伴う物資共同購入事業の増などにより物件費が増加し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026E3BE-EDAE-4DC2-ADBE-43F0D219263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E9A3C7C-8245-4F22-B9E9-EF5C76A3896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BD8E64A-668A-4E8D-9B7E-2982B8598A5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CA4780B6-D239-4819-A911-1F080857D9AA}"/>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165C1B27-6086-4E87-9CE5-83D482C3C48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A138B8FD-5260-4433-8AB9-7B6B6D0C096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C85E4DC8-9623-44BD-AE54-0D73E2282E74}"/>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491D3B79-530C-41ED-980F-EE88A41B65D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33F3900E-66B0-484D-A703-0E459C5DF1B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99A425CD-B4A0-4015-BBF4-F585F77DE905}"/>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A5C92C13-F7D6-4C91-98E5-43E94A1DEA0F}"/>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16630CB9-58C4-4236-AF46-4591C4D26D1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69B2BD6E-0156-4200-9A80-65967765160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9641C1CA-D58D-45F5-82E3-914FF15F820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D655246-DF31-4485-BB89-DB5815F43AB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2F078844-DBA4-4251-98E0-731991D2AEA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B0CF9980-FFE8-49F3-9081-EF481DD2A853}"/>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EA2AEB33-05E3-4C96-873C-C55A79D514F5}"/>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2EEA6C8F-938A-48B7-B17C-BC4FE453E852}"/>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97AEF3B2-D2FB-457B-87F4-F30E0680EAEA}"/>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5E943844-1495-4D82-9657-12ADCB525C62}"/>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54538</xdr:rowOff>
    </xdr:from>
    <xdr:to>
      <xdr:col>23</xdr:col>
      <xdr:colOff>133350</xdr:colOff>
      <xdr:row>82</xdr:row>
      <xdr:rowOff>68487</xdr:rowOff>
    </xdr:to>
    <xdr:cxnSp macro="">
      <xdr:nvCxnSpPr>
        <xdr:cNvPr id="195" name="直線コネクタ 194">
          <a:extLst>
            <a:ext uri="{FF2B5EF4-FFF2-40B4-BE49-F238E27FC236}">
              <a16:creationId xmlns:a16="http://schemas.microsoft.com/office/drawing/2014/main" id="{B008308B-15CB-49FB-B0B4-7F6DA88C20EA}"/>
            </a:ext>
          </a:extLst>
        </xdr:cNvPr>
        <xdr:cNvCxnSpPr/>
      </xdr:nvCxnSpPr>
      <xdr:spPr>
        <a:xfrm>
          <a:off x="4114800" y="13941988"/>
          <a:ext cx="838200" cy="1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9A81712C-17B9-4D94-A782-93962F195139}"/>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7CDEFBDE-E911-4AA7-890B-906799EA45F8}"/>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12779</xdr:rowOff>
    </xdr:from>
    <xdr:to>
      <xdr:col>19</xdr:col>
      <xdr:colOff>133350</xdr:colOff>
      <xdr:row>81</xdr:row>
      <xdr:rowOff>54538</xdr:rowOff>
    </xdr:to>
    <xdr:cxnSp macro="">
      <xdr:nvCxnSpPr>
        <xdr:cNvPr id="198" name="直線コネクタ 197">
          <a:extLst>
            <a:ext uri="{FF2B5EF4-FFF2-40B4-BE49-F238E27FC236}">
              <a16:creationId xmlns:a16="http://schemas.microsoft.com/office/drawing/2014/main" id="{6F46B6D5-BC51-4686-A7AA-C15BE99A8EC3}"/>
            </a:ext>
          </a:extLst>
        </xdr:cNvPr>
        <xdr:cNvCxnSpPr/>
      </xdr:nvCxnSpPr>
      <xdr:spPr>
        <a:xfrm>
          <a:off x="3225800" y="13728779"/>
          <a:ext cx="889000" cy="2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F3A4E7D5-4AA3-4E28-A80A-6544973DAF6D}"/>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82E5989-8D0D-43FA-B79F-A3117880C2D6}"/>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152619</xdr:rowOff>
    </xdr:from>
    <xdr:to>
      <xdr:col>15</xdr:col>
      <xdr:colOff>82550</xdr:colOff>
      <xdr:row>80</xdr:row>
      <xdr:rowOff>12779</xdr:rowOff>
    </xdr:to>
    <xdr:cxnSp macro="">
      <xdr:nvCxnSpPr>
        <xdr:cNvPr id="201" name="直線コネクタ 200">
          <a:extLst>
            <a:ext uri="{FF2B5EF4-FFF2-40B4-BE49-F238E27FC236}">
              <a16:creationId xmlns:a16="http://schemas.microsoft.com/office/drawing/2014/main" id="{DABB3722-08DA-480D-A44D-1BF75A5C8750}"/>
            </a:ext>
          </a:extLst>
        </xdr:cNvPr>
        <xdr:cNvCxnSpPr/>
      </xdr:nvCxnSpPr>
      <xdr:spPr>
        <a:xfrm>
          <a:off x="2336800" y="13697169"/>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35C88F82-B929-4E9F-B098-2C36D0ADF1B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FC56DF2C-9EC6-4FEA-A526-5C5A9A7322AE}"/>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152619</xdr:rowOff>
    </xdr:from>
    <xdr:to>
      <xdr:col>11</xdr:col>
      <xdr:colOff>31750</xdr:colOff>
      <xdr:row>80</xdr:row>
      <xdr:rowOff>34758</xdr:rowOff>
    </xdr:to>
    <xdr:cxnSp macro="">
      <xdr:nvCxnSpPr>
        <xdr:cNvPr id="204" name="直線コネクタ 203">
          <a:extLst>
            <a:ext uri="{FF2B5EF4-FFF2-40B4-BE49-F238E27FC236}">
              <a16:creationId xmlns:a16="http://schemas.microsoft.com/office/drawing/2014/main" id="{B98611FE-707D-408C-AB02-D97653451FCE}"/>
            </a:ext>
          </a:extLst>
        </xdr:cNvPr>
        <xdr:cNvCxnSpPr/>
      </xdr:nvCxnSpPr>
      <xdr:spPr>
        <a:xfrm flipV="1">
          <a:off x="1447800" y="13697169"/>
          <a:ext cx="889000" cy="5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7995EFF-EEAF-413F-8464-832B5071A478}"/>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85010DBC-A9C0-44A8-9E15-0D743AD117D8}"/>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427BFB9D-F5A4-4AE5-9A51-07678164D6A8}"/>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EEB2C960-6CBF-4337-A23A-DF04BED2B1DE}"/>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CB30F76-F921-4460-9C81-7753223ACB9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E25D5A7-73CC-4726-BFB7-C3AF635E6ED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B3EEDE1-883A-425D-95F7-3DB1BB688E7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E2ADCCC-51B9-429A-B4AF-2084D1E6F34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CDC7AAC-DF02-41E1-9CD7-F9E35585A7C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17687</xdr:rowOff>
    </xdr:from>
    <xdr:to>
      <xdr:col>23</xdr:col>
      <xdr:colOff>184150</xdr:colOff>
      <xdr:row>82</xdr:row>
      <xdr:rowOff>119287</xdr:rowOff>
    </xdr:to>
    <xdr:sp macro="" textlink="">
      <xdr:nvSpPr>
        <xdr:cNvPr id="214" name="楕円 213">
          <a:extLst>
            <a:ext uri="{FF2B5EF4-FFF2-40B4-BE49-F238E27FC236}">
              <a16:creationId xmlns:a16="http://schemas.microsoft.com/office/drawing/2014/main" id="{A28DEC0B-40AF-4738-AA8E-896787AC030B}"/>
            </a:ext>
          </a:extLst>
        </xdr:cNvPr>
        <xdr:cNvSpPr/>
      </xdr:nvSpPr>
      <xdr:spPr>
        <a:xfrm>
          <a:off x="4902200" y="14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34214</xdr:rowOff>
    </xdr:from>
    <xdr:ext cx="762000" cy="259045"/>
    <xdr:sp macro="" textlink="">
      <xdr:nvSpPr>
        <xdr:cNvPr id="215" name="人件費・物件費等の状況該当値テキスト">
          <a:extLst>
            <a:ext uri="{FF2B5EF4-FFF2-40B4-BE49-F238E27FC236}">
              <a16:creationId xmlns:a16="http://schemas.microsoft.com/office/drawing/2014/main" id="{151A8D89-EEBC-41E2-A7B0-C00217423003}"/>
            </a:ext>
          </a:extLst>
        </xdr:cNvPr>
        <xdr:cNvSpPr txBox="1"/>
      </xdr:nvSpPr>
      <xdr:spPr>
        <a:xfrm>
          <a:off x="5041900" y="1392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3738</xdr:rowOff>
    </xdr:from>
    <xdr:to>
      <xdr:col>19</xdr:col>
      <xdr:colOff>184150</xdr:colOff>
      <xdr:row>81</xdr:row>
      <xdr:rowOff>105338</xdr:rowOff>
    </xdr:to>
    <xdr:sp macro="" textlink="">
      <xdr:nvSpPr>
        <xdr:cNvPr id="216" name="楕円 215">
          <a:extLst>
            <a:ext uri="{FF2B5EF4-FFF2-40B4-BE49-F238E27FC236}">
              <a16:creationId xmlns:a16="http://schemas.microsoft.com/office/drawing/2014/main" id="{BC4C9482-72A5-40C4-B238-E73292BE0DA4}"/>
            </a:ext>
          </a:extLst>
        </xdr:cNvPr>
        <xdr:cNvSpPr/>
      </xdr:nvSpPr>
      <xdr:spPr>
        <a:xfrm>
          <a:off x="4064000" y="138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115515</xdr:rowOff>
    </xdr:from>
    <xdr:ext cx="736600" cy="259045"/>
    <xdr:sp macro="" textlink="">
      <xdr:nvSpPr>
        <xdr:cNvPr id="217" name="テキスト ボックス 216">
          <a:extLst>
            <a:ext uri="{FF2B5EF4-FFF2-40B4-BE49-F238E27FC236}">
              <a16:creationId xmlns:a16="http://schemas.microsoft.com/office/drawing/2014/main" id="{F4C4BB75-6D53-4264-8C27-90763D0D322B}"/>
            </a:ext>
          </a:extLst>
        </xdr:cNvPr>
        <xdr:cNvSpPr txBox="1"/>
      </xdr:nvSpPr>
      <xdr:spPr>
        <a:xfrm>
          <a:off x="3733800" y="1366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133429</xdr:rowOff>
    </xdr:from>
    <xdr:to>
      <xdr:col>15</xdr:col>
      <xdr:colOff>133350</xdr:colOff>
      <xdr:row>80</xdr:row>
      <xdr:rowOff>63579</xdr:rowOff>
    </xdr:to>
    <xdr:sp macro="" textlink="">
      <xdr:nvSpPr>
        <xdr:cNvPr id="218" name="楕円 217">
          <a:extLst>
            <a:ext uri="{FF2B5EF4-FFF2-40B4-BE49-F238E27FC236}">
              <a16:creationId xmlns:a16="http://schemas.microsoft.com/office/drawing/2014/main" id="{B9A84E28-27E0-4AEC-A81F-E8701511FC3B}"/>
            </a:ext>
          </a:extLst>
        </xdr:cNvPr>
        <xdr:cNvSpPr/>
      </xdr:nvSpPr>
      <xdr:spPr>
        <a:xfrm>
          <a:off x="3175000" y="1367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73756</xdr:rowOff>
    </xdr:from>
    <xdr:ext cx="762000" cy="259045"/>
    <xdr:sp macro="" textlink="">
      <xdr:nvSpPr>
        <xdr:cNvPr id="219" name="テキスト ボックス 218">
          <a:extLst>
            <a:ext uri="{FF2B5EF4-FFF2-40B4-BE49-F238E27FC236}">
              <a16:creationId xmlns:a16="http://schemas.microsoft.com/office/drawing/2014/main" id="{BA847AF8-D8C5-4B44-A810-A7459D92FA94}"/>
            </a:ext>
          </a:extLst>
        </xdr:cNvPr>
        <xdr:cNvSpPr txBox="1"/>
      </xdr:nvSpPr>
      <xdr:spPr>
        <a:xfrm>
          <a:off x="2844800" y="1344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101819</xdr:rowOff>
    </xdr:from>
    <xdr:to>
      <xdr:col>11</xdr:col>
      <xdr:colOff>82550</xdr:colOff>
      <xdr:row>80</xdr:row>
      <xdr:rowOff>31969</xdr:rowOff>
    </xdr:to>
    <xdr:sp macro="" textlink="">
      <xdr:nvSpPr>
        <xdr:cNvPr id="220" name="楕円 219">
          <a:extLst>
            <a:ext uri="{FF2B5EF4-FFF2-40B4-BE49-F238E27FC236}">
              <a16:creationId xmlns:a16="http://schemas.microsoft.com/office/drawing/2014/main" id="{F10F40A1-FC56-4553-A26C-EA74478E65D3}"/>
            </a:ext>
          </a:extLst>
        </xdr:cNvPr>
        <xdr:cNvSpPr/>
      </xdr:nvSpPr>
      <xdr:spPr>
        <a:xfrm>
          <a:off x="2286000" y="136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42146</xdr:rowOff>
    </xdr:from>
    <xdr:ext cx="762000" cy="259045"/>
    <xdr:sp macro="" textlink="">
      <xdr:nvSpPr>
        <xdr:cNvPr id="221" name="テキスト ボックス 220">
          <a:extLst>
            <a:ext uri="{FF2B5EF4-FFF2-40B4-BE49-F238E27FC236}">
              <a16:creationId xmlns:a16="http://schemas.microsoft.com/office/drawing/2014/main" id="{CE8CB5B6-0D71-4870-9D27-C8E2A0809910}"/>
            </a:ext>
          </a:extLst>
        </xdr:cNvPr>
        <xdr:cNvSpPr txBox="1"/>
      </xdr:nvSpPr>
      <xdr:spPr>
        <a:xfrm>
          <a:off x="1955800" y="1341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155408</xdr:rowOff>
    </xdr:from>
    <xdr:to>
      <xdr:col>7</xdr:col>
      <xdr:colOff>31750</xdr:colOff>
      <xdr:row>80</xdr:row>
      <xdr:rowOff>85558</xdr:rowOff>
    </xdr:to>
    <xdr:sp macro="" textlink="">
      <xdr:nvSpPr>
        <xdr:cNvPr id="222" name="楕円 221">
          <a:extLst>
            <a:ext uri="{FF2B5EF4-FFF2-40B4-BE49-F238E27FC236}">
              <a16:creationId xmlns:a16="http://schemas.microsoft.com/office/drawing/2014/main" id="{8CA19CD1-0740-4A8C-B88C-8E7D9F3016EF}"/>
            </a:ext>
          </a:extLst>
        </xdr:cNvPr>
        <xdr:cNvSpPr/>
      </xdr:nvSpPr>
      <xdr:spPr>
        <a:xfrm>
          <a:off x="1397000" y="136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95735</xdr:rowOff>
    </xdr:from>
    <xdr:ext cx="762000" cy="259045"/>
    <xdr:sp macro="" textlink="">
      <xdr:nvSpPr>
        <xdr:cNvPr id="223" name="テキスト ボックス 222">
          <a:extLst>
            <a:ext uri="{FF2B5EF4-FFF2-40B4-BE49-F238E27FC236}">
              <a16:creationId xmlns:a16="http://schemas.microsoft.com/office/drawing/2014/main" id="{E95DEACE-39DB-4B63-A612-95E80BCE07C2}"/>
            </a:ext>
          </a:extLst>
        </xdr:cNvPr>
        <xdr:cNvSpPr txBox="1"/>
      </xdr:nvSpPr>
      <xdr:spPr>
        <a:xfrm>
          <a:off x="1066800" y="1346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311D9D90-F745-4069-A52E-89ED68F73C7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582C1BD6-6C38-4BCF-9606-8C1E9DC53D4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BFA8F340-E506-4B06-82A8-67BE7E9DF7A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55207606-A357-4345-8583-9D9719A6563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EC4591A4-0801-47CE-805B-7BEF9B5F916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A439CEBB-A2AD-4D9F-B768-91502BBD17F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C9276A51-1BC7-4B24-AF28-4A422C73B39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34BB646B-028C-46A7-B4C6-5E16FEE7B47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95A0AB7F-9190-46D0-BEB1-F56C312433B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6B637F7C-B5F7-4D45-AB4C-AE15D6C4D09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96C7621-43CF-49CB-B1CD-ABC30D4D795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410A5CEE-3B4B-4C24-9BDB-D154E2A232B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3CE2FF3A-87A0-4355-9D4F-25F9BACEEB6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や愛媛県人事委員会の勧告を参考に、給与制度を見直すことにより、国等と概ね均衡を保っている。今後も引き続き、国・愛媛県・類似団体との均衡を図るとともに、本市の財政状況等を踏まえた適正な給与水準を維持する。</a:t>
          </a:r>
          <a:r>
            <a:rPr kumimoji="1" lang="en-US" altLang="ja-JP" sz="1300">
              <a:latin typeface="ＭＳ Ｐゴシック" panose="020B0600070205080204" pitchFamily="50" charset="-128"/>
              <a:ea typeface="ＭＳ Ｐゴシック" panose="020B0600070205080204" pitchFamily="50" charset="-128"/>
            </a:rPr>
            <a:t>543</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B9E7F496-52F0-47C7-B160-CE0FC91CC36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1ACFF4D3-AB0A-498E-AEAF-42A8DABFE0D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BF416CBE-6745-4C15-9754-D1AF7BF8F6E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88BF848B-F4B8-42DA-ADCA-76355404901C}"/>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E58F8782-7193-4EBE-8512-CB293607972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5BE81CE8-350A-424A-A286-2694A3CE8E68}"/>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1F337C89-87B3-4234-879C-5DA866D3A229}"/>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3E50C562-4E3C-46A2-B05C-0A13DC93E3A3}"/>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B83F178D-0D73-4CF7-9E8D-0AB42D2C2A79}"/>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C630986D-6846-488F-8D8D-E1384EDE2BBC}"/>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3287C7BB-0E0A-4860-9252-F0813ADC941A}"/>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C3143E9E-DABD-4974-94F5-04ED45C2C156}"/>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7285F2E9-1E32-4734-ABD9-61C00F84EBD5}"/>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150B0031-92AE-46E9-9290-5FBFB8BD58B9}"/>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E2BE0D9E-0FFD-4C3B-A612-2A3E5C29745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DDA22E42-9C99-4B70-A46B-4CAA046DB8A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B35BBBDB-EB4B-46C4-9E84-F8D6190D5D2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1F2CBE7F-6A54-4700-AC25-70D7B3386D66}"/>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10BCA026-EA8A-4422-AB83-CCF166A590E9}"/>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FA1F1356-A9AC-4E9D-B58A-7BD5A4900B1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15C1ED93-0F2E-4AFE-AECF-B5C20C1106CD}"/>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AFFE1FB0-F15F-432C-8E84-850A30649C66}"/>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5E61FBA0-A6DA-4A3D-94F1-0C0FDD12C007}"/>
            </a:ext>
          </a:extLst>
        </xdr:cNvPr>
        <xdr:cNvCxnSpPr/>
      </xdr:nvCxnSpPr>
      <xdr:spPr>
        <a:xfrm>
          <a:off x="16179800" y="145877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F001F16A-1EF7-451C-9739-FC67EB40FFD4}"/>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72A06E44-5247-473C-9B2F-80B34CEFEDFB}"/>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100693</xdr:rowOff>
    </xdr:to>
    <xdr:cxnSp macro="">
      <xdr:nvCxnSpPr>
        <xdr:cNvPr id="262" name="直線コネクタ 261">
          <a:extLst>
            <a:ext uri="{FF2B5EF4-FFF2-40B4-BE49-F238E27FC236}">
              <a16:creationId xmlns:a16="http://schemas.microsoft.com/office/drawing/2014/main" id="{7C7205E3-DC7B-4A12-B6DB-116745489C34}"/>
            </a:ext>
          </a:extLst>
        </xdr:cNvPr>
        <xdr:cNvCxnSpPr/>
      </xdr:nvCxnSpPr>
      <xdr:spPr>
        <a:xfrm flipV="1">
          <a:off x="15290800" y="145877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69E3F853-8E11-4220-B33A-0FB123A4A323}"/>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26F55A90-C53D-4EB3-BBFF-E2FB6D8FE622}"/>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169636</xdr:rowOff>
    </xdr:to>
    <xdr:cxnSp macro="">
      <xdr:nvCxnSpPr>
        <xdr:cNvPr id="265" name="直線コネクタ 264">
          <a:extLst>
            <a:ext uri="{FF2B5EF4-FFF2-40B4-BE49-F238E27FC236}">
              <a16:creationId xmlns:a16="http://schemas.microsoft.com/office/drawing/2014/main" id="{EECD6DFA-203D-44A1-9DFD-4EAC0AEDA549}"/>
            </a:ext>
          </a:extLst>
        </xdr:cNvPr>
        <xdr:cNvCxnSpPr/>
      </xdr:nvCxnSpPr>
      <xdr:spPr>
        <a:xfrm flipV="1">
          <a:off x="14401800" y="146739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9C26371-8009-4E7D-9B4B-2899AE1B1173}"/>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94739F3B-D0A5-440F-B170-D700D195C001}"/>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85</xdr:row>
      <xdr:rowOff>169636</xdr:rowOff>
    </xdr:to>
    <xdr:cxnSp macro="">
      <xdr:nvCxnSpPr>
        <xdr:cNvPr id="268" name="直線コネクタ 267">
          <a:extLst>
            <a:ext uri="{FF2B5EF4-FFF2-40B4-BE49-F238E27FC236}">
              <a16:creationId xmlns:a16="http://schemas.microsoft.com/office/drawing/2014/main" id="{E79DB2E8-293D-459B-B10B-3CC138D4A08B}"/>
            </a:ext>
          </a:extLst>
        </xdr:cNvPr>
        <xdr:cNvCxnSpPr/>
      </xdr:nvCxnSpPr>
      <xdr:spPr>
        <a:xfrm>
          <a:off x="13512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BD4A5DBC-6F86-4270-B580-7F9D91A2F85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EAE47DB7-5B96-4CA3-B1E7-E2E792B28BEF}"/>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F17BC01B-B4CB-493B-923E-D9C0196F02F5}"/>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A702D610-9E27-4C6D-8CFC-3FC097B894E6}"/>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65A35DD-E3A6-44EF-A4E7-8776E37AD18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3EFB62C-3FB1-4362-A3CC-C2951AE46A8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55E73B9-58B9-46D2-87FC-0BD8022ADA7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F2BAA52-EB1D-4438-A19D-436B8773712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9EA7329B-16FE-47D5-B537-56F4A1E8716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D55AFDCD-F197-4635-B878-7C8324E107BE}"/>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4187E358-229C-4B9E-B9E2-E2E6AEA072E4}"/>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0" name="楕円 279">
          <a:extLst>
            <a:ext uri="{FF2B5EF4-FFF2-40B4-BE49-F238E27FC236}">
              <a16:creationId xmlns:a16="http://schemas.microsoft.com/office/drawing/2014/main" id="{BF5F42D5-8416-419D-AB73-013DC1964B5C}"/>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1" name="テキスト ボックス 280">
          <a:extLst>
            <a:ext uri="{FF2B5EF4-FFF2-40B4-BE49-F238E27FC236}">
              <a16:creationId xmlns:a16="http://schemas.microsoft.com/office/drawing/2014/main" id="{13F3F056-AAF9-4145-960E-06E26F6B07A2}"/>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a:extLst>
            <a:ext uri="{FF2B5EF4-FFF2-40B4-BE49-F238E27FC236}">
              <a16:creationId xmlns:a16="http://schemas.microsoft.com/office/drawing/2014/main" id="{7AA84B47-046F-4C51-A1E8-783ED1AC77AF}"/>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CC37400E-A88E-460A-9BB9-508A7AD80103}"/>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4" name="楕円 283">
          <a:extLst>
            <a:ext uri="{FF2B5EF4-FFF2-40B4-BE49-F238E27FC236}">
              <a16:creationId xmlns:a16="http://schemas.microsoft.com/office/drawing/2014/main" id="{769084F6-47D0-4695-A9ED-08B9296587D3}"/>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5" name="テキスト ボックス 284">
          <a:extLst>
            <a:ext uri="{FF2B5EF4-FFF2-40B4-BE49-F238E27FC236}">
              <a16:creationId xmlns:a16="http://schemas.microsoft.com/office/drawing/2014/main" id="{BA90833E-F8F4-4943-876D-28D2EE59057A}"/>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a:extLst>
            <a:ext uri="{FF2B5EF4-FFF2-40B4-BE49-F238E27FC236}">
              <a16:creationId xmlns:a16="http://schemas.microsoft.com/office/drawing/2014/main" id="{10657FD9-FB22-4AD5-BD69-C536E2FDB6A8}"/>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7" name="テキスト ボックス 286">
          <a:extLst>
            <a:ext uri="{FF2B5EF4-FFF2-40B4-BE49-F238E27FC236}">
              <a16:creationId xmlns:a16="http://schemas.microsoft.com/office/drawing/2014/main" id="{6DD4A283-C433-4E4A-BB3D-F4B9629E04EF}"/>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4FEFDEEE-F136-4021-B813-625EE3B392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42137BE9-62F2-4C25-99FC-8A2696C0B52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BB4A90AF-D8A4-40D7-9213-4E13ADA7F26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C12AC998-70F1-4A33-8845-9843EE009F3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A022D4F5-F55D-43C1-A3FB-0A1A1A20D54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6D4748CB-BB9B-47D0-B4C9-ACDE5382C16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EECE48E1-32D2-4F26-8A10-8402E57E3E2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9B194AFA-E321-4E63-B1C0-D7A7907C3CD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2F04E540-0AEA-4857-891F-DDC95E284AD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F7C5C31D-E8C8-4653-8CD0-EC868BDD82A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6D319D40-9D66-4B02-A71A-CC012379274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20123D32-064E-444D-84A4-2F72E4D23EC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1A7804AE-77A0-414F-9D9A-6FBD3F515E7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松山市人材育成・行政経営改革方針に基づき、計画的な職員採用や業務の簡素化・効率化、民間委託の活用などにより、職員数の適正化に努めており、類似団体よりも少ない水準を維持してきた。今後も、引き続き定員管理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7EAE6F85-F3BB-4B3B-B845-53A6738FB3E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72276535-6C60-4735-9E9C-BAF494C1E2D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94E66053-614F-42A7-97C2-151ACD9A589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1EE98B8C-6E13-4798-B4A6-FA5F121D729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F1704DC4-7320-41AE-84C6-B13F0136437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F5D3191-B47F-48C1-BDA3-0C8382D6CED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A769849A-80E1-4301-9EE3-B2E61917F64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234B6AD-F897-45E9-9FCD-0221D616FFD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987D86F6-0633-463F-91E7-8BEEA33176F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4C6CB27B-DB9B-4BDC-B6BC-601D75EE86B9}"/>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6F3883E3-792F-41B3-B3C8-60B2D007F8B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EF8E8230-DA04-4BB3-94F1-F4E50E68F85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BE1B8312-E07E-428D-9959-224C6976FC44}"/>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7E7D03D6-17E4-46DB-977D-417522ECCBA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97AB7683-1322-475B-95DF-AA4D8B71C6A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144DF0EE-724A-45EB-96EB-F7B64C4F4A9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493E07EC-77F6-431D-BB66-2B2A3E24E41A}"/>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D8EADF4A-B602-46CD-8712-D016525A5A71}"/>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8D31A43A-155C-415D-AA4F-CB6CEDCEC9A4}"/>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D7F96313-AE6E-4436-9F0E-45ED7868B96B}"/>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CA679565-7A41-4D31-AC09-9AC19EE25E62}"/>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29421</xdr:rowOff>
    </xdr:from>
    <xdr:to>
      <xdr:col>81</xdr:col>
      <xdr:colOff>44450</xdr:colOff>
      <xdr:row>60</xdr:row>
      <xdr:rowOff>69638</xdr:rowOff>
    </xdr:to>
    <xdr:cxnSp macro="">
      <xdr:nvCxnSpPr>
        <xdr:cNvPr id="322" name="直線コネクタ 321">
          <a:extLst>
            <a:ext uri="{FF2B5EF4-FFF2-40B4-BE49-F238E27FC236}">
              <a16:creationId xmlns:a16="http://schemas.microsoft.com/office/drawing/2014/main" id="{61248683-C242-4DB5-AA38-6BF7104351E0}"/>
            </a:ext>
          </a:extLst>
        </xdr:cNvPr>
        <xdr:cNvCxnSpPr/>
      </xdr:nvCxnSpPr>
      <xdr:spPr>
        <a:xfrm>
          <a:off x="16179800" y="1031642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ABE307F9-D3A5-45D7-96E8-0A745CFA2475}"/>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28C9AB3-49A8-4233-96F7-422BC1C16014}"/>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17356</xdr:rowOff>
    </xdr:from>
    <xdr:to>
      <xdr:col>77</xdr:col>
      <xdr:colOff>44450</xdr:colOff>
      <xdr:row>60</xdr:row>
      <xdr:rowOff>29421</xdr:rowOff>
    </xdr:to>
    <xdr:cxnSp macro="">
      <xdr:nvCxnSpPr>
        <xdr:cNvPr id="325" name="直線コネクタ 324">
          <a:extLst>
            <a:ext uri="{FF2B5EF4-FFF2-40B4-BE49-F238E27FC236}">
              <a16:creationId xmlns:a16="http://schemas.microsoft.com/office/drawing/2014/main" id="{9DB305EE-9BE5-4E5F-8151-E56180565006}"/>
            </a:ext>
          </a:extLst>
        </xdr:cNvPr>
        <xdr:cNvCxnSpPr/>
      </xdr:nvCxnSpPr>
      <xdr:spPr>
        <a:xfrm>
          <a:off x="15290800" y="103043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A778A5AD-102E-4AE8-A906-B4935321213B}"/>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4DE2C5B1-3F02-4091-8F3B-C77E8D13440A}"/>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160655</xdr:rowOff>
    </xdr:from>
    <xdr:to>
      <xdr:col>72</xdr:col>
      <xdr:colOff>203200</xdr:colOff>
      <xdr:row>60</xdr:row>
      <xdr:rowOff>17356</xdr:rowOff>
    </xdr:to>
    <xdr:cxnSp macro="">
      <xdr:nvCxnSpPr>
        <xdr:cNvPr id="328" name="直線コネクタ 327">
          <a:extLst>
            <a:ext uri="{FF2B5EF4-FFF2-40B4-BE49-F238E27FC236}">
              <a16:creationId xmlns:a16="http://schemas.microsoft.com/office/drawing/2014/main" id="{F98D797E-8CAB-41EC-8C39-F0A51C109F2D}"/>
            </a:ext>
          </a:extLst>
        </xdr:cNvPr>
        <xdr:cNvCxnSpPr/>
      </xdr:nvCxnSpPr>
      <xdr:spPr>
        <a:xfrm>
          <a:off x="14401800" y="1027620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6A0864F7-1A94-47DA-BD7E-352C87519BD3}"/>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93B98D2F-0C76-45AB-AC82-954579F8BA3B}"/>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112395</xdr:rowOff>
    </xdr:from>
    <xdr:to>
      <xdr:col>68</xdr:col>
      <xdr:colOff>152400</xdr:colOff>
      <xdr:row>59</xdr:row>
      <xdr:rowOff>160655</xdr:rowOff>
    </xdr:to>
    <xdr:cxnSp macro="">
      <xdr:nvCxnSpPr>
        <xdr:cNvPr id="331" name="直線コネクタ 330">
          <a:extLst>
            <a:ext uri="{FF2B5EF4-FFF2-40B4-BE49-F238E27FC236}">
              <a16:creationId xmlns:a16="http://schemas.microsoft.com/office/drawing/2014/main" id="{75F5E0AB-32D4-4268-86AE-F362FD7BBA9E}"/>
            </a:ext>
          </a:extLst>
        </xdr:cNvPr>
        <xdr:cNvCxnSpPr/>
      </xdr:nvCxnSpPr>
      <xdr:spPr>
        <a:xfrm>
          <a:off x="13512800" y="102279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FDE57E81-2411-421A-B013-A2C598EEE4E7}"/>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28013881-441E-49B0-9BF0-D5557D4A2DA1}"/>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3EEE94C-1271-4E2B-B08A-7D80A466645C}"/>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9B1EE855-9D10-4EF9-ABEC-25FF309DAA9C}"/>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02DC989-EA5B-4807-94D9-0DA7A90CC6E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8418AF7-41C7-4E06-B49C-9F5B9078403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9A7C82B-506D-477C-AA12-93AD85C572E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0FC8759-7D3D-4D1C-986C-4E8BEF5B670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9FDF34B-C1DF-4C7E-BAED-14416B833B6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18838</xdr:rowOff>
    </xdr:from>
    <xdr:to>
      <xdr:col>81</xdr:col>
      <xdr:colOff>95250</xdr:colOff>
      <xdr:row>60</xdr:row>
      <xdr:rowOff>120438</xdr:rowOff>
    </xdr:to>
    <xdr:sp macro="" textlink="">
      <xdr:nvSpPr>
        <xdr:cNvPr id="341" name="楕円 340">
          <a:extLst>
            <a:ext uri="{FF2B5EF4-FFF2-40B4-BE49-F238E27FC236}">
              <a16:creationId xmlns:a16="http://schemas.microsoft.com/office/drawing/2014/main" id="{861257B4-F56D-48F9-B36F-10EB0230FAD4}"/>
            </a:ext>
          </a:extLst>
        </xdr:cNvPr>
        <xdr:cNvSpPr/>
      </xdr:nvSpPr>
      <xdr:spPr>
        <a:xfrm>
          <a:off x="16967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35365</xdr:rowOff>
    </xdr:from>
    <xdr:ext cx="762000" cy="259045"/>
    <xdr:sp macro="" textlink="">
      <xdr:nvSpPr>
        <xdr:cNvPr id="342" name="定員管理の状況該当値テキスト">
          <a:extLst>
            <a:ext uri="{FF2B5EF4-FFF2-40B4-BE49-F238E27FC236}">
              <a16:creationId xmlns:a16="http://schemas.microsoft.com/office/drawing/2014/main" id="{00E689D0-9E3F-42B3-A12C-FB0990916762}"/>
            </a:ext>
          </a:extLst>
        </xdr:cNvPr>
        <xdr:cNvSpPr txBox="1"/>
      </xdr:nvSpPr>
      <xdr:spPr>
        <a:xfrm>
          <a:off x="17106900" y="1015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43" name="楕円 342">
          <a:extLst>
            <a:ext uri="{FF2B5EF4-FFF2-40B4-BE49-F238E27FC236}">
              <a16:creationId xmlns:a16="http://schemas.microsoft.com/office/drawing/2014/main" id="{AD6E67FC-9339-4E98-89A5-6059B3A33414}"/>
            </a:ext>
          </a:extLst>
        </xdr:cNvPr>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44" name="テキスト ボックス 343">
          <a:extLst>
            <a:ext uri="{FF2B5EF4-FFF2-40B4-BE49-F238E27FC236}">
              <a16:creationId xmlns:a16="http://schemas.microsoft.com/office/drawing/2014/main" id="{A0419602-C8F7-48AC-836A-C21F816B0AA4}"/>
            </a:ext>
          </a:extLst>
        </xdr:cNvPr>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138006</xdr:rowOff>
    </xdr:from>
    <xdr:to>
      <xdr:col>73</xdr:col>
      <xdr:colOff>44450</xdr:colOff>
      <xdr:row>60</xdr:row>
      <xdr:rowOff>68156</xdr:rowOff>
    </xdr:to>
    <xdr:sp macro="" textlink="">
      <xdr:nvSpPr>
        <xdr:cNvPr id="345" name="楕円 344">
          <a:extLst>
            <a:ext uri="{FF2B5EF4-FFF2-40B4-BE49-F238E27FC236}">
              <a16:creationId xmlns:a16="http://schemas.microsoft.com/office/drawing/2014/main" id="{1CFBFF24-B40C-4DFD-85DB-562AE504D554}"/>
            </a:ext>
          </a:extLst>
        </xdr:cNvPr>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46" name="テキスト ボックス 345">
          <a:extLst>
            <a:ext uri="{FF2B5EF4-FFF2-40B4-BE49-F238E27FC236}">
              <a16:creationId xmlns:a16="http://schemas.microsoft.com/office/drawing/2014/main" id="{FB0C7896-1C77-4283-BE4C-56C77F3B5E16}"/>
            </a:ext>
          </a:extLst>
        </xdr:cNvPr>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7" name="楕円 346">
          <a:extLst>
            <a:ext uri="{FF2B5EF4-FFF2-40B4-BE49-F238E27FC236}">
              <a16:creationId xmlns:a16="http://schemas.microsoft.com/office/drawing/2014/main" id="{127DF757-EE6D-4F71-ACF0-6C565A84BB75}"/>
            </a:ext>
          </a:extLst>
        </xdr:cNvPr>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8" name="テキスト ボックス 347">
          <a:extLst>
            <a:ext uri="{FF2B5EF4-FFF2-40B4-BE49-F238E27FC236}">
              <a16:creationId xmlns:a16="http://schemas.microsoft.com/office/drawing/2014/main" id="{5DE9C1F5-1275-414F-81AF-C3ACF0027D24}"/>
            </a:ext>
          </a:extLst>
        </xdr:cNvPr>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61595</xdr:rowOff>
    </xdr:from>
    <xdr:to>
      <xdr:col>64</xdr:col>
      <xdr:colOff>152400</xdr:colOff>
      <xdr:row>59</xdr:row>
      <xdr:rowOff>163195</xdr:rowOff>
    </xdr:to>
    <xdr:sp macro="" textlink="">
      <xdr:nvSpPr>
        <xdr:cNvPr id="349" name="楕円 348">
          <a:extLst>
            <a:ext uri="{FF2B5EF4-FFF2-40B4-BE49-F238E27FC236}">
              <a16:creationId xmlns:a16="http://schemas.microsoft.com/office/drawing/2014/main" id="{F70DFE37-DB44-4DBE-B85C-88206DD9FB16}"/>
            </a:ext>
          </a:extLst>
        </xdr:cNvPr>
        <xdr:cNvSpPr/>
      </xdr:nvSpPr>
      <xdr:spPr>
        <a:xfrm>
          <a:off x="13462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1922</xdr:rowOff>
    </xdr:from>
    <xdr:ext cx="762000" cy="259045"/>
    <xdr:sp macro="" textlink="">
      <xdr:nvSpPr>
        <xdr:cNvPr id="350" name="テキスト ボックス 349">
          <a:extLst>
            <a:ext uri="{FF2B5EF4-FFF2-40B4-BE49-F238E27FC236}">
              <a16:creationId xmlns:a16="http://schemas.microsoft.com/office/drawing/2014/main" id="{6C383ABC-F7D5-4AD0-85B1-4078B7614011}"/>
            </a:ext>
          </a:extLst>
        </xdr:cNvPr>
        <xdr:cNvSpPr txBox="1"/>
      </xdr:nvSpPr>
      <xdr:spPr>
        <a:xfrm>
          <a:off x="13131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2F9E2390-E4AC-43B6-B39E-090CAB28864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E12849AB-AA39-44F1-8CEC-0B66EA9967B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1AC15CC9-CE43-4D31-8F84-DE378E93B3E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6337EDAE-9446-4DC5-8EB8-08A869DB664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8A9C7145-E842-46A9-80C3-BFE84862370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1308ADF7-9CED-4B3B-A067-3BBF1C2247C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3165BFAC-8E52-4A79-9EA0-6310E738BF0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1ACF144C-B19D-448A-80B1-B94BB735BBD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4FFB5327-65A0-4894-ADAC-37FD309D095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FC2FD24E-5878-4CF3-91B3-4C233B0E4CC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E8282000-F49A-42D6-A04B-87B3BA26D69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751A25D5-42D9-4C1E-93C0-877EE9638E6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9D2068D0-3485-4F99-BE05-79420B83767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過去に借り入れた市債の償還がすすみ、元利償還金が増加したほか、臨時財政対策債発行可能額の減少などで標準財政規模が減少するなどしたため、令和４年度の単年度実質公債費比率は８．１％となり、前年度から０．４ポイント上昇した。また、３か年平均では、７．９％と前年度と同じ比率となった。類似団体内平均を下回っていることや、公共施設の老朽化に伴う建替え更新や大型事業による数値の上昇が見込まれるため、今後も「健全な財政運営へのガイドライン」に基づき、市債残高を抑制することによる公債費の減少や交付税措置の高い起債を効果的に活用するなど実質負担の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57911217-BA04-441B-BB77-3EBA6D058C5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DBA85A0C-EE49-41C8-B67F-06A832E3CE4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B6761190-C1E7-4B3A-93E8-F6D632A1292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F96E5A79-1220-4536-9283-B8A4B4690AEE}"/>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E1843691-6C63-4489-BD99-A15402A393CD}"/>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2EA773F-72B4-4BE9-8105-8E16EE7409CB}"/>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E83E1082-59C6-4A38-81E9-70D8860782B1}"/>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14275030-25A7-4C81-A71B-396C14830C8A}"/>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C9074E3F-AA24-497D-96D4-203230BE89F5}"/>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8887537D-379E-4634-A074-600F5E8E5853}"/>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CFB2618E-F82E-46C8-B6CB-8B630225C4D6}"/>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BFD7E18A-5C09-4674-A074-DC162B6B1ABA}"/>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6747612A-A898-47AC-B041-29368520C443}"/>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C7C79655-ADB2-4216-B860-8F282A6A2674}"/>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CDCAD3FF-5A5F-4E56-B497-F818829F1D2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7E60AAAC-C71C-4FF1-BFDA-039D3BA2C52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CA4C4546-EC3C-4E3C-A9C8-B265F253F7E2}"/>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56AB065D-2D65-432E-9F04-A8330FF462D1}"/>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69A52EC7-74FD-4594-B59A-01332B1BE312}"/>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51990549-35F7-4D87-B643-D7F95B5F138A}"/>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695C47FE-7959-478C-8B02-4A92437C0FDA}"/>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3326</xdr:rowOff>
    </xdr:from>
    <xdr:to>
      <xdr:col>81</xdr:col>
      <xdr:colOff>44450</xdr:colOff>
      <xdr:row>43</xdr:row>
      <xdr:rowOff>3326</xdr:rowOff>
    </xdr:to>
    <xdr:cxnSp macro="">
      <xdr:nvCxnSpPr>
        <xdr:cNvPr id="385" name="直線コネクタ 384">
          <a:extLst>
            <a:ext uri="{FF2B5EF4-FFF2-40B4-BE49-F238E27FC236}">
              <a16:creationId xmlns:a16="http://schemas.microsoft.com/office/drawing/2014/main" id="{D737A553-2C05-4A27-B8B5-B1093E9356DA}"/>
            </a:ext>
          </a:extLst>
        </xdr:cNvPr>
        <xdr:cNvCxnSpPr/>
      </xdr:nvCxnSpPr>
      <xdr:spPr>
        <a:xfrm>
          <a:off x="16179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10590125-F76E-4D63-B471-0768E3954A0F}"/>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FAA54349-A838-48EF-BD02-E92F30692599}"/>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3326</xdr:rowOff>
    </xdr:to>
    <xdr:cxnSp macro="">
      <xdr:nvCxnSpPr>
        <xdr:cNvPr id="388" name="直線コネクタ 387">
          <a:extLst>
            <a:ext uri="{FF2B5EF4-FFF2-40B4-BE49-F238E27FC236}">
              <a16:creationId xmlns:a16="http://schemas.microsoft.com/office/drawing/2014/main" id="{D8327A8D-FDBD-41BA-B4B4-CF5E819961B1}"/>
            </a:ext>
          </a:extLst>
        </xdr:cNvPr>
        <xdr:cNvCxnSpPr/>
      </xdr:nvCxnSpPr>
      <xdr:spPr>
        <a:xfrm>
          <a:off x="15290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2DB50081-8DF7-44D2-898D-7C9A7DA8FE55}"/>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5F4718A6-F763-4523-8D3F-0CD5F6CD02DB}"/>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151795</xdr:rowOff>
    </xdr:from>
    <xdr:to>
      <xdr:col>72</xdr:col>
      <xdr:colOff>203200</xdr:colOff>
      <xdr:row>43</xdr:row>
      <xdr:rowOff>3326</xdr:rowOff>
    </xdr:to>
    <xdr:cxnSp macro="">
      <xdr:nvCxnSpPr>
        <xdr:cNvPr id="391" name="直線コネクタ 390">
          <a:extLst>
            <a:ext uri="{FF2B5EF4-FFF2-40B4-BE49-F238E27FC236}">
              <a16:creationId xmlns:a16="http://schemas.microsoft.com/office/drawing/2014/main" id="{856C6517-923C-4C47-843A-3D15FF6512AC}"/>
            </a:ext>
          </a:extLst>
        </xdr:cNvPr>
        <xdr:cNvCxnSpPr/>
      </xdr:nvCxnSpPr>
      <xdr:spPr>
        <a:xfrm>
          <a:off x="14401800" y="73526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3F4AD201-7EA6-4120-8007-2D183AC3C27D}"/>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43D43426-8B7E-47E1-99F4-A18DDC22767D}"/>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42</xdr:row>
      <xdr:rowOff>151795</xdr:rowOff>
    </xdr:to>
    <xdr:cxnSp macro="">
      <xdr:nvCxnSpPr>
        <xdr:cNvPr id="394" name="直線コネクタ 393">
          <a:extLst>
            <a:ext uri="{FF2B5EF4-FFF2-40B4-BE49-F238E27FC236}">
              <a16:creationId xmlns:a16="http://schemas.microsoft.com/office/drawing/2014/main" id="{3101A293-2876-4006-8916-FED84F7A16C8}"/>
            </a:ext>
          </a:extLst>
        </xdr:cNvPr>
        <xdr:cNvCxnSpPr/>
      </xdr:nvCxnSpPr>
      <xdr:spPr>
        <a:xfrm>
          <a:off x="13512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B9358CC8-AF42-495E-8D83-262B9E51D124}"/>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EA18D968-FF4B-4F71-A81D-035FBA097A74}"/>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7A46DA17-49B5-4223-9B0B-185E3B28AF48}"/>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14389D98-D29B-4C0C-91ED-CCC70E212D11}"/>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4240905-8285-483D-8882-97D8F17A67F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5F9EDCC-7D87-426E-AFA7-27CD79CC4E9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81EA2115-8AA3-4C70-A86D-D97B8FB3370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F97BBB29-BB46-439D-B912-1D25B01E31B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4FBCDBA7-5AC3-4DBD-B31D-29460F43E58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123976</xdr:rowOff>
    </xdr:from>
    <xdr:to>
      <xdr:col>81</xdr:col>
      <xdr:colOff>95250</xdr:colOff>
      <xdr:row>43</xdr:row>
      <xdr:rowOff>54126</xdr:rowOff>
    </xdr:to>
    <xdr:sp macro="" textlink="">
      <xdr:nvSpPr>
        <xdr:cNvPr id="404" name="楕円 403">
          <a:extLst>
            <a:ext uri="{FF2B5EF4-FFF2-40B4-BE49-F238E27FC236}">
              <a16:creationId xmlns:a16="http://schemas.microsoft.com/office/drawing/2014/main" id="{072D022F-5688-4416-A50D-D24437C4153F}"/>
            </a:ext>
          </a:extLst>
        </xdr:cNvPr>
        <xdr:cNvSpPr/>
      </xdr:nvSpPr>
      <xdr:spPr>
        <a:xfrm>
          <a:off x="16967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96053</xdr:rowOff>
    </xdr:from>
    <xdr:ext cx="762000" cy="259045"/>
    <xdr:sp macro="" textlink="">
      <xdr:nvSpPr>
        <xdr:cNvPr id="405" name="公債費負担の状況該当値テキスト">
          <a:extLst>
            <a:ext uri="{FF2B5EF4-FFF2-40B4-BE49-F238E27FC236}">
              <a16:creationId xmlns:a16="http://schemas.microsoft.com/office/drawing/2014/main" id="{6E435E66-ACA0-4F5D-8A63-DF237C16A467}"/>
            </a:ext>
          </a:extLst>
        </xdr:cNvPr>
        <xdr:cNvSpPr txBox="1"/>
      </xdr:nvSpPr>
      <xdr:spPr>
        <a:xfrm>
          <a:off x="17106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123976</xdr:rowOff>
    </xdr:from>
    <xdr:to>
      <xdr:col>77</xdr:col>
      <xdr:colOff>95250</xdr:colOff>
      <xdr:row>43</xdr:row>
      <xdr:rowOff>54126</xdr:rowOff>
    </xdr:to>
    <xdr:sp macro="" textlink="">
      <xdr:nvSpPr>
        <xdr:cNvPr id="406" name="楕円 405">
          <a:extLst>
            <a:ext uri="{FF2B5EF4-FFF2-40B4-BE49-F238E27FC236}">
              <a16:creationId xmlns:a16="http://schemas.microsoft.com/office/drawing/2014/main" id="{54C2975E-A82B-4896-8B78-5ABA17E7AC52}"/>
            </a:ext>
          </a:extLst>
        </xdr:cNvPr>
        <xdr:cNvSpPr/>
      </xdr:nvSpPr>
      <xdr:spPr>
        <a:xfrm>
          <a:off x="16129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38903</xdr:rowOff>
    </xdr:from>
    <xdr:ext cx="736600" cy="259045"/>
    <xdr:sp macro="" textlink="">
      <xdr:nvSpPr>
        <xdr:cNvPr id="407" name="テキスト ボックス 406">
          <a:extLst>
            <a:ext uri="{FF2B5EF4-FFF2-40B4-BE49-F238E27FC236}">
              <a16:creationId xmlns:a16="http://schemas.microsoft.com/office/drawing/2014/main" id="{BCBF454B-6C33-4078-8873-CE2503C462C8}"/>
            </a:ext>
          </a:extLst>
        </xdr:cNvPr>
        <xdr:cNvSpPr txBox="1"/>
      </xdr:nvSpPr>
      <xdr:spPr>
        <a:xfrm>
          <a:off x="15798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123976</xdr:rowOff>
    </xdr:from>
    <xdr:to>
      <xdr:col>73</xdr:col>
      <xdr:colOff>44450</xdr:colOff>
      <xdr:row>43</xdr:row>
      <xdr:rowOff>54126</xdr:rowOff>
    </xdr:to>
    <xdr:sp macro="" textlink="">
      <xdr:nvSpPr>
        <xdr:cNvPr id="408" name="楕円 407">
          <a:extLst>
            <a:ext uri="{FF2B5EF4-FFF2-40B4-BE49-F238E27FC236}">
              <a16:creationId xmlns:a16="http://schemas.microsoft.com/office/drawing/2014/main" id="{3F706535-3154-4FF4-9067-0CD096688B75}"/>
            </a:ext>
          </a:extLst>
        </xdr:cNvPr>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38903</xdr:rowOff>
    </xdr:from>
    <xdr:ext cx="762000" cy="259045"/>
    <xdr:sp macro="" textlink="">
      <xdr:nvSpPr>
        <xdr:cNvPr id="409" name="テキスト ボックス 408">
          <a:extLst>
            <a:ext uri="{FF2B5EF4-FFF2-40B4-BE49-F238E27FC236}">
              <a16:creationId xmlns:a16="http://schemas.microsoft.com/office/drawing/2014/main" id="{B9F2C25A-4199-4F2B-809B-A2BBB6F1030C}"/>
            </a:ext>
          </a:extLst>
        </xdr:cNvPr>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100995</xdr:rowOff>
    </xdr:from>
    <xdr:to>
      <xdr:col>68</xdr:col>
      <xdr:colOff>203200</xdr:colOff>
      <xdr:row>43</xdr:row>
      <xdr:rowOff>31145</xdr:rowOff>
    </xdr:to>
    <xdr:sp macro="" textlink="">
      <xdr:nvSpPr>
        <xdr:cNvPr id="410" name="楕円 409">
          <a:extLst>
            <a:ext uri="{FF2B5EF4-FFF2-40B4-BE49-F238E27FC236}">
              <a16:creationId xmlns:a16="http://schemas.microsoft.com/office/drawing/2014/main" id="{24B6123C-67AA-46AC-97BA-AC0D22D5B45B}"/>
            </a:ext>
          </a:extLst>
        </xdr:cNvPr>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411" name="テキスト ボックス 410">
          <a:extLst>
            <a:ext uri="{FF2B5EF4-FFF2-40B4-BE49-F238E27FC236}">
              <a16:creationId xmlns:a16="http://schemas.microsoft.com/office/drawing/2014/main" id="{C4341E7F-2282-49FC-8BA2-37DE5786B1BC}"/>
            </a:ext>
          </a:extLst>
        </xdr:cNvPr>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2" name="楕円 411">
          <a:extLst>
            <a:ext uri="{FF2B5EF4-FFF2-40B4-BE49-F238E27FC236}">
              <a16:creationId xmlns:a16="http://schemas.microsoft.com/office/drawing/2014/main" id="{9E2AE2C9-6A84-48D2-90C3-6BF1D93D12E9}"/>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13" name="テキスト ボックス 412">
          <a:extLst>
            <a:ext uri="{FF2B5EF4-FFF2-40B4-BE49-F238E27FC236}">
              <a16:creationId xmlns:a16="http://schemas.microsoft.com/office/drawing/2014/main" id="{6DAEAF41-7292-4B56-B861-CC9BD74A2404}"/>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51DF181F-21D6-4FB9-8084-FE6B8C1E5BE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6B04BE02-36FA-4C8D-AC23-74ABA6AEB26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8041814-6E2D-4F01-BB2F-5D85FA3C01B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81E90989-33C6-48F0-BB5F-D8B8EA45873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BCD454C5-2A93-414E-8151-04F0950E784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4C61D325-C1F7-4F42-AA96-4BB99C32467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AF4593A3-676A-42B3-9DA9-6B6700AC152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6C278198-5A39-4844-A7AF-A736764BA6B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2CDCD5F-D0E9-4D68-A199-517BCE28086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3A59D359-29FB-44EB-B164-F3A69590625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1E850867-43F2-47E4-A1F6-FFEF81CDD9A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D374D0F1-E3F0-456A-B3BD-653BD798259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283B97DA-7763-4D73-87AA-D68B3CF87E4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が減少したことや下水道事業債残高の減などにより公営企業債等繰入見込額が減少したため、令和４年度の将来負担比率は２４．３％となり、前年度から６．４ポイント低下した。類似団体内平均を下回っていることから、「健全な財政運営へのガイドライン」に基づき、償還能力に留意し、交付税措置の高い起債を効果的に活用するなど計画的で健全な市債の発行に努める。また、今後の大型事業や公共施設マネジメント（更新等）の財源として、基金の取崩しに伴う比率の上昇が見込まれることから、事業の選択と集中などで更なる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AF3990D9-8E5B-4B5E-BB02-DCB7A90BEBD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CAFE8317-C728-4D98-9060-FF88D2A696A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97DBAAB7-1995-46CB-8473-DA915A48BBB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79A8348B-86F2-4D08-A691-A9F6213DB6A9}"/>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C4E1225E-9502-4D7A-BB47-BEAE828377A8}"/>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1FE86027-B268-4BD8-B0B9-CDD4084903C2}"/>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C2CDF792-CFAC-4ECD-827D-92610E86484E}"/>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C8C6DFA1-1288-4581-B384-89DBBD140BB9}"/>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3B249E4-C340-499E-9973-207AE91BDAE9}"/>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11E509CC-98FF-4DFD-ABDE-15218DFC6C48}"/>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DBC682AE-A755-4498-BF7C-05F4574B9FDA}"/>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F226752B-FD5F-453C-BA65-E49208DC39C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A751411-E23D-44BD-B898-9AC57702363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70D62648-A085-47FC-BED1-35658DBD9C11}"/>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79E0418E-7990-4A6F-9C3A-41A024CA505D}"/>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BD261A3F-D289-49D0-A9B4-9D09BAFA3A22}"/>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990235-7E64-471C-8219-CE33BF51DEF7}"/>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87753A07-0B23-4137-B883-5FE19FC01AF4}"/>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113894</xdr:rowOff>
    </xdr:from>
    <xdr:to>
      <xdr:col>81</xdr:col>
      <xdr:colOff>44450</xdr:colOff>
      <xdr:row>16</xdr:row>
      <xdr:rowOff>4216</xdr:rowOff>
    </xdr:to>
    <xdr:cxnSp macro="">
      <xdr:nvCxnSpPr>
        <xdr:cNvPr id="445" name="直線コネクタ 444">
          <a:extLst>
            <a:ext uri="{FF2B5EF4-FFF2-40B4-BE49-F238E27FC236}">
              <a16:creationId xmlns:a16="http://schemas.microsoft.com/office/drawing/2014/main" id="{764369FC-7E24-4C8C-B2CD-4D8486282781}"/>
            </a:ext>
          </a:extLst>
        </xdr:cNvPr>
        <xdr:cNvCxnSpPr/>
      </xdr:nvCxnSpPr>
      <xdr:spPr>
        <a:xfrm flipV="1">
          <a:off x="16179800" y="2685644"/>
          <a:ext cx="8382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93AC1076-27A5-4901-8BE8-660F837AF2E5}"/>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EF2ACAC-7317-4836-B29E-FF5F6A3C369B}"/>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4216</xdr:rowOff>
    </xdr:from>
    <xdr:to>
      <xdr:col>77</xdr:col>
      <xdr:colOff>44450</xdr:colOff>
      <xdr:row>16</xdr:row>
      <xdr:rowOff>122936</xdr:rowOff>
    </xdr:to>
    <xdr:cxnSp macro="">
      <xdr:nvCxnSpPr>
        <xdr:cNvPr id="448" name="直線コネクタ 447">
          <a:extLst>
            <a:ext uri="{FF2B5EF4-FFF2-40B4-BE49-F238E27FC236}">
              <a16:creationId xmlns:a16="http://schemas.microsoft.com/office/drawing/2014/main" id="{E7B7221B-81BC-433B-9D9B-AA36E8C88BF6}"/>
            </a:ext>
          </a:extLst>
        </xdr:cNvPr>
        <xdr:cNvCxnSpPr/>
      </xdr:nvCxnSpPr>
      <xdr:spPr>
        <a:xfrm flipV="1">
          <a:off x="15290800" y="2747416"/>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B2F11ED7-00B4-4FFC-85DD-A38E6443BA56}"/>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BEB4BAB9-249C-47DB-B81E-FE19A100944F}"/>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122936</xdr:rowOff>
    </xdr:from>
    <xdr:to>
      <xdr:col>72</xdr:col>
      <xdr:colOff>203200</xdr:colOff>
      <xdr:row>17</xdr:row>
      <xdr:rowOff>36424</xdr:rowOff>
    </xdr:to>
    <xdr:cxnSp macro="">
      <xdr:nvCxnSpPr>
        <xdr:cNvPr id="451" name="直線コネクタ 450">
          <a:extLst>
            <a:ext uri="{FF2B5EF4-FFF2-40B4-BE49-F238E27FC236}">
              <a16:creationId xmlns:a16="http://schemas.microsoft.com/office/drawing/2014/main" id="{FC488EC0-7228-4B7A-B823-6745D5696BA5}"/>
            </a:ext>
          </a:extLst>
        </xdr:cNvPr>
        <xdr:cNvCxnSpPr/>
      </xdr:nvCxnSpPr>
      <xdr:spPr>
        <a:xfrm flipV="1">
          <a:off x="14401800" y="2866136"/>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55C529F2-3977-46B8-9ECA-E1DB6564403B}"/>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9395F1EC-BA2D-4000-A903-08D652CDEB2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36424</xdr:rowOff>
    </xdr:from>
    <xdr:to>
      <xdr:col>68</xdr:col>
      <xdr:colOff>152400</xdr:colOff>
      <xdr:row>17</xdr:row>
      <xdr:rowOff>98196</xdr:rowOff>
    </xdr:to>
    <xdr:cxnSp macro="">
      <xdr:nvCxnSpPr>
        <xdr:cNvPr id="454" name="直線コネクタ 453">
          <a:extLst>
            <a:ext uri="{FF2B5EF4-FFF2-40B4-BE49-F238E27FC236}">
              <a16:creationId xmlns:a16="http://schemas.microsoft.com/office/drawing/2014/main" id="{3D562225-0AE6-4C27-8C66-A6B9C6A306CA}"/>
            </a:ext>
          </a:extLst>
        </xdr:cNvPr>
        <xdr:cNvCxnSpPr/>
      </xdr:nvCxnSpPr>
      <xdr:spPr>
        <a:xfrm flipV="1">
          <a:off x="13512800" y="2951074"/>
          <a:ext cx="8890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CD4B1A10-EACF-4073-9DD8-6F50FF11A885}"/>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27CB1A29-AD45-49B3-9161-D7676DF0327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1655E25C-1C5E-4CBB-BFD2-7A134DC5E355}"/>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05CA5ABD-80D0-4120-9F6E-339E008F69B6}"/>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861A305-C410-4915-8734-32C18092393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BAC179A-6305-455D-8776-0AC9B6CA6D6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CC32C14-9D7F-44AD-9E39-E87C3E6A886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415829EC-5F0A-40D4-8A1C-16609ADCEEC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B078CD58-CCFF-42F2-B6DB-28780902E0C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63094</xdr:rowOff>
    </xdr:from>
    <xdr:to>
      <xdr:col>81</xdr:col>
      <xdr:colOff>95250</xdr:colOff>
      <xdr:row>15</xdr:row>
      <xdr:rowOff>164694</xdr:rowOff>
    </xdr:to>
    <xdr:sp macro="" textlink="">
      <xdr:nvSpPr>
        <xdr:cNvPr id="464" name="楕円 463">
          <a:extLst>
            <a:ext uri="{FF2B5EF4-FFF2-40B4-BE49-F238E27FC236}">
              <a16:creationId xmlns:a16="http://schemas.microsoft.com/office/drawing/2014/main" id="{08C8B9B4-69D7-4DCE-9BBD-073936E31DF4}"/>
            </a:ext>
          </a:extLst>
        </xdr:cNvPr>
        <xdr:cNvSpPr/>
      </xdr:nvSpPr>
      <xdr:spPr>
        <a:xfrm>
          <a:off x="16967200" y="26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35171</xdr:rowOff>
    </xdr:from>
    <xdr:ext cx="762000" cy="259045"/>
    <xdr:sp macro="" textlink="">
      <xdr:nvSpPr>
        <xdr:cNvPr id="465" name="将来負担の状況該当値テキスト">
          <a:extLst>
            <a:ext uri="{FF2B5EF4-FFF2-40B4-BE49-F238E27FC236}">
              <a16:creationId xmlns:a16="http://schemas.microsoft.com/office/drawing/2014/main" id="{889BC71D-2FD9-4391-AD2A-C74E84BFB954}"/>
            </a:ext>
          </a:extLst>
        </xdr:cNvPr>
        <xdr:cNvSpPr txBox="1"/>
      </xdr:nvSpPr>
      <xdr:spPr>
        <a:xfrm>
          <a:off x="17106900" y="26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124866</xdr:rowOff>
    </xdr:from>
    <xdr:to>
      <xdr:col>77</xdr:col>
      <xdr:colOff>95250</xdr:colOff>
      <xdr:row>16</xdr:row>
      <xdr:rowOff>55016</xdr:rowOff>
    </xdr:to>
    <xdr:sp macro="" textlink="">
      <xdr:nvSpPr>
        <xdr:cNvPr id="466" name="楕円 465">
          <a:extLst>
            <a:ext uri="{FF2B5EF4-FFF2-40B4-BE49-F238E27FC236}">
              <a16:creationId xmlns:a16="http://schemas.microsoft.com/office/drawing/2014/main" id="{4DCDC7C4-1289-4BA4-95DC-E847821273E8}"/>
            </a:ext>
          </a:extLst>
        </xdr:cNvPr>
        <xdr:cNvSpPr/>
      </xdr:nvSpPr>
      <xdr:spPr>
        <a:xfrm>
          <a:off x="16129000" y="26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39793</xdr:rowOff>
    </xdr:from>
    <xdr:ext cx="736600" cy="259045"/>
    <xdr:sp macro="" textlink="">
      <xdr:nvSpPr>
        <xdr:cNvPr id="467" name="テキスト ボックス 466">
          <a:extLst>
            <a:ext uri="{FF2B5EF4-FFF2-40B4-BE49-F238E27FC236}">
              <a16:creationId xmlns:a16="http://schemas.microsoft.com/office/drawing/2014/main" id="{D9DBC1CD-A425-497F-B11B-8DCDE1811AA4}"/>
            </a:ext>
          </a:extLst>
        </xdr:cNvPr>
        <xdr:cNvSpPr txBox="1"/>
      </xdr:nvSpPr>
      <xdr:spPr>
        <a:xfrm>
          <a:off x="15798800" y="278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72136</xdr:rowOff>
    </xdr:from>
    <xdr:to>
      <xdr:col>73</xdr:col>
      <xdr:colOff>44450</xdr:colOff>
      <xdr:row>17</xdr:row>
      <xdr:rowOff>2286</xdr:rowOff>
    </xdr:to>
    <xdr:sp macro="" textlink="">
      <xdr:nvSpPr>
        <xdr:cNvPr id="468" name="楕円 467">
          <a:extLst>
            <a:ext uri="{FF2B5EF4-FFF2-40B4-BE49-F238E27FC236}">
              <a16:creationId xmlns:a16="http://schemas.microsoft.com/office/drawing/2014/main" id="{EA3FEB80-9D92-42B4-880A-B48D8E31EFFF}"/>
            </a:ext>
          </a:extLst>
        </xdr:cNvPr>
        <xdr:cNvSpPr/>
      </xdr:nvSpPr>
      <xdr:spPr>
        <a:xfrm>
          <a:off x="15240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158513</xdr:rowOff>
    </xdr:from>
    <xdr:ext cx="762000" cy="259045"/>
    <xdr:sp macro="" textlink="">
      <xdr:nvSpPr>
        <xdr:cNvPr id="469" name="テキスト ボックス 468">
          <a:extLst>
            <a:ext uri="{FF2B5EF4-FFF2-40B4-BE49-F238E27FC236}">
              <a16:creationId xmlns:a16="http://schemas.microsoft.com/office/drawing/2014/main" id="{48DD0C36-C203-486D-B82B-6BC2CAD18CC7}"/>
            </a:ext>
          </a:extLst>
        </xdr:cNvPr>
        <xdr:cNvSpPr txBox="1"/>
      </xdr:nvSpPr>
      <xdr:spPr>
        <a:xfrm>
          <a:off x="14909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157074</xdr:rowOff>
    </xdr:from>
    <xdr:to>
      <xdr:col>68</xdr:col>
      <xdr:colOff>203200</xdr:colOff>
      <xdr:row>17</xdr:row>
      <xdr:rowOff>87224</xdr:rowOff>
    </xdr:to>
    <xdr:sp macro="" textlink="">
      <xdr:nvSpPr>
        <xdr:cNvPr id="470" name="楕円 469">
          <a:extLst>
            <a:ext uri="{FF2B5EF4-FFF2-40B4-BE49-F238E27FC236}">
              <a16:creationId xmlns:a16="http://schemas.microsoft.com/office/drawing/2014/main" id="{13708B3C-36C0-4768-86C4-5647799800BA}"/>
            </a:ext>
          </a:extLst>
        </xdr:cNvPr>
        <xdr:cNvSpPr/>
      </xdr:nvSpPr>
      <xdr:spPr>
        <a:xfrm>
          <a:off x="14351000" y="29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72001</xdr:rowOff>
    </xdr:from>
    <xdr:ext cx="762000" cy="259045"/>
    <xdr:sp macro="" textlink="">
      <xdr:nvSpPr>
        <xdr:cNvPr id="471" name="テキスト ボックス 470">
          <a:extLst>
            <a:ext uri="{FF2B5EF4-FFF2-40B4-BE49-F238E27FC236}">
              <a16:creationId xmlns:a16="http://schemas.microsoft.com/office/drawing/2014/main" id="{48AEBBF0-FE00-492A-9377-CDB835F391BE}"/>
            </a:ext>
          </a:extLst>
        </xdr:cNvPr>
        <xdr:cNvSpPr txBox="1"/>
      </xdr:nvSpPr>
      <xdr:spPr>
        <a:xfrm>
          <a:off x="14020800" y="298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47396</xdr:rowOff>
    </xdr:from>
    <xdr:to>
      <xdr:col>64</xdr:col>
      <xdr:colOff>152400</xdr:colOff>
      <xdr:row>17</xdr:row>
      <xdr:rowOff>148996</xdr:rowOff>
    </xdr:to>
    <xdr:sp macro="" textlink="">
      <xdr:nvSpPr>
        <xdr:cNvPr id="472" name="楕円 471">
          <a:extLst>
            <a:ext uri="{FF2B5EF4-FFF2-40B4-BE49-F238E27FC236}">
              <a16:creationId xmlns:a16="http://schemas.microsoft.com/office/drawing/2014/main" id="{AC79C525-84F9-4E11-A2A1-1B85A04F09CD}"/>
            </a:ext>
          </a:extLst>
        </xdr:cNvPr>
        <xdr:cNvSpPr/>
      </xdr:nvSpPr>
      <xdr:spPr>
        <a:xfrm>
          <a:off x="13462000" y="29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133773</xdr:rowOff>
    </xdr:from>
    <xdr:ext cx="762000" cy="259045"/>
    <xdr:sp macro="" textlink="">
      <xdr:nvSpPr>
        <xdr:cNvPr id="473" name="テキスト ボックス 472">
          <a:extLst>
            <a:ext uri="{FF2B5EF4-FFF2-40B4-BE49-F238E27FC236}">
              <a16:creationId xmlns:a16="http://schemas.microsoft.com/office/drawing/2014/main" id="{E1CCEFC5-F70C-4A24-9354-4614DB3E4A09}"/>
            </a:ext>
          </a:extLst>
        </xdr:cNvPr>
        <xdr:cNvSpPr txBox="1"/>
      </xdr:nvSpPr>
      <xdr:spPr>
        <a:xfrm>
          <a:off x="13131800" y="304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503,865
500,088
429.35
215,552,463
209,891,805
4,148,597
111,139,782
162,829,226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４年度は、給与改定などにより、前年度から０．４ポイント上昇している。松山市人材育成・行政経営改革方針に沿った定員管理及び給与等の適正化や指定管理者制度等民間委託の推進等により人件費の縮減を図っており、類似団体の平均値を下回る健全な水準を維持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3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85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令和４年度は、小中学校や給食調理場など市有施設の維持管理費（電気料金等）の増加などにより前年度から０．８ポイント上昇している</a:t>
          </a:r>
          <a:r>
            <a:rPr kumimoji="1" lang="ja-JP" altLang="en-US" sz="1300">
              <a:solidFill>
                <a:srgbClr val="0070C0"/>
              </a:solidFill>
              <a:latin typeface="ＭＳ Ｐゴシック" panose="020B0600070205080204" pitchFamily="50" charset="-128"/>
              <a:ea typeface="ＭＳ Ｐゴシック" panose="020B0600070205080204" pitchFamily="50" charset="-128"/>
            </a:rPr>
            <a:t>。	</a:t>
          </a:r>
        </a:p>
        <a:p>
          <a:endParaRPr kumimoji="1" lang="ja-JP" altLang="en-US" sz="13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103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78014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21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143329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75491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４年度は、対象児童の減少に伴う児童手当等の減額により扶助費は減少したものの、経常一般財源等も減少したことで前年度から０．１ポイント上昇している。今後は扶助費の伸びが想定されるが、自助努力による改善は困難な状況と考え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3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19050</xdr:rowOff>
    </xdr:from>
    <xdr:to>
      <xdr:col>19</xdr:col>
      <xdr:colOff>187325</xdr:colOff>
      <xdr:row>59</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44450</xdr:rowOff>
    </xdr:from>
    <xdr:to>
      <xdr:col>15</xdr:col>
      <xdr:colOff>98425</xdr:colOff>
      <xdr:row>59</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6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165100</xdr:rowOff>
    </xdr:from>
    <xdr:to>
      <xdr:col>15</xdr:col>
      <xdr:colOff>149225</xdr:colOff>
      <xdr:row>59</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31750</xdr:rowOff>
    </xdr:from>
    <xdr:to>
      <xdr:col>11</xdr:col>
      <xdr:colOff>60325</xdr:colOff>
      <xdr:row>59</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令和４年度は、維持補修費は減少したものの繰出金などが増加し、前年度から０．１ポイント上昇している。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58</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9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59</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9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19050</xdr:rowOff>
    </xdr:from>
    <xdr:to>
      <xdr:col>73</xdr:col>
      <xdr:colOff>180975</xdr:colOff>
      <xdr:row>59</xdr:row>
      <xdr:rowOff>44450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19050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165100</xdr:rowOff>
    </xdr:from>
    <xdr:to>
      <xdr:col>74</xdr:col>
      <xdr:colOff>31750</xdr:colOff>
      <xdr:row>59</xdr:row>
      <xdr:rowOff>95250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139700</xdr:rowOff>
    </xdr:from>
    <xdr:to>
      <xdr:col>69</xdr:col>
      <xdr:colOff>142875</xdr:colOff>
      <xdr:row>59</xdr:row>
      <xdr:rowOff>69850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令和４年度は、下水道事業会計負担金（電気料金高騰に伴う汚水処理経費）の増加などにより前年度から０．５ポイント上昇している。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77470</xdr:rowOff>
    </xdr:from>
    <xdr:to>
      <xdr:col>82</xdr:col>
      <xdr:colOff>107950</xdr:colOff>
      <xdr:row>33</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35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33</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3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75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100330</xdr:rowOff>
    </xdr:from>
    <xdr:to>
      <xdr:col>69</xdr:col>
      <xdr:colOff>92075</xdr:colOff>
      <xdr:row>33</xdr:row>
      <xdr:rowOff>107950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5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64770</xdr:rowOff>
    </xdr:from>
    <xdr:to>
      <xdr:col>82</xdr:col>
      <xdr:colOff>158750</xdr:colOff>
      <xdr:row>33</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81297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26670</xdr:rowOff>
    </xdr:from>
    <xdr:to>
      <xdr:col>78</xdr:col>
      <xdr:colOff>120650</xdr:colOff>
      <xdr:row>33</xdr:row>
      <xdr:rowOff>128270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138447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57150</xdr:rowOff>
    </xdr:from>
    <xdr:to>
      <xdr:col>69</xdr:col>
      <xdr:colOff>142875</xdr:colOff>
      <xdr:row>33</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49530</xdr:rowOff>
    </xdr:from>
    <xdr:to>
      <xdr:col>65</xdr:col>
      <xdr:colOff>53975</xdr:colOff>
      <xdr:row>33</xdr:row>
      <xdr:rowOff>151130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161307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健全な財政運営へのガイドラインを遵守した財政運営に努めており、類似団体の数値を下回る健全な水準を維持している。今後も引き続き市債借入の抑制など将来負担の軽減を図り、健全な財政運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16511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210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31750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扶助費が類似団体の平均値を大きく上回っているが、厳しい財政状況の中、行財政改革による人件費などの抑制に努めているこ とから、令和４年度は１．９ポイント上昇したものの、類似団体の平均値を下回る健全な水準を維持している。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029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92711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92711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669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65278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93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53864</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76403</xdr:rowOff>
    </xdr:from>
    <xdr:to>
      <xdr:col>29</xdr:col>
      <xdr:colOff>127000</xdr:colOff>
      <xdr:row>19</xdr:row>
      <xdr:rowOff>124714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81578"/>
          <a:ext cx="647700" cy="4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124714</xdr:rowOff>
    </xdr:from>
    <xdr:to>
      <xdr:col>26</xdr:col>
      <xdr:colOff>50800</xdr:colOff>
      <xdr:row>19</xdr:row>
      <xdr:rowOff>126809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29889"/>
          <a:ext cx="698500" cy="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126809</xdr:rowOff>
    </xdr:from>
    <xdr:to>
      <xdr:col>22</xdr:col>
      <xdr:colOff>114300</xdr:colOff>
      <xdr:row>20</xdr:row>
      <xdr:rowOff>20206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31984"/>
          <a:ext cx="698500" cy="64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20206</xdr:rowOff>
    </xdr:from>
    <xdr:to>
      <xdr:col>18</xdr:col>
      <xdr:colOff>177800</xdr:colOff>
      <xdr:row>20</xdr:row>
      <xdr:rowOff>26950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96831"/>
          <a:ext cx="6985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25603</xdr:rowOff>
    </xdr:from>
    <xdr:to>
      <xdr:col>29</xdr:col>
      <xdr:colOff>177800</xdr:colOff>
      <xdr:row>19</xdr:row>
      <xdr:rowOff>127203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3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105630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3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73914</xdr:rowOff>
    </xdr:from>
    <xdr:to>
      <xdr:col>26</xdr:col>
      <xdr:colOff>101600</xdr:colOff>
      <xdr:row>20</xdr:row>
      <xdr:rowOff>4064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7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160291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6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76009</xdr:rowOff>
    </xdr:from>
    <xdr:to>
      <xdr:col>22</xdr:col>
      <xdr:colOff>165100</xdr:colOff>
      <xdr:row>20</xdr:row>
      <xdr:rowOff>6159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81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162386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6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140856</xdr:rowOff>
    </xdr:from>
    <xdr:to>
      <xdr:col>19</xdr:col>
      <xdr:colOff>38100</xdr:colOff>
      <xdr:row>20</xdr:row>
      <xdr:rowOff>71006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4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55783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3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147600</xdr:rowOff>
    </xdr:from>
    <xdr:to>
      <xdr:col>15</xdr:col>
      <xdr:colOff>101600</xdr:colOff>
      <xdr:row>20</xdr:row>
      <xdr:rowOff>77750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5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62527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315976</xdr:rowOff>
    </xdr:from>
    <xdr:to>
      <xdr:col>29</xdr:col>
      <xdr:colOff>127000</xdr:colOff>
      <xdr:row>34</xdr:row>
      <xdr:rowOff>338150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83426"/>
          <a:ext cx="6477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321272</xdr:rowOff>
    </xdr:from>
    <xdr:to>
      <xdr:col>26</xdr:col>
      <xdr:colOff>50800</xdr:colOff>
      <xdr:row>34</xdr:row>
      <xdr:rowOff>338150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88722"/>
          <a:ext cx="698500" cy="1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321272</xdr:rowOff>
    </xdr:from>
    <xdr:to>
      <xdr:col>22</xdr:col>
      <xdr:colOff>114300</xdr:colOff>
      <xdr:row>35</xdr:row>
      <xdr:rowOff>10033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88722"/>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10033</xdr:rowOff>
    </xdr:from>
    <xdr:to>
      <xdr:col>18</xdr:col>
      <xdr:colOff>177800</xdr:colOff>
      <xdr:row>35</xdr:row>
      <xdr:rowOff>54001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20383"/>
          <a:ext cx="698500" cy="4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265176</xdr:rowOff>
    </xdr:from>
    <xdr:to>
      <xdr:col>29</xdr:col>
      <xdr:colOff>177800</xdr:colOff>
      <xdr:row>35</xdr:row>
      <xdr:rowOff>23876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3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110253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7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287350</xdr:rowOff>
    </xdr:from>
    <xdr:to>
      <xdr:col>26</xdr:col>
      <xdr:colOff>101600</xdr:colOff>
      <xdr:row>35</xdr:row>
      <xdr:rowOff>46050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5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56227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270472</xdr:rowOff>
    </xdr:from>
    <xdr:to>
      <xdr:col>22</xdr:col>
      <xdr:colOff>165100</xdr:colOff>
      <xdr:row>35</xdr:row>
      <xdr:rowOff>29172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37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39349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0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302133</xdr:rowOff>
    </xdr:from>
    <xdr:to>
      <xdr:col>19</xdr:col>
      <xdr:colOff>38100</xdr:colOff>
      <xdr:row>35</xdr:row>
      <xdr:rowOff>60833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6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71010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3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3201</xdr:rowOff>
    </xdr:from>
    <xdr:to>
      <xdr:col>15</xdr:col>
      <xdr:colOff>101600</xdr:colOff>
      <xdr:row>35</xdr:row>
      <xdr:rowOff>104801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1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114978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8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503,865
500,088
429.35
215,552,463
209,891,805
4,148,597
111,139,782
162,829,226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144762</xdr:rowOff>
    </xdr:from>
    <xdr:to>
      <xdr:col>24</xdr:col>
      <xdr:colOff>63500</xdr:colOff>
      <xdr:row>37</xdr:row>
      <xdr:rowOff>8353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16962"/>
          <a:ext cx="8382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8353</xdr:rowOff>
    </xdr:from>
    <xdr:to>
      <xdr:col>19</xdr:col>
      <xdr:colOff>177800</xdr:colOff>
      <xdr:row>37</xdr:row>
      <xdr:rowOff>29547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2003"/>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29547</xdr:rowOff>
    </xdr:from>
    <xdr:to>
      <xdr:col>15</xdr:col>
      <xdr:colOff>50800</xdr:colOff>
      <xdr:row>37</xdr:row>
      <xdr:rowOff>136892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3197"/>
          <a:ext cx="889000" cy="10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130066</xdr:rowOff>
    </xdr:from>
    <xdr:to>
      <xdr:col>10</xdr:col>
      <xdr:colOff>114300</xdr:colOff>
      <xdr:row>37</xdr:row>
      <xdr:rowOff>136892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73716"/>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93962</xdr:rowOff>
    </xdr:from>
    <xdr:to>
      <xdr:col>24</xdr:col>
      <xdr:colOff>114300</xdr:colOff>
      <xdr:row>37</xdr:row>
      <xdr:rowOff>24112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72389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129003</xdr:rowOff>
    </xdr:from>
    <xdr:to>
      <xdr:col>20</xdr:col>
      <xdr:colOff>38100</xdr:colOff>
      <xdr:row>37</xdr:row>
      <xdr:rowOff>59153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50280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150197</xdr:rowOff>
    </xdr:from>
    <xdr:to>
      <xdr:col>15</xdr:col>
      <xdr:colOff>101600</xdr:colOff>
      <xdr:row>37</xdr:row>
      <xdr:rowOff>80347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71474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86092</xdr:rowOff>
    </xdr:from>
    <xdr:to>
      <xdr:col>10</xdr:col>
      <xdr:colOff>165100</xdr:colOff>
      <xdr:row>38</xdr:row>
      <xdr:rowOff>16242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79266</xdr:rowOff>
    </xdr:from>
    <xdr:to>
      <xdr:col>6</xdr:col>
      <xdr:colOff>38100</xdr:colOff>
      <xdr:row>38</xdr:row>
      <xdr:rowOff>9416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78958</xdr:rowOff>
    </xdr:from>
    <xdr:to>
      <xdr:col>24</xdr:col>
      <xdr:colOff>63500</xdr:colOff>
      <xdr:row>56</xdr:row>
      <xdr:rowOff>168700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08708"/>
          <a:ext cx="838200" cy="26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168700</xdr:rowOff>
    </xdr:from>
    <xdr:to>
      <xdr:col>19</xdr:col>
      <xdr:colOff>177800</xdr:colOff>
      <xdr:row>58</xdr:row>
      <xdr:rowOff>169091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69900"/>
          <a:ext cx="889000" cy="34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112530</xdr:rowOff>
    </xdr:from>
    <xdr:to>
      <xdr:col>15</xdr:col>
      <xdr:colOff>50800</xdr:colOff>
      <xdr:row>58</xdr:row>
      <xdr:rowOff>169091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56630"/>
          <a:ext cx="889000" cy="5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4140</xdr:rowOff>
    </xdr:from>
    <xdr:to>
      <xdr:col>10</xdr:col>
      <xdr:colOff>114300</xdr:colOff>
      <xdr:row>58</xdr:row>
      <xdr:rowOff>112530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48240"/>
          <a:ext cx="889000" cy="10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28158</xdr:rowOff>
    </xdr:from>
    <xdr:to>
      <xdr:col>24</xdr:col>
      <xdr:colOff>114300</xdr:colOff>
      <xdr:row>55</xdr:row>
      <xdr:rowOff>129758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6585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3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117900</xdr:rowOff>
    </xdr:from>
    <xdr:to>
      <xdr:col>20</xdr:col>
      <xdr:colOff>38100</xdr:colOff>
      <xdr:row>57</xdr:row>
      <xdr:rowOff>48050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118291</xdr:rowOff>
    </xdr:from>
    <xdr:to>
      <xdr:col>15</xdr:col>
      <xdr:colOff>101600</xdr:colOff>
      <xdr:row>59</xdr:row>
      <xdr:rowOff>48441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39568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61730</xdr:rowOff>
    </xdr:from>
    <xdr:to>
      <xdr:col>10</xdr:col>
      <xdr:colOff>165100</xdr:colOff>
      <xdr:row>58</xdr:row>
      <xdr:rowOff>163330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154457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124790</xdr:rowOff>
    </xdr:from>
    <xdr:to>
      <xdr:col>6</xdr:col>
      <xdr:colOff>38100</xdr:colOff>
      <xdr:row>58</xdr:row>
      <xdr:rowOff>54940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46067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39402</xdr:rowOff>
    </xdr:from>
    <xdr:to>
      <xdr:col>24</xdr:col>
      <xdr:colOff>63500</xdr:colOff>
      <xdr:row>77</xdr:row>
      <xdr:rowOff>45346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4105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45346</xdr:rowOff>
    </xdr:from>
    <xdr:to>
      <xdr:col>19</xdr:col>
      <xdr:colOff>177800</xdr:colOff>
      <xdr:row>77</xdr:row>
      <xdr:rowOff>49061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46996"/>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12942</xdr:rowOff>
    </xdr:from>
    <xdr:to>
      <xdr:col>15</xdr:col>
      <xdr:colOff>50800</xdr:colOff>
      <xdr:row>77</xdr:row>
      <xdr:rowOff>49061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14592"/>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12942</xdr:rowOff>
    </xdr:from>
    <xdr:to>
      <xdr:col>10</xdr:col>
      <xdr:colOff>114300</xdr:colOff>
      <xdr:row>77</xdr:row>
      <xdr:rowOff>36830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14592"/>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160052</xdr:rowOff>
    </xdr:from>
    <xdr:to>
      <xdr:col>24</xdr:col>
      <xdr:colOff>114300</xdr:colOff>
      <xdr:row>77</xdr:row>
      <xdr:rowOff>90202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9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138479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6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165996</xdr:rowOff>
    </xdr:from>
    <xdr:to>
      <xdr:col>20</xdr:col>
      <xdr:colOff>38100</xdr:colOff>
      <xdr:row>77</xdr:row>
      <xdr:rowOff>96146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87273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8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169711</xdr:rowOff>
    </xdr:from>
    <xdr:to>
      <xdr:col>15</xdr:col>
      <xdr:colOff>101600</xdr:colOff>
      <xdr:row>77</xdr:row>
      <xdr:rowOff>99861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90988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9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133592</xdr:rowOff>
    </xdr:from>
    <xdr:to>
      <xdr:col>10</xdr:col>
      <xdr:colOff>165100</xdr:colOff>
      <xdr:row>77</xdr:row>
      <xdr:rowOff>63742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54869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157480</xdr:rowOff>
    </xdr:from>
    <xdr:to>
      <xdr:col>6</xdr:col>
      <xdr:colOff>38100</xdr:colOff>
      <xdr:row>77</xdr:row>
      <xdr:rowOff>87630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78757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68007</xdr:rowOff>
    </xdr:from>
    <xdr:to>
      <xdr:col>24</xdr:col>
      <xdr:colOff>63500</xdr:colOff>
      <xdr:row>96</xdr:row>
      <xdr:rowOff>53637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55757"/>
          <a:ext cx="838200" cy="15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68007</xdr:rowOff>
    </xdr:from>
    <xdr:to>
      <xdr:col>19</xdr:col>
      <xdr:colOff>177800</xdr:colOff>
      <xdr:row>97</xdr:row>
      <xdr:rowOff>74419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55757"/>
          <a:ext cx="889000" cy="3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74419</xdr:rowOff>
    </xdr:from>
    <xdr:to>
      <xdr:col>15</xdr:col>
      <xdr:colOff>50800</xdr:colOff>
      <xdr:row>97</xdr:row>
      <xdr:rowOff>78947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05069"/>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78947</xdr:rowOff>
    </xdr:from>
    <xdr:to>
      <xdr:col>10</xdr:col>
      <xdr:colOff>114300</xdr:colOff>
      <xdr:row>97</xdr:row>
      <xdr:rowOff>132603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09597"/>
          <a:ext cx="889000" cy="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2837</xdr:rowOff>
    </xdr:from>
    <xdr:to>
      <xdr:col>24</xdr:col>
      <xdr:colOff>114300</xdr:colOff>
      <xdr:row>96</xdr:row>
      <xdr:rowOff>104437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25714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1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17207</xdr:rowOff>
    </xdr:from>
    <xdr:to>
      <xdr:col>20</xdr:col>
      <xdr:colOff>38100</xdr:colOff>
      <xdr:row>95</xdr:row>
      <xdr:rowOff>118807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135334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8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23619</xdr:rowOff>
    </xdr:from>
    <xdr:to>
      <xdr:col>15</xdr:col>
      <xdr:colOff>101600</xdr:colOff>
      <xdr:row>97</xdr:row>
      <xdr:rowOff>125219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5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141746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2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28147</xdr:rowOff>
    </xdr:from>
    <xdr:to>
      <xdr:col>10</xdr:col>
      <xdr:colOff>165100</xdr:colOff>
      <xdr:row>97</xdr:row>
      <xdr:rowOff>129747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146274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43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81803</xdr:rowOff>
    </xdr:from>
    <xdr:to>
      <xdr:col>6</xdr:col>
      <xdr:colOff>38100</xdr:colOff>
      <xdr:row>98</xdr:row>
      <xdr:rowOff>11953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28480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48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52896</xdr:rowOff>
    </xdr:from>
    <xdr:to>
      <xdr:col>55</xdr:col>
      <xdr:colOff>0</xdr:colOff>
      <xdr:row>38</xdr:row>
      <xdr:rowOff>61799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96546"/>
          <a:ext cx="838200" cy="1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151066</xdr:rowOff>
    </xdr:from>
    <xdr:to>
      <xdr:col>50</xdr:col>
      <xdr:colOff>114300</xdr:colOff>
      <xdr:row>37</xdr:row>
      <xdr:rowOff>52896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94566"/>
          <a:ext cx="889000" cy="11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151066</xdr:rowOff>
    </xdr:from>
    <xdr:to>
      <xdr:col>45</xdr:col>
      <xdr:colOff>177800</xdr:colOff>
      <xdr:row>39</xdr:row>
      <xdr:rowOff>77495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94566"/>
          <a:ext cx="889000" cy="146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77495</xdr:rowOff>
    </xdr:from>
    <xdr:to>
      <xdr:col>41</xdr:col>
      <xdr:colOff>50800</xdr:colOff>
      <xdr:row>39</xdr:row>
      <xdr:rowOff>105588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764045"/>
          <a:ext cx="889000" cy="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10999</xdr:rowOff>
    </xdr:from>
    <xdr:to>
      <xdr:col>55</xdr:col>
      <xdr:colOff>50800</xdr:colOff>
      <xdr:row>38</xdr:row>
      <xdr:rowOff>112599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160876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2096</xdr:rowOff>
    </xdr:from>
    <xdr:to>
      <xdr:col>50</xdr:col>
      <xdr:colOff>165100</xdr:colOff>
      <xdr:row>37</xdr:row>
      <xdr:rowOff>103696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120223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1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100266</xdr:rowOff>
    </xdr:from>
    <xdr:to>
      <xdr:col>46</xdr:col>
      <xdr:colOff>38100</xdr:colOff>
      <xdr:row>31</xdr:row>
      <xdr:rowOff>30416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46943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1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26695</xdr:rowOff>
    </xdr:from>
    <xdr:to>
      <xdr:col>41</xdr:col>
      <xdr:colOff>101600</xdr:colOff>
      <xdr:row>39</xdr:row>
      <xdr:rowOff>128295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119422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54788</xdr:rowOff>
    </xdr:from>
    <xdr:to>
      <xdr:col>36</xdr:col>
      <xdr:colOff>165100</xdr:colOff>
      <xdr:row>39</xdr:row>
      <xdr:rowOff>156388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147515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166822</xdr:rowOff>
    </xdr:from>
    <xdr:to>
      <xdr:col>55</xdr:col>
      <xdr:colOff>0</xdr:colOff>
      <xdr:row>59</xdr:row>
      <xdr:rowOff>53191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110922"/>
          <a:ext cx="838200" cy="5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166822</xdr:rowOff>
    </xdr:from>
    <xdr:to>
      <xdr:col>50</xdr:col>
      <xdr:colOff>114300</xdr:colOff>
      <xdr:row>59</xdr:row>
      <xdr:rowOff>13040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110922"/>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13040</xdr:rowOff>
    </xdr:from>
    <xdr:to>
      <xdr:col>45</xdr:col>
      <xdr:colOff>177800</xdr:colOff>
      <xdr:row>59</xdr:row>
      <xdr:rowOff>52325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128590"/>
          <a:ext cx="889000" cy="3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102454</xdr:rowOff>
    </xdr:from>
    <xdr:to>
      <xdr:col>41</xdr:col>
      <xdr:colOff>50800</xdr:colOff>
      <xdr:row>59</xdr:row>
      <xdr:rowOff>52325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46554"/>
          <a:ext cx="889000" cy="1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2391</xdr:rowOff>
    </xdr:from>
    <xdr:to>
      <xdr:col>55</xdr:col>
      <xdr:colOff>50800</xdr:colOff>
      <xdr:row>59</xdr:row>
      <xdr:rowOff>103991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1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88768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100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116022</xdr:rowOff>
    </xdr:from>
    <xdr:to>
      <xdr:col>50</xdr:col>
      <xdr:colOff>165100</xdr:colOff>
      <xdr:row>59</xdr:row>
      <xdr:rowOff>46172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37299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1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133690</xdr:rowOff>
    </xdr:from>
    <xdr:to>
      <xdr:col>46</xdr:col>
      <xdr:colOff>38100</xdr:colOff>
      <xdr:row>59</xdr:row>
      <xdr:rowOff>63840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54967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1525</xdr:rowOff>
    </xdr:from>
    <xdr:to>
      <xdr:col>41</xdr:col>
      <xdr:colOff>101600</xdr:colOff>
      <xdr:row>59</xdr:row>
      <xdr:rowOff>103125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1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94252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2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51654</xdr:rowOff>
    </xdr:from>
    <xdr:to>
      <xdr:col>36</xdr:col>
      <xdr:colOff>165100</xdr:colOff>
      <xdr:row>58</xdr:row>
      <xdr:rowOff>153254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144381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43345</xdr:rowOff>
    </xdr:from>
    <xdr:to>
      <xdr:col>55</xdr:col>
      <xdr:colOff>0</xdr:colOff>
      <xdr:row>78</xdr:row>
      <xdr:rowOff>63782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16445"/>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11867</xdr:rowOff>
    </xdr:from>
    <xdr:to>
      <xdr:col>50</xdr:col>
      <xdr:colOff>114300</xdr:colOff>
      <xdr:row>78</xdr:row>
      <xdr:rowOff>43345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84967"/>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11867</xdr:rowOff>
    </xdr:from>
    <xdr:to>
      <xdr:col>45</xdr:col>
      <xdr:colOff>177800</xdr:colOff>
      <xdr:row>78</xdr:row>
      <xdr:rowOff>29927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84967"/>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29927</xdr:rowOff>
    </xdr:from>
    <xdr:to>
      <xdr:col>41</xdr:col>
      <xdr:colOff>50800</xdr:colOff>
      <xdr:row>78</xdr:row>
      <xdr:rowOff>40419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03027"/>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12982</xdr:rowOff>
    </xdr:from>
    <xdr:to>
      <xdr:col>55</xdr:col>
      <xdr:colOff>50800</xdr:colOff>
      <xdr:row>78</xdr:row>
      <xdr:rowOff>114582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99359</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0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163995</xdr:rowOff>
    </xdr:from>
    <xdr:to>
      <xdr:col>50</xdr:col>
      <xdr:colOff>165100</xdr:colOff>
      <xdr:row>78</xdr:row>
      <xdr:rowOff>94145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85272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5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132517</xdr:rowOff>
    </xdr:from>
    <xdr:to>
      <xdr:col>46</xdr:col>
      <xdr:colOff>38100</xdr:colOff>
      <xdr:row>78</xdr:row>
      <xdr:rowOff>62667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53794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2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150577</xdr:rowOff>
    </xdr:from>
    <xdr:to>
      <xdr:col>41</xdr:col>
      <xdr:colOff>101600</xdr:colOff>
      <xdr:row>78</xdr:row>
      <xdr:rowOff>80727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71854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4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161069</xdr:rowOff>
    </xdr:from>
    <xdr:to>
      <xdr:col>36</xdr:col>
      <xdr:colOff>165100</xdr:colOff>
      <xdr:row>78</xdr:row>
      <xdr:rowOff>91219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82346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5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99216</xdr:rowOff>
    </xdr:from>
    <xdr:to>
      <xdr:col>55</xdr:col>
      <xdr:colOff>0</xdr:colOff>
      <xdr:row>96</xdr:row>
      <xdr:rowOff>142329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58416"/>
          <a:ext cx="838200" cy="4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99216</xdr:rowOff>
    </xdr:from>
    <xdr:to>
      <xdr:col>50</xdr:col>
      <xdr:colOff>114300</xdr:colOff>
      <xdr:row>96</xdr:row>
      <xdr:rowOff>133916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558416"/>
          <a:ext cx="889000" cy="3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133916</xdr:rowOff>
    </xdr:from>
    <xdr:to>
      <xdr:col>45</xdr:col>
      <xdr:colOff>177800</xdr:colOff>
      <xdr:row>97</xdr:row>
      <xdr:rowOff>81544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593116"/>
          <a:ext cx="889000" cy="11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33561</xdr:rowOff>
    </xdr:from>
    <xdr:to>
      <xdr:col>41</xdr:col>
      <xdr:colOff>50800</xdr:colOff>
      <xdr:row>97</xdr:row>
      <xdr:rowOff>81544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492761"/>
          <a:ext cx="889000" cy="2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91529</xdr:rowOff>
    </xdr:from>
    <xdr:to>
      <xdr:col>55</xdr:col>
      <xdr:colOff>50800</xdr:colOff>
      <xdr:row>97</xdr:row>
      <xdr:rowOff>21679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69956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2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48416</xdr:rowOff>
    </xdr:from>
    <xdr:to>
      <xdr:col>50</xdr:col>
      <xdr:colOff>165100</xdr:colOff>
      <xdr:row>96</xdr:row>
      <xdr:rowOff>150016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141143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60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83116</xdr:rowOff>
    </xdr:from>
    <xdr:to>
      <xdr:col>46</xdr:col>
      <xdr:colOff>38100</xdr:colOff>
      <xdr:row>97</xdr:row>
      <xdr:rowOff>13266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4393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63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30744</xdr:rowOff>
    </xdr:from>
    <xdr:to>
      <xdr:col>41</xdr:col>
      <xdr:colOff>101600</xdr:colOff>
      <xdr:row>97</xdr:row>
      <xdr:rowOff>132344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123471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5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154211</xdr:rowOff>
    </xdr:from>
    <xdr:to>
      <xdr:col>36</xdr:col>
      <xdr:colOff>165100</xdr:colOff>
      <xdr:row>96</xdr:row>
      <xdr:rowOff>84361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75488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5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104648</xdr:rowOff>
    </xdr:from>
    <xdr:to>
      <xdr:col>85</xdr:col>
      <xdr:colOff>127000</xdr:colOff>
      <xdr:row>38</xdr:row>
      <xdr:rowOff>131445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448298"/>
          <a:ext cx="838200" cy="1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111760</xdr:rowOff>
    </xdr:from>
    <xdr:to>
      <xdr:col>81</xdr:col>
      <xdr:colOff>50800</xdr:colOff>
      <xdr:row>37</xdr:row>
      <xdr:rowOff>104648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283960"/>
          <a:ext cx="889000" cy="16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86885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92202</xdr:rowOff>
    </xdr:from>
    <xdr:to>
      <xdr:col>76</xdr:col>
      <xdr:colOff>114300</xdr:colOff>
      <xdr:row>36</xdr:row>
      <xdr:rowOff>111760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264402"/>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48531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92202</xdr:rowOff>
    </xdr:from>
    <xdr:to>
      <xdr:col>71</xdr:col>
      <xdr:colOff>177800</xdr:colOff>
      <xdr:row>36</xdr:row>
      <xdr:rowOff>111125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26440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101744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156989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45483</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53848</xdr:rowOff>
    </xdr:from>
    <xdr:to>
      <xdr:col>81</xdr:col>
      <xdr:colOff>101600</xdr:colOff>
      <xdr:row>37</xdr:row>
      <xdr:rowOff>155448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3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525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17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60960</xdr:rowOff>
    </xdr:from>
    <xdr:to>
      <xdr:col>76</xdr:col>
      <xdr:colOff>165100</xdr:colOff>
      <xdr:row>36</xdr:row>
      <xdr:rowOff>162560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7637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00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41402</xdr:rowOff>
    </xdr:from>
    <xdr:to>
      <xdr:col>72</xdr:col>
      <xdr:colOff>38100</xdr:colOff>
      <xdr:row>36</xdr:row>
      <xdr:rowOff>143002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159529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59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60325</xdr:rowOff>
    </xdr:from>
    <xdr:to>
      <xdr:col>67</xdr:col>
      <xdr:colOff>101600</xdr:colOff>
      <xdr:row>36</xdr:row>
      <xdr:rowOff>161925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7002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39508</xdr:rowOff>
    </xdr:from>
    <xdr:to>
      <xdr:col>85</xdr:col>
      <xdr:colOff>127000</xdr:colOff>
      <xdr:row>75</xdr:row>
      <xdr:rowOff>45549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898258"/>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45549</xdr:rowOff>
    </xdr:from>
    <xdr:to>
      <xdr:col>81</xdr:col>
      <xdr:colOff>50800</xdr:colOff>
      <xdr:row>75</xdr:row>
      <xdr:rowOff>80362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04299"/>
          <a:ext cx="889000" cy="3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80362</xdr:rowOff>
    </xdr:from>
    <xdr:to>
      <xdr:col>76</xdr:col>
      <xdr:colOff>114300</xdr:colOff>
      <xdr:row>75</xdr:row>
      <xdr:rowOff>83530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939112"/>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83530</xdr:rowOff>
    </xdr:from>
    <xdr:to>
      <xdr:col>71</xdr:col>
      <xdr:colOff>177800</xdr:colOff>
      <xdr:row>75</xdr:row>
      <xdr:rowOff>97637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94228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160158</xdr:rowOff>
    </xdr:from>
    <xdr:to>
      <xdr:col>85</xdr:col>
      <xdr:colOff>177800</xdr:colOff>
      <xdr:row>75</xdr:row>
      <xdr:rowOff>90308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138585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2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166199</xdr:rowOff>
    </xdr:from>
    <xdr:to>
      <xdr:col>81</xdr:col>
      <xdr:colOff>101600</xdr:colOff>
      <xdr:row>75</xdr:row>
      <xdr:rowOff>96349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8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87476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9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29562</xdr:rowOff>
    </xdr:from>
    <xdr:to>
      <xdr:col>76</xdr:col>
      <xdr:colOff>165100</xdr:colOff>
      <xdr:row>75</xdr:row>
      <xdr:rowOff>131162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122290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9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32730</xdr:rowOff>
    </xdr:from>
    <xdr:to>
      <xdr:col>72</xdr:col>
      <xdr:colOff>38100</xdr:colOff>
      <xdr:row>75</xdr:row>
      <xdr:rowOff>134330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8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125457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9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46837</xdr:rowOff>
    </xdr:from>
    <xdr:to>
      <xdr:col>67</xdr:col>
      <xdr:colOff>101600</xdr:colOff>
      <xdr:row>75</xdr:row>
      <xdr:rowOff>148437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139564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9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97065</xdr:rowOff>
    </xdr:from>
    <xdr:to>
      <xdr:col>85</xdr:col>
      <xdr:colOff>127000</xdr:colOff>
      <xdr:row>98</xdr:row>
      <xdr:rowOff>72743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27715"/>
          <a:ext cx="838200" cy="14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97065</xdr:rowOff>
    </xdr:from>
    <xdr:to>
      <xdr:col>81</xdr:col>
      <xdr:colOff>50800</xdr:colOff>
      <xdr:row>98</xdr:row>
      <xdr:rowOff>28646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27715"/>
          <a:ext cx="889000" cy="10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28646</xdr:rowOff>
    </xdr:from>
    <xdr:to>
      <xdr:col>76</xdr:col>
      <xdr:colOff>114300</xdr:colOff>
      <xdr:row>98</xdr:row>
      <xdr:rowOff>45472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30746"/>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45472</xdr:rowOff>
    </xdr:from>
    <xdr:to>
      <xdr:col>71</xdr:col>
      <xdr:colOff>177800</xdr:colOff>
      <xdr:row>98</xdr:row>
      <xdr:rowOff>77932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47572"/>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21943</xdr:rowOff>
    </xdr:from>
    <xdr:to>
      <xdr:col>85</xdr:col>
      <xdr:colOff>177800</xdr:colOff>
      <xdr:row>98</xdr:row>
      <xdr:rowOff>123543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108320</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3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46265</xdr:rowOff>
    </xdr:from>
    <xdr:to>
      <xdr:col>81</xdr:col>
      <xdr:colOff>101600</xdr:colOff>
      <xdr:row>97</xdr:row>
      <xdr:rowOff>147865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138992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76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149296</xdr:rowOff>
    </xdr:from>
    <xdr:to>
      <xdr:col>76</xdr:col>
      <xdr:colOff>165100</xdr:colOff>
      <xdr:row>98</xdr:row>
      <xdr:rowOff>79446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70573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8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166122</xdr:rowOff>
    </xdr:from>
    <xdr:to>
      <xdr:col>72</xdr:col>
      <xdr:colOff>38100</xdr:colOff>
      <xdr:row>98</xdr:row>
      <xdr:rowOff>96272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87399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88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27132</xdr:rowOff>
    </xdr:from>
    <xdr:to>
      <xdr:col>67</xdr:col>
      <xdr:colOff>101600</xdr:colOff>
      <xdr:row>98</xdr:row>
      <xdr:rowOff>128732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119859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2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18923</xdr:rowOff>
    </xdr:from>
    <xdr:to>
      <xdr:col>116</xdr:col>
      <xdr:colOff>63500</xdr:colOff>
      <xdr:row>34</xdr:row>
      <xdr:rowOff>57976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5848223"/>
          <a:ext cx="8382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146558</xdr:rowOff>
    </xdr:from>
    <xdr:to>
      <xdr:col>111</xdr:col>
      <xdr:colOff>177800</xdr:colOff>
      <xdr:row>34</xdr:row>
      <xdr:rowOff>18923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5804408"/>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106743</xdr:rowOff>
    </xdr:from>
    <xdr:to>
      <xdr:col>107</xdr:col>
      <xdr:colOff>50800</xdr:colOff>
      <xdr:row>33</xdr:row>
      <xdr:rowOff>146558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5764593"/>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106743</xdr:rowOff>
    </xdr:from>
    <xdr:to>
      <xdr:col>102</xdr:col>
      <xdr:colOff>114300</xdr:colOff>
      <xdr:row>33</xdr:row>
      <xdr:rowOff>110172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576459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7176</xdr:rowOff>
    </xdr:from>
    <xdr:to>
      <xdr:col>116</xdr:col>
      <xdr:colOff>114300</xdr:colOff>
      <xdr:row>34</xdr:row>
      <xdr:rowOff>108776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8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30053</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68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139573</xdr:rowOff>
    </xdr:from>
    <xdr:to>
      <xdr:col>112</xdr:col>
      <xdr:colOff>38100</xdr:colOff>
      <xdr:row>34</xdr:row>
      <xdr:rowOff>69723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7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86250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95758</xdr:rowOff>
    </xdr:from>
    <xdr:to>
      <xdr:col>107</xdr:col>
      <xdr:colOff>101600</xdr:colOff>
      <xdr:row>34</xdr:row>
      <xdr:rowOff>25908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42435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55943</xdr:rowOff>
    </xdr:from>
    <xdr:to>
      <xdr:col>102</xdr:col>
      <xdr:colOff>165100</xdr:colOff>
      <xdr:row>33</xdr:row>
      <xdr:rowOff>157543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57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2620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48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59372</xdr:rowOff>
    </xdr:from>
    <xdr:to>
      <xdr:col>98</xdr:col>
      <xdr:colOff>38100</xdr:colOff>
      <xdr:row>33</xdr:row>
      <xdr:rowOff>160972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57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6049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49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39288</xdr:rowOff>
    </xdr:from>
    <xdr:to>
      <xdr:col>116</xdr:col>
      <xdr:colOff>63500</xdr:colOff>
      <xdr:row>58</xdr:row>
      <xdr:rowOff>43040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983388"/>
          <a:ext cx="8382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37211</xdr:rowOff>
    </xdr:from>
    <xdr:to>
      <xdr:col>111</xdr:col>
      <xdr:colOff>177800</xdr:colOff>
      <xdr:row>58</xdr:row>
      <xdr:rowOff>43040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98131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37211</xdr:rowOff>
    </xdr:from>
    <xdr:to>
      <xdr:col>107</xdr:col>
      <xdr:colOff>50800</xdr:colOff>
      <xdr:row>58</xdr:row>
      <xdr:rowOff>112992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981311"/>
          <a:ext cx="889000" cy="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111754</xdr:rowOff>
    </xdr:from>
    <xdr:to>
      <xdr:col>102</xdr:col>
      <xdr:colOff>114300</xdr:colOff>
      <xdr:row>58</xdr:row>
      <xdr:rowOff>112992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55854"/>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159938</xdr:rowOff>
    </xdr:from>
    <xdr:to>
      <xdr:col>116</xdr:col>
      <xdr:colOff>114300</xdr:colOff>
      <xdr:row>58</xdr:row>
      <xdr:rowOff>90088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11365</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8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163690</xdr:rowOff>
    </xdr:from>
    <xdr:to>
      <xdr:col>112</xdr:col>
      <xdr:colOff>38100</xdr:colOff>
      <xdr:row>58</xdr:row>
      <xdr:rowOff>93840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110367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71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157861</xdr:rowOff>
    </xdr:from>
    <xdr:to>
      <xdr:col>107</xdr:col>
      <xdr:colOff>101600</xdr:colOff>
      <xdr:row>58</xdr:row>
      <xdr:rowOff>88011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104538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70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62192</xdr:rowOff>
    </xdr:from>
    <xdr:to>
      <xdr:col>102</xdr:col>
      <xdr:colOff>165100</xdr:colOff>
      <xdr:row>58</xdr:row>
      <xdr:rowOff>163792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154919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0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60954</xdr:rowOff>
    </xdr:from>
    <xdr:to>
      <xdr:col>98</xdr:col>
      <xdr:colOff>38100</xdr:colOff>
      <xdr:row>58</xdr:row>
      <xdr:rowOff>162554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153681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0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86246</xdr:rowOff>
    </xdr:from>
    <xdr:to>
      <xdr:col>116</xdr:col>
      <xdr:colOff>63500</xdr:colOff>
      <xdr:row>74</xdr:row>
      <xdr:rowOff>114402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773546"/>
          <a:ext cx="8382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114402</xdr:rowOff>
    </xdr:from>
    <xdr:to>
      <xdr:col>111</xdr:col>
      <xdr:colOff>177800</xdr:colOff>
      <xdr:row>74</xdr:row>
      <xdr:rowOff>127012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801702"/>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127012</xdr:rowOff>
    </xdr:from>
    <xdr:to>
      <xdr:col>107</xdr:col>
      <xdr:colOff>50800</xdr:colOff>
      <xdr:row>74</xdr:row>
      <xdr:rowOff>162141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814312"/>
          <a:ext cx="889000" cy="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162141</xdr:rowOff>
    </xdr:from>
    <xdr:to>
      <xdr:col>102</xdr:col>
      <xdr:colOff>114300</xdr:colOff>
      <xdr:row>75</xdr:row>
      <xdr:rowOff>62967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849441"/>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35446</xdr:rowOff>
    </xdr:from>
    <xdr:to>
      <xdr:col>116</xdr:col>
      <xdr:colOff>114300</xdr:colOff>
      <xdr:row>74</xdr:row>
      <xdr:rowOff>137046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7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58323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63602</xdr:rowOff>
    </xdr:from>
    <xdr:to>
      <xdr:col>112</xdr:col>
      <xdr:colOff>38100</xdr:colOff>
      <xdr:row>74</xdr:row>
      <xdr:rowOff>165202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10279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5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76212</xdr:rowOff>
    </xdr:from>
    <xdr:to>
      <xdr:col>107</xdr:col>
      <xdr:colOff>101600</xdr:colOff>
      <xdr:row>75</xdr:row>
      <xdr:rowOff>6362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7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22889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5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111341</xdr:rowOff>
    </xdr:from>
    <xdr:to>
      <xdr:col>102</xdr:col>
      <xdr:colOff>165100</xdr:colOff>
      <xdr:row>75</xdr:row>
      <xdr:rowOff>41491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7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58018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5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12167</xdr:rowOff>
    </xdr:from>
    <xdr:to>
      <xdr:col>98</xdr:col>
      <xdr:colOff>38100</xdr:colOff>
      <xdr:row>75</xdr:row>
      <xdr:rowOff>113767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8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130294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令和４年度は、学校給食費の公会計化に伴う物資共同購入事業などにより物件費などが増加したが、</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新型コロナウイルス感染症対策営業時間短縮等協力金事業の減などで補助費等が大きく減少したことにより、歳出全体では前年度から減少している。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なお、類似団体と比較すると、人件費や普通建設事業費は平均値を下回り、扶助費は例年平均値を上回っている。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503,865
500,088
429.35
215,552,463
209,891,805
4,148,597
111,139,782
162,829,226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129032</xdr:rowOff>
    </xdr:from>
    <xdr:to>
      <xdr:col>24</xdr:col>
      <xdr:colOff>63500</xdr:colOff>
      <xdr:row>36</xdr:row>
      <xdr:rowOff>157226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1232"/>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130556</xdr:rowOff>
    </xdr:from>
    <xdr:to>
      <xdr:col>19</xdr:col>
      <xdr:colOff>177800</xdr:colOff>
      <xdr:row>36</xdr:row>
      <xdr:rowOff>157226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0275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100838</xdr:rowOff>
    </xdr:from>
    <xdr:to>
      <xdr:col>15</xdr:col>
      <xdr:colOff>50800</xdr:colOff>
      <xdr:row>36</xdr:row>
      <xdr:rowOff>130556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303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100838</xdr:rowOff>
    </xdr:from>
    <xdr:to>
      <xdr:col>10</xdr:col>
      <xdr:colOff>114300</xdr:colOff>
      <xdr:row>36</xdr:row>
      <xdr:rowOff>137414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30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78232</xdr:rowOff>
    </xdr:from>
    <xdr:to>
      <xdr:col>24</xdr:col>
      <xdr:colOff>114300</xdr:colOff>
      <xdr:row>37</xdr:row>
      <xdr:rowOff>8382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56659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106426</xdr:rowOff>
    </xdr:from>
    <xdr:to>
      <xdr:col>20</xdr:col>
      <xdr:colOff>38100</xdr:colOff>
      <xdr:row>37</xdr:row>
      <xdr:rowOff>36576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27703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79756</xdr:rowOff>
    </xdr:from>
    <xdr:to>
      <xdr:col>15</xdr:col>
      <xdr:colOff>101600</xdr:colOff>
      <xdr:row>37</xdr:row>
      <xdr:rowOff>9906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50038</xdr:rowOff>
    </xdr:from>
    <xdr:to>
      <xdr:col>10</xdr:col>
      <xdr:colOff>165100</xdr:colOff>
      <xdr:row>36</xdr:row>
      <xdr:rowOff>151638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142765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86614</xdr:rowOff>
    </xdr:from>
    <xdr:to>
      <xdr:col>6</xdr:col>
      <xdr:colOff>38100</xdr:colOff>
      <xdr:row>37</xdr:row>
      <xdr:rowOff>16764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73123</xdr:rowOff>
    </xdr:from>
    <xdr:to>
      <xdr:col>24</xdr:col>
      <xdr:colOff>63500</xdr:colOff>
      <xdr:row>57</xdr:row>
      <xdr:rowOff>103679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45773"/>
          <a:ext cx="8382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47716</xdr:rowOff>
    </xdr:from>
    <xdr:to>
      <xdr:col>19</xdr:col>
      <xdr:colOff>177800</xdr:colOff>
      <xdr:row>57</xdr:row>
      <xdr:rowOff>73123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91666"/>
          <a:ext cx="889000" cy="105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47716</xdr:rowOff>
    </xdr:from>
    <xdr:to>
      <xdr:col>15</xdr:col>
      <xdr:colOff>50800</xdr:colOff>
      <xdr:row>57</xdr:row>
      <xdr:rowOff>132700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91666"/>
          <a:ext cx="889000" cy="11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132700</xdr:rowOff>
    </xdr:from>
    <xdr:to>
      <xdr:col>10</xdr:col>
      <xdr:colOff>114300</xdr:colOff>
      <xdr:row>57</xdr:row>
      <xdr:rowOff>132755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5350"/>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52879</xdr:rowOff>
    </xdr:from>
    <xdr:to>
      <xdr:col>24</xdr:col>
      <xdr:colOff>114300</xdr:colOff>
      <xdr:row>57</xdr:row>
      <xdr:rowOff>154479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139256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22323</xdr:rowOff>
    </xdr:from>
    <xdr:to>
      <xdr:col>20</xdr:col>
      <xdr:colOff>38100</xdr:colOff>
      <xdr:row>57</xdr:row>
      <xdr:rowOff>123923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115050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8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168366</xdr:rowOff>
    </xdr:from>
    <xdr:to>
      <xdr:col>15</xdr:col>
      <xdr:colOff>101600</xdr:colOff>
      <xdr:row>51</xdr:row>
      <xdr:rowOff>98516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89643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3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81900</xdr:rowOff>
    </xdr:from>
    <xdr:to>
      <xdr:col>10</xdr:col>
      <xdr:colOff>165100</xdr:colOff>
      <xdr:row>58</xdr:row>
      <xdr:rowOff>12050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3177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4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81955</xdr:rowOff>
    </xdr:from>
    <xdr:to>
      <xdr:col>6</xdr:col>
      <xdr:colOff>38100</xdr:colOff>
      <xdr:row>58</xdr:row>
      <xdr:rowOff>12105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3232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78261</xdr:rowOff>
    </xdr:from>
    <xdr:to>
      <xdr:col>24</xdr:col>
      <xdr:colOff>63500</xdr:colOff>
      <xdr:row>75</xdr:row>
      <xdr:rowOff>171275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37011"/>
          <a:ext cx="838200" cy="9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78261</xdr:rowOff>
    </xdr:from>
    <xdr:to>
      <xdr:col>19</xdr:col>
      <xdr:colOff>177800</xdr:colOff>
      <xdr:row>76</xdr:row>
      <xdr:rowOff>145836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37011"/>
          <a:ext cx="889000" cy="2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145836</xdr:rowOff>
    </xdr:from>
    <xdr:to>
      <xdr:col>15</xdr:col>
      <xdr:colOff>50800</xdr:colOff>
      <xdr:row>77</xdr:row>
      <xdr:rowOff>49978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6036"/>
          <a:ext cx="889000" cy="7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49978</xdr:rowOff>
    </xdr:from>
    <xdr:to>
      <xdr:col>10</xdr:col>
      <xdr:colOff>114300</xdr:colOff>
      <xdr:row>77</xdr:row>
      <xdr:rowOff>99375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1628"/>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120474</xdr:rowOff>
    </xdr:from>
    <xdr:to>
      <xdr:col>24</xdr:col>
      <xdr:colOff>114300</xdr:colOff>
      <xdr:row>76</xdr:row>
      <xdr:rowOff>50623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9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143351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3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27461</xdr:rowOff>
    </xdr:from>
    <xdr:to>
      <xdr:col>20</xdr:col>
      <xdr:colOff>38100</xdr:colOff>
      <xdr:row>75</xdr:row>
      <xdr:rowOff>129061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145588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6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95036</xdr:rowOff>
    </xdr:from>
    <xdr:to>
      <xdr:col>15</xdr:col>
      <xdr:colOff>101600</xdr:colOff>
      <xdr:row>77</xdr:row>
      <xdr:rowOff>25186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41712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0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170628</xdr:rowOff>
    </xdr:from>
    <xdr:to>
      <xdr:col>10</xdr:col>
      <xdr:colOff>165100</xdr:colOff>
      <xdr:row>77</xdr:row>
      <xdr:rowOff>100778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117305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7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48575</xdr:rowOff>
    </xdr:from>
    <xdr:to>
      <xdr:col>6</xdr:col>
      <xdr:colOff>38100</xdr:colOff>
      <xdr:row>77</xdr:row>
      <xdr:rowOff>150175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166702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2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16805</xdr:rowOff>
    </xdr:from>
    <xdr:to>
      <xdr:col>24</xdr:col>
      <xdr:colOff>63500</xdr:colOff>
      <xdr:row>96</xdr:row>
      <xdr:rowOff>145072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76005"/>
          <a:ext cx="838200" cy="1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145072</xdr:rowOff>
    </xdr:from>
    <xdr:to>
      <xdr:col>19</xdr:col>
      <xdr:colOff>177800</xdr:colOff>
      <xdr:row>98</xdr:row>
      <xdr:rowOff>10747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04272"/>
          <a:ext cx="889000" cy="20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10747</xdr:rowOff>
    </xdr:from>
    <xdr:to>
      <xdr:col>15</xdr:col>
      <xdr:colOff>50800</xdr:colOff>
      <xdr:row>98</xdr:row>
      <xdr:rowOff>34110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12847"/>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74983</xdr:rowOff>
    </xdr:from>
    <xdr:to>
      <xdr:col>10</xdr:col>
      <xdr:colOff>114300</xdr:colOff>
      <xdr:row>98</xdr:row>
      <xdr:rowOff>34110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05633"/>
          <a:ext cx="889000" cy="1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137455</xdr:rowOff>
    </xdr:from>
    <xdr:to>
      <xdr:col>24</xdr:col>
      <xdr:colOff>114300</xdr:colOff>
      <xdr:row>96</xdr:row>
      <xdr:rowOff>67605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115882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0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94272</xdr:rowOff>
    </xdr:from>
    <xdr:to>
      <xdr:col>20</xdr:col>
      <xdr:colOff>38100</xdr:colOff>
      <xdr:row>97</xdr:row>
      <xdr:rowOff>24422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15549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131397</xdr:rowOff>
    </xdr:from>
    <xdr:to>
      <xdr:col>15</xdr:col>
      <xdr:colOff>101600</xdr:colOff>
      <xdr:row>98</xdr:row>
      <xdr:rowOff>61547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52674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5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154760</xdr:rowOff>
    </xdr:from>
    <xdr:to>
      <xdr:col>10</xdr:col>
      <xdr:colOff>165100</xdr:colOff>
      <xdr:row>98</xdr:row>
      <xdr:rowOff>84910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76037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7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24183</xdr:rowOff>
    </xdr:from>
    <xdr:to>
      <xdr:col>6</xdr:col>
      <xdr:colOff>38100</xdr:colOff>
      <xdr:row>97</xdr:row>
      <xdr:rowOff>125783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116910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119583</xdr:rowOff>
    </xdr:from>
    <xdr:to>
      <xdr:col>55</xdr:col>
      <xdr:colOff>0</xdr:colOff>
      <xdr:row>36</xdr:row>
      <xdr:rowOff>120498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29178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119583</xdr:rowOff>
    </xdr:from>
    <xdr:to>
      <xdr:col>50</xdr:col>
      <xdr:colOff>114300</xdr:colOff>
      <xdr:row>36</xdr:row>
      <xdr:rowOff>122326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29178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122326</xdr:rowOff>
    </xdr:from>
    <xdr:to>
      <xdr:col>45</xdr:col>
      <xdr:colOff>177800</xdr:colOff>
      <xdr:row>37</xdr:row>
      <xdr:rowOff>3912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294526"/>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3912</xdr:rowOff>
    </xdr:from>
    <xdr:to>
      <xdr:col>41</xdr:col>
      <xdr:colOff>50800</xdr:colOff>
      <xdr:row>37</xdr:row>
      <xdr:rowOff>8941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34756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69698</xdr:rowOff>
    </xdr:from>
    <xdr:to>
      <xdr:col>55</xdr:col>
      <xdr:colOff>50800</xdr:colOff>
      <xdr:row>36</xdr:row>
      <xdr:rowOff>171298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92575</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093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68783</xdr:rowOff>
    </xdr:from>
    <xdr:to>
      <xdr:col>50</xdr:col>
      <xdr:colOff>165100</xdr:colOff>
      <xdr:row>36</xdr:row>
      <xdr:rowOff>170383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15460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016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71526</xdr:rowOff>
    </xdr:from>
    <xdr:to>
      <xdr:col>46</xdr:col>
      <xdr:colOff>38100</xdr:colOff>
      <xdr:row>37</xdr:row>
      <xdr:rowOff>1676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18203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0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124562</xdr:rowOff>
    </xdr:from>
    <xdr:to>
      <xdr:col>41</xdr:col>
      <xdr:colOff>101600</xdr:colOff>
      <xdr:row>37</xdr:row>
      <xdr:rowOff>54712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45839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3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129591</xdr:rowOff>
    </xdr:from>
    <xdr:to>
      <xdr:col>36</xdr:col>
      <xdr:colOff>165100</xdr:colOff>
      <xdr:row>37</xdr:row>
      <xdr:rowOff>59741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76268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077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54032</xdr:rowOff>
    </xdr:from>
    <xdr:to>
      <xdr:col>55</xdr:col>
      <xdr:colOff>0</xdr:colOff>
      <xdr:row>56</xdr:row>
      <xdr:rowOff>66491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655232"/>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54032</xdr:rowOff>
    </xdr:from>
    <xdr:to>
      <xdr:col>50</xdr:col>
      <xdr:colOff>114300</xdr:colOff>
      <xdr:row>56</xdr:row>
      <xdr:rowOff>66319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655232"/>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66319</xdr:rowOff>
    </xdr:from>
    <xdr:to>
      <xdr:col>45</xdr:col>
      <xdr:colOff>177800</xdr:colOff>
      <xdr:row>56</xdr:row>
      <xdr:rowOff>84493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66751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79749</xdr:rowOff>
    </xdr:from>
    <xdr:to>
      <xdr:col>41</xdr:col>
      <xdr:colOff>50800</xdr:colOff>
      <xdr:row>56</xdr:row>
      <xdr:rowOff>84493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680949"/>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15691</xdr:rowOff>
    </xdr:from>
    <xdr:to>
      <xdr:col>55</xdr:col>
      <xdr:colOff>50800</xdr:colOff>
      <xdr:row>56</xdr:row>
      <xdr:rowOff>117291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6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165568</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59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3232</xdr:rowOff>
    </xdr:from>
    <xdr:to>
      <xdr:col>50</xdr:col>
      <xdr:colOff>165100</xdr:colOff>
      <xdr:row>56</xdr:row>
      <xdr:rowOff>104832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6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121359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37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15519</xdr:rowOff>
    </xdr:from>
    <xdr:to>
      <xdr:col>46</xdr:col>
      <xdr:colOff>38100</xdr:colOff>
      <xdr:row>56</xdr:row>
      <xdr:rowOff>117119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6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108246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70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33693</xdr:rowOff>
    </xdr:from>
    <xdr:to>
      <xdr:col>41</xdr:col>
      <xdr:colOff>101600</xdr:colOff>
      <xdr:row>56</xdr:row>
      <xdr:rowOff>135293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126420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72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28949</xdr:rowOff>
    </xdr:from>
    <xdr:to>
      <xdr:col>36</xdr:col>
      <xdr:colOff>165100</xdr:colOff>
      <xdr:row>56</xdr:row>
      <xdr:rowOff>130549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121676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7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110243</xdr:rowOff>
    </xdr:from>
    <xdr:to>
      <xdr:col>55</xdr:col>
      <xdr:colOff>0</xdr:colOff>
      <xdr:row>77</xdr:row>
      <xdr:rowOff>126130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2968993"/>
          <a:ext cx="838200" cy="35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110243</xdr:rowOff>
    </xdr:from>
    <xdr:to>
      <xdr:col>50</xdr:col>
      <xdr:colOff>114300</xdr:colOff>
      <xdr:row>77</xdr:row>
      <xdr:rowOff>16974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2968993"/>
          <a:ext cx="889000" cy="2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16974</xdr:rowOff>
    </xdr:from>
    <xdr:to>
      <xdr:col>45</xdr:col>
      <xdr:colOff>177800</xdr:colOff>
      <xdr:row>78</xdr:row>
      <xdr:rowOff>87351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218624"/>
          <a:ext cx="889000" cy="2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87351</xdr:rowOff>
    </xdr:from>
    <xdr:to>
      <xdr:col>41</xdr:col>
      <xdr:colOff>50800</xdr:colOff>
      <xdr:row>78</xdr:row>
      <xdr:rowOff>120596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460451"/>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75330</xdr:rowOff>
    </xdr:from>
    <xdr:to>
      <xdr:col>55</xdr:col>
      <xdr:colOff>50800</xdr:colOff>
      <xdr:row>78</xdr:row>
      <xdr:rowOff>5480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98207</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1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59443</xdr:rowOff>
    </xdr:from>
    <xdr:to>
      <xdr:col>50</xdr:col>
      <xdr:colOff>165100</xdr:colOff>
      <xdr:row>75</xdr:row>
      <xdr:rowOff>161043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9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69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137624</xdr:rowOff>
    </xdr:from>
    <xdr:to>
      <xdr:col>46</xdr:col>
      <xdr:colOff>38100</xdr:colOff>
      <xdr:row>77</xdr:row>
      <xdr:rowOff>67774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1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84301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9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36551</xdr:rowOff>
    </xdr:from>
    <xdr:to>
      <xdr:col>41</xdr:col>
      <xdr:colOff>101600</xdr:colOff>
      <xdr:row>78</xdr:row>
      <xdr:rowOff>138151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154678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8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69796</xdr:rowOff>
    </xdr:from>
    <xdr:to>
      <xdr:col>36</xdr:col>
      <xdr:colOff>165100</xdr:colOff>
      <xdr:row>78</xdr:row>
      <xdr:rowOff>171396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4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162523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5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52963</xdr:rowOff>
    </xdr:from>
    <xdr:to>
      <xdr:col>55</xdr:col>
      <xdr:colOff>0</xdr:colOff>
      <xdr:row>98</xdr:row>
      <xdr:rowOff>71284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855063"/>
          <a:ext cx="8382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52963</xdr:rowOff>
    </xdr:from>
    <xdr:to>
      <xdr:col>50</xdr:col>
      <xdr:colOff>114300</xdr:colOff>
      <xdr:row>98</xdr:row>
      <xdr:rowOff>69095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55063"/>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12957</xdr:rowOff>
    </xdr:from>
    <xdr:to>
      <xdr:col>45</xdr:col>
      <xdr:colOff>177800</xdr:colOff>
      <xdr:row>98</xdr:row>
      <xdr:rowOff>69095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15057"/>
          <a:ext cx="889000" cy="5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10362</xdr:rowOff>
    </xdr:from>
    <xdr:to>
      <xdr:col>41</xdr:col>
      <xdr:colOff>50800</xdr:colOff>
      <xdr:row>98</xdr:row>
      <xdr:rowOff>12957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12462"/>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20484</xdr:rowOff>
    </xdr:from>
    <xdr:to>
      <xdr:col>55</xdr:col>
      <xdr:colOff>50800</xdr:colOff>
      <xdr:row>98</xdr:row>
      <xdr:rowOff>122084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170361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2163</xdr:rowOff>
    </xdr:from>
    <xdr:to>
      <xdr:col>50</xdr:col>
      <xdr:colOff>165100</xdr:colOff>
      <xdr:row>98</xdr:row>
      <xdr:rowOff>103763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94890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18295</xdr:rowOff>
    </xdr:from>
    <xdr:to>
      <xdr:col>46</xdr:col>
      <xdr:colOff>38100</xdr:colOff>
      <xdr:row>98</xdr:row>
      <xdr:rowOff>119895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111022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133607</xdr:rowOff>
    </xdr:from>
    <xdr:to>
      <xdr:col>41</xdr:col>
      <xdr:colOff>101600</xdr:colOff>
      <xdr:row>98</xdr:row>
      <xdr:rowOff>63757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54884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131012</xdr:rowOff>
    </xdr:from>
    <xdr:to>
      <xdr:col>36</xdr:col>
      <xdr:colOff>165100</xdr:colOff>
      <xdr:row>98</xdr:row>
      <xdr:rowOff>61162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52289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1724</xdr:rowOff>
    </xdr:from>
    <xdr:to>
      <xdr:col>85</xdr:col>
      <xdr:colOff>127000</xdr:colOff>
      <xdr:row>37</xdr:row>
      <xdr:rowOff>25727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45374"/>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25727</xdr:rowOff>
    </xdr:from>
    <xdr:to>
      <xdr:col>81</xdr:col>
      <xdr:colOff>50800</xdr:colOff>
      <xdr:row>37</xdr:row>
      <xdr:rowOff>53975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69377"/>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36667</xdr:rowOff>
    </xdr:from>
    <xdr:to>
      <xdr:col>76</xdr:col>
      <xdr:colOff>114300</xdr:colOff>
      <xdr:row>37</xdr:row>
      <xdr:rowOff>53975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80317"/>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36667</xdr:rowOff>
    </xdr:from>
    <xdr:to>
      <xdr:col>71</xdr:col>
      <xdr:colOff>177800</xdr:colOff>
      <xdr:row>38</xdr:row>
      <xdr:rowOff>44341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80317"/>
          <a:ext cx="889000" cy="17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122374</xdr:rowOff>
    </xdr:from>
    <xdr:to>
      <xdr:col>85</xdr:col>
      <xdr:colOff>177800</xdr:colOff>
      <xdr:row>37</xdr:row>
      <xdr:rowOff>52524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100801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7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146377</xdr:rowOff>
    </xdr:from>
    <xdr:to>
      <xdr:col>81</xdr:col>
      <xdr:colOff>101600</xdr:colOff>
      <xdr:row>37</xdr:row>
      <xdr:rowOff>76527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67654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1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3175</xdr:rowOff>
    </xdr:from>
    <xdr:to>
      <xdr:col>76</xdr:col>
      <xdr:colOff>165100</xdr:colOff>
      <xdr:row>37</xdr:row>
      <xdr:rowOff>104775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95902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157317</xdr:rowOff>
    </xdr:from>
    <xdr:to>
      <xdr:col>72</xdr:col>
      <xdr:colOff>38100</xdr:colOff>
      <xdr:row>37</xdr:row>
      <xdr:rowOff>87467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78594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164991</xdr:rowOff>
    </xdr:from>
    <xdr:to>
      <xdr:col>67</xdr:col>
      <xdr:colOff>101600</xdr:colOff>
      <xdr:row>38</xdr:row>
      <xdr:rowOff>95141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86268</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60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26124</xdr:rowOff>
    </xdr:from>
    <xdr:to>
      <xdr:col>85</xdr:col>
      <xdr:colOff>127000</xdr:colOff>
      <xdr:row>57</xdr:row>
      <xdr:rowOff>60471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98774"/>
          <a:ext cx="8382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60471</xdr:rowOff>
    </xdr:from>
    <xdr:to>
      <xdr:col>81</xdr:col>
      <xdr:colOff>50800</xdr:colOff>
      <xdr:row>58</xdr:row>
      <xdr:rowOff>19762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33121"/>
          <a:ext cx="889000" cy="13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19762</xdr:rowOff>
    </xdr:from>
    <xdr:to>
      <xdr:col>76</xdr:col>
      <xdr:colOff>114300</xdr:colOff>
      <xdr:row>58</xdr:row>
      <xdr:rowOff>58223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63862"/>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169266</xdr:rowOff>
    </xdr:from>
    <xdr:to>
      <xdr:col>71</xdr:col>
      <xdr:colOff>177800</xdr:colOff>
      <xdr:row>58</xdr:row>
      <xdr:rowOff>58223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41916"/>
          <a:ext cx="8890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146774</xdr:rowOff>
    </xdr:from>
    <xdr:to>
      <xdr:col>85</xdr:col>
      <xdr:colOff>177800</xdr:colOff>
      <xdr:row>57</xdr:row>
      <xdr:rowOff>76924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125201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9671</xdr:rowOff>
    </xdr:from>
    <xdr:to>
      <xdr:col>81</xdr:col>
      <xdr:colOff>101600</xdr:colOff>
      <xdr:row>57</xdr:row>
      <xdr:rowOff>111271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102398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140412</xdr:rowOff>
    </xdr:from>
    <xdr:to>
      <xdr:col>76</xdr:col>
      <xdr:colOff>165100</xdr:colOff>
      <xdr:row>58</xdr:row>
      <xdr:rowOff>70562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61689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7423</xdr:rowOff>
    </xdr:from>
    <xdr:to>
      <xdr:col>72</xdr:col>
      <xdr:colOff>38100</xdr:colOff>
      <xdr:row>58</xdr:row>
      <xdr:rowOff>109023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100150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118466</xdr:rowOff>
    </xdr:from>
    <xdr:to>
      <xdr:col>67</xdr:col>
      <xdr:colOff>101600</xdr:colOff>
      <xdr:row>58</xdr:row>
      <xdr:rowOff>48616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39743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104648</xdr:rowOff>
    </xdr:from>
    <xdr:to>
      <xdr:col>85</xdr:col>
      <xdr:colOff>127000</xdr:colOff>
      <xdr:row>78</xdr:row>
      <xdr:rowOff>131445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306298"/>
          <a:ext cx="838200" cy="1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111761</xdr:rowOff>
    </xdr:from>
    <xdr:to>
      <xdr:col>81</xdr:col>
      <xdr:colOff>50800</xdr:colOff>
      <xdr:row>77</xdr:row>
      <xdr:rowOff>104648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141961"/>
          <a:ext cx="889000" cy="16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86885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92202</xdr:rowOff>
    </xdr:from>
    <xdr:to>
      <xdr:col>76</xdr:col>
      <xdr:colOff>114300</xdr:colOff>
      <xdr:row>76</xdr:row>
      <xdr:rowOff>111761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122402"/>
          <a:ext cx="889000" cy="1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48531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92202</xdr:rowOff>
    </xdr:from>
    <xdr:to>
      <xdr:col>71</xdr:col>
      <xdr:colOff>177800</xdr:colOff>
      <xdr:row>76</xdr:row>
      <xdr:rowOff>111125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12240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101744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156990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80645</xdr:rowOff>
    </xdr:from>
    <xdr:to>
      <xdr:col>85</xdr:col>
      <xdr:colOff>177800</xdr:colOff>
      <xdr:row>79</xdr:row>
      <xdr:rowOff>10795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45483</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1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53848</xdr:rowOff>
    </xdr:from>
    <xdr:to>
      <xdr:col>81</xdr:col>
      <xdr:colOff>101600</xdr:colOff>
      <xdr:row>77</xdr:row>
      <xdr:rowOff>155448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2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525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0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60961</xdr:rowOff>
    </xdr:from>
    <xdr:to>
      <xdr:col>76</xdr:col>
      <xdr:colOff>165100</xdr:colOff>
      <xdr:row>76</xdr:row>
      <xdr:rowOff>162561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7637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28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41402</xdr:rowOff>
    </xdr:from>
    <xdr:to>
      <xdr:col>72</xdr:col>
      <xdr:colOff>38100</xdr:colOff>
      <xdr:row>76</xdr:row>
      <xdr:rowOff>143002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07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159529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284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0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7002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286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39508</xdr:rowOff>
    </xdr:from>
    <xdr:to>
      <xdr:col>85</xdr:col>
      <xdr:colOff>127000</xdr:colOff>
      <xdr:row>95</xdr:row>
      <xdr:rowOff>45517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327258"/>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45517</xdr:rowOff>
    </xdr:from>
    <xdr:to>
      <xdr:col>81</xdr:col>
      <xdr:colOff>50800</xdr:colOff>
      <xdr:row>95</xdr:row>
      <xdr:rowOff>80363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333267"/>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80363</xdr:rowOff>
    </xdr:from>
    <xdr:to>
      <xdr:col>76</xdr:col>
      <xdr:colOff>114300</xdr:colOff>
      <xdr:row>95</xdr:row>
      <xdr:rowOff>83465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368113"/>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83465</xdr:rowOff>
    </xdr:from>
    <xdr:to>
      <xdr:col>71</xdr:col>
      <xdr:colOff>177800</xdr:colOff>
      <xdr:row>95</xdr:row>
      <xdr:rowOff>97572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371215"/>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160158</xdr:rowOff>
    </xdr:from>
    <xdr:to>
      <xdr:col>85</xdr:col>
      <xdr:colOff>177800</xdr:colOff>
      <xdr:row>95</xdr:row>
      <xdr:rowOff>90308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2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138585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25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166167</xdr:rowOff>
    </xdr:from>
    <xdr:to>
      <xdr:col>81</xdr:col>
      <xdr:colOff>101600</xdr:colOff>
      <xdr:row>95</xdr:row>
      <xdr:rowOff>96317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2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87444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3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29563</xdr:rowOff>
    </xdr:from>
    <xdr:to>
      <xdr:col>76</xdr:col>
      <xdr:colOff>165100</xdr:colOff>
      <xdr:row>95</xdr:row>
      <xdr:rowOff>131163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3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122290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41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32665</xdr:rowOff>
    </xdr:from>
    <xdr:to>
      <xdr:col>72</xdr:col>
      <xdr:colOff>38100</xdr:colOff>
      <xdr:row>95</xdr:row>
      <xdr:rowOff>134265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3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125392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4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46772</xdr:rowOff>
    </xdr:from>
    <xdr:to>
      <xdr:col>67</xdr:col>
      <xdr:colOff>101600</xdr:colOff>
      <xdr:row>95</xdr:row>
      <xdr:rowOff>148372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33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139499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42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42926</xdr:rowOff>
    </xdr:from>
    <xdr:to>
      <xdr:col>116</xdr:col>
      <xdr:colOff>63500</xdr:colOff>
      <xdr:row>39</xdr:row>
      <xdr:rowOff>43155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2947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42926</xdr:rowOff>
    </xdr:from>
    <xdr:to>
      <xdr:col>111</xdr:col>
      <xdr:colOff>177800</xdr:colOff>
      <xdr:row>39</xdr:row>
      <xdr:rowOff>43117</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0434300" y="672947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27877</xdr:rowOff>
    </xdr:from>
    <xdr:to>
      <xdr:col>107</xdr:col>
      <xdr:colOff>50800</xdr:colOff>
      <xdr:row>39</xdr:row>
      <xdr:rowOff>43117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1442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27877</xdr:rowOff>
    </xdr:from>
    <xdr:to>
      <xdr:col>102</xdr:col>
      <xdr:colOff>114300</xdr:colOff>
      <xdr:row>39</xdr:row>
      <xdr:rowOff>43117</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671442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78033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7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163805</xdr:rowOff>
    </xdr:from>
    <xdr:to>
      <xdr:col>116</xdr:col>
      <xdr:colOff>114300</xdr:colOff>
      <xdr:row>39</xdr:row>
      <xdr:rowOff>93955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313932"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163576</xdr:rowOff>
    </xdr:from>
    <xdr:to>
      <xdr:col>112</xdr:col>
      <xdr:colOff>38100</xdr:colOff>
      <xdr:row>39</xdr:row>
      <xdr:rowOff>93726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84853</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66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163767</xdr:rowOff>
    </xdr:from>
    <xdr:to>
      <xdr:col>107</xdr:col>
      <xdr:colOff>101600</xdr:colOff>
      <xdr:row>39</xdr:row>
      <xdr:rowOff>93917</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85044</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77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148527</xdr:rowOff>
    </xdr:from>
    <xdr:to>
      <xdr:col>102</xdr:col>
      <xdr:colOff>165100</xdr:colOff>
      <xdr:row>39</xdr:row>
      <xdr:rowOff>78677</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95204</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6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163767</xdr:rowOff>
    </xdr:from>
    <xdr:to>
      <xdr:col>98</xdr:col>
      <xdr:colOff>38100</xdr:colOff>
      <xdr:row>39</xdr:row>
      <xdr:rowOff>93917</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85044</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99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令和４年度は、感染症対策事業や国庫精算返納（新型コロナワクチン接種事業に伴う精算）などにより衛生費などが増加したが、</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新型コロナウイルス感染症対策営業時間短縮等協力金事業の減などで商工費が大きく減少したことにより、歳出全体では前年度から減少している。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なお、類似団体と比較すると、土木費や公債費は平均値を下回っているが、民生費は例年平均値を上回っている。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物価高騰対策や感染症対策等に財政調整基金を活用したことや、社会保障関係経費の増加などにより、令和４年度の実質単年度収支は赤字となっている。</a:t>
          </a:r>
        </a:p>
        <a:p>
          <a:r>
            <a:rPr kumimoji="1" lang="ja-JP" altLang="en-US" sz="1400">
              <a:solidFill>
                <a:sysClr val="windowText" lastClr="000000"/>
              </a:solidFill>
              <a:latin typeface="ＭＳ ゴシック" pitchFamily="49" charset="-128"/>
              <a:ea typeface="ＭＳ ゴシック" pitchFamily="49" charset="-128"/>
            </a:rPr>
            <a:t>今後も予算決算の状況を分析しつつ、将来の財政需要も見極めながら、健全財政の確保に努める。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昨年度に引き続き、一般会計・特別会計・企業会計の全会計で黒字を達成している。今後も各会計で、黒字を継続できるよう健全財政の確保に努める。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68" customWidth="1"/>
    <col min="12" max="12" width="2.25" style="168" customWidth="1"/>
    <col min="13" max="17" width="2.375" style="168" customWidth="1"/>
    <col min="18" max="119" width="2.125" style="168" customWidth="1"/>
    <col min="120" max="16384" width="0" style="168"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69"/>
      <c r="DK1" s="169"/>
      <c r="DL1" s="169"/>
      <c r="DM1" s="169"/>
      <c r="DN1" s="169"/>
      <c r="DO1" s="169"/>
    </row>
    <row r="2" spans="1:119" ht="24.75" thickBot="1" x14ac:dyDescent="0.2">
      <c r="B2" s="170" t="s">
        <v>83</v>
      </c>
      <c r="C2" s="170"/>
      <c r="D2" s="171"/>
    </row>
    <row r="3" spans="1:119" ht="18.75" customHeight="1" thickBot="1" x14ac:dyDescent="0.2">
      <c r="A3" s="169"/>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69"/>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215552463</v>
      </c>
      <c r="BO4" s="358"/>
      <c r="BP4" s="358"/>
      <c r="BQ4" s="358"/>
      <c r="BR4" s="358"/>
      <c r="BS4" s="358"/>
      <c r="BT4" s="358"/>
      <c r="BU4" s="359"/>
      <c r="BV4" s="357">
        <v>231637722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3.7</v>
      </c>
      <c r="CU4" s="364"/>
      <c r="CV4" s="364"/>
      <c r="CW4" s="364"/>
      <c r="CX4" s="364"/>
      <c r="CY4" s="364"/>
      <c r="CZ4" s="364"/>
      <c r="DA4" s="365"/>
      <c r="DB4" s="363">
        <v>3.1</v>
      </c>
      <c r="DC4" s="364"/>
      <c r="DD4" s="364"/>
      <c r="DE4" s="364"/>
      <c r="DF4" s="364"/>
      <c r="DG4" s="364"/>
      <c r="DH4" s="364"/>
      <c r="DI4" s="365"/>
    </row>
    <row r="5" spans="1:119" ht="18.75" customHeight="1" x14ac:dyDescent="0.15">
      <c r="A5" s="169"/>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209891805</v>
      </c>
      <c r="BO5" s="395"/>
      <c r="BP5" s="395"/>
      <c r="BQ5" s="395"/>
      <c r="BR5" s="395"/>
      <c r="BS5" s="395"/>
      <c r="BT5" s="395"/>
      <c r="BU5" s="396"/>
      <c r="BV5" s="394">
        <v>226541635</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89.7</v>
      </c>
      <c r="CU5" s="392"/>
      <c r="CV5" s="392"/>
      <c r="CW5" s="392"/>
      <c r="CX5" s="392"/>
      <c r="CY5" s="392"/>
      <c r="CZ5" s="392"/>
      <c r="DA5" s="393"/>
      <c r="DB5" s="391">
        <v>87.7</v>
      </c>
      <c r="DC5" s="392"/>
      <c r="DD5" s="392"/>
      <c r="DE5" s="392"/>
      <c r="DF5" s="392"/>
      <c r="DG5" s="392"/>
      <c r="DH5" s="392"/>
      <c r="DI5" s="393"/>
    </row>
    <row r="6" spans="1:119" ht="18.75" customHeight="1" x14ac:dyDescent="0.15">
      <c r="A6" s="169"/>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5660658</v>
      </c>
      <c r="BO6" s="395"/>
      <c r="BP6" s="395"/>
      <c r="BQ6" s="395"/>
      <c r="BR6" s="395"/>
      <c r="BS6" s="395"/>
      <c r="BT6" s="395"/>
      <c r="BU6" s="396"/>
      <c r="BV6" s="394">
        <v>5096087</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93.2</v>
      </c>
      <c r="CU6" s="432"/>
      <c r="CV6" s="432"/>
      <c r="CW6" s="432"/>
      <c r="CX6" s="432"/>
      <c r="CY6" s="432"/>
      <c r="CZ6" s="432"/>
      <c r="DA6" s="433"/>
      <c r="DB6" s="431">
        <v>91.7</v>
      </c>
      <c r="DC6" s="432"/>
      <c r="DD6" s="432"/>
      <c r="DE6" s="432"/>
      <c r="DF6" s="432"/>
      <c r="DG6" s="432"/>
      <c r="DH6" s="432"/>
      <c r="DI6" s="433"/>
    </row>
    <row r="7" spans="1:119" ht="18.75" customHeight="1" x14ac:dyDescent="0.15">
      <c r="A7" s="169"/>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1512061</v>
      </c>
      <c r="BO7" s="395"/>
      <c r="BP7" s="395"/>
      <c r="BQ7" s="395"/>
      <c r="BR7" s="395"/>
      <c r="BS7" s="395"/>
      <c r="BT7" s="395"/>
      <c r="BU7" s="396"/>
      <c r="BV7" s="394">
        <v>1545814</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111139782</v>
      </c>
      <c r="CU7" s="395"/>
      <c r="CV7" s="395"/>
      <c r="CW7" s="395"/>
      <c r="CX7" s="395"/>
      <c r="CY7" s="395"/>
      <c r="CZ7" s="395"/>
      <c r="DA7" s="396"/>
      <c r="DB7" s="394">
        <v>112889958</v>
      </c>
      <c r="DC7" s="395"/>
      <c r="DD7" s="395"/>
      <c r="DE7" s="395"/>
      <c r="DF7" s="395"/>
      <c r="DG7" s="395"/>
      <c r="DH7" s="395"/>
      <c r="DI7" s="396"/>
    </row>
    <row r="8" spans="1:119" ht="18.75" customHeight="1" thickBot="1" x14ac:dyDescent="0.2">
      <c r="A8" s="169"/>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4148597</v>
      </c>
      <c r="BO8" s="395"/>
      <c r="BP8" s="395"/>
      <c r="BQ8" s="395"/>
      <c r="BR8" s="395"/>
      <c r="BS8" s="395"/>
      <c r="BT8" s="395"/>
      <c r="BU8" s="396"/>
      <c r="BV8" s="394">
        <v>3550273</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0.75</v>
      </c>
      <c r="CU8" s="435"/>
      <c r="CV8" s="435"/>
      <c r="CW8" s="435"/>
      <c r="CX8" s="435"/>
      <c r="CY8" s="435"/>
      <c r="CZ8" s="435"/>
      <c r="DA8" s="436"/>
      <c r="DB8" s="434">
        <v>0.76</v>
      </c>
      <c r="DC8" s="435"/>
      <c r="DD8" s="435"/>
      <c r="DE8" s="435"/>
      <c r="DF8" s="435"/>
      <c r="DG8" s="435"/>
      <c r="DH8" s="435"/>
      <c r="DI8" s="436"/>
    </row>
    <row r="9" spans="1:119" ht="18.75" customHeight="1" thickBot="1" x14ac:dyDescent="0.2">
      <c r="A9" s="169"/>
      <c r="B9" s="388" t="s">
        <v>113</v>
      </c>
      <c r="C9" s="389"/>
      <c r="D9" s="389"/>
      <c r="E9" s="389"/>
      <c r="F9" s="389"/>
      <c r="G9" s="389"/>
      <c r="H9" s="389"/>
      <c r="I9" s="389"/>
      <c r="J9" s="389"/>
      <c r="K9" s="437"/>
      <c r="L9" s="438" t="s">
        <v>114</v>
      </c>
      <c r="M9" s="439"/>
      <c r="N9" s="439"/>
      <c r="O9" s="439"/>
      <c r="P9" s="439"/>
      <c r="Q9" s="440"/>
      <c r="R9" s="441">
        <v>511192</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96</v>
      </c>
      <c r="AV9" s="427"/>
      <c r="AW9" s="427"/>
      <c r="AX9" s="427"/>
      <c r="AY9" s="428" t="s">
        <v>117</v>
      </c>
      <c r="AZ9" s="429"/>
      <c r="BA9" s="429"/>
      <c r="BB9" s="429"/>
      <c r="BC9" s="429"/>
      <c r="BD9" s="429"/>
      <c r="BE9" s="429"/>
      <c r="BF9" s="429"/>
      <c r="BG9" s="429"/>
      <c r="BH9" s="429"/>
      <c r="BI9" s="429"/>
      <c r="BJ9" s="429"/>
      <c r="BK9" s="429"/>
      <c r="BL9" s="429"/>
      <c r="BM9" s="430"/>
      <c r="BN9" s="394">
        <v>598324</v>
      </c>
      <c r="BO9" s="395"/>
      <c r="BP9" s="395"/>
      <c r="BQ9" s="395"/>
      <c r="BR9" s="395"/>
      <c r="BS9" s="395"/>
      <c r="BT9" s="395"/>
      <c r="BU9" s="396"/>
      <c r="BV9" s="394">
        <v>661722</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12.8</v>
      </c>
      <c r="CU9" s="392"/>
      <c r="CV9" s="392"/>
      <c r="CW9" s="392"/>
      <c r="CX9" s="392"/>
      <c r="CY9" s="392"/>
      <c r="CZ9" s="392"/>
      <c r="DA9" s="393"/>
      <c r="DB9" s="391">
        <v>13</v>
      </c>
      <c r="DC9" s="392"/>
      <c r="DD9" s="392"/>
      <c r="DE9" s="392"/>
      <c r="DF9" s="392"/>
      <c r="DG9" s="392"/>
      <c r="DH9" s="392"/>
      <c r="DI9" s="393"/>
    </row>
    <row r="10" spans="1:119" ht="18.75" customHeight="1" thickBot="1" x14ac:dyDescent="0.2">
      <c r="A10" s="169"/>
      <c r="B10" s="388"/>
      <c r="C10" s="389"/>
      <c r="D10" s="389"/>
      <c r="E10" s="389"/>
      <c r="F10" s="389"/>
      <c r="G10" s="389"/>
      <c r="H10" s="389"/>
      <c r="I10" s="389"/>
      <c r="J10" s="389"/>
      <c r="K10" s="437"/>
      <c r="L10" s="444" t="s">
        <v>119</v>
      </c>
      <c r="M10" s="424"/>
      <c r="N10" s="424"/>
      <c r="O10" s="424"/>
      <c r="P10" s="424"/>
      <c r="Q10" s="425"/>
      <c r="R10" s="445">
        <v>514865</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96</v>
      </c>
      <c r="AV10" s="427"/>
      <c r="AW10" s="427"/>
      <c r="AX10" s="427"/>
      <c r="AY10" s="428" t="s">
        <v>121</v>
      </c>
      <c r="AZ10" s="429"/>
      <c r="BA10" s="429"/>
      <c r="BB10" s="429"/>
      <c r="BC10" s="429"/>
      <c r="BD10" s="429"/>
      <c r="BE10" s="429"/>
      <c r="BF10" s="429"/>
      <c r="BG10" s="429"/>
      <c r="BH10" s="429"/>
      <c r="BI10" s="429"/>
      <c r="BJ10" s="429"/>
      <c r="BK10" s="429"/>
      <c r="BL10" s="429"/>
      <c r="BM10" s="430"/>
      <c r="BN10" s="394">
        <v>100000</v>
      </c>
      <c r="BO10" s="395"/>
      <c r="BP10" s="395"/>
      <c r="BQ10" s="395"/>
      <c r="BR10" s="395"/>
      <c r="BS10" s="395"/>
      <c r="BT10" s="395"/>
      <c r="BU10" s="396"/>
      <c r="BV10" s="394">
        <v>100000</v>
      </c>
      <c r="BW10" s="395"/>
      <c r="BX10" s="395"/>
      <c r="BY10" s="395"/>
      <c r="BZ10" s="395"/>
      <c r="CA10" s="395"/>
      <c r="CB10" s="395"/>
      <c r="CC10" s="396"/>
      <c r="CD10" s="175" t="s">
        <v>122</v>
      </c>
      <c r="CE10" s="176"/>
      <c r="CF10" s="176"/>
      <c r="CG10" s="176"/>
      <c r="CH10" s="176"/>
      <c r="CI10" s="176"/>
      <c r="CJ10" s="176"/>
      <c r="CK10" s="176"/>
      <c r="CL10" s="176"/>
      <c r="CM10" s="176"/>
      <c r="CN10" s="176"/>
      <c r="CO10" s="176"/>
      <c r="CP10" s="176"/>
      <c r="CQ10" s="176"/>
      <c r="CR10" s="176"/>
      <c r="CS10" s="177"/>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69"/>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126</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69"/>
      <c r="B12" s="454" t="s">
        <v>131</v>
      </c>
      <c r="C12" s="455"/>
      <c r="D12" s="455"/>
      <c r="E12" s="455"/>
      <c r="F12" s="455"/>
      <c r="G12" s="455"/>
      <c r="H12" s="455"/>
      <c r="I12" s="455"/>
      <c r="J12" s="455"/>
      <c r="K12" s="456"/>
      <c r="L12" s="463" t="s">
        <v>132</v>
      </c>
      <c r="M12" s="464"/>
      <c r="N12" s="464"/>
      <c r="O12" s="464"/>
      <c r="P12" s="464"/>
      <c r="Q12" s="465"/>
      <c r="R12" s="466">
        <v>503865</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2000000</v>
      </c>
      <c r="BO12" s="395"/>
      <c r="BP12" s="395"/>
      <c r="BQ12" s="395"/>
      <c r="BR12" s="395"/>
      <c r="BS12" s="395"/>
      <c r="BT12" s="395"/>
      <c r="BU12" s="396"/>
      <c r="BV12" s="394">
        <v>1500000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130</v>
      </c>
      <c r="DC12" s="435"/>
      <c r="DD12" s="435"/>
      <c r="DE12" s="435"/>
      <c r="DF12" s="435"/>
      <c r="DG12" s="435"/>
      <c r="DH12" s="435"/>
      <c r="DI12" s="436"/>
    </row>
    <row r="13" spans="1:119" ht="18.75" customHeight="1" x14ac:dyDescent="0.15">
      <c r="A13" s="169"/>
      <c r="B13" s="457"/>
      <c r="C13" s="458"/>
      <c r="D13" s="458"/>
      <c r="E13" s="458"/>
      <c r="F13" s="458"/>
      <c r="G13" s="458"/>
      <c r="H13" s="458"/>
      <c r="I13" s="458"/>
      <c r="J13" s="458"/>
      <c r="K13" s="459"/>
      <c r="L13" s="184"/>
      <c r="M13" s="485" t="s">
        <v>139</v>
      </c>
      <c r="N13" s="486"/>
      <c r="O13" s="486"/>
      <c r="P13" s="486"/>
      <c r="Q13" s="487"/>
      <c r="R13" s="478">
        <v>500088</v>
      </c>
      <c r="S13" s="479"/>
      <c r="T13" s="479"/>
      <c r="U13" s="479"/>
      <c r="V13" s="480"/>
      <c r="W13" s="410" t="s">
        <v>140</v>
      </c>
      <c r="X13" s="411"/>
      <c r="Y13" s="411"/>
      <c r="Z13" s="411"/>
      <c r="AA13" s="411"/>
      <c r="AB13" s="401"/>
      <c r="AC13" s="445">
        <v>5864</v>
      </c>
      <c r="AD13" s="446"/>
      <c r="AE13" s="446"/>
      <c r="AF13" s="446"/>
      <c r="AG13" s="488"/>
      <c r="AH13" s="445">
        <v>6957</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-1301676</v>
      </c>
      <c r="BO13" s="395"/>
      <c r="BP13" s="395"/>
      <c r="BQ13" s="395"/>
      <c r="BR13" s="395"/>
      <c r="BS13" s="395"/>
      <c r="BT13" s="395"/>
      <c r="BU13" s="396"/>
      <c r="BV13" s="394">
        <v>-738278</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7.9</v>
      </c>
      <c r="CU13" s="392"/>
      <c r="CV13" s="392"/>
      <c r="CW13" s="392"/>
      <c r="CX13" s="392"/>
      <c r="CY13" s="392"/>
      <c r="CZ13" s="392"/>
      <c r="DA13" s="393"/>
      <c r="DB13" s="391">
        <v>7.9</v>
      </c>
      <c r="DC13" s="392"/>
      <c r="DD13" s="392"/>
      <c r="DE13" s="392"/>
      <c r="DF13" s="392"/>
      <c r="DG13" s="392"/>
      <c r="DH13" s="392"/>
      <c r="DI13" s="393"/>
    </row>
    <row r="14" spans="1:119" ht="18.75" customHeight="1" thickBot="1" x14ac:dyDescent="0.2">
      <c r="A14" s="169"/>
      <c r="B14" s="457"/>
      <c r="C14" s="458"/>
      <c r="D14" s="458"/>
      <c r="E14" s="458"/>
      <c r="F14" s="458"/>
      <c r="G14" s="458"/>
      <c r="H14" s="458"/>
      <c r="I14" s="458"/>
      <c r="J14" s="458"/>
      <c r="K14" s="459"/>
      <c r="L14" s="475" t="s">
        <v>145</v>
      </c>
      <c r="M14" s="476"/>
      <c r="N14" s="476"/>
      <c r="O14" s="476"/>
      <c r="P14" s="476"/>
      <c r="Q14" s="477"/>
      <c r="R14" s="478">
        <v>507211</v>
      </c>
      <c r="S14" s="479"/>
      <c r="T14" s="479"/>
      <c r="U14" s="479"/>
      <c r="V14" s="480"/>
      <c r="W14" s="384"/>
      <c r="X14" s="385"/>
      <c r="Y14" s="385"/>
      <c r="Z14" s="385"/>
      <c r="AA14" s="385"/>
      <c r="AB14" s="374"/>
      <c r="AC14" s="481">
        <v>2.8</v>
      </c>
      <c r="AD14" s="482"/>
      <c r="AE14" s="482"/>
      <c r="AF14" s="482"/>
      <c r="AG14" s="483"/>
      <c r="AH14" s="481">
        <v>3.2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v>24.3</v>
      </c>
      <c r="CU14" s="493"/>
      <c r="CV14" s="493"/>
      <c r="CW14" s="493"/>
      <c r="CX14" s="493"/>
      <c r="CY14" s="493"/>
      <c r="CZ14" s="493"/>
      <c r="DA14" s="494"/>
      <c r="DB14" s="492">
        <v>30.7</v>
      </c>
      <c r="DC14" s="493"/>
      <c r="DD14" s="493"/>
      <c r="DE14" s="493"/>
      <c r="DF14" s="493"/>
      <c r="DG14" s="493"/>
      <c r="DH14" s="493"/>
      <c r="DI14" s="494"/>
    </row>
    <row r="15" spans="1:119" ht="18.75" customHeight="1" x14ac:dyDescent="0.15">
      <c r="A15" s="169"/>
      <c r="B15" s="457"/>
      <c r="C15" s="458"/>
      <c r="D15" s="458"/>
      <c r="E15" s="458"/>
      <c r="F15" s="458"/>
      <c r="G15" s="458"/>
      <c r="H15" s="458"/>
      <c r="I15" s="458"/>
      <c r="J15" s="458"/>
      <c r="K15" s="459"/>
      <c r="L15" s="184"/>
      <c r="M15" s="485" t="s">
        <v>147</v>
      </c>
      <c r="N15" s="486"/>
      <c r="O15" s="486"/>
      <c r="P15" s="486"/>
      <c r="Q15" s="487"/>
      <c r="R15" s="478">
        <v>503893</v>
      </c>
      <c r="S15" s="479"/>
      <c r="T15" s="479"/>
      <c r="U15" s="479"/>
      <c r="V15" s="480"/>
      <c r="W15" s="410" t="s">
        <v>148</v>
      </c>
      <c r="X15" s="411"/>
      <c r="Y15" s="411"/>
      <c r="Z15" s="411"/>
      <c r="AA15" s="411"/>
      <c r="AB15" s="401"/>
      <c r="AC15" s="445">
        <v>36493</v>
      </c>
      <c r="AD15" s="446"/>
      <c r="AE15" s="446"/>
      <c r="AF15" s="446"/>
      <c r="AG15" s="488"/>
      <c r="AH15" s="445">
        <v>40668</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66513207</v>
      </c>
      <c r="BO15" s="358"/>
      <c r="BP15" s="358"/>
      <c r="BQ15" s="358"/>
      <c r="BR15" s="358"/>
      <c r="BS15" s="358"/>
      <c r="BT15" s="358"/>
      <c r="BU15" s="359"/>
      <c r="BV15" s="357">
        <v>62868036</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69"/>
      <c r="B16" s="457"/>
      <c r="C16" s="458"/>
      <c r="D16" s="458"/>
      <c r="E16" s="458"/>
      <c r="F16" s="458"/>
      <c r="G16" s="458"/>
      <c r="H16" s="458"/>
      <c r="I16" s="458"/>
      <c r="J16" s="458"/>
      <c r="K16" s="459"/>
      <c r="L16" s="475" t="s">
        <v>151</v>
      </c>
      <c r="M16" s="498"/>
      <c r="N16" s="498"/>
      <c r="O16" s="498"/>
      <c r="P16" s="498"/>
      <c r="Q16" s="499"/>
      <c r="R16" s="500" t="s">
        <v>124</v>
      </c>
      <c r="S16" s="501"/>
      <c r="T16" s="501"/>
      <c r="U16" s="501"/>
      <c r="V16" s="502"/>
      <c r="W16" s="384"/>
      <c r="X16" s="385"/>
      <c r="Y16" s="385"/>
      <c r="Z16" s="385"/>
      <c r="AA16" s="385"/>
      <c r="AB16" s="374"/>
      <c r="AC16" s="481">
        <v>17.600000000000001</v>
      </c>
      <c r="AD16" s="482"/>
      <c r="AE16" s="482"/>
      <c r="AF16" s="482"/>
      <c r="AG16" s="483"/>
      <c r="AH16" s="481">
        <v>18.8</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88678503</v>
      </c>
      <c r="BO16" s="395"/>
      <c r="BP16" s="395"/>
      <c r="BQ16" s="395"/>
      <c r="BR16" s="395"/>
      <c r="BS16" s="395"/>
      <c r="BT16" s="395"/>
      <c r="BU16" s="396"/>
      <c r="BV16" s="394">
        <v>85794418</v>
      </c>
      <c r="BW16" s="395"/>
      <c r="BX16" s="395"/>
      <c r="BY16" s="395"/>
      <c r="BZ16" s="395"/>
      <c r="CA16" s="395"/>
      <c r="CB16" s="395"/>
      <c r="CC16" s="396"/>
      <c r="CD16" s="17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69"/>
      <c r="B17" s="460"/>
      <c r="C17" s="461"/>
      <c r="D17" s="461"/>
      <c r="E17" s="461"/>
      <c r="F17" s="461"/>
      <c r="G17" s="461"/>
      <c r="H17" s="461"/>
      <c r="I17" s="461"/>
      <c r="J17" s="461"/>
      <c r="K17" s="462"/>
      <c r="L17" s="188"/>
      <c r="M17" s="505" t="s">
        <v>153</v>
      </c>
      <c r="N17" s="506"/>
      <c r="O17" s="506"/>
      <c r="P17" s="506"/>
      <c r="Q17" s="507"/>
      <c r="R17" s="500" t="s">
        <v>154</v>
      </c>
      <c r="S17" s="501"/>
      <c r="T17" s="501"/>
      <c r="U17" s="501"/>
      <c r="V17" s="502"/>
      <c r="W17" s="410" t="s">
        <v>155</v>
      </c>
      <c r="X17" s="411"/>
      <c r="Y17" s="411"/>
      <c r="Z17" s="411"/>
      <c r="AA17" s="411"/>
      <c r="AB17" s="401"/>
      <c r="AC17" s="445">
        <v>164609</v>
      </c>
      <c r="AD17" s="446"/>
      <c r="AE17" s="446"/>
      <c r="AF17" s="446"/>
      <c r="AG17" s="488"/>
      <c r="AH17" s="445">
        <v>169242</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84759497</v>
      </c>
      <c r="BO17" s="395"/>
      <c r="BP17" s="395"/>
      <c r="BQ17" s="395"/>
      <c r="BR17" s="395"/>
      <c r="BS17" s="395"/>
      <c r="BT17" s="395"/>
      <c r="BU17" s="396"/>
      <c r="BV17" s="394">
        <v>80078755</v>
      </c>
      <c r="BW17" s="395"/>
      <c r="BX17" s="395"/>
      <c r="BY17" s="395"/>
      <c r="BZ17" s="395"/>
      <c r="CA17" s="395"/>
      <c r="CB17" s="395"/>
      <c r="CC17" s="396"/>
      <c r="CD17" s="17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69"/>
      <c r="B18" s="516" t="s">
        <v>157</v>
      </c>
      <c r="C18" s="437"/>
      <c r="D18" s="437"/>
      <c r="E18" s="517"/>
      <c r="F18" s="517"/>
      <c r="G18" s="517"/>
      <c r="H18" s="517"/>
      <c r="I18" s="517"/>
      <c r="J18" s="517"/>
      <c r="K18" s="517"/>
      <c r="L18" s="518">
        <v>429.35</v>
      </c>
      <c r="M18" s="518"/>
      <c r="N18" s="518"/>
      <c r="O18" s="518"/>
      <c r="P18" s="518"/>
      <c r="Q18" s="518"/>
      <c r="R18" s="519"/>
      <c r="S18" s="519"/>
      <c r="T18" s="519"/>
      <c r="U18" s="519"/>
      <c r="V18" s="520"/>
      <c r="W18" s="412"/>
      <c r="X18" s="413"/>
      <c r="Y18" s="413"/>
      <c r="Z18" s="413"/>
      <c r="AA18" s="413"/>
      <c r="AB18" s="404"/>
      <c r="AC18" s="521">
        <v>79.5</v>
      </c>
      <c r="AD18" s="522"/>
      <c r="AE18" s="522"/>
      <c r="AF18" s="522"/>
      <c r="AG18" s="523"/>
      <c r="AH18" s="521">
        <v>78</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102071716</v>
      </c>
      <c r="BO18" s="395"/>
      <c r="BP18" s="395"/>
      <c r="BQ18" s="395"/>
      <c r="BR18" s="395"/>
      <c r="BS18" s="395"/>
      <c r="BT18" s="395"/>
      <c r="BU18" s="396"/>
      <c r="BV18" s="394">
        <v>100584484</v>
      </c>
      <c r="BW18" s="395"/>
      <c r="BX18" s="395"/>
      <c r="BY18" s="395"/>
      <c r="BZ18" s="395"/>
      <c r="CA18" s="395"/>
      <c r="CB18" s="395"/>
      <c r="CC18" s="396"/>
      <c r="CD18" s="17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69"/>
      <c r="B19" s="516" t="s">
        <v>159</v>
      </c>
      <c r="C19" s="437"/>
      <c r="D19" s="437"/>
      <c r="E19" s="517"/>
      <c r="F19" s="517"/>
      <c r="G19" s="517"/>
      <c r="H19" s="517"/>
      <c r="I19" s="517"/>
      <c r="J19" s="517"/>
      <c r="K19" s="517"/>
      <c r="L19" s="525">
        <v>1191</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127236754</v>
      </c>
      <c r="BO19" s="395"/>
      <c r="BP19" s="395"/>
      <c r="BQ19" s="395"/>
      <c r="BR19" s="395"/>
      <c r="BS19" s="395"/>
      <c r="BT19" s="395"/>
      <c r="BU19" s="396"/>
      <c r="BV19" s="394">
        <v>126054174</v>
      </c>
      <c r="BW19" s="395"/>
      <c r="BX19" s="395"/>
      <c r="BY19" s="395"/>
      <c r="BZ19" s="395"/>
      <c r="CA19" s="395"/>
      <c r="CB19" s="395"/>
      <c r="CC19" s="396"/>
      <c r="CD19" s="17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69"/>
      <c r="B20" s="516" t="s">
        <v>161</v>
      </c>
      <c r="C20" s="437"/>
      <c r="D20" s="437"/>
      <c r="E20" s="517"/>
      <c r="F20" s="517"/>
      <c r="G20" s="517"/>
      <c r="H20" s="517"/>
      <c r="I20" s="517"/>
      <c r="J20" s="517"/>
      <c r="K20" s="517"/>
      <c r="L20" s="525">
        <v>241234</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7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69"/>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7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69"/>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162829226</v>
      </c>
      <c r="BO22" s="358"/>
      <c r="BP22" s="358"/>
      <c r="BQ22" s="358"/>
      <c r="BR22" s="358"/>
      <c r="BS22" s="358"/>
      <c r="BT22" s="358"/>
      <c r="BU22" s="359"/>
      <c r="BV22" s="357">
        <v>169800606</v>
      </c>
      <c r="BW22" s="358"/>
      <c r="BX22" s="358"/>
      <c r="BY22" s="358"/>
      <c r="BZ22" s="358"/>
      <c r="CA22" s="358"/>
      <c r="CB22" s="358"/>
      <c r="CC22" s="359"/>
      <c r="CD22" s="17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69"/>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100742693</v>
      </c>
      <c r="BO23" s="395"/>
      <c r="BP23" s="395"/>
      <c r="BQ23" s="395"/>
      <c r="BR23" s="395"/>
      <c r="BS23" s="395"/>
      <c r="BT23" s="395"/>
      <c r="BU23" s="396"/>
      <c r="BV23" s="394">
        <v>105793843</v>
      </c>
      <c r="BW23" s="395"/>
      <c r="BX23" s="395"/>
      <c r="BY23" s="395"/>
      <c r="BZ23" s="395"/>
      <c r="CA23" s="395"/>
      <c r="CB23" s="395"/>
      <c r="CC23" s="396"/>
      <c r="CD23" s="17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69"/>
      <c r="B24" s="565"/>
      <c r="C24" s="541"/>
      <c r="D24" s="542"/>
      <c r="E24" s="444" t="s">
        <v>171</v>
      </c>
      <c r="F24" s="424"/>
      <c r="G24" s="424"/>
      <c r="H24" s="424"/>
      <c r="I24" s="424"/>
      <c r="J24" s="424"/>
      <c r="K24" s="425"/>
      <c r="L24" s="445">
        <v>1</v>
      </c>
      <c r="M24" s="446"/>
      <c r="N24" s="446"/>
      <c r="O24" s="446"/>
      <c r="P24" s="488"/>
      <c r="Q24" s="445">
        <v>10304</v>
      </c>
      <c r="R24" s="446"/>
      <c r="S24" s="446"/>
      <c r="T24" s="446"/>
      <c r="U24" s="446"/>
      <c r="V24" s="488"/>
      <c r="W24" s="540"/>
      <c r="X24" s="541"/>
      <c r="Y24" s="542"/>
      <c r="Z24" s="444" t="s">
        <v>172</v>
      </c>
      <c r="AA24" s="424"/>
      <c r="AB24" s="424"/>
      <c r="AC24" s="424"/>
      <c r="AD24" s="424"/>
      <c r="AE24" s="424"/>
      <c r="AF24" s="424"/>
      <c r="AG24" s="425"/>
      <c r="AH24" s="445">
        <v>2922</v>
      </c>
      <c r="AI24" s="446"/>
      <c r="AJ24" s="446"/>
      <c r="AK24" s="446"/>
      <c r="AL24" s="488"/>
      <c r="AM24" s="445">
        <v>9408840</v>
      </c>
      <c r="AN24" s="446"/>
      <c r="AO24" s="446"/>
      <c r="AP24" s="446"/>
      <c r="AQ24" s="446"/>
      <c r="AR24" s="488"/>
      <c r="AS24" s="445">
        <v>3220</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80324606</v>
      </c>
      <c r="BO24" s="395"/>
      <c r="BP24" s="395"/>
      <c r="BQ24" s="395"/>
      <c r="BR24" s="395"/>
      <c r="BS24" s="395"/>
      <c r="BT24" s="395"/>
      <c r="BU24" s="396"/>
      <c r="BV24" s="394">
        <v>84120329</v>
      </c>
      <c r="BW24" s="395"/>
      <c r="BX24" s="395"/>
      <c r="BY24" s="395"/>
      <c r="BZ24" s="395"/>
      <c r="CA24" s="395"/>
      <c r="CB24" s="395"/>
      <c r="CC24" s="396"/>
      <c r="CD24" s="17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69"/>
      <c r="B25" s="565"/>
      <c r="C25" s="541"/>
      <c r="D25" s="542"/>
      <c r="E25" s="444" t="s">
        <v>174</v>
      </c>
      <c r="F25" s="424"/>
      <c r="G25" s="424"/>
      <c r="H25" s="424"/>
      <c r="I25" s="424"/>
      <c r="J25" s="424"/>
      <c r="K25" s="425"/>
      <c r="L25" s="445">
        <v>2</v>
      </c>
      <c r="M25" s="446"/>
      <c r="N25" s="446"/>
      <c r="O25" s="446"/>
      <c r="P25" s="488"/>
      <c r="Q25" s="445">
        <v>8451</v>
      </c>
      <c r="R25" s="446"/>
      <c r="S25" s="446"/>
      <c r="T25" s="446"/>
      <c r="U25" s="446"/>
      <c r="V25" s="488"/>
      <c r="W25" s="540"/>
      <c r="X25" s="541"/>
      <c r="Y25" s="542"/>
      <c r="Z25" s="444" t="s">
        <v>175</v>
      </c>
      <c r="AA25" s="424"/>
      <c r="AB25" s="424"/>
      <c r="AC25" s="424"/>
      <c r="AD25" s="424"/>
      <c r="AE25" s="424"/>
      <c r="AF25" s="424"/>
      <c r="AG25" s="425"/>
      <c r="AH25" s="445">
        <v>463</v>
      </c>
      <c r="AI25" s="446"/>
      <c r="AJ25" s="446"/>
      <c r="AK25" s="446"/>
      <c r="AL25" s="488"/>
      <c r="AM25" s="445">
        <v>1547809</v>
      </c>
      <c r="AN25" s="446"/>
      <c r="AO25" s="446"/>
      <c r="AP25" s="446"/>
      <c r="AQ25" s="446"/>
      <c r="AR25" s="488"/>
      <c r="AS25" s="445">
        <v>3343</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36717399</v>
      </c>
      <c r="BO25" s="358"/>
      <c r="BP25" s="358"/>
      <c r="BQ25" s="358"/>
      <c r="BR25" s="358"/>
      <c r="BS25" s="358"/>
      <c r="BT25" s="358"/>
      <c r="BU25" s="359"/>
      <c r="BV25" s="357">
        <v>37306847</v>
      </c>
      <c r="BW25" s="358"/>
      <c r="BX25" s="358"/>
      <c r="BY25" s="358"/>
      <c r="BZ25" s="358"/>
      <c r="CA25" s="358"/>
      <c r="CB25" s="358"/>
      <c r="CC25" s="359"/>
      <c r="CD25" s="17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69"/>
      <c r="B26" s="565"/>
      <c r="C26" s="541"/>
      <c r="D26" s="542"/>
      <c r="E26" s="444" t="s">
        <v>177</v>
      </c>
      <c r="F26" s="424"/>
      <c r="G26" s="424"/>
      <c r="H26" s="424"/>
      <c r="I26" s="424"/>
      <c r="J26" s="424"/>
      <c r="K26" s="425"/>
      <c r="L26" s="445">
        <v>1</v>
      </c>
      <c r="M26" s="446"/>
      <c r="N26" s="446"/>
      <c r="O26" s="446"/>
      <c r="P26" s="488"/>
      <c r="Q26" s="445">
        <v>6928</v>
      </c>
      <c r="R26" s="446"/>
      <c r="S26" s="446"/>
      <c r="T26" s="446"/>
      <c r="U26" s="446"/>
      <c r="V26" s="488"/>
      <c r="W26" s="540"/>
      <c r="X26" s="541"/>
      <c r="Y26" s="542"/>
      <c r="Z26" s="444" t="s">
        <v>178</v>
      </c>
      <c r="AA26" s="546"/>
      <c r="AB26" s="546"/>
      <c r="AC26" s="546"/>
      <c r="AD26" s="546"/>
      <c r="AE26" s="546"/>
      <c r="AF26" s="546"/>
      <c r="AG26" s="547"/>
      <c r="AH26" s="445">
        <v>236</v>
      </c>
      <c r="AI26" s="446"/>
      <c r="AJ26" s="446"/>
      <c r="AK26" s="446"/>
      <c r="AL26" s="488"/>
      <c r="AM26" s="445">
        <v>798624</v>
      </c>
      <c r="AN26" s="446"/>
      <c r="AO26" s="446"/>
      <c r="AP26" s="446"/>
      <c r="AQ26" s="446"/>
      <c r="AR26" s="488"/>
      <c r="AS26" s="445">
        <v>3384</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130</v>
      </c>
      <c r="BO26" s="395"/>
      <c r="BP26" s="395"/>
      <c r="BQ26" s="395"/>
      <c r="BR26" s="395"/>
      <c r="BS26" s="395"/>
      <c r="BT26" s="395"/>
      <c r="BU26" s="396"/>
      <c r="BV26" s="394" t="s">
        <v>180</v>
      </c>
      <c r="BW26" s="395"/>
      <c r="BX26" s="395"/>
      <c r="BY26" s="395"/>
      <c r="BZ26" s="395"/>
      <c r="CA26" s="395"/>
      <c r="CB26" s="395"/>
      <c r="CC26" s="396"/>
      <c r="CD26" s="17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69"/>
      <c r="B27" s="565"/>
      <c r="C27" s="541"/>
      <c r="D27" s="542"/>
      <c r="E27" s="444" t="s">
        <v>181</v>
      </c>
      <c r="F27" s="424"/>
      <c r="G27" s="424"/>
      <c r="H27" s="424"/>
      <c r="I27" s="424"/>
      <c r="J27" s="424"/>
      <c r="K27" s="425"/>
      <c r="L27" s="445">
        <v>1</v>
      </c>
      <c r="M27" s="446"/>
      <c r="N27" s="446"/>
      <c r="O27" s="446"/>
      <c r="P27" s="488"/>
      <c r="Q27" s="445">
        <v>7320</v>
      </c>
      <c r="R27" s="446"/>
      <c r="S27" s="446"/>
      <c r="T27" s="446"/>
      <c r="U27" s="446"/>
      <c r="V27" s="488"/>
      <c r="W27" s="540"/>
      <c r="X27" s="541"/>
      <c r="Y27" s="542"/>
      <c r="Z27" s="444" t="s">
        <v>182</v>
      </c>
      <c r="AA27" s="424"/>
      <c r="AB27" s="424"/>
      <c r="AC27" s="424"/>
      <c r="AD27" s="424"/>
      <c r="AE27" s="424"/>
      <c r="AF27" s="424"/>
      <c r="AG27" s="425"/>
      <c r="AH27" s="445">
        <v>55</v>
      </c>
      <c r="AI27" s="446"/>
      <c r="AJ27" s="446"/>
      <c r="AK27" s="446"/>
      <c r="AL27" s="488"/>
      <c r="AM27" s="445">
        <v>200660</v>
      </c>
      <c r="AN27" s="446"/>
      <c r="AO27" s="446"/>
      <c r="AP27" s="446"/>
      <c r="AQ27" s="446"/>
      <c r="AR27" s="488"/>
      <c r="AS27" s="445">
        <v>3648</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3">
        <v>1000000</v>
      </c>
      <c r="BO27" s="514"/>
      <c r="BP27" s="514"/>
      <c r="BQ27" s="514"/>
      <c r="BR27" s="514"/>
      <c r="BS27" s="514"/>
      <c r="BT27" s="514"/>
      <c r="BU27" s="515"/>
      <c r="BV27" s="513">
        <v>1000000</v>
      </c>
      <c r="BW27" s="514"/>
      <c r="BX27" s="514"/>
      <c r="BY27" s="514"/>
      <c r="BZ27" s="514"/>
      <c r="CA27" s="514"/>
      <c r="CB27" s="514"/>
      <c r="CC27" s="515"/>
      <c r="CD27" s="172"/>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69"/>
      <c r="B28" s="565"/>
      <c r="C28" s="541"/>
      <c r="D28" s="542"/>
      <c r="E28" s="444" t="s">
        <v>184</v>
      </c>
      <c r="F28" s="424"/>
      <c r="G28" s="424"/>
      <c r="H28" s="424"/>
      <c r="I28" s="424"/>
      <c r="J28" s="424"/>
      <c r="K28" s="425"/>
      <c r="L28" s="445">
        <v>1</v>
      </c>
      <c r="M28" s="446"/>
      <c r="N28" s="446"/>
      <c r="O28" s="446"/>
      <c r="P28" s="488"/>
      <c r="Q28" s="445">
        <v>6540</v>
      </c>
      <c r="R28" s="446"/>
      <c r="S28" s="446"/>
      <c r="T28" s="446"/>
      <c r="U28" s="446"/>
      <c r="V28" s="488"/>
      <c r="W28" s="540"/>
      <c r="X28" s="541"/>
      <c r="Y28" s="542"/>
      <c r="Z28" s="444" t="s">
        <v>185</v>
      </c>
      <c r="AA28" s="424"/>
      <c r="AB28" s="424"/>
      <c r="AC28" s="424"/>
      <c r="AD28" s="424"/>
      <c r="AE28" s="424"/>
      <c r="AF28" s="424"/>
      <c r="AG28" s="425"/>
      <c r="AH28" s="445" t="s">
        <v>130</v>
      </c>
      <c r="AI28" s="446"/>
      <c r="AJ28" s="446"/>
      <c r="AK28" s="446"/>
      <c r="AL28" s="488"/>
      <c r="AM28" s="445" t="s">
        <v>130</v>
      </c>
      <c r="AN28" s="446"/>
      <c r="AO28" s="446"/>
      <c r="AP28" s="446"/>
      <c r="AQ28" s="446"/>
      <c r="AR28" s="488"/>
      <c r="AS28" s="445" t="s">
        <v>130</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18250000</v>
      </c>
      <c r="BO28" s="358"/>
      <c r="BP28" s="358"/>
      <c r="BQ28" s="358"/>
      <c r="BR28" s="358"/>
      <c r="BS28" s="358"/>
      <c r="BT28" s="358"/>
      <c r="BU28" s="359"/>
      <c r="BV28" s="357">
        <v>18450000</v>
      </c>
      <c r="BW28" s="358"/>
      <c r="BX28" s="358"/>
      <c r="BY28" s="358"/>
      <c r="BZ28" s="358"/>
      <c r="CA28" s="358"/>
      <c r="CB28" s="358"/>
      <c r="CC28" s="359"/>
      <c r="CD28" s="17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69"/>
      <c r="B29" s="565"/>
      <c r="C29" s="541"/>
      <c r="D29" s="542"/>
      <c r="E29" s="444" t="s">
        <v>187</v>
      </c>
      <c r="F29" s="424"/>
      <c r="G29" s="424"/>
      <c r="H29" s="424"/>
      <c r="I29" s="424"/>
      <c r="J29" s="424"/>
      <c r="K29" s="425"/>
      <c r="L29" s="445">
        <v>41</v>
      </c>
      <c r="M29" s="446"/>
      <c r="N29" s="446"/>
      <c r="O29" s="446"/>
      <c r="P29" s="488"/>
      <c r="Q29" s="445">
        <v>6230</v>
      </c>
      <c r="R29" s="446"/>
      <c r="S29" s="446"/>
      <c r="T29" s="446"/>
      <c r="U29" s="446"/>
      <c r="V29" s="488"/>
      <c r="W29" s="543"/>
      <c r="X29" s="544"/>
      <c r="Y29" s="545"/>
      <c r="Z29" s="444" t="s">
        <v>188</v>
      </c>
      <c r="AA29" s="424"/>
      <c r="AB29" s="424"/>
      <c r="AC29" s="424"/>
      <c r="AD29" s="424"/>
      <c r="AE29" s="424"/>
      <c r="AF29" s="424"/>
      <c r="AG29" s="425"/>
      <c r="AH29" s="445">
        <v>2977</v>
      </c>
      <c r="AI29" s="446"/>
      <c r="AJ29" s="446"/>
      <c r="AK29" s="446"/>
      <c r="AL29" s="488"/>
      <c r="AM29" s="445">
        <v>9609500</v>
      </c>
      <c r="AN29" s="446"/>
      <c r="AO29" s="446"/>
      <c r="AP29" s="446"/>
      <c r="AQ29" s="446"/>
      <c r="AR29" s="488"/>
      <c r="AS29" s="445">
        <v>3228</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10150000</v>
      </c>
      <c r="BO29" s="395"/>
      <c r="BP29" s="395"/>
      <c r="BQ29" s="395"/>
      <c r="BR29" s="395"/>
      <c r="BS29" s="395"/>
      <c r="BT29" s="395"/>
      <c r="BU29" s="396"/>
      <c r="BV29" s="394">
        <v>10150000</v>
      </c>
      <c r="BW29" s="395"/>
      <c r="BX29" s="395"/>
      <c r="BY29" s="395"/>
      <c r="BZ29" s="395"/>
      <c r="CA29" s="395"/>
      <c r="CB29" s="395"/>
      <c r="CC29" s="396"/>
      <c r="CD29" s="172"/>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69"/>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1">
        <v>99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24586368</v>
      </c>
      <c r="BO30" s="514"/>
      <c r="BP30" s="514"/>
      <c r="BQ30" s="514"/>
      <c r="BR30" s="514"/>
      <c r="BS30" s="514"/>
      <c r="BT30" s="514"/>
      <c r="BU30" s="515"/>
      <c r="BV30" s="513">
        <v>24772412</v>
      </c>
      <c r="BW30" s="514"/>
      <c r="BX30" s="514"/>
      <c r="BY30" s="514"/>
      <c r="BZ30" s="514"/>
      <c r="CA30" s="514"/>
      <c r="CB30" s="514"/>
      <c r="CC30" s="515"/>
      <c r="CD30" s="180"/>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69"/>
      <c r="B31" s="194"/>
      <c r="DI31" s="195"/>
    </row>
    <row r="32" spans="1:113" ht="13.5" customHeight="1" x14ac:dyDescent="0.15">
      <c r="A32" s="169"/>
      <c r="B32" s="196"/>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195"/>
    </row>
    <row r="33" spans="1:113" ht="13.5" customHeight="1" x14ac:dyDescent="0.15">
      <c r="A33" s="169"/>
      <c r="B33" s="196"/>
      <c r="C33" s="418" t="s">
        <v>197</v>
      </c>
      <c r="D33" s="418"/>
      <c r="E33" s="383" t="s">
        <v>198</v>
      </c>
      <c r="F33" s="383"/>
      <c r="G33" s="383"/>
      <c r="H33" s="383"/>
      <c r="I33" s="383"/>
      <c r="J33" s="383"/>
      <c r="K33" s="383"/>
      <c r="L33" s="383"/>
      <c r="M33" s="383"/>
      <c r="N33" s="383"/>
      <c r="O33" s="383"/>
      <c r="P33" s="383"/>
      <c r="Q33" s="383"/>
      <c r="R33" s="383"/>
      <c r="S33" s="383"/>
      <c r="T33" s="173"/>
      <c r="U33" s="418" t="s">
        <v>199</v>
      </c>
      <c r="V33" s="418"/>
      <c r="W33" s="383" t="s">
        <v>200</v>
      </c>
      <c r="X33" s="383"/>
      <c r="Y33" s="383"/>
      <c r="Z33" s="383"/>
      <c r="AA33" s="383"/>
      <c r="AB33" s="383"/>
      <c r="AC33" s="383"/>
      <c r="AD33" s="383"/>
      <c r="AE33" s="383"/>
      <c r="AF33" s="383"/>
      <c r="AG33" s="383"/>
      <c r="AH33" s="383"/>
      <c r="AI33" s="383"/>
      <c r="AJ33" s="383"/>
      <c r="AK33" s="383"/>
      <c r="AL33" s="173"/>
      <c r="AM33" s="418" t="s">
        <v>201</v>
      </c>
      <c r="AN33" s="418"/>
      <c r="AO33" s="383" t="s">
        <v>198</v>
      </c>
      <c r="AP33" s="383"/>
      <c r="AQ33" s="383"/>
      <c r="AR33" s="383"/>
      <c r="AS33" s="383"/>
      <c r="AT33" s="383"/>
      <c r="AU33" s="383"/>
      <c r="AV33" s="383"/>
      <c r="AW33" s="383"/>
      <c r="AX33" s="383"/>
      <c r="AY33" s="383"/>
      <c r="AZ33" s="383"/>
      <c r="BA33" s="383"/>
      <c r="BB33" s="383"/>
      <c r="BC33" s="383"/>
      <c r="BD33" s="179"/>
      <c r="BE33" s="383" t="s">
        <v>202</v>
      </c>
      <c r="BF33" s="383"/>
      <c r="BG33" s="383" t="s">
        <v>203</v>
      </c>
      <c r="BH33" s="383"/>
      <c r="BI33" s="383"/>
      <c r="BJ33" s="383"/>
      <c r="BK33" s="383"/>
      <c r="BL33" s="383"/>
      <c r="BM33" s="383"/>
      <c r="BN33" s="383"/>
      <c r="BO33" s="383"/>
      <c r="BP33" s="383"/>
      <c r="BQ33" s="383"/>
      <c r="BR33" s="383"/>
      <c r="BS33" s="383"/>
      <c r="BT33" s="383"/>
      <c r="BU33" s="383"/>
      <c r="BV33" s="179"/>
      <c r="BW33" s="418" t="s">
        <v>202</v>
      </c>
      <c r="BX33" s="418"/>
      <c r="BY33" s="383" t="s">
        <v>204</v>
      </c>
      <c r="BZ33" s="383"/>
      <c r="CA33" s="383"/>
      <c r="CB33" s="383"/>
      <c r="CC33" s="383"/>
      <c r="CD33" s="383"/>
      <c r="CE33" s="383"/>
      <c r="CF33" s="383"/>
      <c r="CG33" s="383"/>
      <c r="CH33" s="383"/>
      <c r="CI33" s="383"/>
      <c r="CJ33" s="383"/>
      <c r="CK33" s="383"/>
      <c r="CL33" s="383"/>
      <c r="CM33" s="383"/>
      <c r="CN33" s="173"/>
      <c r="CO33" s="418" t="s">
        <v>197</v>
      </c>
      <c r="CP33" s="418"/>
      <c r="CQ33" s="383" t="s">
        <v>205</v>
      </c>
      <c r="CR33" s="383"/>
      <c r="CS33" s="383"/>
      <c r="CT33" s="383"/>
      <c r="CU33" s="383"/>
      <c r="CV33" s="383"/>
      <c r="CW33" s="383"/>
      <c r="CX33" s="383"/>
      <c r="CY33" s="383"/>
      <c r="CZ33" s="383"/>
      <c r="DA33" s="383"/>
      <c r="DB33" s="383"/>
      <c r="DC33" s="383"/>
      <c r="DD33" s="383"/>
      <c r="DE33" s="383"/>
      <c r="DF33" s="173"/>
      <c r="DG33" s="583" t="s">
        <v>206</v>
      </c>
      <c r="DH33" s="583"/>
      <c r="DI33" s="174"/>
    </row>
    <row r="34" spans="1:113" ht="32.25" customHeight="1" x14ac:dyDescent="0.15">
      <c r="A34" s="169"/>
      <c r="B34" s="196"/>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69"/>
      <c r="U34" s="584">
        <f>IF(W34="","",MAX(C34:D43)+1)</f>
        <v>5</v>
      </c>
      <c r="V34" s="584"/>
      <c r="W34" s="585" t="str">
        <f>IF('各会計、関係団体の財政状況及び健全化判断比率'!B28="","",'各会計、関係団体の財政状況及び健全化判断比率'!B28)</f>
        <v>国民健康保険事業勘定特別会計</v>
      </c>
      <c r="X34" s="585"/>
      <c r="Y34" s="585"/>
      <c r="Z34" s="585"/>
      <c r="AA34" s="585"/>
      <c r="AB34" s="585"/>
      <c r="AC34" s="585"/>
      <c r="AD34" s="585"/>
      <c r="AE34" s="585"/>
      <c r="AF34" s="585"/>
      <c r="AG34" s="585"/>
      <c r="AH34" s="585"/>
      <c r="AI34" s="585"/>
      <c r="AJ34" s="585"/>
      <c r="AK34" s="585"/>
      <c r="AL34" s="169"/>
      <c r="AM34" s="584">
        <f>IF(AO34="","",MAX(C34:D43,U34:V43)+1)</f>
        <v>10</v>
      </c>
      <c r="AN34" s="584"/>
      <c r="AO34" s="585" t="str">
        <f>IF('各会計、関係団体の財政状況及び健全化判断比率'!B33="","",'各会計、関係団体の財政状況及び健全化判断比率'!B33)</f>
        <v>水道事業会計</v>
      </c>
      <c r="AP34" s="585"/>
      <c r="AQ34" s="585"/>
      <c r="AR34" s="585"/>
      <c r="AS34" s="585"/>
      <c r="AT34" s="585"/>
      <c r="AU34" s="585"/>
      <c r="AV34" s="585"/>
      <c r="AW34" s="585"/>
      <c r="AX34" s="585"/>
      <c r="AY34" s="585"/>
      <c r="AZ34" s="585"/>
      <c r="BA34" s="585"/>
      <c r="BB34" s="585"/>
      <c r="BC34" s="585"/>
      <c r="BD34" s="169"/>
      <c r="BE34" s="584">
        <f>IF(BG34="","",MAX(C34:D43,U34:V43,AM34:AN43)+1)</f>
        <v>14</v>
      </c>
      <c r="BF34" s="584"/>
      <c r="BG34" s="585" t="str">
        <f>IF('各会計、関係団体の財政状況及び健全化判断比率'!B37="","",'各会計、関係団体の財政状況及び健全化判断比率'!B37)</f>
        <v>鹿島観光事業特別会計</v>
      </c>
      <c r="BH34" s="585"/>
      <c r="BI34" s="585"/>
      <c r="BJ34" s="585"/>
      <c r="BK34" s="585"/>
      <c r="BL34" s="585"/>
      <c r="BM34" s="585"/>
      <c r="BN34" s="585"/>
      <c r="BO34" s="585"/>
      <c r="BP34" s="585"/>
      <c r="BQ34" s="585"/>
      <c r="BR34" s="585"/>
      <c r="BS34" s="585"/>
      <c r="BT34" s="585"/>
      <c r="BU34" s="585"/>
      <c r="BV34" s="169"/>
      <c r="BW34" s="584">
        <f>IF(BY34="","",MAX(C34:D43,U34:V43,AM34:AN43,BE34:BF43)+1)</f>
        <v>18</v>
      </c>
      <c r="BX34" s="584"/>
      <c r="BY34" s="585" t="str">
        <f>IF('各会計、関係団体の財政状況及び健全化判断比率'!B68="","",'各会計、関係団体の財政状況及び健全化判断比率'!B68)</f>
        <v>松山養護老人ホーム事務組合（一般会計）</v>
      </c>
      <c r="BZ34" s="585"/>
      <c r="CA34" s="585"/>
      <c r="CB34" s="585"/>
      <c r="CC34" s="585"/>
      <c r="CD34" s="585"/>
      <c r="CE34" s="585"/>
      <c r="CF34" s="585"/>
      <c r="CG34" s="585"/>
      <c r="CH34" s="585"/>
      <c r="CI34" s="585"/>
      <c r="CJ34" s="585"/>
      <c r="CK34" s="585"/>
      <c r="CL34" s="585"/>
      <c r="CM34" s="585"/>
      <c r="CN34" s="169"/>
      <c r="CO34" s="584">
        <f>IF(CQ34="","",MAX(C34:D43,U34:V43,AM34:AN43,BE34:BF43,BW34:BX43)+1)</f>
        <v>27</v>
      </c>
      <c r="CP34" s="584"/>
      <c r="CQ34" s="585" t="str">
        <f>IF('各会計、関係団体の財政状況及び健全化判断比率'!BS7="","",'各会計、関係団体の財政状況及び健全化判断比率'!BS7)</f>
        <v>松山市土地開発公社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74"/>
    </row>
    <row r="35" spans="1:113" ht="32.25" customHeight="1" x14ac:dyDescent="0.15">
      <c r="A35" s="169"/>
      <c r="B35" s="196"/>
      <c r="C35" s="584">
        <f>IF(E35="","",C34+1)</f>
        <v>2</v>
      </c>
      <c r="D35" s="584"/>
      <c r="E35" s="585" t="str">
        <f>IF('各会計、関係団体の財政状況及び健全化判断比率'!B8="","",'各会計、関係団体の財政状況及び健全化判断比率'!B8)</f>
        <v>母子父子寡婦福祉資金貸付事業特別会計</v>
      </c>
      <c r="F35" s="585"/>
      <c r="G35" s="585"/>
      <c r="H35" s="585"/>
      <c r="I35" s="585"/>
      <c r="J35" s="585"/>
      <c r="K35" s="585"/>
      <c r="L35" s="585"/>
      <c r="M35" s="585"/>
      <c r="N35" s="585"/>
      <c r="O35" s="585"/>
      <c r="P35" s="585"/>
      <c r="Q35" s="585"/>
      <c r="R35" s="585"/>
      <c r="S35" s="585"/>
      <c r="T35" s="169"/>
      <c r="U35" s="584">
        <f>IF(W35="","",U34+1)</f>
        <v>6</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69"/>
      <c r="AM35" s="584">
        <f t="shared" ref="AM35:AM43" si="0">IF(AO35="","",AM34+1)</f>
        <v>11</v>
      </c>
      <c r="AN35" s="584"/>
      <c r="AO35" s="585" t="str">
        <f>IF('各会計、関係団体の財政状況及び健全化判断比率'!B34="","",'各会計、関係団体の財政状況及び健全化判断比率'!B34)</f>
        <v>簡易水道事業会計</v>
      </c>
      <c r="AP35" s="585"/>
      <c r="AQ35" s="585"/>
      <c r="AR35" s="585"/>
      <c r="AS35" s="585"/>
      <c r="AT35" s="585"/>
      <c r="AU35" s="585"/>
      <c r="AV35" s="585"/>
      <c r="AW35" s="585"/>
      <c r="AX35" s="585"/>
      <c r="AY35" s="585"/>
      <c r="AZ35" s="585"/>
      <c r="BA35" s="585"/>
      <c r="BB35" s="585"/>
      <c r="BC35" s="585"/>
      <c r="BD35" s="169"/>
      <c r="BE35" s="584">
        <f t="shared" ref="BE35:BE43" si="1">IF(BG35="","",BE34+1)</f>
        <v>15</v>
      </c>
      <c r="BF35" s="584"/>
      <c r="BG35" s="585" t="str">
        <f>IF('各会計、関係団体の財政状況及び健全化判断比率'!B38="","",'各会計、関係団体の財政状況及び健全化判断比率'!B38)</f>
        <v>卸売市場事業特別会計</v>
      </c>
      <c r="BH35" s="585"/>
      <c r="BI35" s="585"/>
      <c r="BJ35" s="585"/>
      <c r="BK35" s="585"/>
      <c r="BL35" s="585"/>
      <c r="BM35" s="585"/>
      <c r="BN35" s="585"/>
      <c r="BO35" s="585"/>
      <c r="BP35" s="585"/>
      <c r="BQ35" s="585"/>
      <c r="BR35" s="585"/>
      <c r="BS35" s="585"/>
      <c r="BT35" s="585"/>
      <c r="BU35" s="585"/>
      <c r="BV35" s="169"/>
      <c r="BW35" s="584">
        <f t="shared" ref="BW35:BW43" si="2">IF(BY35="","",BW34+1)</f>
        <v>19</v>
      </c>
      <c r="BX35" s="584"/>
      <c r="BY35" s="585" t="str">
        <f>IF('各会計、関係団体の財政状況及び健全化判断比率'!B69="","",'各会計、関係団体の財政状況及び健全化判断比率'!B69)</f>
        <v>松山養護老人ホーム事務組合（診療所事業会計）</v>
      </c>
      <c r="BZ35" s="585"/>
      <c r="CA35" s="585"/>
      <c r="CB35" s="585"/>
      <c r="CC35" s="585"/>
      <c r="CD35" s="585"/>
      <c r="CE35" s="585"/>
      <c r="CF35" s="585"/>
      <c r="CG35" s="585"/>
      <c r="CH35" s="585"/>
      <c r="CI35" s="585"/>
      <c r="CJ35" s="585"/>
      <c r="CK35" s="585"/>
      <c r="CL35" s="585"/>
      <c r="CM35" s="585"/>
      <c r="CN35" s="169"/>
      <c r="CO35" s="584">
        <f t="shared" ref="CO35:CO43" si="3">IF(CQ35="","",CO34+1)</f>
        <v>28</v>
      </c>
      <c r="CP35" s="584"/>
      <c r="CQ35" s="585" t="str">
        <f>IF('各会計、関係団体の財政状況及び健全化判断比率'!BS8="","",'各会計、関係団体の財政状況及び健全化判断比率'!BS8)</f>
        <v>松山国際交流協会</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74"/>
    </row>
    <row r="36" spans="1:113" ht="32.25" customHeight="1" x14ac:dyDescent="0.15">
      <c r="A36" s="169"/>
      <c r="B36" s="196"/>
      <c r="C36" s="584">
        <f>IF(E36="","",C35+1)</f>
        <v>3</v>
      </c>
      <c r="D36" s="584"/>
      <c r="E36" s="585" t="str">
        <f>IF('各会計、関係団体の財政状況及び健全化判断比率'!B9="","",'各会計、関係団体の財政状況及び健全化判断比率'!B9)</f>
        <v>勤労者福祉サービスセンター事業特別会計</v>
      </c>
      <c r="F36" s="585"/>
      <c r="G36" s="585"/>
      <c r="H36" s="585"/>
      <c r="I36" s="585"/>
      <c r="J36" s="585"/>
      <c r="K36" s="585"/>
      <c r="L36" s="585"/>
      <c r="M36" s="585"/>
      <c r="N36" s="585"/>
      <c r="O36" s="585"/>
      <c r="P36" s="585"/>
      <c r="Q36" s="585"/>
      <c r="R36" s="585"/>
      <c r="S36" s="585"/>
      <c r="T36" s="169"/>
      <c r="U36" s="584">
        <f t="shared" ref="U36:U43" si="4">IF(W36="","",U35+1)</f>
        <v>7</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69"/>
      <c r="AM36" s="584">
        <f t="shared" si="0"/>
        <v>12</v>
      </c>
      <c r="AN36" s="584"/>
      <c r="AO36" s="585" t="str">
        <f>IF('各会計、関係団体の財政状況及び健全化判断比率'!B35="","",'各会計、関係団体の財政状況及び健全化判断比率'!B35)</f>
        <v>工業用水道事業会計</v>
      </c>
      <c r="AP36" s="585"/>
      <c r="AQ36" s="585"/>
      <c r="AR36" s="585"/>
      <c r="AS36" s="585"/>
      <c r="AT36" s="585"/>
      <c r="AU36" s="585"/>
      <c r="AV36" s="585"/>
      <c r="AW36" s="585"/>
      <c r="AX36" s="585"/>
      <c r="AY36" s="585"/>
      <c r="AZ36" s="585"/>
      <c r="BA36" s="585"/>
      <c r="BB36" s="585"/>
      <c r="BC36" s="585"/>
      <c r="BD36" s="169"/>
      <c r="BE36" s="584">
        <f t="shared" si="1"/>
        <v>16</v>
      </c>
      <c r="BF36" s="584"/>
      <c r="BG36" s="585" t="str">
        <f>IF('各会計、関係団体の財政状況及び健全化判断比率'!B39="","",'各会計、関係団体の財政状況及び健全化判断比率'!B39)</f>
        <v>松山城観光事業特別会計</v>
      </c>
      <c r="BH36" s="585"/>
      <c r="BI36" s="585"/>
      <c r="BJ36" s="585"/>
      <c r="BK36" s="585"/>
      <c r="BL36" s="585"/>
      <c r="BM36" s="585"/>
      <c r="BN36" s="585"/>
      <c r="BO36" s="585"/>
      <c r="BP36" s="585"/>
      <c r="BQ36" s="585"/>
      <c r="BR36" s="585"/>
      <c r="BS36" s="585"/>
      <c r="BT36" s="585"/>
      <c r="BU36" s="585"/>
      <c r="BV36" s="169"/>
      <c r="BW36" s="584">
        <f t="shared" si="2"/>
        <v>20</v>
      </c>
      <c r="BX36" s="584"/>
      <c r="BY36" s="585" t="str">
        <f>IF('各会計、関係団体の財政状況及び健全化判断比率'!B70="","",'各会計、関係団体の財政状況及び健全化判断比率'!B70)</f>
        <v>松山広域福祉施設事務組合（一般会計）</v>
      </c>
      <c r="BZ36" s="585"/>
      <c r="CA36" s="585"/>
      <c r="CB36" s="585"/>
      <c r="CC36" s="585"/>
      <c r="CD36" s="585"/>
      <c r="CE36" s="585"/>
      <c r="CF36" s="585"/>
      <c r="CG36" s="585"/>
      <c r="CH36" s="585"/>
      <c r="CI36" s="585"/>
      <c r="CJ36" s="585"/>
      <c r="CK36" s="585"/>
      <c r="CL36" s="585"/>
      <c r="CM36" s="585"/>
      <c r="CN36" s="169"/>
      <c r="CO36" s="584">
        <f t="shared" si="3"/>
        <v>29</v>
      </c>
      <c r="CP36" s="584"/>
      <c r="CQ36" s="585" t="str">
        <f>IF('各会計、関係団体の財政状況及び健全化判断比率'!BS9="","",'各会計、関係団体の財政状況及び健全化判断比率'!BS9)</f>
        <v>松山市男女共同参画推進財団</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74"/>
    </row>
    <row r="37" spans="1:113" ht="32.25" customHeight="1" x14ac:dyDescent="0.15">
      <c r="A37" s="169"/>
      <c r="B37" s="196"/>
      <c r="C37" s="584">
        <f>IF(E37="","",C36+1)</f>
        <v>4</v>
      </c>
      <c r="D37" s="584"/>
      <c r="E37" s="585" t="str">
        <f>IF('各会計、関係団体の財政状況及び健全化判断比率'!B10="","",'各会計、関係団体の財政状況及び健全化判断比率'!B10)</f>
        <v>公債管理特別会計</v>
      </c>
      <c r="F37" s="585"/>
      <c r="G37" s="585"/>
      <c r="H37" s="585"/>
      <c r="I37" s="585"/>
      <c r="J37" s="585"/>
      <c r="K37" s="585"/>
      <c r="L37" s="585"/>
      <c r="M37" s="585"/>
      <c r="N37" s="585"/>
      <c r="O37" s="585"/>
      <c r="P37" s="585"/>
      <c r="Q37" s="585"/>
      <c r="R37" s="585"/>
      <c r="S37" s="585"/>
      <c r="T37" s="169"/>
      <c r="U37" s="584">
        <f t="shared" si="4"/>
        <v>8</v>
      </c>
      <c r="V37" s="584"/>
      <c r="W37" s="585" t="str">
        <f>IF('各会計、関係団体の財政状況及び健全化判断比率'!B31="","",'各会計、関係団体の財政状況及び健全化判断比率'!B31)</f>
        <v>駐車場事業特別会計</v>
      </c>
      <c r="X37" s="585"/>
      <c r="Y37" s="585"/>
      <c r="Z37" s="585"/>
      <c r="AA37" s="585"/>
      <c r="AB37" s="585"/>
      <c r="AC37" s="585"/>
      <c r="AD37" s="585"/>
      <c r="AE37" s="585"/>
      <c r="AF37" s="585"/>
      <c r="AG37" s="585"/>
      <c r="AH37" s="585"/>
      <c r="AI37" s="585"/>
      <c r="AJ37" s="585"/>
      <c r="AK37" s="585"/>
      <c r="AL37" s="169"/>
      <c r="AM37" s="584">
        <f t="shared" si="0"/>
        <v>13</v>
      </c>
      <c r="AN37" s="584"/>
      <c r="AO37" s="585" t="str">
        <f>IF('各会計、関係団体の財政状況及び健全化判断比率'!B36="","",'各会計、関係団体の財政状況及び健全化判断比率'!B36)</f>
        <v>下水道事業会計</v>
      </c>
      <c r="AP37" s="585"/>
      <c r="AQ37" s="585"/>
      <c r="AR37" s="585"/>
      <c r="AS37" s="585"/>
      <c r="AT37" s="585"/>
      <c r="AU37" s="585"/>
      <c r="AV37" s="585"/>
      <c r="AW37" s="585"/>
      <c r="AX37" s="585"/>
      <c r="AY37" s="585"/>
      <c r="AZ37" s="585"/>
      <c r="BA37" s="585"/>
      <c r="BB37" s="585"/>
      <c r="BC37" s="585"/>
      <c r="BD37" s="169"/>
      <c r="BE37" s="584">
        <f t="shared" si="1"/>
        <v>17</v>
      </c>
      <c r="BF37" s="584"/>
      <c r="BG37" s="585" t="str">
        <f>IF('各会計、関係団体の財政状況及び健全化判断比率'!B40="","",'各会計、関係団体の財政状況及び健全化判断比率'!B40)</f>
        <v>道後温泉事業特別会計</v>
      </c>
      <c r="BH37" s="585"/>
      <c r="BI37" s="585"/>
      <c r="BJ37" s="585"/>
      <c r="BK37" s="585"/>
      <c r="BL37" s="585"/>
      <c r="BM37" s="585"/>
      <c r="BN37" s="585"/>
      <c r="BO37" s="585"/>
      <c r="BP37" s="585"/>
      <c r="BQ37" s="585"/>
      <c r="BR37" s="585"/>
      <c r="BS37" s="585"/>
      <c r="BT37" s="585"/>
      <c r="BU37" s="585"/>
      <c r="BV37" s="169"/>
      <c r="BW37" s="584">
        <f t="shared" si="2"/>
        <v>21</v>
      </c>
      <c r="BX37" s="584"/>
      <c r="BY37" s="585" t="str">
        <f>IF('各会計、関係団体の財政状況及び健全化判断比率'!B71="","",'各会計、関係団体の財政状況及び健全化判断比率'!B71)</f>
        <v>松山広域福祉施設事務組合（公営企業会計）</v>
      </c>
      <c r="BZ37" s="585"/>
      <c r="CA37" s="585"/>
      <c r="CB37" s="585"/>
      <c r="CC37" s="585"/>
      <c r="CD37" s="585"/>
      <c r="CE37" s="585"/>
      <c r="CF37" s="585"/>
      <c r="CG37" s="585"/>
      <c r="CH37" s="585"/>
      <c r="CI37" s="585"/>
      <c r="CJ37" s="585"/>
      <c r="CK37" s="585"/>
      <c r="CL37" s="585"/>
      <c r="CM37" s="585"/>
      <c r="CN37" s="169"/>
      <c r="CO37" s="584">
        <f t="shared" si="3"/>
        <v>30</v>
      </c>
      <c r="CP37" s="584"/>
      <c r="CQ37" s="585" t="str">
        <f>IF('各会計、関係団体の財政状況及び健全化判断比率'!BS10="","",'各会計、関係団体の財政状況及び健全化判断比率'!BS10)</f>
        <v>松山観光コンベンション協会</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74"/>
    </row>
    <row r="38" spans="1:113" ht="32.25" customHeight="1" x14ac:dyDescent="0.15">
      <c r="A38" s="169"/>
      <c r="B38" s="196"/>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69"/>
      <c r="U38" s="584">
        <f t="shared" si="4"/>
        <v>9</v>
      </c>
      <c r="V38" s="584"/>
      <c r="W38" s="585" t="str">
        <f>IF('各会計、関係団体の財政状況及び健全化判断比率'!B32="","",'各会計、関係団体の財政状況及び健全化判断比率'!B32)</f>
        <v>競輪事業特別会計</v>
      </c>
      <c r="X38" s="585"/>
      <c r="Y38" s="585"/>
      <c r="Z38" s="585"/>
      <c r="AA38" s="585"/>
      <c r="AB38" s="585"/>
      <c r="AC38" s="585"/>
      <c r="AD38" s="585"/>
      <c r="AE38" s="585"/>
      <c r="AF38" s="585"/>
      <c r="AG38" s="585"/>
      <c r="AH38" s="585"/>
      <c r="AI38" s="585"/>
      <c r="AJ38" s="585"/>
      <c r="AK38" s="585"/>
      <c r="AL38" s="169"/>
      <c r="AM38" s="584" t="str">
        <f t="shared" si="0"/>
        <v/>
      </c>
      <c r="AN38" s="584"/>
      <c r="AO38" s="585"/>
      <c r="AP38" s="585"/>
      <c r="AQ38" s="585"/>
      <c r="AR38" s="585"/>
      <c r="AS38" s="585"/>
      <c r="AT38" s="585"/>
      <c r="AU38" s="585"/>
      <c r="AV38" s="585"/>
      <c r="AW38" s="585"/>
      <c r="AX38" s="585"/>
      <c r="AY38" s="585"/>
      <c r="AZ38" s="585"/>
      <c r="BA38" s="585"/>
      <c r="BB38" s="585"/>
      <c r="BC38" s="585"/>
      <c r="BD38" s="169"/>
      <c r="BE38" s="584" t="str">
        <f t="shared" si="1"/>
        <v/>
      </c>
      <c r="BF38" s="584"/>
      <c r="BG38" s="585"/>
      <c r="BH38" s="585"/>
      <c r="BI38" s="585"/>
      <c r="BJ38" s="585"/>
      <c r="BK38" s="585"/>
      <c r="BL38" s="585"/>
      <c r="BM38" s="585"/>
      <c r="BN38" s="585"/>
      <c r="BO38" s="585"/>
      <c r="BP38" s="585"/>
      <c r="BQ38" s="585"/>
      <c r="BR38" s="585"/>
      <c r="BS38" s="585"/>
      <c r="BT38" s="585"/>
      <c r="BU38" s="585"/>
      <c r="BV38" s="169"/>
      <c r="BW38" s="584">
        <f t="shared" si="2"/>
        <v>22</v>
      </c>
      <c r="BX38" s="584"/>
      <c r="BY38" s="585" t="str">
        <f>IF('各会計、関係団体の財政状況及び健全化判断比率'!B72="","",'各会計、関係団体の財政状況及び健全化判断比率'!B72)</f>
        <v>松山衛生事務組合</v>
      </c>
      <c r="BZ38" s="585"/>
      <c r="CA38" s="585"/>
      <c r="CB38" s="585"/>
      <c r="CC38" s="585"/>
      <c r="CD38" s="585"/>
      <c r="CE38" s="585"/>
      <c r="CF38" s="585"/>
      <c r="CG38" s="585"/>
      <c r="CH38" s="585"/>
      <c r="CI38" s="585"/>
      <c r="CJ38" s="585"/>
      <c r="CK38" s="585"/>
      <c r="CL38" s="585"/>
      <c r="CM38" s="585"/>
      <c r="CN38" s="169"/>
      <c r="CO38" s="584">
        <f t="shared" si="3"/>
        <v>31</v>
      </c>
      <c r="CP38" s="584"/>
      <c r="CQ38" s="585" t="str">
        <f>IF('各会計、関係団体の財政状況及び健全化判断比率'!BS11="","",'各会計、関係団体の財政状況及び健全化判断比率'!BS11)</f>
        <v>松山市文化・スポーツ振興財団</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74"/>
    </row>
    <row r="39" spans="1:113" ht="32.25" customHeight="1" x14ac:dyDescent="0.15">
      <c r="A39" s="169"/>
      <c r="B39" s="196"/>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69"/>
      <c r="U39" s="584" t="str">
        <f t="shared" si="4"/>
        <v/>
      </c>
      <c r="V39" s="584"/>
      <c r="W39" s="585"/>
      <c r="X39" s="585"/>
      <c r="Y39" s="585"/>
      <c r="Z39" s="585"/>
      <c r="AA39" s="585"/>
      <c r="AB39" s="585"/>
      <c r="AC39" s="585"/>
      <c r="AD39" s="585"/>
      <c r="AE39" s="585"/>
      <c r="AF39" s="585"/>
      <c r="AG39" s="585"/>
      <c r="AH39" s="585"/>
      <c r="AI39" s="585"/>
      <c r="AJ39" s="585"/>
      <c r="AK39" s="585"/>
      <c r="AL39" s="169"/>
      <c r="AM39" s="584" t="str">
        <f t="shared" si="0"/>
        <v/>
      </c>
      <c r="AN39" s="584"/>
      <c r="AO39" s="585"/>
      <c r="AP39" s="585"/>
      <c r="AQ39" s="585"/>
      <c r="AR39" s="585"/>
      <c r="AS39" s="585"/>
      <c r="AT39" s="585"/>
      <c r="AU39" s="585"/>
      <c r="AV39" s="585"/>
      <c r="AW39" s="585"/>
      <c r="AX39" s="585"/>
      <c r="AY39" s="585"/>
      <c r="AZ39" s="585"/>
      <c r="BA39" s="585"/>
      <c r="BB39" s="585"/>
      <c r="BC39" s="585"/>
      <c r="BD39" s="169"/>
      <c r="BE39" s="584" t="str">
        <f t="shared" si="1"/>
        <v/>
      </c>
      <c r="BF39" s="584"/>
      <c r="BG39" s="585"/>
      <c r="BH39" s="585"/>
      <c r="BI39" s="585"/>
      <c r="BJ39" s="585"/>
      <c r="BK39" s="585"/>
      <c r="BL39" s="585"/>
      <c r="BM39" s="585"/>
      <c r="BN39" s="585"/>
      <c r="BO39" s="585"/>
      <c r="BP39" s="585"/>
      <c r="BQ39" s="585"/>
      <c r="BR39" s="585"/>
      <c r="BS39" s="585"/>
      <c r="BT39" s="585"/>
      <c r="BU39" s="585"/>
      <c r="BV39" s="169"/>
      <c r="BW39" s="584">
        <f t="shared" si="2"/>
        <v>23</v>
      </c>
      <c r="BX39" s="584"/>
      <c r="BY39" s="585" t="str">
        <f>IF('各会計、関係団体の財政状況及び健全化判断比率'!B73="","",'各会計、関係団体の財政状況及び健全化判断比率'!B73)</f>
        <v>松山市、東温市共有山林組合</v>
      </c>
      <c r="BZ39" s="585"/>
      <c r="CA39" s="585"/>
      <c r="CB39" s="585"/>
      <c r="CC39" s="585"/>
      <c r="CD39" s="585"/>
      <c r="CE39" s="585"/>
      <c r="CF39" s="585"/>
      <c r="CG39" s="585"/>
      <c r="CH39" s="585"/>
      <c r="CI39" s="585"/>
      <c r="CJ39" s="585"/>
      <c r="CK39" s="585"/>
      <c r="CL39" s="585"/>
      <c r="CM39" s="585"/>
      <c r="CN39" s="169"/>
      <c r="CO39" s="584">
        <f t="shared" si="3"/>
        <v>32</v>
      </c>
      <c r="CP39" s="584"/>
      <c r="CQ39" s="585" t="str">
        <f>IF('各会計、関係団体の財政状況及び健全化判断比率'!BS12="","",'各会計、関係団体の財政状況及び健全化判断比率'!BS12)</f>
        <v>松山市学校給食会</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74"/>
    </row>
    <row r="40" spans="1:113" ht="32.25" customHeight="1" x14ac:dyDescent="0.15">
      <c r="A40" s="169"/>
      <c r="B40" s="196"/>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69"/>
      <c r="U40" s="584" t="str">
        <f t="shared" si="4"/>
        <v/>
      </c>
      <c r="V40" s="584"/>
      <c r="W40" s="585"/>
      <c r="X40" s="585"/>
      <c r="Y40" s="585"/>
      <c r="Z40" s="585"/>
      <c r="AA40" s="585"/>
      <c r="AB40" s="585"/>
      <c r="AC40" s="585"/>
      <c r="AD40" s="585"/>
      <c r="AE40" s="585"/>
      <c r="AF40" s="585"/>
      <c r="AG40" s="585"/>
      <c r="AH40" s="585"/>
      <c r="AI40" s="585"/>
      <c r="AJ40" s="585"/>
      <c r="AK40" s="585"/>
      <c r="AL40" s="169"/>
      <c r="AM40" s="584" t="str">
        <f t="shared" si="0"/>
        <v/>
      </c>
      <c r="AN40" s="584"/>
      <c r="AO40" s="585"/>
      <c r="AP40" s="585"/>
      <c r="AQ40" s="585"/>
      <c r="AR40" s="585"/>
      <c r="AS40" s="585"/>
      <c r="AT40" s="585"/>
      <c r="AU40" s="585"/>
      <c r="AV40" s="585"/>
      <c r="AW40" s="585"/>
      <c r="AX40" s="585"/>
      <c r="AY40" s="585"/>
      <c r="AZ40" s="585"/>
      <c r="BA40" s="585"/>
      <c r="BB40" s="585"/>
      <c r="BC40" s="585"/>
      <c r="BD40" s="169"/>
      <c r="BE40" s="584" t="str">
        <f t="shared" si="1"/>
        <v/>
      </c>
      <c r="BF40" s="584"/>
      <c r="BG40" s="585"/>
      <c r="BH40" s="585"/>
      <c r="BI40" s="585"/>
      <c r="BJ40" s="585"/>
      <c r="BK40" s="585"/>
      <c r="BL40" s="585"/>
      <c r="BM40" s="585"/>
      <c r="BN40" s="585"/>
      <c r="BO40" s="585"/>
      <c r="BP40" s="585"/>
      <c r="BQ40" s="585"/>
      <c r="BR40" s="585"/>
      <c r="BS40" s="585"/>
      <c r="BT40" s="585"/>
      <c r="BU40" s="585"/>
      <c r="BV40" s="169"/>
      <c r="BW40" s="584">
        <f t="shared" si="2"/>
        <v>24</v>
      </c>
      <c r="BX40" s="584"/>
      <c r="BY40" s="585" t="str">
        <f>IF('各会計、関係団体の財政状況及び健全化判断比率'!B74="","",'各会計、関係団体の財政状況及び健全化判断比率'!B74)</f>
        <v>愛媛地方税滞納整理機構</v>
      </c>
      <c r="BZ40" s="585"/>
      <c r="CA40" s="585"/>
      <c r="CB40" s="585"/>
      <c r="CC40" s="585"/>
      <c r="CD40" s="585"/>
      <c r="CE40" s="585"/>
      <c r="CF40" s="585"/>
      <c r="CG40" s="585"/>
      <c r="CH40" s="585"/>
      <c r="CI40" s="585"/>
      <c r="CJ40" s="585"/>
      <c r="CK40" s="585"/>
      <c r="CL40" s="585"/>
      <c r="CM40" s="585"/>
      <c r="CN40" s="169"/>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74"/>
    </row>
    <row r="41" spans="1:113" ht="32.25" customHeight="1" x14ac:dyDescent="0.15">
      <c r="A41" s="169"/>
      <c r="B41" s="196"/>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69"/>
      <c r="U41" s="584" t="str">
        <f t="shared" si="4"/>
        <v/>
      </c>
      <c r="V41" s="584"/>
      <c r="W41" s="585"/>
      <c r="X41" s="585"/>
      <c r="Y41" s="585"/>
      <c r="Z41" s="585"/>
      <c r="AA41" s="585"/>
      <c r="AB41" s="585"/>
      <c r="AC41" s="585"/>
      <c r="AD41" s="585"/>
      <c r="AE41" s="585"/>
      <c r="AF41" s="585"/>
      <c r="AG41" s="585"/>
      <c r="AH41" s="585"/>
      <c r="AI41" s="585"/>
      <c r="AJ41" s="585"/>
      <c r="AK41" s="585"/>
      <c r="AL41" s="169"/>
      <c r="AM41" s="584" t="str">
        <f t="shared" si="0"/>
        <v/>
      </c>
      <c r="AN41" s="584"/>
      <c r="AO41" s="585"/>
      <c r="AP41" s="585"/>
      <c r="AQ41" s="585"/>
      <c r="AR41" s="585"/>
      <c r="AS41" s="585"/>
      <c r="AT41" s="585"/>
      <c r="AU41" s="585"/>
      <c r="AV41" s="585"/>
      <c r="AW41" s="585"/>
      <c r="AX41" s="585"/>
      <c r="AY41" s="585"/>
      <c r="AZ41" s="585"/>
      <c r="BA41" s="585"/>
      <c r="BB41" s="585"/>
      <c r="BC41" s="585"/>
      <c r="BD41" s="169"/>
      <c r="BE41" s="584" t="str">
        <f t="shared" si="1"/>
        <v/>
      </c>
      <c r="BF41" s="584"/>
      <c r="BG41" s="585"/>
      <c r="BH41" s="585"/>
      <c r="BI41" s="585"/>
      <c r="BJ41" s="585"/>
      <c r="BK41" s="585"/>
      <c r="BL41" s="585"/>
      <c r="BM41" s="585"/>
      <c r="BN41" s="585"/>
      <c r="BO41" s="585"/>
      <c r="BP41" s="585"/>
      <c r="BQ41" s="585"/>
      <c r="BR41" s="585"/>
      <c r="BS41" s="585"/>
      <c r="BT41" s="585"/>
      <c r="BU41" s="585"/>
      <c r="BV41" s="169"/>
      <c r="BW41" s="584">
        <f t="shared" si="2"/>
        <v>25</v>
      </c>
      <c r="BX41" s="584"/>
      <c r="BY41" s="585" t="str">
        <f>IF('各会計、関係団体の財政状況及び健全化判断比率'!B75="","",'各会計、関係団体の財政状況及び健全化判断比率'!B75)</f>
        <v>愛媛県後期高齢者医療広域連合（一般会計）</v>
      </c>
      <c r="BZ41" s="585"/>
      <c r="CA41" s="585"/>
      <c r="CB41" s="585"/>
      <c r="CC41" s="585"/>
      <c r="CD41" s="585"/>
      <c r="CE41" s="585"/>
      <c r="CF41" s="585"/>
      <c r="CG41" s="585"/>
      <c r="CH41" s="585"/>
      <c r="CI41" s="585"/>
      <c r="CJ41" s="585"/>
      <c r="CK41" s="585"/>
      <c r="CL41" s="585"/>
      <c r="CM41" s="585"/>
      <c r="CN41" s="169"/>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74"/>
    </row>
    <row r="42" spans="1:113" ht="32.25" customHeight="1" x14ac:dyDescent="0.15">
      <c r="B42" s="196"/>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69"/>
      <c r="U42" s="584" t="str">
        <f t="shared" si="4"/>
        <v/>
      </c>
      <c r="V42" s="584"/>
      <c r="W42" s="585"/>
      <c r="X42" s="585"/>
      <c r="Y42" s="585"/>
      <c r="Z42" s="585"/>
      <c r="AA42" s="585"/>
      <c r="AB42" s="585"/>
      <c r="AC42" s="585"/>
      <c r="AD42" s="585"/>
      <c r="AE42" s="585"/>
      <c r="AF42" s="585"/>
      <c r="AG42" s="585"/>
      <c r="AH42" s="585"/>
      <c r="AI42" s="585"/>
      <c r="AJ42" s="585"/>
      <c r="AK42" s="585"/>
      <c r="AL42" s="169"/>
      <c r="AM42" s="584" t="str">
        <f t="shared" si="0"/>
        <v/>
      </c>
      <c r="AN42" s="584"/>
      <c r="AO42" s="585"/>
      <c r="AP42" s="585"/>
      <c r="AQ42" s="585"/>
      <c r="AR42" s="585"/>
      <c r="AS42" s="585"/>
      <c r="AT42" s="585"/>
      <c r="AU42" s="585"/>
      <c r="AV42" s="585"/>
      <c r="AW42" s="585"/>
      <c r="AX42" s="585"/>
      <c r="AY42" s="585"/>
      <c r="AZ42" s="585"/>
      <c r="BA42" s="585"/>
      <c r="BB42" s="585"/>
      <c r="BC42" s="585"/>
      <c r="BD42" s="169"/>
      <c r="BE42" s="584" t="str">
        <f t="shared" si="1"/>
        <v/>
      </c>
      <c r="BF42" s="584"/>
      <c r="BG42" s="585"/>
      <c r="BH42" s="585"/>
      <c r="BI42" s="585"/>
      <c r="BJ42" s="585"/>
      <c r="BK42" s="585"/>
      <c r="BL42" s="585"/>
      <c r="BM42" s="585"/>
      <c r="BN42" s="585"/>
      <c r="BO42" s="585"/>
      <c r="BP42" s="585"/>
      <c r="BQ42" s="585"/>
      <c r="BR42" s="585"/>
      <c r="BS42" s="585"/>
      <c r="BT42" s="585"/>
      <c r="BU42" s="585"/>
      <c r="BV42" s="169"/>
      <c r="BW42" s="584">
        <f t="shared" si="2"/>
        <v>26</v>
      </c>
      <c r="BX42" s="584"/>
      <c r="BY42" s="585" t="str">
        <f>IF('各会計、関係団体の財政状況及び健全化判断比率'!B76="","",'各会計、関係団体の財政状況及び健全化判断比率'!B76)</f>
        <v>愛媛県後期高齢者医療広域連合（後期高齢者医療特別会計）</v>
      </c>
      <c r="BZ42" s="585"/>
      <c r="CA42" s="585"/>
      <c r="CB42" s="585"/>
      <c r="CC42" s="585"/>
      <c r="CD42" s="585"/>
      <c r="CE42" s="585"/>
      <c r="CF42" s="585"/>
      <c r="CG42" s="585"/>
      <c r="CH42" s="585"/>
      <c r="CI42" s="585"/>
      <c r="CJ42" s="585"/>
      <c r="CK42" s="585"/>
      <c r="CL42" s="585"/>
      <c r="CM42" s="585"/>
      <c r="CN42" s="169"/>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74"/>
    </row>
    <row r="43" spans="1:113" ht="32.25" customHeight="1" x14ac:dyDescent="0.15">
      <c r="B43" s="196"/>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69"/>
      <c r="U43" s="584" t="str">
        <f t="shared" si="4"/>
        <v/>
      </c>
      <c r="V43" s="584"/>
      <c r="W43" s="585"/>
      <c r="X43" s="585"/>
      <c r="Y43" s="585"/>
      <c r="Z43" s="585"/>
      <c r="AA43" s="585"/>
      <c r="AB43" s="585"/>
      <c r="AC43" s="585"/>
      <c r="AD43" s="585"/>
      <c r="AE43" s="585"/>
      <c r="AF43" s="585"/>
      <c r="AG43" s="585"/>
      <c r="AH43" s="585"/>
      <c r="AI43" s="585"/>
      <c r="AJ43" s="585"/>
      <c r="AK43" s="585"/>
      <c r="AL43" s="169"/>
      <c r="AM43" s="584" t="str">
        <f t="shared" si="0"/>
        <v/>
      </c>
      <c r="AN43" s="584"/>
      <c r="AO43" s="585"/>
      <c r="AP43" s="585"/>
      <c r="AQ43" s="585"/>
      <c r="AR43" s="585"/>
      <c r="AS43" s="585"/>
      <c r="AT43" s="585"/>
      <c r="AU43" s="585"/>
      <c r="AV43" s="585"/>
      <c r="AW43" s="585"/>
      <c r="AX43" s="585"/>
      <c r="AY43" s="585"/>
      <c r="AZ43" s="585"/>
      <c r="BA43" s="585"/>
      <c r="BB43" s="585"/>
      <c r="BC43" s="585"/>
      <c r="BD43" s="169"/>
      <c r="BE43" s="584" t="str">
        <f t="shared" si="1"/>
        <v/>
      </c>
      <c r="BF43" s="584"/>
      <c r="BG43" s="585"/>
      <c r="BH43" s="585"/>
      <c r="BI43" s="585"/>
      <c r="BJ43" s="585"/>
      <c r="BK43" s="585"/>
      <c r="BL43" s="585"/>
      <c r="BM43" s="585"/>
      <c r="BN43" s="585"/>
      <c r="BO43" s="585"/>
      <c r="BP43" s="585"/>
      <c r="BQ43" s="585"/>
      <c r="BR43" s="585"/>
      <c r="BS43" s="585"/>
      <c r="BT43" s="585"/>
      <c r="BU43" s="585"/>
      <c r="BV43" s="169"/>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69"/>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74"/>
    </row>
    <row r="44" spans="1:113" ht="13.5" customHeight="1" thickBot="1" x14ac:dyDescent="0.2">
      <c r="B44" s="197"/>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9"/>
    </row>
    <row r="45" spans="1:113" x14ac:dyDescent="0.15"/>
    <row r="46" spans="1:113" x14ac:dyDescent="0.15">
      <c r="B46" s="168"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R36OXVjVrdnVljcSjjXOJvoZh7p6MBqhR5kcyyHZCKRnslJlLd0msU1nyAPYof0RUpuPLXr2Ge31Qmu6zwlwsA==" saltValue="rd+DhTk8IDgBc5oOk9lE8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583</v>
      </c>
      <c r="G33" s="29" t="s">
        <v>584</v>
      </c>
      <c r="H33" s="29" t="s">
        <v>585</v>
      </c>
      <c r="I33" s="29" t="s">
        <v>586</v>
      </c>
      <c r="J33" s="30" t="s">
        <v>587</v>
      </c>
      <c r="K33" s="22"/>
      <c r="L33" s="22"/>
      <c r="M33" s="22"/>
      <c r="N33" s="22"/>
      <c r="O33" s="22"/>
      <c r="P33" s="22"/>
    </row>
    <row r="34" spans="1:16" ht="39" customHeight="1" x14ac:dyDescent="0.15">
      <c r="A34" s="22"/>
      <c r="B34" s="31"/>
      <c r="C34" s="1136" t="s">
        <v>593</v>
      </c>
      <c r="D34" s="1136"/>
      <c r="E34" s="1137"/>
      <c r="F34" s="32">
        <v>10.78</v>
      </c>
      <c r="G34" s="33">
        <v>11.27</v>
      </c>
      <c r="H34" s="33">
        <v>10.82</v>
      </c>
      <c r="I34" s="33">
        <v>11</v>
      </c>
      <c r="J34" s="34">
        <v>11.7</v>
      </c>
      <c r="K34" s="22"/>
      <c r="L34" s="22"/>
      <c r="M34" s="22"/>
      <c r="N34" s="22"/>
      <c r="O34" s="22"/>
      <c r="P34" s="22"/>
    </row>
    <row r="35" spans="1:16" ht="39" customHeight="1" x14ac:dyDescent="0.15">
      <c r="A35" s="22"/>
      <c r="B35" s="35"/>
      <c r="C35" s="1132" t="s">
        <v>594</v>
      </c>
      <c r="D35" s="1132"/>
      <c r="E35" s="1133"/>
      <c r="F35" s="36" t="s">
        <v>542</v>
      </c>
      <c r="G35" s="37" t="s">
        <v>542</v>
      </c>
      <c r="H35" s="37" t="s">
        <v>542</v>
      </c>
      <c r="I35" s="37">
        <v>7.36</v>
      </c>
      <c r="J35" s="38">
        <v>8.58</v>
      </c>
      <c r="K35" s="22"/>
      <c r="L35" s="22"/>
      <c r="M35" s="22"/>
      <c r="N35" s="22"/>
      <c r="O35" s="22"/>
      <c r="P35" s="22"/>
    </row>
    <row r="36" spans="1:16" ht="39" customHeight="1" x14ac:dyDescent="0.15">
      <c r="A36" s="22"/>
      <c r="B36" s="35"/>
      <c r="C36" s="1132" t="s">
        <v>595</v>
      </c>
      <c r="D36" s="1132"/>
      <c r="E36" s="1133"/>
      <c r="F36" s="36">
        <v>2.64</v>
      </c>
      <c r="G36" s="37">
        <v>2.41</v>
      </c>
      <c r="H36" s="37">
        <v>2.37</v>
      </c>
      <c r="I36" s="37">
        <v>2.85</v>
      </c>
      <c r="J36" s="38">
        <v>3.41</v>
      </c>
      <c r="K36" s="22"/>
      <c r="L36" s="22"/>
      <c r="M36" s="22"/>
      <c r="N36" s="22"/>
      <c r="O36" s="22"/>
      <c r="P36" s="22"/>
    </row>
    <row r="37" spans="1:16" ht="39" customHeight="1" x14ac:dyDescent="0.15">
      <c r="A37" s="22"/>
      <c r="B37" s="35"/>
      <c r="C37" s="1132" t="s">
        <v>596</v>
      </c>
      <c r="D37" s="1132"/>
      <c r="E37" s="1133"/>
      <c r="F37" s="36">
        <v>2.38</v>
      </c>
      <c r="G37" s="37">
        <v>2.81</v>
      </c>
      <c r="H37" s="37">
        <v>3.35</v>
      </c>
      <c r="I37" s="37">
        <v>3.4</v>
      </c>
      <c r="J37" s="38">
        <v>3</v>
      </c>
      <c r="K37" s="22"/>
      <c r="L37" s="22"/>
      <c r="M37" s="22"/>
      <c r="N37" s="22"/>
      <c r="O37" s="22"/>
      <c r="P37" s="22"/>
    </row>
    <row r="38" spans="1:16" ht="39" customHeight="1" x14ac:dyDescent="0.15">
      <c r="A38" s="22"/>
      <c r="B38" s="35"/>
      <c r="C38" s="1132" t="s">
        <v>597</v>
      </c>
      <c r="D38" s="1132"/>
      <c r="E38" s="1133"/>
      <c r="F38" s="36">
        <v>2.66</v>
      </c>
      <c r="G38" s="37">
        <v>2.71</v>
      </c>
      <c r="H38" s="37">
        <v>2.58</v>
      </c>
      <c r="I38" s="37">
        <v>2.5</v>
      </c>
      <c r="J38" s="38">
        <v>2.66</v>
      </c>
      <c r="K38" s="22"/>
      <c r="L38" s="22"/>
      <c r="M38" s="22"/>
      <c r="N38" s="22"/>
      <c r="O38" s="22"/>
      <c r="P38" s="22"/>
    </row>
    <row r="39" spans="1:16" ht="39" customHeight="1" x14ac:dyDescent="0.15">
      <c r="A39" s="22"/>
      <c r="B39" s="35"/>
      <c r="C39" s="1132" t="s">
        <v>598</v>
      </c>
      <c r="D39" s="1132"/>
      <c r="E39" s="1133"/>
      <c r="F39" s="36">
        <v>1.98</v>
      </c>
      <c r="G39" s="37">
        <v>2.0699999999999998</v>
      </c>
      <c r="H39" s="37">
        <v>1.83</v>
      </c>
      <c r="I39" s="37">
        <v>1.02</v>
      </c>
      <c r="J39" s="38">
        <v>1.02</v>
      </c>
      <c r="K39" s="22"/>
      <c r="L39" s="22"/>
      <c r="M39" s="22"/>
      <c r="N39" s="22"/>
      <c r="O39" s="22"/>
      <c r="P39" s="22"/>
    </row>
    <row r="40" spans="1:16" ht="39" customHeight="1" x14ac:dyDescent="0.15">
      <c r="A40" s="22"/>
      <c r="B40" s="35"/>
      <c r="C40" s="1132" t="s">
        <v>599</v>
      </c>
      <c r="D40" s="1132"/>
      <c r="E40" s="1133"/>
      <c r="F40" s="36">
        <v>1.03</v>
      </c>
      <c r="G40" s="37">
        <v>0.48</v>
      </c>
      <c r="H40" s="37">
        <v>0.71</v>
      </c>
      <c r="I40" s="37">
        <v>0.94</v>
      </c>
      <c r="J40" s="38">
        <v>0.93</v>
      </c>
      <c r="K40" s="22"/>
      <c r="L40" s="22"/>
      <c r="M40" s="22"/>
      <c r="N40" s="22"/>
      <c r="O40" s="22"/>
      <c r="P40" s="22"/>
    </row>
    <row r="41" spans="1:16" ht="39" customHeight="1" x14ac:dyDescent="0.15">
      <c r="A41" s="22"/>
      <c r="B41" s="35"/>
      <c r="C41" s="1132" t="s">
        <v>600</v>
      </c>
      <c r="D41" s="1132"/>
      <c r="E41" s="1133"/>
      <c r="F41" s="36">
        <v>0.43</v>
      </c>
      <c r="G41" s="37">
        <v>0.56000000000000005</v>
      </c>
      <c r="H41" s="37">
        <v>0.56000000000000005</v>
      </c>
      <c r="I41" s="37">
        <v>0.54</v>
      </c>
      <c r="J41" s="38">
        <v>0.66</v>
      </c>
      <c r="K41" s="22"/>
      <c r="L41" s="22"/>
      <c r="M41" s="22"/>
      <c r="N41" s="22"/>
      <c r="O41" s="22"/>
      <c r="P41" s="22"/>
    </row>
    <row r="42" spans="1:16" ht="39" customHeight="1" x14ac:dyDescent="0.15">
      <c r="A42" s="22"/>
      <c r="B42" s="39"/>
      <c r="C42" s="1132" t="s">
        <v>601</v>
      </c>
      <c r="D42" s="1132"/>
      <c r="E42" s="1133"/>
      <c r="F42" s="36" t="s">
        <v>542</v>
      </c>
      <c r="G42" s="37" t="s">
        <v>542</v>
      </c>
      <c r="H42" s="37" t="s">
        <v>542</v>
      </c>
      <c r="I42" s="37" t="s">
        <v>542</v>
      </c>
      <c r="J42" s="38" t="s">
        <v>542</v>
      </c>
      <c r="K42" s="22"/>
      <c r="L42" s="22"/>
      <c r="M42" s="22"/>
      <c r="N42" s="22"/>
      <c r="O42" s="22"/>
      <c r="P42" s="22"/>
    </row>
    <row r="43" spans="1:16" ht="39" customHeight="1" thickBot="1" x14ac:dyDescent="0.2">
      <c r="A43" s="22"/>
      <c r="B43" s="40"/>
      <c r="C43" s="1134" t="s">
        <v>602</v>
      </c>
      <c r="D43" s="1134"/>
      <c r="E43" s="1135"/>
      <c r="F43" s="41">
        <v>6.56</v>
      </c>
      <c r="G43" s="42">
        <v>7.59</v>
      </c>
      <c r="H43" s="42">
        <v>8.23</v>
      </c>
      <c r="I43" s="42">
        <v>1.1000000000000001</v>
      </c>
      <c r="J43" s="43">
        <v>1.1499999999999999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mP4U8oggO9QhwuyjiJCNpz+wf0p7hqEGpJYs6ydk5gPkELksQK02SYkeQuYh1fUSim2RKtrkrC//F83cOs7gA==" saltValue="b5tcDZPltIBgP2NIdr55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583</v>
      </c>
      <c r="L44" s="54" t="s">
        <v>584</v>
      </c>
      <c r="M44" s="54" t="s">
        <v>585</v>
      </c>
      <c r="N44" s="54" t="s">
        <v>586</v>
      </c>
      <c r="O44" s="55" t="s">
        <v>587</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15485</v>
      </c>
      <c r="L45" s="58">
        <v>15789</v>
      </c>
      <c r="M45" s="58">
        <v>15770</v>
      </c>
      <c r="N45" s="58">
        <v>15792</v>
      </c>
      <c r="O45" s="59">
        <v>16370</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542</v>
      </c>
      <c r="L46" s="62" t="s">
        <v>542</v>
      </c>
      <c r="M46" s="62" t="s">
        <v>542</v>
      </c>
      <c r="N46" s="62" t="s">
        <v>542</v>
      </c>
      <c r="O46" s="63" t="s">
        <v>542</v>
      </c>
      <c r="P46" s="46"/>
      <c r="Q46" s="46"/>
      <c r="R46" s="46"/>
      <c r="S46" s="46"/>
      <c r="T46" s="46"/>
      <c r="U46" s="46"/>
    </row>
    <row r="47" spans="1:21" ht="30.75" customHeight="1" x14ac:dyDescent="0.15">
      <c r="A47" s="46"/>
      <c r="B47" s="1140"/>
      <c r="C47" s="1141"/>
      <c r="D47" s="60"/>
      <c r="E47" s="1146" t="s">
        <v>14</v>
      </c>
      <c r="F47" s="1146"/>
      <c r="G47" s="1146"/>
      <c r="H47" s="1146"/>
      <c r="I47" s="1146"/>
      <c r="J47" s="1147"/>
      <c r="K47" s="61">
        <v>433</v>
      </c>
      <c r="L47" s="62">
        <v>433</v>
      </c>
      <c r="M47" s="62">
        <v>433</v>
      </c>
      <c r="N47" s="62">
        <v>160</v>
      </c>
      <c r="O47" s="63">
        <v>160</v>
      </c>
      <c r="P47" s="46"/>
      <c r="Q47" s="46"/>
      <c r="R47" s="46"/>
      <c r="S47" s="46"/>
      <c r="T47" s="46"/>
      <c r="U47" s="46"/>
    </row>
    <row r="48" spans="1:21" ht="30.75" customHeight="1" x14ac:dyDescent="0.15">
      <c r="A48" s="46"/>
      <c r="B48" s="1140"/>
      <c r="C48" s="1141"/>
      <c r="D48" s="60"/>
      <c r="E48" s="1146" t="s">
        <v>15</v>
      </c>
      <c r="F48" s="1146"/>
      <c r="G48" s="1146"/>
      <c r="H48" s="1146"/>
      <c r="I48" s="1146"/>
      <c r="J48" s="1147"/>
      <c r="K48" s="61">
        <v>5296</v>
      </c>
      <c r="L48" s="62">
        <v>5453</v>
      </c>
      <c r="M48" s="62">
        <v>5411</v>
      </c>
      <c r="N48" s="62">
        <v>5259</v>
      </c>
      <c r="O48" s="63">
        <v>5285</v>
      </c>
      <c r="P48" s="46"/>
      <c r="Q48" s="46"/>
      <c r="R48" s="46"/>
      <c r="S48" s="46"/>
      <c r="T48" s="46"/>
      <c r="U48" s="46"/>
    </row>
    <row r="49" spans="1:21" ht="30.75" customHeight="1" x14ac:dyDescent="0.15">
      <c r="A49" s="46"/>
      <c r="B49" s="1140"/>
      <c r="C49" s="1141"/>
      <c r="D49" s="60"/>
      <c r="E49" s="1146" t="s">
        <v>16</v>
      </c>
      <c r="F49" s="1146"/>
      <c r="G49" s="1146"/>
      <c r="H49" s="1146"/>
      <c r="I49" s="1146"/>
      <c r="J49" s="1147"/>
      <c r="K49" s="61">
        <v>2</v>
      </c>
      <c r="L49" s="62">
        <v>3</v>
      </c>
      <c r="M49" s="62">
        <v>3</v>
      </c>
      <c r="N49" s="62">
        <v>174</v>
      </c>
      <c r="O49" s="63">
        <v>168</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542</v>
      </c>
      <c r="L50" s="62">
        <v>0</v>
      </c>
      <c r="M50" s="62" t="s">
        <v>542</v>
      </c>
      <c r="N50" s="62" t="s">
        <v>542</v>
      </c>
      <c r="O50" s="63" t="s">
        <v>542</v>
      </c>
      <c r="P50" s="46"/>
      <c r="Q50" s="46"/>
      <c r="R50" s="46"/>
      <c r="S50" s="46"/>
      <c r="T50" s="46"/>
      <c r="U50" s="46"/>
    </row>
    <row r="51" spans="1:21" ht="30.75" customHeight="1" x14ac:dyDescent="0.15">
      <c r="A51" s="46"/>
      <c r="B51" s="1142"/>
      <c r="C51" s="1143"/>
      <c r="D51" s="64"/>
      <c r="E51" s="1146" t="s">
        <v>18</v>
      </c>
      <c r="F51" s="1146"/>
      <c r="G51" s="1146"/>
      <c r="H51" s="1146"/>
      <c r="I51" s="1146"/>
      <c r="J51" s="1147"/>
      <c r="K51" s="61">
        <v>3</v>
      </c>
      <c r="L51" s="62">
        <v>1</v>
      </c>
      <c r="M51" s="62">
        <v>1</v>
      </c>
      <c r="N51" s="62">
        <v>3</v>
      </c>
      <c r="O51" s="63">
        <v>5</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14335</v>
      </c>
      <c r="L52" s="62">
        <v>14229</v>
      </c>
      <c r="M52" s="62">
        <v>13770</v>
      </c>
      <c r="N52" s="62">
        <v>13803</v>
      </c>
      <c r="O52" s="63">
        <v>14159</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6884</v>
      </c>
      <c r="L53" s="67">
        <v>7450</v>
      </c>
      <c r="M53" s="67">
        <v>7848</v>
      </c>
      <c r="N53" s="67">
        <v>7585</v>
      </c>
      <c r="O53" s="68">
        <v>7829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603</v>
      </c>
      <c r="P56" s="46"/>
      <c r="Q56" s="46"/>
      <c r="R56" s="46"/>
      <c r="S56" s="46"/>
      <c r="T56" s="46"/>
      <c r="U56" s="46"/>
    </row>
    <row r="57" spans="1:21" ht="31.5" customHeight="1" thickBot="1" x14ac:dyDescent="0.2">
      <c r="A57" s="46"/>
      <c r="B57" s="74"/>
      <c r="C57" s="75"/>
      <c r="D57" s="75"/>
      <c r="E57" s="76"/>
      <c r="F57" s="76"/>
      <c r="G57" s="76"/>
      <c r="H57" s="76"/>
      <c r="I57" s="76"/>
      <c r="J57" s="77" t="s">
        <v>2</v>
      </c>
      <c r="K57" s="78" t="s">
        <v>604</v>
      </c>
      <c r="L57" s="79" t="s">
        <v>605</v>
      </c>
      <c r="M57" s="79" t="s">
        <v>606</v>
      </c>
      <c r="N57" s="79" t="s">
        <v>607</v>
      </c>
      <c r="O57" s="80" t="s">
        <v>608</v>
      </c>
      <c r="P57" s="46"/>
      <c r="Q57" s="46"/>
      <c r="R57" s="46"/>
      <c r="S57" s="46"/>
      <c r="T57" s="46"/>
      <c r="U57" s="46"/>
    </row>
    <row r="58" spans="1:21" ht="31.5" customHeight="1" x14ac:dyDescent="0.15">
      <c r="B58" s="1154" t="s">
        <v>26</v>
      </c>
      <c r="C58" s="1155"/>
      <c r="D58" s="1160" t="s">
        <v>27</v>
      </c>
      <c r="E58" s="1161"/>
      <c r="F58" s="1161"/>
      <c r="G58" s="1161"/>
      <c r="H58" s="1161"/>
      <c r="I58" s="1161"/>
      <c r="J58" s="1162"/>
      <c r="K58" s="81">
        <v>116667</v>
      </c>
      <c r="L58" s="82">
        <v>116667</v>
      </c>
      <c r="M58" s="82">
        <v>0</v>
      </c>
      <c r="N58" s="82">
        <v>0</v>
      </c>
      <c r="O58" s="83">
        <v>0</v>
      </c>
    </row>
    <row r="59" spans="1:21" ht="31.5" customHeight="1" x14ac:dyDescent="0.15">
      <c r="B59" s="1156"/>
      <c r="C59" s="1157"/>
      <c r="D59" s="1163" t="s">
        <v>28</v>
      </c>
      <c r="E59" s="1164"/>
      <c r="F59" s="1164"/>
      <c r="G59" s="1164"/>
      <c r="H59" s="1164"/>
      <c r="I59" s="1164"/>
      <c r="J59" s="1165"/>
      <c r="K59" s="345">
        <v>9930</v>
      </c>
      <c r="L59" s="346">
        <v>9970</v>
      </c>
      <c r="M59" s="346">
        <v>8870</v>
      </c>
      <c r="N59" s="346">
        <v>9230</v>
      </c>
      <c r="O59" s="347">
        <v>12390</v>
      </c>
    </row>
    <row r="60" spans="1:21" ht="31.5" customHeight="1" thickBot="1" x14ac:dyDescent="0.2">
      <c r="B60" s="1158"/>
      <c r="C60" s="1159"/>
      <c r="D60" s="1166" t="s">
        <v>29</v>
      </c>
      <c r="E60" s="1167"/>
      <c r="F60" s="1167"/>
      <c r="G60" s="1167"/>
      <c r="H60" s="1167"/>
      <c r="I60" s="1167"/>
      <c r="J60" s="1168"/>
      <c r="K60" s="348">
        <v>3888</v>
      </c>
      <c r="L60" s="349">
        <v>4322</v>
      </c>
      <c r="M60" s="349">
        <v>4755</v>
      </c>
      <c r="N60" s="349">
        <v>2080</v>
      </c>
      <c r="O60" s="350">
        <v>2240</v>
      </c>
    </row>
    <row r="61" spans="1:21" ht="24" customHeight="1" x14ac:dyDescent="0.15">
      <c r="B61" s="84"/>
      <c r="C61" s="84"/>
      <c r="D61" s="85" t="s">
        <v>30</v>
      </c>
      <c r="E61" s="86"/>
      <c r="F61" s="86"/>
      <c r="G61" s="86"/>
      <c r="H61" s="86"/>
      <c r="I61" s="86"/>
      <c r="J61" s="86"/>
      <c r="K61" s="86"/>
      <c r="L61" s="86"/>
      <c r="M61" s="86"/>
      <c r="N61" s="86"/>
      <c r="O61" s="86"/>
    </row>
    <row r="62" spans="1:21" ht="24" customHeight="1" x14ac:dyDescent="0.15">
      <c r="B62" s="87"/>
      <c r="C62" s="87"/>
      <c r="D62" s="85" t="s">
        <v>31</v>
      </c>
      <c r="E62" s="86"/>
      <c r="F62" s="86"/>
      <c r="G62" s="86"/>
      <c r="H62" s="86"/>
      <c r="I62" s="86"/>
      <c r="J62" s="86"/>
      <c r="K62" s="86"/>
      <c r="L62" s="86"/>
      <c r="M62" s="86"/>
      <c r="N62" s="86"/>
      <c r="O62" s="86"/>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qjXBRnkXb8Qy9Q1+jAeQbHxy72F57mEpu8/TFXl+f6pOrD0Jrt6eaoti4zP8/Q7cxF+c1Jt/i8DVSr1iVJPlEw==" saltValue="0Hn98+2YexydHYvLcwRKU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88" customWidth="1"/>
    <col min="2" max="3" width="12.625" style="88" customWidth="1"/>
    <col min="4" max="4" width="11.625" style="88" customWidth="1"/>
    <col min="5" max="8" width="10.375" style="88" customWidth="1"/>
    <col min="9" max="13" width="16.375" style="88" customWidth="1"/>
    <col min="14" max="19" width="12.625" style="88" customWidth="1"/>
    <col min="20" max="16384" width="0" style="8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9" t="s">
        <v>9</v>
      </c>
    </row>
    <row r="40" spans="2:13" ht="27.75" customHeight="1" thickBot="1" x14ac:dyDescent="0.2">
      <c r="B40" s="90" t="s">
        <v>10</v>
      </c>
      <c r="C40" s="91"/>
      <c r="D40" s="91"/>
      <c r="E40" s="92"/>
      <c r="F40" s="92"/>
      <c r="G40" s="92"/>
      <c r="H40" s="93" t="s">
        <v>2</v>
      </c>
      <c r="I40" s="94" t="s">
        <v>583</v>
      </c>
      <c r="J40" s="95" t="s">
        <v>584</v>
      </c>
      <c r="K40" s="95" t="s">
        <v>585</v>
      </c>
      <c r="L40" s="95" t="s">
        <v>586</v>
      </c>
      <c r="M40" s="96" t="s">
        <v>587</v>
      </c>
    </row>
    <row r="41" spans="2:13" ht="27.75" customHeight="1" x14ac:dyDescent="0.15">
      <c r="B41" s="1169" t="s">
        <v>32</v>
      </c>
      <c r="C41" s="1170"/>
      <c r="D41" s="97"/>
      <c r="E41" s="1175" t="s">
        <v>33</v>
      </c>
      <c r="F41" s="1175"/>
      <c r="G41" s="1175"/>
      <c r="H41" s="1176"/>
      <c r="I41" s="336">
        <v>182161</v>
      </c>
      <c r="J41" s="337">
        <v>178856</v>
      </c>
      <c r="K41" s="337">
        <v>178299</v>
      </c>
      <c r="L41" s="337">
        <v>173419</v>
      </c>
      <c r="M41" s="338">
        <v>166529</v>
      </c>
    </row>
    <row r="42" spans="2:13" ht="27.75" customHeight="1" x14ac:dyDescent="0.15">
      <c r="B42" s="1171"/>
      <c r="C42" s="1172"/>
      <c r="D42" s="98"/>
      <c r="E42" s="1177" t="s">
        <v>34</v>
      </c>
      <c r="F42" s="1177"/>
      <c r="G42" s="1177"/>
      <c r="H42" s="1178"/>
      <c r="I42" s="339" t="s">
        <v>542</v>
      </c>
      <c r="J42" s="340" t="s">
        <v>542</v>
      </c>
      <c r="K42" s="340" t="s">
        <v>542</v>
      </c>
      <c r="L42" s="340" t="s">
        <v>542</v>
      </c>
      <c r="M42" s="341" t="s">
        <v>542</v>
      </c>
    </row>
    <row r="43" spans="2:13" ht="27.75" customHeight="1" x14ac:dyDescent="0.15">
      <c r="B43" s="1171"/>
      <c r="C43" s="1172"/>
      <c r="D43" s="98"/>
      <c r="E43" s="1177" t="s">
        <v>35</v>
      </c>
      <c r="F43" s="1177"/>
      <c r="G43" s="1177"/>
      <c r="H43" s="1178"/>
      <c r="I43" s="339">
        <v>85392</v>
      </c>
      <c r="J43" s="340">
        <v>81453</v>
      </c>
      <c r="K43" s="340">
        <v>78485</v>
      </c>
      <c r="L43" s="340">
        <v>75770</v>
      </c>
      <c r="M43" s="341">
        <v>71846</v>
      </c>
    </row>
    <row r="44" spans="2:13" ht="27.75" customHeight="1" x14ac:dyDescent="0.15">
      <c r="B44" s="1171"/>
      <c r="C44" s="1172"/>
      <c r="D44" s="98"/>
      <c r="E44" s="1177" t="s">
        <v>36</v>
      </c>
      <c r="F44" s="1177"/>
      <c r="G44" s="1177"/>
      <c r="H44" s="1178"/>
      <c r="I44" s="339">
        <v>2151</v>
      </c>
      <c r="J44" s="340">
        <v>2151</v>
      </c>
      <c r="K44" s="340">
        <v>2151</v>
      </c>
      <c r="L44" s="340">
        <v>1979</v>
      </c>
      <c r="M44" s="341">
        <v>1746</v>
      </c>
    </row>
    <row r="45" spans="2:13" ht="27.75" customHeight="1" x14ac:dyDescent="0.15">
      <c r="B45" s="1171"/>
      <c r="C45" s="1172"/>
      <c r="D45" s="98"/>
      <c r="E45" s="1177" t="s">
        <v>37</v>
      </c>
      <c r="F45" s="1177"/>
      <c r="G45" s="1177"/>
      <c r="H45" s="1178"/>
      <c r="I45" s="339">
        <v>21688</v>
      </c>
      <c r="J45" s="340">
        <v>23189</v>
      </c>
      <c r="K45" s="340">
        <v>21187</v>
      </c>
      <c r="L45" s="340">
        <v>21573</v>
      </c>
      <c r="M45" s="341">
        <v>22268</v>
      </c>
    </row>
    <row r="46" spans="2:13" ht="27.75" customHeight="1" x14ac:dyDescent="0.15">
      <c r="B46" s="1171"/>
      <c r="C46" s="1172"/>
      <c r="D46" s="99"/>
      <c r="E46" s="1177" t="s">
        <v>38</v>
      </c>
      <c r="F46" s="1177"/>
      <c r="G46" s="1177"/>
      <c r="H46" s="1178"/>
      <c r="I46" s="339" t="s">
        <v>542</v>
      </c>
      <c r="J46" s="340" t="s">
        <v>542</v>
      </c>
      <c r="K46" s="340" t="s">
        <v>542</v>
      </c>
      <c r="L46" s="340" t="s">
        <v>542</v>
      </c>
      <c r="M46" s="341" t="s">
        <v>542</v>
      </c>
    </row>
    <row r="47" spans="2:13" ht="27.75" customHeight="1" x14ac:dyDescent="0.15">
      <c r="B47" s="1171"/>
      <c r="C47" s="1172"/>
      <c r="D47" s="100"/>
      <c r="E47" s="1179" t="s">
        <v>39</v>
      </c>
      <c r="F47" s="1180"/>
      <c r="G47" s="1180"/>
      <c r="H47" s="1181"/>
      <c r="I47" s="339" t="s">
        <v>542</v>
      </c>
      <c r="J47" s="340" t="s">
        <v>542</v>
      </c>
      <c r="K47" s="340" t="s">
        <v>542</v>
      </c>
      <c r="L47" s="340" t="s">
        <v>542</v>
      </c>
      <c r="M47" s="341" t="s">
        <v>542</v>
      </c>
    </row>
    <row r="48" spans="2:13" ht="27.75" customHeight="1" x14ac:dyDescent="0.15">
      <c r="B48" s="1171"/>
      <c r="C48" s="1172"/>
      <c r="D48" s="98"/>
      <c r="E48" s="1177" t="s">
        <v>40</v>
      </c>
      <c r="F48" s="1177"/>
      <c r="G48" s="1177"/>
      <c r="H48" s="1178"/>
      <c r="I48" s="339" t="s">
        <v>542</v>
      </c>
      <c r="J48" s="340" t="s">
        <v>542</v>
      </c>
      <c r="K48" s="340" t="s">
        <v>542</v>
      </c>
      <c r="L48" s="340" t="s">
        <v>542</v>
      </c>
      <c r="M48" s="341" t="s">
        <v>542</v>
      </c>
    </row>
    <row r="49" spans="2:13" ht="27.75" customHeight="1" x14ac:dyDescent="0.15">
      <c r="B49" s="1173"/>
      <c r="C49" s="1174"/>
      <c r="D49" s="98"/>
      <c r="E49" s="1177" t="s">
        <v>41</v>
      </c>
      <c r="F49" s="1177"/>
      <c r="G49" s="1177"/>
      <c r="H49" s="1178"/>
      <c r="I49" s="339" t="s">
        <v>542</v>
      </c>
      <c r="J49" s="340" t="s">
        <v>542</v>
      </c>
      <c r="K49" s="340" t="s">
        <v>542</v>
      </c>
      <c r="L49" s="340" t="s">
        <v>542</v>
      </c>
      <c r="M49" s="341" t="s">
        <v>542</v>
      </c>
    </row>
    <row r="50" spans="2:13" ht="27.75" customHeight="1" x14ac:dyDescent="0.15">
      <c r="B50" s="1182" t="s">
        <v>42</v>
      </c>
      <c r="C50" s="1183"/>
      <c r="D50" s="101"/>
      <c r="E50" s="1177" t="s">
        <v>43</v>
      </c>
      <c r="F50" s="1177"/>
      <c r="G50" s="1177"/>
      <c r="H50" s="1178"/>
      <c r="I50" s="339">
        <v>49541</v>
      </c>
      <c r="J50" s="340">
        <v>50537</v>
      </c>
      <c r="K50" s="340">
        <v>52897</v>
      </c>
      <c r="L50" s="340">
        <v>58439</v>
      </c>
      <c r="M50" s="341">
        <v>60197</v>
      </c>
    </row>
    <row r="51" spans="2:13" ht="27.75" customHeight="1" x14ac:dyDescent="0.15">
      <c r="B51" s="1171"/>
      <c r="C51" s="1172"/>
      <c r="D51" s="98"/>
      <c r="E51" s="1177" t="s">
        <v>44</v>
      </c>
      <c r="F51" s="1177"/>
      <c r="G51" s="1177"/>
      <c r="H51" s="1178"/>
      <c r="I51" s="339">
        <v>3595</v>
      </c>
      <c r="J51" s="340">
        <v>3474</v>
      </c>
      <c r="K51" s="340">
        <v>3785</v>
      </c>
      <c r="L51" s="340">
        <v>2972</v>
      </c>
      <c r="M51" s="341">
        <v>2905</v>
      </c>
    </row>
    <row r="52" spans="2:13" ht="27.75" customHeight="1" x14ac:dyDescent="0.15">
      <c r="B52" s="1173"/>
      <c r="C52" s="1174"/>
      <c r="D52" s="98"/>
      <c r="E52" s="1177" t="s">
        <v>45</v>
      </c>
      <c r="F52" s="1177"/>
      <c r="G52" s="1177"/>
      <c r="H52" s="1178"/>
      <c r="I52" s="339">
        <v>184381</v>
      </c>
      <c r="J52" s="340">
        <v>183440</v>
      </c>
      <c r="K52" s="340">
        <v>182508</v>
      </c>
      <c r="L52" s="340">
        <v>180762</v>
      </c>
      <c r="M52" s="341">
        <v>175566</v>
      </c>
    </row>
    <row r="53" spans="2:13" ht="27.75" customHeight="1" thickBot="1" x14ac:dyDescent="0.2">
      <c r="B53" s="1184" t="s">
        <v>46</v>
      </c>
      <c r="C53" s="1185"/>
      <c r="D53" s="102"/>
      <c r="E53" s="1186" t="s">
        <v>47</v>
      </c>
      <c r="F53" s="1186"/>
      <c r="G53" s="1186"/>
      <c r="H53" s="1187"/>
      <c r="I53" s="342">
        <v>53875</v>
      </c>
      <c r="J53" s="343">
        <v>48198</v>
      </c>
      <c r="K53" s="343">
        <v>40931</v>
      </c>
      <c r="L53" s="343">
        <v>30569</v>
      </c>
      <c r="M53" s="344">
        <v>23721</v>
      </c>
    </row>
    <row r="54" spans="2:13" ht="27.75" customHeight="1" x14ac:dyDescent="0.15">
      <c r="B54" s="103" t="s">
        <v>48</v>
      </c>
      <c r="C54" s="104"/>
      <c r="D54" s="104"/>
      <c r="E54" s="105"/>
      <c r="F54" s="105"/>
      <c r="G54" s="105"/>
      <c r="H54" s="105"/>
      <c r="I54" s="106"/>
      <c r="J54" s="106"/>
      <c r="K54" s="106"/>
      <c r="L54" s="106"/>
      <c r="M54" s="106"/>
    </row>
    <row r="55" spans="2:13" x14ac:dyDescent="0.15"/>
  </sheetData>
  <sheetProtection algorithmName="SHA-512" hashValue="rRGCJNSqIlZdz9sClGEuyFBDT57uJK7Fl3RP1Ab+nFbVk42Wv5FD7S1Sgh6l0rjJSPMMwl8rewxLhrnl/Vl4og==" saltValue="W09FpgB23EkH4NbneSmY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7" t="s">
        <v>49</v>
      </c>
    </row>
    <row r="54" spans="2:8" ht="29.25" customHeight="1" thickBot="1" x14ac:dyDescent="0.25">
      <c r="B54" s="108" t="s">
        <v>1</v>
      </c>
      <c r="C54" s="109"/>
      <c r="D54" s="109"/>
      <c r="E54" s="110" t="s">
        <v>2</v>
      </c>
      <c r="F54" s="111" t="s">
        <v>585</v>
      </c>
      <c r="G54" s="111" t="s">
        <v>586</v>
      </c>
      <c r="H54" s="112" t="s">
        <v>587</v>
      </c>
    </row>
    <row r="55" spans="2:8" ht="52.5" customHeight="1" x14ac:dyDescent="0.15">
      <c r="B55" s="113"/>
      <c r="C55" s="1196" t="s">
        <v>50</v>
      </c>
      <c r="D55" s="1196"/>
      <c r="E55" s="1197"/>
      <c r="F55" s="114">
        <v>18550</v>
      </c>
      <c r="G55" s="114">
        <v>18450</v>
      </c>
      <c r="H55" s="115">
        <v>18250</v>
      </c>
    </row>
    <row r="56" spans="2:8" ht="52.5" customHeight="1" x14ac:dyDescent="0.15">
      <c r="B56" s="116"/>
      <c r="C56" s="1198" t="s">
        <v>51</v>
      </c>
      <c r="D56" s="1198"/>
      <c r="E56" s="1199"/>
      <c r="F56" s="117">
        <v>7150</v>
      </c>
      <c r="G56" s="117">
        <v>10150</v>
      </c>
      <c r="H56" s="118">
        <v>10150</v>
      </c>
    </row>
    <row r="57" spans="2:8" ht="53.25" customHeight="1" x14ac:dyDescent="0.15">
      <c r="B57" s="116"/>
      <c r="C57" s="1200" t="s">
        <v>52</v>
      </c>
      <c r="D57" s="1200"/>
      <c r="E57" s="1201"/>
      <c r="F57" s="119">
        <v>23922</v>
      </c>
      <c r="G57" s="119">
        <v>24772</v>
      </c>
      <c r="H57" s="120">
        <v>24586</v>
      </c>
    </row>
    <row r="58" spans="2:8" ht="45.75" customHeight="1" x14ac:dyDescent="0.15">
      <c r="B58" s="121"/>
      <c r="C58" s="1188" t="s">
        <v>625</v>
      </c>
      <c r="D58" s="1189"/>
      <c r="E58" s="1190"/>
      <c r="F58" s="122">
        <v>11809</v>
      </c>
      <c r="G58" s="122">
        <v>12270</v>
      </c>
      <c r="H58" s="123">
        <v>12731</v>
      </c>
    </row>
    <row r="59" spans="2:8" ht="45.75" customHeight="1" x14ac:dyDescent="0.15">
      <c r="B59" s="121"/>
      <c r="C59" s="1188" t="s">
        <v>626</v>
      </c>
      <c r="D59" s="1189"/>
      <c r="E59" s="1190"/>
      <c r="F59" s="122">
        <v>4000</v>
      </c>
      <c r="G59" s="122">
        <v>4000</v>
      </c>
      <c r="H59" s="123">
        <v>4000</v>
      </c>
    </row>
    <row r="60" spans="2:8" ht="45.75" customHeight="1" x14ac:dyDescent="0.15">
      <c r="B60" s="121"/>
      <c r="C60" s="1188" t="s">
        <v>627</v>
      </c>
      <c r="D60" s="1189"/>
      <c r="E60" s="1190"/>
      <c r="F60" s="122">
        <v>2851</v>
      </c>
      <c r="G60" s="122">
        <v>3041</v>
      </c>
      <c r="H60" s="123">
        <v>2506</v>
      </c>
    </row>
    <row r="61" spans="2:8" ht="45.75" customHeight="1" x14ac:dyDescent="0.15">
      <c r="B61" s="121"/>
      <c r="C61" s="1188" t="s">
        <v>628</v>
      </c>
      <c r="D61" s="1189"/>
      <c r="E61" s="1190"/>
      <c r="F61" s="122">
        <v>1326</v>
      </c>
      <c r="G61" s="122">
        <v>1526</v>
      </c>
      <c r="H61" s="123">
        <v>1599</v>
      </c>
    </row>
    <row r="62" spans="2:8" ht="45.75" customHeight="1" thickBot="1" x14ac:dyDescent="0.2">
      <c r="B62" s="124"/>
      <c r="C62" s="1191" t="s">
        <v>629</v>
      </c>
      <c r="D62" s="1192"/>
      <c r="E62" s="1193"/>
      <c r="F62" s="125">
        <v>1026</v>
      </c>
      <c r="G62" s="125">
        <v>1026</v>
      </c>
      <c r="H62" s="126">
        <v>1010</v>
      </c>
    </row>
    <row r="63" spans="2:8" ht="52.5" customHeight="1" thickBot="1" x14ac:dyDescent="0.2">
      <c r="B63" s="127"/>
      <c r="C63" s="1194" t="s">
        <v>53</v>
      </c>
      <c r="D63" s="1194"/>
      <c r="E63" s="1195"/>
      <c r="F63" s="128">
        <v>49622</v>
      </c>
      <c r="G63" s="128">
        <v>53372</v>
      </c>
      <c r="H63" s="129">
        <v>52986</v>
      </c>
    </row>
    <row r="64" spans="2:8" x14ac:dyDescent="0.15"/>
  </sheetData>
  <sheetProtection algorithmName="SHA-512" hashValue="sQtoC1ul2cZkad5An+qJ15aL6D0yUecQjXZ7uHPT4x/tfxl+JvssbMgslGCrHCLxV/tI8DWrZ5TTKnimajuwGA==" saltValue="AoucSanGK8HgJGH8BDa1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6" customWidth="1"/>
    <col min="2" max="8" width="13.375" style="136" customWidth="1"/>
    <col min="9" max="16384" width="11.125" style="136"/>
  </cols>
  <sheetData>
    <row r="1" spans="1:8" x14ac:dyDescent="0.15">
      <c r="A1" s="130"/>
      <c r="B1" s="131"/>
      <c r="C1" s="132"/>
      <c r="D1" s="133"/>
      <c r="E1" s="134"/>
      <c r="F1" s="134"/>
      <c r="G1" s="134"/>
      <c r="H1" s="135"/>
    </row>
    <row r="2" spans="1:8" x14ac:dyDescent="0.15">
      <c r="A2" s="137"/>
      <c r="B2" s="138"/>
      <c r="C2" s="139"/>
      <c r="D2" s="140" t="s">
        <v>54</v>
      </c>
      <c r="E2" s="141"/>
      <c r="F2" s="142" t="s">
        <v>580</v>
      </c>
      <c r="G2" s="143"/>
      <c r="H2" s="144"/>
    </row>
    <row r="3" spans="1:8" x14ac:dyDescent="0.15">
      <c r="A3" s="140" t="s">
        <v>573</v>
      </c>
      <c r="B3" s="145"/>
      <c r="C3" s="146"/>
      <c r="D3" s="147">
        <v>30281</v>
      </c>
      <c r="E3" s="148"/>
      <c r="F3" s="149">
        <v>46457</v>
      </c>
      <c r="G3" s="150"/>
      <c r="H3" s="151"/>
    </row>
    <row r="4" spans="1:8" x14ac:dyDescent="0.15">
      <c r="A4" s="152"/>
      <c r="B4" s="153"/>
      <c r="C4" s="154"/>
      <c r="D4" s="155">
        <v>10811</v>
      </c>
      <c r="E4" s="156"/>
      <c r="F4" s="157">
        <v>24020</v>
      </c>
      <c r="G4" s="158"/>
      <c r="H4" s="159"/>
    </row>
    <row r="5" spans="1:8" x14ac:dyDescent="0.15">
      <c r="A5" s="140" t="s">
        <v>575</v>
      </c>
      <c r="B5" s="145"/>
      <c r="C5" s="146"/>
      <c r="D5" s="147">
        <v>22851</v>
      </c>
      <c r="E5" s="148"/>
      <c r="F5" s="149">
        <v>51849</v>
      </c>
      <c r="G5" s="150"/>
      <c r="H5" s="151"/>
    </row>
    <row r="6" spans="1:8" x14ac:dyDescent="0.15">
      <c r="A6" s="152"/>
      <c r="B6" s="153"/>
      <c r="C6" s="154"/>
      <c r="D6" s="155">
        <v>9709</v>
      </c>
      <c r="E6" s="156"/>
      <c r="F6" s="157">
        <v>26326</v>
      </c>
      <c r="G6" s="158"/>
      <c r="H6" s="159"/>
    </row>
    <row r="7" spans="1:8" x14ac:dyDescent="0.15">
      <c r="A7" s="140" t="s">
        <v>576</v>
      </c>
      <c r="B7" s="145"/>
      <c r="C7" s="146"/>
      <c r="D7" s="147">
        <v>25257</v>
      </c>
      <c r="E7" s="148"/>
      <c r="F7" s="149">
        <v>52191</v>
      </c>
      <c r="G7" s="150"/>
      <c r="H7" s="151"/>
    </row>
    <row r="8" spans="1:8" x14ac:dyDescent="0.15">
      <c r="A8" s="152"/>
      <c r="B8" s="153"/>
      <c r="C8" s="154"/>
      <c r="D8" s="155">
        <v>13576</v>
      </c>
      <c r="E8" s="156"/>
      <c r="F8" s="157">
        <v>26807</v>
      </c>
      <c r="G8" s="158"/>
      <c r="H8" s="159"/>
    </row>
    <row r="9" spans="1:8" x14ac:dyDescent="0.15">
      <c r="A9" s="140" t="s">
        <v>577</v>
      </c>
      <c r="B9" s="145"/>
      <c r="C9" s="146"/>
      <c r="D9" s="147">
        <v>26339</v>
      </c>
      <c r="E9" s="148"/>
      <c r="F9" s="149">
        <v>48105</v>
      </c>
      <c r="G9" s="150"/>
      <c r="H9" s="151"/>
    </row>
    <row r="10" spans="1:8" x14ac:dyDescent="0.15">
      <c r="A10" s="152"/>
      <c r="B10" s="153"/>
      <c r="C10" s="154"/>
      <c r="D10" s="155">
        <v>11905</v>
      </c>
      <c r="E10" s="156"/>
      <c r="F10" s="157">
        <v>24072</v>
      </c>
      <c r="G10" s="158"/>
      <c r="H10" s="159"/>
    </row>
    <row r="11" spans="1:8" x14ac:dyDescent="0.15">
      <c r="A11" s="140" t="s">
        <v>578</v>
      </c>
      <c r="B11" s="145"/>
      <c r="C11" s="146"/>
      <c r="D11" s="147">
        <v>22798</v>
      </c>
      <c r="E11" s="148"/>
      <c r="F11" s="149">
        <v>47446</v>
      </c>
      <c r="G11" s="150"/>
      <c r="H11" s="151"/>
    </row>
    <row r="12" spans="1:8" x14ac:dyDescent="0.15">
      <c r="A12" s="152"/>
      <c r="B12" s="153"/>
      <c r="C12" s="160"/>
      <c r="D12" s="155">
        <v>9749</v>
      </c>
      <c r="E12" s="156"/>
      <c r="F12" s="157">
        <v>24371</v>
      </c>
      <c r="G12" s="158"/>
      <c r="H12" s="159"/>
    </row>
    <row r="13" spans="1:8" x14ac:dyDescent="0.15">
      <c r="A13" s="140"/>
      <c r="B13" s="145"/>
      <c r="C13" s="146"/>
      <c r="D13" s="147">
        <v>25505</v>
      </c>
      <c r="E13" s="148"/>
      <c r="F13" s="149">
        <v>49210</v>
      </c>
      <c r="G13" s="161"/>
      <c r="H13" s="151"/>
    </row>
    <row r="14" spans="1:8" x14ac:dyDescent="0.15">
      <c r="A14" s="152"/>
      <c r="B14" s="153"/>
      <c r="C14" s="154"/>
      <c r="D14" s="155">
        <v>11150</v>
      </c>
      <c r="E14" s="156"/>
      <c r="F14" s="157">
        <v>25119</v>
      </c>
      <c r="G14" s="158"/>
      <c r="H14" s="159"/>
    </row>
    <row r="17" spans="1:11" x14ac:dyDescent="0.15">
      <c r="A17" s="136" t="s">
        <v>55</v>
      </c>
    </row>
    <row r="18" spans="1:11" x14ac:dyDescent="0.15">
      <c r="A18" s="162"/>
      <c r="B18" s="162" t="str">
        <f>実質収支比率等に係る経年分析!F$46</f>
        <v>H30</v>
      </c>
      <c r="C18" s="162" t="str">
        <f>実質収支比率等に係る経年分析!G$46</f>
        <v>R01</v>
      </c>
      <c r="D18" s="162" t="str">
        <f>実質収支比率等に係る経年分析!H$46</f>
        <v>R02</v>
      </c>
      <c r="E18" s="162" t="str">
        <f>実質収支比率等に係る経年分析!I$46</f>
        <v>R03</v>
      </c>
      <c r="F18" s="162" t="str">
        <f>実質収支比率等に係る経年分析!J$46</f>
        <v>R04</v>
      </c>
    </row>
    <row r="19" spans="1:11" x14ac:dyDescent="0.15">
      <c r="A19" s="162" t="s">
        <v>56</v>
      </c>
      <c r="B19" s="162">
        <f>ROUND(VALUE(SUBSTITUTE(実質収支比率等に係る経年分析!F$48,"▲","-")),2)</f>
        <v>3.1</v>
      </c>
      <c r="C19" s="162">
        <f>ROUND(VALUE(SUBSTITUTE(実質収支比率等に係る経年分析!G$48,"▲","-")),2)</f>
        <v>2.78</v>
      </c>
      <c r="D19" s="162">
        <f>ROUND(VALUE(SUBSTITUTE(実質収支比率等に係る経年分析!H$48,"▲","-")),2)</f>
        <v>2.66</v>
      </c>
      <c r="E19" s="162">
        <f>ROUND(VALUE(SUBSTITUTE(実質収支比率等に係る経年分析!I$48,"▲","-")),2)</f>
        <v>3.14</v>
      </c>
      <c r="F19" s="162">
        <f>ROUND(VALUE(SUBSTITUTE(実質収支比率等に係る経年分析!J$48,"▲","-")),2)</f>
        <v>3.73</v>
      </c>
    </row>
    <row r="20" spans="1:11" x14ac:dyDescent="0.15">
      <c r="A20" s="162" t="s">
        <v>57</v>
      </c>
      <c r="B20" s="162">
        <f>ROUND(VALUE(SUBSTITUTE(実質収支比率等に係る経年分析!F$47,"▲","-")),2)</f>
        <v>16.7</v>
      </c>
      <c r="C20" s="162">
        <f>ROUND(VALUE(SUBSTITUTE(実質収支比率等に係る経年分析!G$47,"▲","-")),2)</f>
        <v>17.399999999999999</v>
      </c>
      <c r="D20" s="162">
        <f>ROUND(VALUE(SUBSTITUTE(実質収支比率等に係る経年分析!H$47,"▲","-")),2)</f>
        <v>17.11</v>
      </c>
      <c r="E20" s="162">
        <f>ROUND(VALUE(SUBSTITUTE(実質収支比率等に係る経年分析!I$47,"▲","-")),2)</f>
        <v>16.34</v>
      </c>
      <c r="F20" s="162">
        <f>ROUND(VALUE(SUBSTITUTE(実質収支比率等に係る経年分析!J$47,"▲","-")),2)</f>
        <v>16.420000000000002</v>
      </c>
    </row>
    <row r="21" spans="1:11" x14ac:dyDescent="0.15">
      <c r="A21" s="162" t="s">
        <v>58</v>
      </c>
      <c r="B21" s="162">
        <f>IF(ISNUMBER(VALUE(SUBSTITUTE(実質収支比率等に係る経年分析!F$49,"▲","-"))),ROUND(VALUE(SUBSTITUTE(実質収支比率等に係る経年分析!F$49,"▲","-")),2),NA())</f>
        <v>-0.49</v>
      </c>
      <c r="C21" s="162">
        <f>IF(ISNUMBER(VALUE(SUBSTITUTE(実質収支比率等に係る経年分析!G$49,"▲","-"))),ROUND(VALUE(SUBSTITUTE(実質収支比率等に係る経年分析!G$49,"▲","-")),2),NA())</f>
        <v>-0.96</v>
      </c>
      <c r="D21" s="162">
        <f>IF(ISNUMBER(VALUE(SUBSTITUTE(実質収支比率等に係る経年分析!H$49,"▲","-"))),ROUND(VALUE(SUBSTITUTE(実質収支比率等に係る経年分析!H$49,"▲","-")),2),NA())</f>
        <v>-1.32</v>
      </c>
      <c r="E21" s="162">
        <f>IF(ISNUMBER(VALUE(SUBSTITUTE(実質収支比率等に係る経年分析!I$49,"▲","-"))),ROUND(VALUE(SUBSTITUTE(実質収支比率等に係る経年分析!I$49,"▲","-")),2),NA())</f>
        <v>-0.65</v>
      </c>
      <c r="F21" s="162">
        <f>IF(ISNUMBER(VALUE(SUBSTITUTE(実質収支比率等に係る経年分析!J$49,"▲","-"))),ROUND(VALUE(SUBSTITUTE(実質収支比率等に係る経年分析!J$49,"▲","-")),2),NA())</f>
        <v>-1.17</v>
      </c>
    </row>
    <row r="24" spans="1:11" x14ac:dyDescent="0.15">
      <c r="A24" s="136" t="s">
        <v>59</v>
      </c>
    </row>
    <row r="25" spans="1:11" x14ac:dyDescent="0.15">
      <c r="A25" s="163"/>
      <c r="B25" s="163" t="str">
        <f>連結実質赤字比率に係る赤字・黒字の構成分析!F$33</f>
        <v>H30</v>
      </c>
      <c r="C25" s="163"/>
      <c r="D25" s="163" t="str">
        <f>連結実質赤字比率に係る赤字・黒字の構成分析!G$33</f>
        <v>R01</v>
      </c>
      <c r="E25" s="163"/>
      <c r="F25" s="163" t="str">
        <f>連結実質赤字比率に係る赤字・黒字の構成分析!H$33</f>
        <v>R02</v>
      </c>
      <c r="G25" s="163"/>
      <c r="H25" s="163" t="str">
        <f>連結実質赤字比率に係る赤字・黒字の構成分析!I$33</f>
        <v>R03</v>
      </c>
      <c r="I25" s="163"/>
      <c r="J25" s="163" t="str">
        <f>連結実質赤字比率に係る赤字・黒字の構成分析!J$33</f>
        <v>R04</v>
      </c>
      <c r="K25" s="163"/>
    </row>
    <row r="26" spans="1:11" x14ac:dyDescent="0.15">
      <c r="A26" s="163"/>
      <c r="B26" s="163" t="s">
        <v>60</v>
      </c>
      <c r="C26" s="163" t="s">
        <v>61</v>
      </c>
      <c r="D26" s="163" t="s">
        <v>60</v>
      </c>
      <c r="E26" s="163" t="s">
        <v>61</v>
      </c>
      <c r="F26" s="163" t="s">
        <v>60</v>
      </c>
      <c r="G26" s="163" t="s">
        <v>61</v>
      </c>
      <c r="H26" s="163" t="s">
        <v>60</v>
      </c>
      <c r="I26" s="163" t="s">
        <v>61</v>
      </c>
      <c r="J26" s="163" t="s">
        <v>60</v>
      </c>
      <c r="K26" s="163" t="s">
        <v>61</v>
      </c>
    </row>
    <row r="27" spans="1:11" x14ac:dyDescent="0.15">
      <c r="A27" s="163" t="str">
        <f>IF(連結実質赤字比率に係る赤字・黒字の構成分析!C$43="",NA(),連結実質赤字比率に係る赤字・黒字の構成分析!C$43)</f>
        <v>その他会計（黒字）</v>
      </c>
      <c r="B27" s="163" t="e">
        <f>IF(ROUND(VALUE(SUBSTITUTE(連結実質赤字比率に係る赤字・黒字の構成分析!F$43,"▲", "-")), 2) &lt; 0, ABS(ROUND(VALUE(SUBSTITUTE(連結実質赤字比率に係る赤字・黒字の構成分析!F$43,"▲", "-")), 2)), NA())</f>
        <v>#N/A</v>
      </c>
      <c r="C27" s="163">
        <f>IF(ROUND(VALUE(SUBSTITUTE(連結実質赤字比率に係る赤字・黒字の構成分析!F$43,"▲", "-")), 2) &gt;= 0, ABS(ROUND(VALUE(SUBSTITUTE(連結実質赤字比率に係る赤字・黒字の構成分析!F$43,"▲", "-")), 2)), NA())</f>
        <v>6.56</v>
      </c>
      <c r="D27" s="163" t="e">
        <f>IF(ROUND(VALUE(SUBSTITUTE(連結実質赤字比率に係る赤字・黒字の構成分析!G$43,"▲", "-")), 2) &lt; 0, ABS(ROUND(VALUE(SUBSTITUTE(連結実質赤字比率に係る赤字・黒字の構成分析!G$43,"▲", "-")), 2)), NA())</f>
        <v>#N/A</v>
      </c>
      <c r="E27" s="163">
        <f>IF(ROUND(VALUE(SUBSTITUTE(連結実質赤字比率に係る赤字・黒字の構成分析!G$43,"▲", "-")), 2) &gt;= 0, ABS(ROUND(VALUE(SUBSTITUTE(連結実質赤字比率に係る赤字・黒字の構成分析!G$43,"▲", "-")), 2)), NA())</f>
        <v>7.59</v>
      </c>
      <c r="F27" s="163" t="e">
        <f>IF(ROUND(VALUE(SUBSTITUTE(連結実質赤字比率に係る赤字・黒字の構成分析!H$43,"▲", "-")), 2) &lt; 0, ABS(ROUND(VALUE(SUBSTITUTE(連結実質赤字比率に係る赤字・黒字の構成分析!H$43,"▲", "-")), 2)), NA())</f>
        <v>#N/A</v>
      </c>
      <c r="G27" s="163">
        <f>IF(ROUND(VALUE(SUBSTITUTE(連結実質赤字比率に係る赤字・黒字の構成分析!H$43,"▲", "-")), 2) &gt;= 0, ABS(ROUND(VALUE(SUBSTITUTE(連結実質赤字比率に係る赤字・黒字の構成分析!H$43,"▲", "-")), 2)), NA())</f>
        <v>8.23</v>
      </c>
      <c r="H27" s="163" t="e">
        <f>IF(ROUND(VALUE(SUBSTITUTE(連結実質赤字比率に係る赤字・黒字の構成分析!I$43,"▲", "-")), 2) &lt; 0, ABS(ROUND(VALUE(SUBSTITUTE(連結実質赤字比率に係る赤字・黒字の構成分析!I$43,"▲", "-")), 2)), NA())</f>
        <v>#N/A</v>
      </c>
      <c r="I27" s="163">
        <f>IF(ROUND(VALUE(SUBSTITUTE(連結実質赤字比率に係る赤字・黒字の構成分析!I$43,"▲", "-")), 2) &gt;= 0, ABS(ROUND(VALUE(SUBSTITUTE(連結実質赤字比率に係る赤字・黒字の構成分析!I$43,"▲", "-")), 2)), NA())</f>
        <v>1.1000000000000001</v>
      </c>
      <c r="J27" s="163" t="e">
        <f>IF(ROUND(VALUE(SUBSTITUTE(連結実質赤字比率に係る赤字・黒字の構成分析!J$43,"▲", "-")), 2) &lt; 0, ABS(ROUND(VALUE(SUBSTITUTE(連結実質赤字比率に係る赤字・黒字の構成分析!J$43,"▲", "-")), 2)), NA())</f>
        <v>#N/A</v>
      </c>
      <c r="K27" s="163">
        <f>IF(ROUND(VALUE(SUBSTITUTE(連結実質赤字比率に係る赤字・黒字の構成分析!J$43,"▲", "-")), 2) &gt;= 0, ABS(ROUND(VALUE(SUBSTITUTE(連結実質赤字比率に係る赤字・黒字の構成分析!J$43,"▲", "-")), 2)), NA())</f>
        <v>1.1499999999999999</v>
      </c>
    </row>
    <row r="28" spans="1:11" x14ac:dyDescent="0.15">
      <c r="A28" s="163" t="str">
        <f>IF(連結実質赤字比率に係る赤字・黒字の構成分析!C$42="",NA(),連結実質赤字比率に係る赤字・黒字の構成分析!C$42)</f>
        <v>その他会計（赤字）</v>
      </c>
      <c r="B28" s="163" t="e">
        <f>IF(ROUND(VALUE(SUBSTITUTE(連結実質赤字比率に係る赤字・黒字の構成分析!F$42,"▲", "-")), 2) &lt; 0, ABS(ROUND(VALUE(SUBSTITUTE(連結実質赤字比率に係る赤字・黒字の構成分析!F$42,"▲", "-")), 2)), NA())</f>
        <v>#VALUE!</v>
      </c>
      <c r="C28" s="163" t="e">
        <f>IF(ROUND(VALUE(SUBSTITUTE(連結実質赤字比率に係る赤字・黒字の構成分析!F$42,"▲", "-")), 2) &gt;= 0, ABS(ROUND(VALUE(SUBSTITUTE(連結実質赤字比率に係る赤字・黒字の構成分析!F$42,"▲", "-")), 2)), NA())</f>
        <v>#VALUE!</v>
      </c>
      <c r="D28" s="163" t="e">
        <f>IF(ROUND(VALUE(SUBSTITUTE(連結実質赤字比率に係る赤字・黒字の構成分析!G$42,"▲", "-")), 2) &lt; 0, ABS(ROUND(VALUE(SUBSTITUTE(連結実質赤字比率に係る赤字・黒字の構成分析!G$42,"▲", "-")), 2)), NA())</f>
        <v>#VALUE!</v>
      </c>
      <c r="E28" s="163" t="e">
        <f>IF(ROUND(VALUE(SUBSTITUTE(連結実質赤字比率に係る赤字・黒字の構成分析!G$42,"▲", "-")), 2) &gt;= 0, ABS(ROUND(VALUE(SUBSTITUTE(連結実質赤字比率に係る赤字・黒字の構成分析!G$42,"▲", "-")), 2)), NA())</f>
        <v>#VALUE!</v>
      </c>
      <c r="F28" s="163" t="e">
        <f>IF(ROUND(VALUE(SUBSTITUTE(連結実質赤字比率に係る赤字・黒字の構成分析!H$42,"▲", "-")), 2) &lt; 0, ABS(ROUND(VALUE(SUBSTITUTE(連結実質赤字比率に係る赤字・黒字の構成分析!H$42,"▲", "-")), 2)), NA())</f>
        <v>#VALUE!</v>
      </c>
      <c r="G28" s="163" t="e">
        <f>IF(ROUND(VALUE(SUBSTITUTE(連結実質赤字比率に係る赤字・黒字の構成分析!H$42,"▲", "-")), 2) &gt;= 0, ABS(ROUND(VALUE(SUBSTITUTE(連結実質赤字比率に係る赤字・黒字の構成分析!H$42,"▲", "-")), 2)), NA())</f>
        <v>#VALUE!</v>
      </c>
      <c r="H28" s="163" t="e">
        <f>IF(ROUND(VALUE(SUBSTITUTE(連結実質赤字比率に係る赤字・黒字の構成分析!I$42,"▲", "-")), 2) &lt; 0, ABS(ROUND(VALUE(SUBSTITUTE(連結実質赤字比率に係る赤字・黒字の構成分析!I$42,"▲", "-")), 2)), NA())</f>
        <v>#VALUE!</v>
      </c>
      <c r="I28" s="163" t="e">
        <f>IF(ROUND(VALUE(SUBSTITUTE(連結実質赤字比率に係る赤字・黒字の構成分析!I$42,"▲", "-")), 2) &gt;= 0, ABS(ROUND(VALUE(SUBSTITUTE(連結実質赤字比率に係る赤字・黒字の構成分析!I$42,"▲", "-")), 2)), NA())</f>
        <v>#VALUE!</v>
      </c>
      <c r="J28" s="163" t="e">
        <f>IF(ROUND(VALUE(SUBSTITUTE(連結実質赤字比率に係る赤字・黒字の構成分析!J$42,"▲", "-")), 2) &lt; 0, ABS(ROUND(VALUE(SUBSTITUTE(連結実質赤字比率に係る赤字・黒字の構成分析!J$42,"▲", "-")), 2)), NA())</f>
        <v>#VALUE!</v>
      </c>
      <c r="K28" s="163" t="e">
        <f>IF(ROUND(VALUE(SUBSTITUTE(連結実質赤字比率に係る赤字・黒字の構成分析!J$42,"▲", "-")), 2) &gt;= 0, ABS(ROUND(VALUE(SUBSTITUTE(連結実質赤字比率に係る赤字・黒字の構成分析!J$42,"▲", "-")), 2)), NA())</f>
        <v>#VALUE!</v>
      </c>
    </row>
    <row r="29" spans="1:11" x14ac:dyDescent="0.15">
      <c r="A29" s="163" t="str">
        <f>IF(連結実質赤字比率に係る赤字・黒字の構成分析!C$41="",NA(),連結実質赤字比率に係る赤字・黒字の構成分析!C$41)</f>
        <v>競輪事業特別会計</v>
      </c>
      <c r="B29" s="163" t="e">
        <f>IF(ROUND(VALUE(SUBSTITUTE(連結実質赤字比率に係る赤字・黒字の構成分析!F$41,"▲", "-")), 2) &lt; 0, ABS(ROUND(VALUE(SUBSTITUTE(連結実質赤字比率に係る赤字・黒字の構成分析!F$41,"▲", "-")), 2)), NA())</f>
        <v>#N/A</v>
      </c>
      <c r="C29" s="163">
        <f>IF(ROUND(VALUE(SUBSTITUTE(連結実質赤字比率に係る赤字・黒字の構成分析!F$41,"▲", "-")), 2) &gt;= 0, ABS(ROUND(VALUE(SUBSTITUTE(連結実質赤字比率に係る赤字・黒字の構成分析!F$41,"▲", "-")), 2)), NA())</f>
        <v>0.43</v>
      </c>
      <c r="D29" s="163" t="e">
        <f>IF(ROUND(VALUE(SUBSTITUTE(連結実質赤字比率に係る赤字・黒字の構成分析!G$41,"▲", "-")), 2) &lt; 0, ABS(ROUND(VALUE(SUBSTITUTE(連結実質赤字比率に係る赤字・黒字の構成分析!G$41,"▲", "-")), 2)), NA())</f>
        <v>#N/A</v>
      </c>
      <c r="E29" s="163">
        <f>IF(ROUND(VALUE(SUBSTITUTE(連結実質赤字比率に係る赤字・黒字の構成分析!G$41,"▲", "-")), 2) &gt;= 0, ABS(ROUND(VALUE(SUBSTITUTE(連結実質赤字比率に係る赤字・黒字の構成分析!G$41,"▲", "-")), 2)), NA())</f>
        <v>0.56000000000000005</v>
      </c>
      <c r="F29" s="163" t="e">
        <f>IF(ROUND(VALUE(SUBSTITUTE(連結実質赤字比率に係る赤字・黒字の構成分析!H$41,"▲", "-")), 2) &lt; 0, ABS(ROUND(VALUE(SUBSTITUTE(連結実質赤字比率に係る赤字・黒字の構成分析!H$41,"▲", "-")), 2)), NA())</f>
        <v>#N/A</v>
      </c>
      <c r="G29" s="163">
        <f>IF(ROUND(VALUE(SUBSTITUTE(連結実質赤字比率に係る赤字・黒字の構成分析!H$41,"▲", "-")), 2) &gt;= 0, ABS(ROUND(VALUE(SUBSTITUTE(連結実質赤字比率に係る赤字・黒字の構成分析!H$41,"▲", "-")), 2)), NA())</f>
        <v>0.56000000000000005</v>
      </c>
      <c r="H29" s="163" t="e">
        <f>IF(ROUND(VALUE(SUBSTITUTE(連結実質赤字比率に係る赤字・黒字の構成分析!I$41,"▲", "-")), 2) &lt; 0, ABS(ROUND(VALUE(SUBSTITUTE(連結実質赤字比率に係る赤字・黒字の構成分析!I$41,"▲", "-")), 2)), NA())</f>
        <v>#N/A</v>
      </c>
      <c r="I29" s="163">
        <f>IF(ROUND(VALUE(SUBSTITUTE(連結実質赤字比率に係る赤字・黒字の構成分析!I$41,"▲", "-")), 2) &gt;= 0, ABS(ROUND(VALUE(SUBSTITUTE(連結実質赤字比率に係る赤字・黒字の構成分析!I$41,"▲", "-")), 2)), NA())</f>
        <v>0.54</v>
      </c>
      <c r="J29" s="163" t="e">
        <f>IF(ROUND(VALUE(SUBSTITUTE(連結実質赤字比率に係る赤字・黒字の構成分析!J$41,"▲", "-")), 2) &lt; 0, ABS(ROUND(VALUE(SUBSTITUTE(連結実質赤字比率に係る赤字・黒字の構成分析!J$41,"▲", "-")), 2)), NA())</f>
        <v>#N/A</v>
      </c>
      <c r="K29" s="163">
        <f>IF(ROUND(VALUE(SUBSTITUTE(連結実質赤字比率に係る赤字・黒字の構成分析!J$41,"▲", "-")), 2) &gt;= 0, ABS(ROUND(VALUE(SUBSTITUTE(連結実質赤字比率に係る赤字・黒字の構成分析!J$41,"▲", "-")), 2)), NA())</f>
        <v>0.66</v>
      </c>
    </row>
    <row r="30" spans="1:11" x14ac:dyDescent="0.15">
      <c r="A30" s="163" t="str">
        <f>IF(連結実質赤字比率に係る赤字・黒字の構成分析!C$40="",NA(),連結実質赤字比率に係る赤字・黒字の構成分析!C$40)</f>
        <v>介護保険事業特別会計</v>
      </c>
      <c r="B30" s="163" t="e">
        <f>IF(ROUND(VALUE(SUBSTITUTE(連結実質赤字比率に係る赤字・黒字の構成分析!F$40,"▲", "-")), 2) &lt; 0, ABS(ROUND(VALUE(SUBSTITUTE(連結実質赤字比率に係る赤字・黒字の構成分析!F$40,"▲", "-")), 2)), NA())</f>
        <v>#N/A</v>
      </c>
      <c r="C30" s="163">
        <f>IF(ROUND(VALUE(SUBSTITUTE(連結実質赤字比率に係る赤字・黒字の構成分析!F$40,"▲", "-")), 2) &gt;= 0, ABS(ROUND(VALUE(SUBSTITUTE(連結実質赤字比率に係る赤字・黒字の構成分析!F$40,"▲", "-")), 2)), NA())</f>
        <v>1.03</v>
      </c>
      <c r="D30" s="163" t="e">
        <f>IF(ROUND(VALUE(SUBSTITUTE(連結実質赤字比率に係る赤字・黒字の構成分析!G$40,"▲", "-")), 2) &lt; 0, ABS(ROUND(VALUE(SUBSTITUTE(連結実質赤字比率に係る赤字・黒字の構成分析!G$40,"▲", "-")), 2)), NA())</f>
        <v>#N/A</v>
      </c>
      <c r="E30" s="163">
        <f>IF(ROUND(VALUE(SUBSTITUTE(連結実質赤字比率に係る赤字・黒字の構成分析!G$40,"▲", "-")), 2) &gt;= 0, ABS(ROUND(VALUE(SUBSTITUTE(連結実質赤字比率に係る赤字・黒字の構成分析!G$40,"▲", "-")), 2)), NA())</f>
        <v>0.48</v>
      </c>
      <c r="F30" s="163" t="e">
        <f>IF(ROUND(VALUE(SUBSTITUTE(連結実質赤字比率に係る赤字・黒字の構成分析!H$40,"▲", "-")), 2) &lt; 0, ABS(ROUND(VALUE(SUBSTITUTE(連結実質赤字比率に係る赤字・黒字の構成分析!H$40,"▲", "-")), 2)), NA())</f>
        <v>#N/A</v>
      </c>
      <c r="G30" s="163">
        <f>IF(ROUND(VALUE(SUBSTITUTE(連結実質赤字比率に係る赤字・黒字の構成分析!H$40,"▲", "-")), 2) &gt;= 0, ABS(ROUND(VALUE(SUBSTITUTE(連結実質赤字比率に係る赤字・黒字の構成分析!H$40,"▲", "-")), 2)), NA())</f>
        <v>0.71</v>
      </c>
      <c r="H30" s="163" t="e">
        <f>IF(ROUND(VALUE(SUBSTITUTE(連結実質赤字比率に係る赤字・黒字の構成分析!I$40,"▲", "-")), 2) &lt; 0, ABS(ROUND(VALUE(SUBSTITUTE(連結実質赤字比率に係る赤字・黒字の構成分析!I$40,"▲", "-")), 2)), NA())</f>
        <v>#N/A</v>
      </c>
      <c r="I30" s="163">
        <f>IF(ROUND(VALUE(SUBSTITUTE(連結実質赤字比率に係る赤字・黒字の構成分析!I$40,"▲", "-")), 2) &gt;= 0, ABS(ROUND(VALUE(SUBSTITUTE(連結実質赤字比率に係る赤字・黒字の構成分析!I$40,"▲", "-")), 2)), NA())</f>
        <v>0.94</v>
      </c>
      <c r="J30" s="163" t="e">
        <f>IF(ROUND(VALUE(SUBSTITUTE(連結実質赤字比率に係る赤字・黒字の構成分析!J$40,"▲", "-")), 2) &lt; 0, ABS(ROUND(VALUE(SUBSTITUTE(連結実質赤字比率に係る赤字・黒字の構成分析!J$40,"▲", "-")), 2)), NA())</f>
        <v>#N/A</v>
      </c>
      <c r="K30" s="163">
        <f>IF(ROUND(VALUE(SUBSTITUTE(連結実質赤字比率に係る赤字・黒字の構成分析!J$40,"▲", "-")), 2) &gt;= 0, ABS(ROUND(VALUE(SUBSTITUTE(連結実質赤字比率に係る赤字・黒字の構成分析!J$40,"▲", "-")), 2)), NA())</f>
        <v>0.93</v>
      </c>
    </row>
    <row r="31" spans="1:11" x14ac:dyDescent="0.15">
      <c r="A31" s="163" t="str">
        <f>IF(連結実質赤字比率に係る赤字・黒字の構成分析!C$39="",NA(),連結実質赤字比率に係る赤字・黒字の構成分析!C$39)</f>
        <v>松山城観光事業特別会計</v>
      </c>
      <c r="B31" s="163" t="e">
        <f>IF(ROUND(VALUE(SUBSTITUTE(連結実質赤字比率に係る赤字・黒字の構成分析!F$39,"▲", "-")), 2) &lt; 0, ABS(ROUND(VALUE(SUBSTITUTE(連結実質赤字比率に係る赤字・黒字の構成分析!F$39,"▲", "-")), 2)), NA())</f>
        <v>#N/A</v>
      </c>
      <c r="C31" s="163">
        <f>IF(ROUND(VALUE(SUBSTITUTE(連結実質赤字比率に係る赤字・黒字の構成分析!F$39,"▲", "-")), 2) &gt;= 0, ABS(ROUND(VALUE(SUBSTITUTE(連結実質赤字比率に係る赤字・黒字の構成分析!F$39,"▲", "-")), 2)), NA())</f>
        <v>1.98</v>
      </c>
      <c r="D31" s="163" t="e">
        <f>IF(ROUND(VALUE(SUBSTITUTE(連結実質赤字比率に係る赤字・黒字の構成分析!G$39,"▲", "-")), 2) &lt; 0, ABS(ROUND(VALUE(SUBSTITUTE(連結実質赤字比率に係る赤字・黒字の構成分析!G$39,"▲", "-")), 2)), NA())</f>
        <v>#N/A</v>
      </c>
      <c r="E31" s="163">
        <f>IF(ROUND(VALUE(SUBSTITUTE(連結実質赤字比率に係る赤字・黒字の構成分析!G$39,"▲", "-")), 2) &gt;= 0, ABS(ROUND(VALUE(SUBSTITUTE(連結実質赤字比率に係る赤字・黒字の構成分析!G$39,"▲", "-")), 2)), NA())</f>
        <v>2.0699999999999998</v>
      </c>
      <c r="F31" s="163" t="e">
        <f>IF(ROUND(VALUE(SUBSTITUTE(連結実質赤字比率に係る赤字・黒字の構成分析!H$39,"▲", "-")), 2) &lt; 0, ABS(ROUND(VALUE(SUBSTITUTE(連結実質赤字比率に係る赤字・黒字の構成分析!H$39,"▲", "-")), 2)), NA())</f>
        <v>#N/A</v>
      </c>
      <c r="G31" s="163">
        <f>IF(ROUND(VALUE(SUBSTITUTE(連結実質赤字比率に係る赤字・黒字の構成分析!H$39,"▲", "-")), 2) &gt;= 0, ABS(ROUND(VALUE(SUBSTITUTE(連結実質赤字比率に係る赤字・黒字の構成分析!H$39,"▲", "-")), 2)), NA())</f>
        <v>1.83</v>
      </c>
      <c r="H31" s="163" t="e">
        <f>IF(ROUND(VALUE(SUBSTITUTE(連結実質赤字比率に係る赤字・黒字の構成分析!I$39,"▲", "-")), 2) &lt; 0, ABS(ROUND(VALUE(SUBSTITUTE(連結実質赤字比率に係る赤字・黒字の構成分析!I$39,"▲", "-")), 2)), NA())</f>
        <v>#N/A</v>
      </c>
      <c r="I31" s="163">
        <f>IF(ROUND(VALUE(SUBSTITUTE(連結実質赤字比率に係る赤字・黒字の構成分析!I$39,"▲", "-")), 2) &gt;= 0, ABS(ROUND(VALUE(SUBSTITUTE(連結実質赤字比率に係る赤字・黒字の構成分析!I$39,"▲", "-")), 2)), NA())</f>
        <v>1.02</v>
      </c>
      <c r="J31" s="163" t="e">
        <f>IF(ROUND(VALUE(SUBSTITUTE(連結実質赤字比率に係る赤字・黒字の構成分析!J$39,"▲", "-")), 2) &lt; 0, ABS(ROUND(VALUE(SUBSTITUTE(連結実質赤字比率に係る赤字・黒字の構成分析!J$39,"▲", "-")), 2)), NA())</f>
        <v>#N/A</v>
      </c>
      <c r="K31" s="163">
        <f>IF(ROUND(VALUE(SUBSTITUTE(連結実質赤字比率に係る赤字・黒字の構成分析!J$39,"▲", "-")), 2) &gt;= 0, ABS(ROUND(VALUE(SUBSTITUTE(連結実質赤字比率に係る赤字・黒字の構成分析!J$39,"▲", "-")), 2)), NA())</f>
        <v>1.02</v>
      </c>
    </row>
    <row r="32" spans="1:11" x14ac:dyDescent="0.15">
      <c r="A32" s="163" t="str">
        <f>IF(連結実質赤字比率に係る赤字・黒字の構成分析!C$38="",NA(),連結実質赤字比率に係る赤字・黒字の構成分析!C$38)</f>
        <v>工業用水道事業会計</v>
      </c>
      <c r="B32" s="163" t="e">
        <f>IF(ROUND(VALUE(SUBSTITUTE(連結実質赤字比率に係る赤字・黒字の構成分析!F$38,"▲", "-")), 2) &lt; 0, ABS(ROUND(VALUE(SUBSTITUTE(連結実質赤字比率に係る赤字・黒字の構成分析!F$38,"▲", "-")), 2)), NA())</f>
        <v>#N/A</v>
      </c>
      <c r="C32" s="163">
        <f>IF(ROUND(VALUE(SUBSTITUTE(連結実質赤字比率に係る赤字・黒字の構成分析!F$38,"▲", "-")), 2) &gt;= 0, ABS(ROUND(VALUE(SUBSTITUTE(連結実質赤字比率に係る赤字・黒字の構成分析!F$38,"▲", "-")), 2)), NA())</f>
        <v>2.66</v>
      </c>
      <c r="D32" s="163" t="e">
        <f>IF(ROUND(VALUE(SUBSTITUTE(連結実質赤字比率に係る赤字・黒字の構成分析!G$38,"▲", "-")), 2) &lt; 0, ABS(ROUND(VALUE(SUBSTITUTE(連結実質赤字比率に係る赤字・黒字の構成分析!G$38,"▲", "-")), 2)), NA())</f>
        <v>#N/A</v>
      </c>
      <c r="E32" s="163">
        <f>IF(ROUND(VALUE(SUBSTITUTE(連結実質赤字比率に係る赤字・黒字の構成分析!G$38,"▲", "-")), 2) &gt;= 0, ABS(ROUND(VALUE(SUBSTITUTE(連結実質赤字比率に係る赤字・黒字の構成分析!G$38,"▲", "-")), 2)), NA())</f>
        <v>2.71</v>
      </c>
      <c r="F32" s="163" t="e">
        <f>IF(ROUND(VALUE(SUBSTITUTE(連結実質赤字比率に係る赤字・黒字の構成分析!H$38,"▲", "-")), 2) &lt; 0, ABS(ROUND(VALUE(SUBSTITUTE(連結実質赤字比率に係る赤字・黒字の構成分析!H$38,"▲", "-")), 2)), NA())</f>
        <v>#N/A</v>
      </c>
      <c r="G32" s="163">
        <f>IF(ROUND(VALUE(SUBSTITUTE(連結実質赤字比率に係る赤字・黒字の構成分析!H$38,"▲", "-")), 2) &gt;= 0, ABS(ROUND(VALUE(SUBSTITUTE(連結実質赤字比率に係る赤字・黒字の構成分析!H$38,"▲", "-")), 2)), NA())</f>
        <v>2.58</v>
      </c>
      <c r="H32" s="163" t="e">
        <f>IF(ROUND(VALUE(SUBSTITUTE(連結実質赤字比率に係る赤字・黒字の構成分析!I$38,"▲", "-")), 2) &lt; 0, ABS(ROUND(VALUE(SUBSTITUTE(連結実質赤字比率に係る赤字・黒字の構成分析!I$38,"▲", "-")), 2)), NA())</f>
        <v>#N/A</v>
      </c>
      <c r="I32" s="163">
        <f>IF(ROUND(VALUE(SUBSTITUTE(連結実質赤字比率に係る赤字・黒字の構成分析!I$38,"▲", "-")), 2) &gt;= 0, ABS(ROUND(VALUE(SUBSTITUTE(連結実質赤字比率に係る赤字・黒字の構成分析!I$38,"▲", "-")), 2)), NA())</f>
        <v>2.5</v>
      </c>
      <c r="J32" s="163" t="e">
        <f>IF(ROUND(VALUE(SUBSTITUTE(連結実質赤字比率に係る赤字・黒字の構成分析!J$38,"▲", "-")), 2) &lt; 0, ABS(ROUND(VALUE(SUBSTITUTE(連結実質赤字比率に係る赤字・黒字の構成分析!J$38,"▲", "-")), 2)), NA())</f>
        <v>#N/A</v>
      </c>
      <c r="K32" s="163">
        <f>IF(ROUND(VALUE(SUBSTITUTE(連結実質赤字比率に係る赤字・黒字の構成分析!J$38,"▲", "-")), 2) &gt;= 0, ABS(ROUND(VALUE(SUBSTITUTE(連結実質赤字比率に係る赤字・黒字の構成分析!J$38,"▲", "-")), 2)), NA())</f>
        <v>2.66</v>
      </c>
    </row>
    <row r="33" spans="1:16" x14ac:dyDescent="0.15">
      <c r="A33" s="163" t="str">
        <f>IF(連結実質赤字比率に係る赤字・黒字の構成分析!C$37="",NA(),連結実質赤字比率に係る赤字・黒字の構成分析!C$37)</f>
        <v>国民健康保険事業勘定特別会計</v>
      </c>
      <c r="B33" s="163" t="e">
        <f>IF(ROUND(VALUE(SUBSTITUTE(連結実質赤字比率に係る赤字・黒字の構成分析!F$37,"▲", "-")), 2) &lt; 0, ABS(ROUND(VALUE(SUBSTITUTE(連結実質赤字比率に係る赤字・黒字の構成分析!F$37,"▲", "-")), 2)), NA())</f>
        <v>#N/A</v>
      </c>
      <c r="C33" s="163">
        <f>IF(ROUND(VALUE(SUBSTITUTE(連結実質赤字比率に係る赤字・黒字の構成分析!F$37,"▲", "-")), 2) &gt;= 0, ABS(ROUND(VALUE(SUBSTITUTE(連結実質赤字比率に係る赤字・黒字の構成分析!F$37,"▲", "-")), 2)), NA())</f>
        <v>2.38</v>
      </c>
      <c r="D33" s="163" t="e">
        <f>IF(ROUND(VALUE(SUBSTITUTE(連結実質赤字比率に係る赤字・黒字の構成分析!G$37,"▲", "-")), 2) &lt; 0, ABS(ROUND(VALUE(SUBSTITUTE(連結実質赤字比率に係る赤字・黒字の構成分析!G$37,"▲", "-")), 2)), NA())</f>
        <v>#N/A</v>
      </c>
      <c r="E33" s="163">
        <f>IF(ROUND(VALUE(SUBSTITUTE(連結実質赤字比率に係る赤字・黒字の構成分析!G$37,"▲", "-")), 2) &gt;= 0, ABS(ROUND(VALUE(SUBSTITUTE(連結実質赤字比率に係る赤字・黒字の構成分析!G$37,"▲", "-")), 2)), NA())</f>
        <v>2.81</v>
      </c>
      <c r="F33" s="163" t="e">
        <f>IF(ROUND(VALUE(SUBSTITUTE(連結実質赤字比率に係る赤字・黒字の構成分析!H$37,"▲", "-")), 2) &lt; 0, ABS(ROUND(VALUE(SUBSTITUTE(連結実質赤字比率に係る赤字・黒字の構成分析!H$37,"▲", "-")), 2)), NA())</f>
        <v>#N/A</v>
      </c>
      <c r="G33" s="163">
        <f>IF(ROUND(VALUE(SUBSTITUTE(連結実質赤字比率に係る赤字・黒字の構成分析!H$37,"▲", "-")), 2) &gt;= 0, ABS(ROUND(VALUE(SUBSTITUTE(連結実質赤字比率に係る赤字・黒字の構成分析!H$37,"▲", "-")), 2)), NA())</f>
        <v>3.35</v>
      </c>
      <c r="H33" s="163" t="e">
        <f>IF(ROUND(VALUE(SUBSTITUTE(連結実質赤字比率に係る赤字・黒字の構成分析!I$37,"▲", "-")), 2) &lt; 0, ABS(ROUND(VALUE(SUBSTITUTE(連結実質赤字比率に係る赤字・黒字の構成分析!I$37,"▲", "-")), 2)), NA())</f>
        <v>#N/A</v>
      </c>
      <c r="I33" s="163">
        <f>IF(ROUND(VALUE(SUBSTITUTE(連結実質赤字比率に係る赤字・黒字の構成分析!I$37,"▲", "-")), 2) &gt;= 0, ABS(ROUND(VALUE(SUBSTITUTE(連結実質赤字比率に係る赤字・黒字の構成分析!I$37,"▲", "-")), 2)), NA())</f>
        <v>3.4</v>
      </c>
      <c r="J33" s="163" t="e">
        <f>IF(ROUND(VALUE(SUBSTITUTE(連結実質赤字比率に係る赤字・黒字の構成分析!J$37,"▲", "-")), 2) &lt; 0, ABS(ROUND(VALUE(SUBSTITUTE(連結実質赤字比率に係る赤字・黒字の構成分析!J$37,"▲", "-")), 2)), NA())</f>
        <v>#N/A</v>
      </c>
      <c r="K33" s="163">
        <f>IF(ROUND(VALUE(SUBSTITUTE(連結実質赤字比率に係る赤字・黒字の構成分析!J$37,"▲", "-")), 2) &gt;= 0, ABS(ROUND(VALUE(SUBSTITUTE(連結実質赤字比率に係る赤字・黒字の構成分析!J$37,"▲", "-")), 2)), NA())</f>
        <v>3</v>
      </c>
    </row>
    <row r="34" spans="1:16" x14ac:dyDescent="0.15">
      <c r="A34" s="163" t="str">
        <f>IF(連結実質赤字比率に係る赤字・黒字の構成分析!C$36="",NA(),連結実質赤字比率に係る赤字・黒字の構成分析!C$36)</f>
        <v>一般会計</v>
      </c>
      <c r="B34" s="163" t="e">
        <f>IF(ROUND(VALUE(SUBSTITUTE(連結実質赤字比率に係る赤字・黒字の構成分析!F$36,"▲", "-")), 2) &lt; 0, ABS(ROUND(VALUE(SUBSTITUTE(連結実質赤字比率に係る赤字・黒字の構成分析!F$36,"▲", "-")), 2)), NA())</f>
        <v>#N/A</v>
      </c>
      <c r="C34" s="163">
        <f>IF(ROUND(VALUE(SUBSTITUTE(連結実質赤字比率に係る赤字・黒字の構成分析!F$36,"▲", "-")), 2) &gt;= 0, ABS(ROUND(VALUE(SUBSTITUTE(連結実質赤字比率に係る赤字・黒字の構成分析!F$36,"▲", "-")), 2)), NA())</f>
        <v>2.64</v>
      </c>
      <c r="D34" s="163" t="e">
        <f>IF(ROUND(VALUE(SUBSTITUTE(連結実質赤字比率に係る赤字・黒字の構成分析!G$36,"▲", "-")), 2) &lt; 0, ABS(ROUND(VALUE(SUBSTITUTE(連結実質赤字比率に係る赤字・黒字の構成分析!G$36,"▲", "-")), 2)), NA())</f>
        <v>#N/A</v>
      </c>
      <c r="E34" s="163">
        <f>IF(ROUND(VALUE(SUBSTITUTE(連結実質赤字比率に係る赤字・黒字の構成分析!G$36,"▲", "-")), 2) &gt;= 0, ABS(ROUND(VALUE(SUBSTITUTE(連結実質赤字比率に係る赤字・黒字の構成分析!G$36,"▲", "-")), 2)), NA())</f>
        <v>2.41</v>
      </c>
      <c r="F34" s="163" t="e">
        <f>IF(ROUND(VALUE(SUBSTITUTE(連結実質赤字比率に係る赤字・黒字の構成分析!H$36,"▲", "-")), 2) &lt; 0, ABS(ROUND(VALUE(SUBSTITUTE(連結実質赤字比率に係る赤字・黒字の構成分析!H$36,"▲", "-")), 2)), NA())</f>
        <v>#N/A</v>
      </c>
      <c r="G34" s="163">
        <f>IF(ROUND(VALUE(SUBSTITUTE(連結実質赤字比率に係る赤字・黒字の構成分析!H$36,"▲", "-")), 2) &gt;= 0, ABS(ROUND(VALUE(SUBSTITUTE(連結実質赤字比率に係る赤字・黒字の構成分析!H$36,"▲", "-")), 2)), NA())</f>
        <v>2.37</v>
      </c>
      <c r="H34" s="163" t="e">
        <f>IF(ROUND(VALUE(SUBSTITUTE(連結実質赤字比率に係る赤字・黒字の構成分析!I$36,"▲", "-")), 2) &lt; 0, ABS(ROUND(VALUE(SUBSTITUTE(連結実質赤字比率に係る赤字・黒字の構成分析!I$36,"▲", "-")), 2)), NA())</f>
        <v>#N/A</v>
      </c>
      <c r="I34" s="163">
        <f>IF(ROUND(VALUE(SUBSTITUTE(連結実質赤字比率に係る赤字・黒字の構成分析!I$36,"▲", "-")), 2) &gt;= 0, ABS(ROUND(VALUE(SUBSTITUTE(連結実質赤字比率に係る赤字・黒字の構成分析!I$36,"▲", "-")), 2)), NA())</f>
        <v>2.85</v>
      </c>
      <c r="J34" s="163" t="e">
        <f>IF(ROUND(VALUE(SUBSTITUTE(連結実質赤字比率に係る赤字・黒字の構成分析!J$36,"▲", "-")), 2) &lt; 0, ABS(ROUND(VALUE(SUBSTITUTE(連結実質赤字比率に係る赤字・黒字の構成分析!J$36,"▲", "-")), 2)), NA())</f>
        <v>#N/A</v>
      </c>
      <c r="K34" s="163">
        <f>IF(ROUND(VALUE(SUBSTITUTE(連結実質赤字比率に係る赤字・黒字の構成分析!J$36,"▲", "-")), 2) &gt;= 0, ABS(ROUND(VALUE(SUBSTITUTE(連結実質赤字比率に係る赤字・黒字の構成分析!J$36,"▲", "-")), 2)), NA())</f>
        <v>3.41</v>
      </c>
    </row>
    <row r="35" spans="1:16" x14ac:dyDescent="0.15">
      <c r="A35" s="163" t="str">
        <f>IF(連結実質赤字比率に係る赤字・黒字の構成分析!C$35="",NA(),連結実質赤字比率に係る赤字・黒字の構成分析!C$35)</f>
        <v>下水道事業会計</v>
      </c>
      <c r="B35" s="163" t="e">
        <f>IF(ROUND(VALUE(SUBSTITUTE(連結実質赤字比率に係る赤字・黒字の構成分析!F$35,"▲", "-")), 2) &lt; 0, ABS(ROUND(VALUE(SUBSTITUTE(連結実質赤字比率に係る赤字・黒字の構成分析!F$35,"▲", "-")), 2)), NA())</f>
        <v>#VALUE!</v>
      </c>
      <c r="C35" s="163" t="e">
        <f>IF(ROUND(VALUE(SUBSTITUTE(連結実質赤字比率に係る赤字・黒字の構成分析!F$35,"▲", "-")), 2) &gt;= 0, ABS(ROUND(VALUE(SUBSTITUTE(連結実質赤字比率に係る赤字・黒字の構成分析!F$35,"▲", "-")), 2)), NA())</f>
        <v>#VALUE!</v>
      </c>
      <c r="D35" s="163" t="e">
        <f>IF(ROUND(VALUE(SUBSTITUTE(連結実質赤字比率に係る赤字・黒字の構成分析!G$35,"▲", "-")), 2) &lt; 0, ABS(ROUND(VALUE(SUBSTITUTE(連結実質赤字比率に係る赤字・黒字の構成分析!G$35,"▲", "-")), 2)), NA())</f>
        <v>#VALUE!</v>
      </c>
      <c r="E35" s="163" t="e">
        <f>IF(ROUND(VALUE(SUBSTITUTE(連結実質赤字比率に係る赤字・黒字の構成分析!G$35,"▲", "-")), 2) &gt;= 0, ABS(ROUND(VALUE(SUBSTITUTE(連結実質赤字比率に係る赤字・黒字の構成分析!G$35,"▲", "-")), 2)), NA())</f>
        <v>#VALUE!</v>
      </c>
      <c r="F35" s="163" t="e">
        <f>IF(ROUND(VALUE(SUBSTITUTE(連結実質赤字比率に係る赤字・黒字の構成分析!H$35,"▲", "-")), 2) &lt; 0, ABS(ROUND(VALUE(SUBSTITUTE(連結実質赤字比率に係る赤字・黒字の構成分析!H$35,"▲", "-")), 2)), NA())</f>
        <v>#VALUE!</v>
      </c>
      <c r="G35" s="163" t="e">
        <f>IF(ROUND(VALUE(SUBSTITUTE(連結実質赤字比率に係る赤字・黒字の構成分析!H$35,"▲", "-")), 2) &gt;= 0, ABS(ROUND(VALUE(SUBSTITUTE(連結実質赤字比率に係る赤字・黒字の構成分析!H$35,"▲", "-")), 2)), NA())</f>
        <v>#VALUE!</v>
      </c>
      <c r="H35" s="163" t="e">
        <f>IF(ROUND(VALUE(SUBSTITUTE(連結実質赤字比率に係る赤字・黒字の構成分析!I$35,"▲", "-")), 2) &lt; 0, ABS(ROUND(VALUE(SUBSTITUTE(連結実質赤字比率に係る赤字・黒字の構成分析!I$35,"▲", "-")), 2)), NA())</f>
        <v>#N/A</v>
      </c>
      <c r="I35" s="163">
        <f>IF(ROUND(VALUE(SUBSTITUTE(連結実質赤字比率に係る赤字・黒字の構成分析!I$35,"▲", "-")), 2) &gt;= 0, ABS(ROUND(VALUE(SUBSTITUTE(連結実質赤字比率に係る赤字・黒字の構成分析!I$35,"▲", "-")), 2)), NA())</f>
        <v>7.36</v>
      </c>
      <c r="J35" s="163" t="e">
        <f>IF(ROUND(VALUE(SUBSTITUTE(連結実質赤字比率に係る赤字・黒字の構成分析!J$35,"▲", "-")), 2) &lt; 0, ABS(ROUND(VALUE(SUBSTITUTE(連結実質赤字比率に係る赤字・黒字の構成分析!J$35,"▲", "-")), 2)), NA())</f>
        <v>#N/A</v>
      </c>
      <c r="K35" s="163">
        <f>IF(ROUND(VALUE(SUBSTITUTE(連結実質赤字比率に係る赤字・黒字の構成分析!J$35,"▲", "-")), 2) &gt;= 0, ABS(ROUND(VALUE(SUBSTITUTE(連結実質赤字比率に係る赤字・黒字の構成分析!J$35,"▲", "-")), 2)), NA())</f>
        <v>8.58</v>
      </c>
    </row>
    <row r="36" spans="1:16" x14ac:dyDescent="0.15">
      <c r="A36" s="163" t="str">
        <f>IF(連結実質赤字比率に係る赤字・黒字の構成分析!C$34="",NA(),連結実質赤字比率に係る赤字・黒字の構成分析!C$34)</f>
        <v>水道事業会計</v>
      </c>
      <c r="B36" s="163" t="e">
        <f>IF(ROUND(VALUE(SUBSTITUTE(連結実質赤字比率に係る赤字・黒字の構成分析!F$34,"▲", "-")), 2) &lt; 0, ABS(ROUND(VALUE(SUBSTITUTE(連結実質赤字比率に係る赤字・黒字の構成分析!F$34,"▲", "-")), 2)), NA())</f>
        <v>#N/A</v>
      </c>
      <c r="C36" s="163">
        <f>IF(ROUND(VALUE(SUBSTITUTE(連結実質赤字比率に係る赤字・黒字の構成分析!F$34,"▲", "-")), 2) &gt;= 0, ABS(ROUND(VALUE(SUBSTITUTE(連結実質赤字比率に係る赤字・黒字の構成分析!F$34,"▲", "-")), 2)), NA())</f>
        <v>10.78</v>
      </c>
      <c r="D36" s="163" t="e">
        <f>IF(ROUND(VALUE(SUBSTITUTE(連結実質赤字比率に係る赤字・黒字の構成分析!G$34,"▲", "-")), 2) &lt; 0, ABS(ROUND(VALUE(SUBSTITUTE(連結実質赤字比率に係る赤字・黒字の構成分析!G$34,"▲", "-")), 2)), NA())</f>
        <v>#N/A</v>
      </c>
      <c r="E36" s="163">
        <f>IF(ROUND(VALUE(SUBSTITUTE(連結実質赤字比率に係る赤字・黒字の構成分析!G$34,"▲", "-")), 2) &gt;= 0, ABS(ROUND(VALUE(SUBSTITUTE(連結実質赤字比率に係る赤字・黒字の構成分析!G$34,"▲", "-")), 2)), NA())</f>
        <v>11.27</v>
      </c>
      <c r="F36" s="163" t="e">
        <f>IF(ROUND(VALUE(SUBSTITUTE(連結実質赤字比率に係る赤字・黒字の構成分析!H$34,"▲", "-")), 2) &lt; 0, ABS(ROUND(VALUE(SUBSTITUTE(連結実質赤字比率に係る赤字・黒字の構成分析!H$34,"▲", "-")), 2)), NA())</f>
        <v>#N/A</v>
      </c>
      <c r="G36" s="163">
        <f>IF(ROUND(VALUE(SUBSTITUTE(連結実質赤字比率に係る赤字・黒字の構成分析!H$34,"▲", "-")), 2) &gt;= 0, ABS(ROUND(VALUE(SUBSTITUTE(連結実質赤字比率に係る赤字・黒字の構成分析!H$34,"▲", "-")), 2)), NA())</f>
        <v>10.82</v>
      </c>
      <c r="H36" s="163" t="e">
        <f>IF(ROUND(VALUE(SUBSTITUTE(連結実質赤字比率に係る赤字・黒字の構成分析!I$34,"▲", "-")), 2) &lt; 0, ABS(ROUND(VALUE(SUBSTITUTE(連結実質赤字比率に係る赤字・黒字の構成分析!I$34,"▲", "-")), 2)), NA())</f>
        <v>#N/A</v>
      </c>
      <c r="I36" s="163">
        <f>IF(ROUND(VALUE(SUBSTITUTE(連結実質赤字比率に係る赤字・黒字の構成分析!I$34,"▲", "-")), 2) &gt;= 0, ABS(ROUND(VALUE(SUBSTITUTE(連結実質赤字比率に係る赤字・黒字の構成分析!I$34,"▲", "-")), 2)), NA())</f>
        <v>11</v>
      </c>
      <c r="J36" s="163" t="e">
        <f>IF(ROUND(VALUE(SUBSTITUTE(連結実質赤字比率に係る赤字・黒字の構成分析!J$34,"▲", "-")), 2) &lt; 0, ABS(ROUND(VALUE(SUBSTITUTE(連結実質赤字比率に係る赤字・黒字の構成分析!J$34,"▲", "-")), 2)), NA())</f>
        <v>#N/A</v>
      </c>
      <c r="K36" s="163">
        <f>IF(ROUND(VALUE(SUBSTITUTE(連結実質赤字比率に係る赤字・黒字の構成分析!J$34,"▲", "-")), 2) &gt;= 0, ABS(ROUND(VALUE(SUBSTITUTE(連結実質赤字比率に係る赤字・黒字の構成分析!J$34,"▲", "-")), 2)), NA())</f>
        <v>11.7</v>
      </c>
    </row>
    <row r="39" spans="1:16" x14ac:dyDescent="0.15">
      <c r="A39" s="136" t="s">
        <v>62</v>
      </c>
    </row>
    <row r="40" spans="1:16" x14ac:dyDescent="0.15">
      <c r="A40" s="164"/>
      <c r="B40" s="164" t="str">
        <f>'実質公債費比率（分子）の構造'!K$44</f>
        <v>H30</v>
      </c>
      <c r="C40" s="164"/>
      <c r="D40" s="164"/>
      <c r="E40" s="164" t="str">
        <f>'実質公債費比率（分子）の構造'!L$44</f>
        <v>R01</v>
      </c>
      <c r="F40" s="164"/>
      <c r="G40" s="164"/>
      <c r="H40" s="164" t="str">
        <f>'実質公債費比率（分子）の構造'!M$44</f>
        <v>R02</v>
      </c>
      <c r="I40" s="164"/>
      <c r="J40" s="164"/>
      <c r="K40" s="164" t="str">
        <f>'実質公債費比率（分子）の構造'!N$44</f>
        <v>R03</v>
      </c>
      <c r="L40" s="164"/>
      <c r="M40" s="164"/>
      <c r="N40" s="164" t="str">
        <f>'実質公債費比率（分子）の構造'!O$44</f>
        <v>R04</v>
      </c>
      <c r="O40" s="164"/>
      <c r="P40" s="164"/>
    </row>
    <row r="41" spans="1:16" x14ac:dyDescent="0.15">
      <c r="A41" s="164"/>
      <c r="B41" s="164" t="s">
        <v>63</v>
      </c>
      <c r="C41" s="164"/>
      <c r="D41" s="164" t="s">
        <v>64</v>
      </c>
      <c r="E41" s="164" t="s">
        <v>63</v>
      </c>
      <c r="F41" s="164"/>
      <c r="G41" s="164" t="s">
        <v>64</v>
      </c>
      <c r="H41" s="164" t="s">
        <v>63</v>
      </c>
      <c r="I41" s="164"/>
      <c r="J41" s="164" t="s">
        <v>64</v>
      </c>
      <c r="K41" s="164" t="s">
        <v>63</v>
      </c>
      <c r="L41" s="164"/>
      <c r="M41" s="164" t="s">
        <v>64</v>
      </c>
      <c r="N41" s="164" t="s">
        <v>63</v>
      </c>
      <c r="O41" s="164"/>
      <c r="P41" s="164" t="s">
        <v>64</v>
      </c>
    </row>
    <row r="42" spans="1:16" x14ac:dyDescent="0.15">
      <c r="A42" s="164" t="s">
        <v>65</v>
      </c>
      <c r="B42" s="164"/>
      <c r="C42" s="164"/>
      <c r="D42" s="164">
        <f>'実質公債費比率（分子）の構造'!K$52</f>
        <v>14335</v>
      </c>
      <c r="E42" s="164"/>
      <c r="F42" s="164"/>
      <c r="G42" s="164">
        <f>'実質公債費比率（分子）の構造'!L$52</f>
        <v>14229</v>
      </c>
      <c r="H42" s="164"/>
      <c r="I42" s="164"/>
      <c r="J42" s="164">
        <f>'実質公債費比率（分子）の構造'!M$52</f>
        <v>13770</v>
      </c>
      <c r="K42" s="164"/>
      <c r="L42" s="164"/>
      <c r="M42" s="164">
        <f>'実質公債費比率（分子）の構造'!N$52</f>
        <v>13803</v>
      </c>
      <c r="N42" s="164"/>
      <c r="O42" s="164"/>
      <c r="P42" s="164">
        <f>'実質公債費比率（分子）の構造'!O$52</f>
        <v>14159</v>
      </c>
    </row>
    <row r="43" spans="1:16" x14ac:dyDescent="0.15">
      <c r="A43" s="164" t="s">
        <v>66</v>
      </c>
      <c r="B43" s="164">
        <f>'実質公債費比率（分子）の構造'!K$51</f>
        <v>3</v>
      </c>
      <c r="C43" s="164"/>
      <c r="D43" s="164"/>
      <c r="E43" s="164">
        <f>'実質公債費比率（分子）の構造'!L$51</f>
        <v>1</v>
      </c>
      <c r="F43" s="164"/>
      <c r="G43" s="164"/>
      <c r="H43" s="164">
        <f>'実質公債費比率（分子）の構造'!M$51</f>
        <v>1</v>
      </c>
      <c r="I43" s="164"/>
      <c r="J43" s="164"/>
      <c r="K43" s="164">
        <f>'実質公債費比率（分子）の構造'!N$51</f>
        <v>3</v>
      </c>
      <c r="L43" s="164"/>
      <c r="M43" s="164"/>
      <c r="N43" s="164">
        <f>'実質公債費比率（分子）の構造'!O$51</f>
        <v>5</v>
      </c>
      <c r="O43" s="164"/>
      <c r="P43" s="164"/>
    </row>
    <row r="44" spans="1:16" x14ac:dyDescent="0.15">
      <c r="A44" s="164" t="s">
        <v>67</v>
      </c>
      <c r="B44" s="164" t="str">
        <f>'実質公債費比率（分子）の構造'!K$50</f>
        <v>-</v>
      </c>
      <c r="C44" s="164"/>
      <c r="D44" s="164"/>
      <c r="E44" s="164">
        <f>'実質公債費比率（分子）の構造'!L$50</f>
        <v>0</v>
      </c>
      <c r="F44" s="164"/>
      <c r="G44" s="164"/>
      <c r="H44" s="164" t="str">
        <f>'実質公債費比率（分子）の構造'!M$50</f>
        <v>-</v>
      </c>
      <c r="I44" s="164"/>
      <c r="J44" s="164"/>
      <c r="K44" s="164" t="str">
        <f>'実質公債費比率（分子）の構造'!N$50</f>
        <v>-</v>
      </c>
      <c r="L44" s="164"/>
      <c r="M44" s="164"/>
      <c r="N44" s="164" t="str">
        <f>'実質公債費比率（分子）の構造'!O$50</f>
        <v>-</v>
      </c>
      <c r="O44" s="164"/>
      <c r="P44" s="164"/>
    </row>
    <row r="45" spans="1:16" x14ac:dyDescent="0.15">
      <c r="A45" s="164" t="s">
        <v>68</v>
      </c>
      <c r="B45" s="164">
        <f>'実質公債費比率（分子）の構造'!K$49</f>
        <v>2</v>
      </c>
      <c r="C45" s="164"/>
      <c r="D45" s="164"/>
      <c r="E45" s="164">
        <f>'実質公債費比率（分子）の構造'!L$49</f>
        <v>3</v>
      </c>
      <c r="F45" s="164"/>
      <c r="G45" s="164"/>
      <c r="H45" s="164">
        <f>'実質公債費比率（分子）の構造'!M$49</f>
        <v>3</v>
      </c>
      <c r="I45" s="164"/>
      <c r="J45" s="164"/>
      <c r="K45" s="164">
        <f>'実質公債費比率（分子）の構造'!N$49</f>
        <v>174</v>
      </c>
      <c r="L45" s="164"/>
      <c r="M45" s="164"/>
      <c r="N45" s="164">
        <f>'実質公債費比率（分子）の構造'!O$49</f>
        <v>168</v>
      </c>
      <c r="O45" s="164"/>
      <c r="P45" s="164"/>
    </row>
    <row r="46" spans="1:16" x14ac:dyDescent="0.15">
      <c r="A46" s="164" t="s">
        <v>69</v>
      </c>
      <c r="B46" s="164">
        <f>'実質公債費比率（分子）の構造'!K$48</f>
        <v>5296</v>
      </c>
      <c r="C46" s="164"/>
      <c r="D46" s="164"/>
      <c r="E46" s="164">
        <f>'実質公債費比率（分子）の構造'!L$48</f>
        <v>5453</v>
      </c>
      <c r="F46" s="164"/>
      <c r="G46" s="164"/>
      <c r="H46" s="164">
        <f>'実質公債費比率（分子）の構造'!M$48</f>
        <v>5411</v>
      </c>
      <c r="I46" s="164"/>
      <c r="J46" s="164"/>
      <c r="K46" s="164">
        <f>'実質公債費比率（分子）の構造'!N$48</f>
        <v>5259</v>
      </c>
      <c r="L46" s="164"/>
      <c r="M46" s="164"/>
      <c r="N46" s="164">
        <f>'実質公債費比率（分子）の構造'!O$48</f>
        <v>5285</v>
      </c>
      <c r="O46" s="164"/>
      <c r="P46" s="164"/>
    </row>
    <row r="47" spans="1:16" x14ac:dyDescent="0.15">
      <c r="A47" s="164" t="s">
        <v>70</v>
      </c>
      <c r="B47" s="164">
        <f>'実質公債費比率（分子）の構造'!K$47</f>
        <v>433</v>
      </c>
      <c r="C47" s="164"/>
      <c r="D47" s="164"/>
      <c r="E47" s="164">
        <f>'実質公債費比率（分子）の構造'!L$47</f>
        <v>433</v>
      </c>
      <c r="F47" s="164"/>
      <c r="G47" s="164"/>
      <c r="H47" s="164">
        <f>'実質公債費比率（分子）の構造'!M$47</f>
        <v>433</v>
      </c>
      <c r="I47" s="164"/>
      <c r="J47" s="164"/>
      <c r="K47" s="164">
        <f>'実質公債費比率（分子）の構造'!N$47</f>
        <v>160</v>
      </c>
      <c r="L47" s="164"/>
      <c r="M47" s="164"/>
      <c r="N47" s="164">
        <f>'実質公債費比率（分子）の構造'!O$47</f>
        <v>160</v>
      </c>
      <c r="O47" s="164"/>
      <c r="P47" s="164"/>
    </row>
    <row r="48" spans="1:16" x14ac:dyDescent="0.15">
      <c r="A48" s="164" t="s">
        <v>71</v>
      </c>
      <c r="B48" s="164" t="str">
        <f>'実質公債費比率（分子）の構造'!K$46</f>
        <v>-</v>
      </c>
      <c r="C48" s="164"/>
      <c r="D48" s="164"/>
      <c r="E48" s="164" t="str">
        <f>'実質公債費比率（分子）の構造'!L$46</f>
        <v>-</v>
      </c>
      <c r="F48" s="164"/>
      <c r="G48" s="164"/>
      <c r="H48" s="164" t="str">
        <f>'実質公債費比率（分子）の構造'!M$46</f>
        <v>-</v>
      </c>
      <c r="I48" s="164"/>
      <c r="J48" s="164"/>
      <c r="K48" s="164" t="str">
        <f>'実質公債費比率（分子）の構造'!N$46</f>
        <v>-</v>
      </c>
      <c r="L48" s="164"/>
      <c r="M48" s="164"/>
      <c r="N48" s="164" t="str">
        <f>'実質公債費比率（分子）の構造'!O$46</f>
        <v>-</v>
      </c>
      <c r="O48" s="164"/>
      <c r="P48" s="164"/>
    </row>
    <row r="49" spans="1:16" x14ac:dyDescent="0.15">
      <c r="A49" s="164" t="s">
        <v>72</v>
      </c>
      <c r="B49" s="164">
        <f>'実質公債費比率（分子）の構造'!K$45</f>
        <v>15485</v>
      </c>
      <c r="C49" s="164"/>
      <c r="D49" s="164"/>
      <c r="E49" s="164">
        <f>'実質公債費比率（分子）の構造'!L$45</f>
        <v>15789</v>
      </c>
      <c r="F49" s="164"/>
      <c r="G49" s="164"/>
      <c r="H49" s="164">
        <f>'実質公債費比率（分子）の構造'!M$45</f>
        <v>15770</v>
      </c>
      <c r="I49" s="164"/>
      <c r="J49" s="164"/>
      <c r="K49" s="164">
        <f>'実質公債費比率（分子）の構造'!N$45</f>
        <v>15792</v>
      </c>
      <c r="L49" s="164"/>
      <c r="M49" s="164"/>
      <c r="N49" s="164">
        <f>'実質公債費比率（分子）の構造'!O$45</f>
        <v>16370</v>
      </c>
      <c r="O49" s="164"/>
      <c r="P49" s="164"/>
    </row>
    <row r="50" spans="1:16" x14ac:dyDescent="0.15">
      <c r="A50" s="164" t="s">
        <v>73</v>
      </c>
      <c r="B50" s="164" t="e">
        <f>NA()</f>
        <v>#N/A</v>
      </c>
      <c r="C50" s="164">
        <f>IF(ISNUMBER('実質公債費比率（分子）の構造'!K$53),'実質公債費比率（分子）の構造'!K$53,NA())</f>
        <v>6884</v>
      </c>
      <c r="D50" s="164" t="e">
        <f>NA()</f>
        <v>#N/A</v>
      </c>
      <c r="E50" s="164" t="e">
        <f>NA()</f>
        <v>#N/A</v>
      </c>
      <c r="F50" s="164">
        <f>IF(ISNUMBER('実質公債費比率（分子）の構造'!L$53),'実質公債費比率（分子）の構造'!L$53,NA())</f>
        <v>7450</v>
      </c>
      <c r="G50" s="164" t="e">
        <f>NA()</f>
        <v>#N/A</v>
      </c>
      <c r="H50" s="164" t="e">
        <f>NA()</f>
        <v>#N/A</v>
      </c>
      <c r="I50" s="164">
        <f>IF(ISNUMBER('実質公債費比率（分子）の構造'!M$53),'実質公債費比率（分子）の構造'!M$53,NA())</f>
        <v>7848</v>
      </c>
      <c r="J50" s="164" t="e">
        <f>NA()</f>
        <v>#N/A</v>
      </c>
      <c r="K50" s="164" t="e">
        <f>NA()</f>
        <v>#N/A</v>
      </c>
      <c r="L50" s="164">
        <f>IF(ISNUMBER('実質公債費比率（分子）の構造'!N$53),'実質公債費比率（分子）の構造'!N$53,NA())</f>
        <v>7585</v>
      </c>
      <c r="M50" s="164" t="e">
        <f>NA()</f>
        <v>#N/A</v>
      </c>
      <c r="N50" s="164" t="e">
        <f>NA()</f>
        <v>#N/A</v>
      </c>
      <c r="O50" s="164">
        <f>IF(ISNUMBER('実質公債費比率（分子）の構造'!O$53),'実質公債費比率（分子）の構造'!O$53,NA())</f>
        <v>7829</v>
      </c>
      <c r="P50" s="164" t="e">
        <f>NA()</f>
        <v>#N/A</v>
      </c>
    </row>
    <row r="53" spans="1:16" x14ac:dyDescent="0.15">
      <c r="A53" s="136" t="s">
        <v>74</v>
      </c>
    </row>
    <row r="54" spans="1:16" x14ac:dyDescent="0.15">
      <c r="A54" s="163"/>
      <c r="B54" s="163" t="str">
        <f>'将来負担比率（分子）の構造'!I$40</f>
        <v>H30</v>
      </c>
      <c r="C54" s="163"/>
      <c r="D54" s="163"/>
      <c r="E54" s="163" t="str">
        <f>'将来負担比率（分子）の構造'!J$40</f>
        <v>R01</v>
      </c>
      <c r="F54" s="163"/>
      <c r="G54" s="163"/>
      <c r="H54" s="163" t="str">
        <f>'将来負担比率（分子）の構造'!K$40</f>
        <v>R02</v>
      </c>
      <c r="I54" s="163"/>
      <c r="J54" s="163"/>
      <c r="K54" s="163" t="str">
        <f>'将来負担比率（分子）の構造'!L$40</f>
        <v>R03</v>
      </c>
      <c r="L54" s="163"/>
      <c r="M54" s="163"/>
      <c r="N54" s="163" t="str">
        <f>'将来負担比率（分子）の構造'!M$40</f>
        <v>R04</v>
      </c>
      <c r="O54" s="163"/>
      <c r="P54" s="163"/>
    </row>
    <row r="55" spans="1:16" x14ac:dyDescent="0.15">
      <c r="A55" s="163"/>
      <c r="B55" s="163" t="s">
        <v>75</v>
      </c>
      <c r="C55" s="163"/>
      <c r="D55" s="163" t="s">
        <v>76</v>
      </c>
      <c r="E55" s="163" t="s">
        <v>75</v>
      </c>
      <c r="F55" s="163"/>
      <c r="G55" s="163" t="s">
        <v>76</v>
      </c>
      <c r="H55" s="163" t="s">
        <v>75</v>
      </c>
      <c r="I55" s="163"/>
      <c r="J55" s="163" t="s">
        <v>76</v>
      </c>
      <c r="K55" s="163" t="s">
        <v>75</v>
      </c>
      <c r="L55" s="163"/>
      <c r="M55" s="163" t="s">
        <v>76</v>
      </c>
      <c r="N55" s="163" t="s">
        <v>75</v>
      </c>
      <c r="O55" s="163"/>
      <c r="P55" s="163" t="s">
        <v>76</v>
      </c>
    </row>
    <row r="56" spans="1:16" x14ac:dyDescent="0.15">
      <c r="A56" s="163" t="s">
        <v>45</v>
      </c>
      <c r="B56" s="163"/>
      <c r="C56" s="163"/>
      <c r="D56" s="163">
        <f>'将来負担比率（分子）の構造'!I$52</f>
        <v>184381</v>
      </c>
      <c r="E56" s="163"/>
      <c r="F56" s="163"/>
      <c r="G56" s="163">
        <f>'将来負担比率（分子）の構造'!J$52</f>
        <v>183440</v>
      </c>
      <c r="H56" s="163"/>
      <c r="I56" s="163"/>
      <c r="J56" s="163">
        <f>'将来負担比率（分子）の構造'!K$52</f>
        <v>182508</v>
      </c>
      <c r="K56" s="163"/>
      <c r="L56" s="163"/>
      <c r="M56" s="163">
        <f>'将来負担比率（分子）の構造'!L$52</f>
        <v>180762</v>
      </c>
      <c r="N56" s="163"/>
      <c r="O56" s="163"/>
      <c r="P56" s="163">
        <f>'将来負担比率（分子）の構造'!M$52</f>
        <v>175566</v>
      </c>
    </row>
    <row r="57" spans="1:16" x14ac:dyDescent="0.15">
      <c r="A57" s="163" t="s">
        <v>44</v>
      </c>
      <c r="B57" s="163"/>
      <c r="C57" s="163"/>
      <c r="D57" s="163">
        <f>'将来負担比率（分子）の構造'!I$51</f>
        <v>3595</v>
      </c>
      <c r="E57" s="163"/>
      <c r="F57" s="163"/>
      <c r="G57" s="163">
        <f>'将来負担比率（分子）の構造'!J$51</f>
        <v>3474</v>
      </c>
      <c r="H57" s="163"/>
      <c r="I57" s="163"/>
      <c r="J57" s="163">
        <f>'将来負担比率（分子）の構造'!K$51</f>
        <v>3785</v>
      </c>
      <c r="K57" s="163"/>
      <c r="L57" s="163"/>
      <c r="M57" s="163">
        <f>'将来負担比率（分子）の構造'!L$51</f>
        <v>2972</v>
      </c>
      <c r="N57" s="163"/>
      <c r="O57" s="163"/>
      <c r="P57" s="163">
        <f>'将来負担比率（分子）の構造'!M$51</f>
        <v>2905</v>
      </c>
    </row>
    <row r="58" spans="1:16" x14ac:dyDescent="0.15">
      <c r="A58" s="163" t="s">
        <v>43</v>
      </c>
      <c r="B58" s="163"/>
      <c r="C58" s="163"/>
      <c r="D58" s="163">
        <f>'将来負担比率（分子）の構造'!I$50</f>
        <v>49541</v>
      </c>
      <c r="E58" s="163"/>
      <c r="F58" s="163"/>
      <c r="G58" s="163">
        <f>'将来負担比率（分子）の構造'!J$50</f>
        <v>50537</v>
      </c>
      <c r="H58" s="163"/>
      <c r="I58" s="163"/>
      <c r="J58" s="163">
        <f>'将来負担比率（分子）の構造'!K$50</f>
        <v>52897</v>
      </c>
      <c r="K58" s="163"/>
      <c r="L58" s="163"/>
      <c r="M58" s="163">
        <f>'将来負担比率（分子）の構造'!L$50</f>
        <v>58439</v>
      </c>
      <c r="N58" s="163"/>
      <c r="O58" s="163"/>
      <c r="P58" s="163">
        <f>'将来負担比率（分子）の構造'!M$50</f>
        <v>60197</v>
      </c>
    </row>
    <row r="59" spans="1:16" x14ac:dyDescent="0.15">
      <c r="A59" s="163" t="s">
        <v>41</v>
      </c>
      <c r="B59" s="163" t="str">
        <f>'将来負担比率（分子）の構造'!I$49</f>
        <v>-</v>
      </c>
      <c r="C59" s="163"/>
      <c r="D59" s="163"/>
      <c r="E59" s="163" t="str">
        <f>'将来負担比率（分子）の構造'!J$49</f>
        <v>-</v>
      </c>
      <c r="F59" s="163"/>
      <c r="G59" s="163"/>
      <c r="H59" s="163" t="str">
        <f>'将来負担比率（分子）の構造'!K$49</f>
        <v>-</v>
      </c>
      <c r="I59" s="163"/>
      <c r="J59" s="163"/>
      <c r="K59" s="163" t="str">
        <f>'将来負担比率（分子）の構造'!L$49</f>
        <v>-</v>
      </c>
      <c r="L59" s="163"/>
      <c r="M59" s="163"/>
      <c r="N59" s="163" t="str">
        <f>'将来負担比率（分子）の構造'!M$49</f>
        <v>-</v>
      </c>
      <c r="O59" s="163"/>
      <c r="P59" s="163"/>
    </row>
    <row r="60" spans="1:16" x14ac:dyDescent="0.15">
      <c r="A60" s="163" t="s">
        <v>40</v>
      </c>
      <c r="B60" s="163" t="str">
        <f>'将来負担比率（分子）の構造'!I$48</f>
        <v>-</v>
      </c>
      <c r="C60" s="163"/>
      <c r="D60" s="163"/>
      <c r="E60" s="163" t="str">
        <f>'将来負担比率（分子）の構造'!J$48</f>
        <v>-</v>
      </c>
      <c r="F60" s="163"/>
      <c r="G60" s="163"/>
      <c r="H60" s="163" t="str">
        <f>'将来負担比率（分子）の構造'!K$48</f>
        <v>-</v>
      </c>
      <c r="I60" s="163"/>
      <c r="J60" s="163"/>
      <c r="K60" s="163" t="str">
        <f>'将来負担比率（分子）の構造'!L$48</f>
        <v>-</v>
      </c>
      <c r="L60" s="163"/>
      <c r="M60" s="163"/>
      <c r="N60" s="163" t="str">
        <f>'将来負担比率（分子）の構造'!M$48</f>
        <v>-</v>
      </c>
      <c r="O60" s="163"/>
      <c r="P60" s="163"/>
    </row>
    <row r="61" spans="1:16" x14ac:dyDescent="0.15">
      <c r="A61" s="163" t="s">
        <v>38</v>
      </c>
      <c r="B61" s="163" t="str">
        <f>'将来負担比率（分子）の構造'!I$46</f>
        <v>-</v>
      </c>
      <c r="C61" s="163"/>
      <c r="D61" s="163"/>
      <c r="E61" s="163" t="str">
        <f>'将来負担比率（分子）の構造'!J$46</f>
        <v>-</v>
      </c>
      <c r="F61" s="163"/>
      <c r="G61" s="163"/>
      <c r="H61" s="163" t="str">
        <f>'将来負担比率（分子）の構造'!K$46</f>
        <v>-</v>
      </c>
      <c r="I61" s="163"/>
      <c r="J61" s="163"/>
      <c r="K61" s="163" t="str">
        <f>'将来負担比率（分子）の構造'!L$46</f>
        <v>-</v>
      </c>
      <c r="L61" s="163"/>
      <c r="M61" s="163"/>
      <c r="N61" s="163" t="str">
        <f>'将来負担比率（分子）の構造'!M$46</f>
        <v>-</v>
      </c>
      <c r="O61" s="163"/>
      <c r="P61" s="163"/>
    </row>
    <row r="62" spans="1:16" x14ac:dyDescent="0.15">
      <c r="A62" s="163" t="s">
        <v>37</v>
      </c>
      <c r="B62" s="163">
        <f>'将来負担比率（分子）の構造'!I$45</f>
        <v>21688</v>
      </c>
      <c r="C62" s="163"/>
      <c r="D62" s="163"/>
      <c r="E62" s="163">
        <f>'将来負担比率（分子）の構造'!J$45</f>
        <v>23189</v>
      </c>
      <c r="F62" s="163"/>
      <c r="G62" s="163"/>
      <c r="H62" s="163">
        <f>'将来負担比率（分子）の構造'!K$45</f>
        <v>21187</v>
      </c>
      <c r="I62" s="163"/>
      <c r="J62" s="163"/>
      <c r="K62" s="163">
        <f>'将来負担比率（分子）の構造'!L$45</f>
        <v>21573</v>
      </c>
      <c r="L62" s="163"/>
      <c r="M62" s="163"/>
      <c r="N62" s="163">
        <f>'将来負担比率（分子）の構造'!M$45</f>
        <v>22268</v>
      </c>
      <c r="O62" s="163"/>
      <c r="P62" s="163"/>
    </row>
    <row r="63" spans="1:16" x14ac:dyDescent="0.15">
      <c r="A63" s="163" t="s">
        <v>36</v>
      </c>
      <c r="B63" s="163">
        <f>'将来負担比率（分子）の構造'!I$44</f>
        <v>2151</v>
      </c>
      <c r="C63" s="163"/>
      <c r="D63" s="163"/>
      <c r="E63" s="163">
        <f>'将来負担比率（分子）の構造'!J$44</f>
        <v>2151</v>
      </c>
      <c r="F63" s="163"/>
      <c r="G63" s="163"/>
      <c r="H63" s="163">
        <f>'将来負担比率（分子）の構造'!K$44</f>
        <v>2151</v>
      </c>
      <c r="I63" s="163"/>
      <c r="J63" s="163"/>
      <c r="K63" s="163">
        <f>'将来負担比率（分子）の構造'!L$44</f>
        <v>1979</v>
      </c>
      <c r="L63" s="163"/>
      <c r="M63" s="163"/>
      <c r="N63" s="163">
        <f>'将来負担比率（分子）の構造'!M$44</f>
        <v>1746</v>
      </c>
      <c r="O63" s="163"/>
      <c r="P63" s="163"/>
    </row>
    <row r="64" spans="1:16" x14ac:dyDescent="0.15">
      <c r="A64" s="163" t="s">
        <v>35</v>
      </c>
      <c r="B64" s="163">
        <f>'将来負担比率（分子）の構造'!I$43</f>
        <v>85392</v>
      </c>
      <c r="C64" s="163"/>
      <c r="D64" s="163"/>
      <c r="E64" s="163">
        <f>'将来負担比率（分子）の構造'!J$43</f>
        <v>81453</v>
      </c>
      <c r="F64" s="163"/>
      <c r="G64" s="163"/>
      <c r="H64" s="163">
        <f>'将来負担比率（分子）の構造'!K$43</f>
        <v>78485</v>
      </c>
      <c r="I64" s="163"/>
      <c r="J64" s="163"/>
      <c r="K64" s="163">
        <f>'将来負担比率（分子）の構造'!L$43</f>
        <v>75770</v>
      </c>
      <c r="L64" s="163"/>
      <c r="M64" s="163"/>
      <c r="N64" s="163">
        <f>'将来負担比率（分子）の構造'!M$43</f>
        <v>71846</v>
      </c>
      <c r="O64" s="163"/>
      <c r="P64" s="163"/>
    </row>
    <row r="65" spans="1:16" x14ac:dyDescent="0.15">
      <c r="A65" s="163" t="s">
        <v>34</v>
      </c>
      <c r="B65" s="163" t="str">
        <f>'将来負担比率（分子）の構造'!I$42</f>
        <v>-</v>
      </c>
      <c r="C65" s="163"/>
      <c r="D65" s="163"/>
      <c r="E65" s="163" t="str">
        <f>'将来負担比率（分子）の構造'!J$42</f>
        <v>-</v>
      </c>
      <c r="F65" s="163"/>
      <c r="G65" s="163"/>
      <c r="H65" s="163" t="str">
        <f>'将来負担比率（分子）の構造'!K$42</f>
        <v>-</v>
      </c>
      <c r="I65" s="163"/>
      <c r="J65" s="163"/>
      <c r="K65" s="163" t="str">
        <f>'将来負担比率（分子）の構造'!L$42</f>
        <v>-</v>
      </c>
      <c r="L65" s="163"/>
      <c r="M65" s="163"/>
      <c r="N65" s="163" t="str">
        <f>'将来負担比率（分子）の構造'!M$42</f>
        <v>-</v>
      </c>
      <c r="O65" s="163"/>
      <c r="P65" s="163"/>
    </row>
    <row r="66" spans="1:16" x14ac:dyDescent="0.15">
      <c r="A66" s="163" t="s">
        <v>33</v>
      </c>
      <c r="B66" s="163">
        <f>'将来負担比率（分子）の構造'!I$41</f>
        <v>182161</v>
      </c>
      <c r="C66" s="163"/>
      <c r="D66" s="163"/>
      <c r="E66" s="163">
        <f>'将来負担比率（分子）の構造'!J$41</f>
        <v>178856</v>
      </c>
      <c r="F66" s="163"/>
      <c r="G66" s="163"/>
      <c r="H66" s="163">
        <f>'将来負担比率（分子）の構造'!K$41</f>
        <v>178299</v>
      </c>
      <c r="I66" s="163"/>
      <c r="J66" s="163"/>
      <c r="K66" s="163">
        <f>'将来負担比率（分子）の構造'!L$41</f>
        <v>173419</v>
      </c>
      <c r="L66" s="163"/>
      <c r="M66" s="163"/>
      <c r="N66" s="163">
        <f>'将来負担比率（分子）の構造'!M$41</f>
        <v>166529</v>
      </c>
      <c r="O66" s="163"/>
      <c r="P66" s="163"/>
    </row>
    <row r="67" spans="1:16" x14ac:dyDescent="0.15">
      <c r="A67" s="163" t="s">
        <v>77</v>
      </c>
      <c r="B67" s="163" t="e">
        <f>NA()</f>
        <v>#N/A</v>
      </c>
      <c r="C67" s="163">
        <f>IF(ISNUMBER('将来負担比率（分子）の構造'!I$53), IF('将来負担比率（分子）の構造'!I$53 &lt; 0, 0, '将来負担比率（分子）の構造'!I$53), NA())</f>
        <v>53875</v>
      </c>
      <c r="D67" s="163" t="e">
        <f>NA()</f>
        <v>#N/A</v>
      </c>
      <c r="E67" s="163" t="e">
        <f>NA()</f>
        <v>#N/A</v>
      </c>
      <c r="F67" s="163">
        <f>IF(ISNUMBER('将来負担比率（分子）の構造'!J$53), IF('将来負担比率（分子）の構造'!J$53 &lt; 0, 0, '将来負担比率（分子）の構造'!J$53), NA())</f>
        <v>48198</v>
      </c>
      <c r="G67" s="163" t="e">
        <f>NA()</f>
        <v>#N/A</v>
      </c>
      <c r="H67" s="163" t="e">
        <f>NA()</f>
        <v>#N/A</v>
      </c>
      <c r="I67" s="163">
        <f>IF(ISNUMBER('将来負担比率（分子）の構造'!K$53), IF('将来負担比率（分子）の構造'!K$53 &lt; 0, 0, '将来負担比率（分子）の構造'!K$53), NA())</f>
        <v>40931</v>
      </c>
      <c r="J67" s="163" t="e">
        <f>NA()</f>
        <v>#N/A</v>
      </c>
      <c r="K67" s="163" t="e">
        <f>NA()</f>
        <v>#N/A</v>
      </c>
      <c r="L67" s="163">
        <f>IF(ISNUMBER('将来負担比率（分子）の構造'!L$53), IF('将来負担比率（分子）の構造'!L$53 &lt; 0, 0, '将来負担比率（分子）の構造'!L$53), NA())</f>
        <v>30569</v>
      </c>
      <c r="M67" s="163" t="e">
        <f>NA()</f>
        <v>#N/A</v>
      </c>
      <c r="N67" s="163" t="e">
        <f>NA()</f>
        <v>#N/A</v>
      </c>
      <c r="O67" s="163">
        <f>IF(ISNUMBER('将来負担比率（分子）の構造'!M$53), IF('将来負担比率（分子）の構造'!M$53 &lt; 0, 0, '将来負担比率（分子）の構造'!M$53), NA())</f>
        <v>23721</v>
      </c>
      <c r="P67" s="163" t="e">
        <f>NA()</f>
        <v>#N/A</v>
      </c>
    </row>
    <row r="70" spans="1:16" x14ac:dyDescent="0.15">
      <c r="A70" s="165" t="s">
        <v>78</v>
      </c>
      <c r="B70" s="165"/>
      <c r="C70" s="165"/>
      <c r="D70" s="165"/>
      <c r="E70" s="165"/>
      <c r="F70" s="165"/>
    </row>
    <row r="71" spans="1:16" x14ac:dyDescent="0.15">
      <c r="A71" s="166"/>
      <c r="B71" s="166" t="str">
        <f>基金残高に係る経年分析!F54</f>
        <v>R02</v>
      </c>
      <c r="C71" s="166" t="str">
        <f>基金残高に係る経年分析!G54</f>
        <v>R03</v>
      </c>
      <c r="D71" s="166" t="str">
        <f>基金残高に係る経年分析!H54</f>
        <v>R04</v>
      </c>
    </row>
    <row r="72" spans="1:16" x14ac:dyDescent="0.15">
      <c r="A72" s="166" t="s">
        <v>79</v>
      </c>
      <c r="B72" s="167">
        <f>基金残高に係る経年分析!F55</f>
        <v>18550</v>
      </c>
      <c r="C72" s="167">
        <f>基金残高に係る経年分析!G55</f>
        <v>18450</v>
      </c>
      <c r="D72" s="167">
        <f>基金残高に係る経年分析!H55</f>
        <v>18250</v>
      </c>
    </row>
    <row r="73" spans="1:16" x14ac:dyDescent="0.15">
      <c r="A73" s="166" t="s">
        <v>80</v>
      </c>
      <c r="B73" s="167">
        <f>基金残高に係る経年分析!F56</f>
        <v>7150</v>
      </c>
      <c r="C73" s="167">
        <f>基金残高に係る経年分析!G56</f>
        <v>10150</v>
      </c>
      <c r="D73" s="167">
        <f>基金残高に係る経年分析!H56</f>
        <v>10150</v>
      </c>
    </row>
    <row r="74" spans="1:16" x14ac:dyDescent="0.15">
      <c r="A74" s="166" t="s">
        <v>81</v>
      </c>
      <c r="B74" s="167">
        <f>基金残高に係る経年分析!F57</f>
        <v>23922</v>
      </c>
      <c r="C74" s="167">
        <f>基金残高に係る経年分析!G57</f>
        <v>24772</v>
      </c>
      <c r="D74" s="167">
        <f>基金残高に係る経年分析!H57</f>
        <v>24586</v>
      </c>
    </row>
  </sheetData>
  <sheetProtection algorithmName="SHA-512" hashValue="J5Ra9fPaB5GFAXVb1aNJ0KRtjJcXhy71le7oRCY4OYlsduM5A42nRrA0PPkTWdsH3ThNe05U8PA5SllqUz60cA==" saltValue="iyyRlz5ZhJHflHaBRjUs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02" customWidth="1"/>
    <col min="2" max="2" width="2.375" style="202" customWidth="1"/>
    <col min="3" max="16" width="2.625" style="202" customWidth="1"/>
    <col min="17" max="17" width="2.375" style="202" customWidth="1"/>
    <col min="18" max="95" width="1.625" style="202" customWidth="1"/>
    <col min="96" max="133" width="1.625" style="214" customWidth="1"/>
    <col min="134" max="143" width="1.625" style="202" customWidth="1"/>
    <col min="144" max="16384" width="0" style="202"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589" t="s">
        <v>216</v>
      </c>
      <c r="DI1" s="590"/>
      <c r="DJ1" s="590"/>
      <c r="DK1" s="590"/>
      <c r="DL1" s="590"/>
      <c r="DM1" s="590"/>
      <c r="DN1" s="591"/>
      <c r="DO1" s="202"/>
      <c r="DP1" s="589" t="s">
        <v>217</v>
      </c>
      <c r="DQ1" s="590"/>
      <c r="DR1" s="590"/>
      <c r="DS1" s="590"/>
      <c r="DT1" s="590"/>
      <c r="DU1" s="590"/>
      <c r="DV1" s="590"/>
      <c r="DW1" s="590"/>
      <c r="DX1" s="590"/>
      <c r="DY1" s="590"/>
      <c r="DZ1" s="590"/>
      <c r="EA1" s="590"/>
      <c r="EB1" s="590"/>
      <c r="EC1" s="591"/>
      <c r="ED1" s="201"/>
      <c r="EE1" s="201"/>
      <c r="EF1" s="201"/>
      <c r="EG1" s="201"/>
      <c r="EH1" s="201"/>
      <c r="EI1" s="201"/>
      <c r="EJ1" s="201"/>
      <c r="EK1" s="201"/>
      <c r="EL1" s="201"/>
      <c r="EM1" s="201"/>
    </row>
    <row r="2" spans="2:143" ht="22.5" customHeight="1" x14ac:dyDescent="0.15">
      <c r="B2" s="203" t="s">
        <v>218</v>
      </c>
      <c r="R2" s="204"/>
      <c r="S2" s="204"/>
      <c r="T2" s="204"/>
      <c r="U2" s="204"/>
      <c r="V2" s="204"/>
      <c r="W2" s="204"/>
      <c r="X2" s="204"/>
      <c r="Y2" s="204"/>
      <c r="Z2" s="204"/>
      <c r="AA2" s="204"/>
      <c r="AB2" s="204"/>
      <c r="AC2" s="204"/>
      <c r="AE2" s="205"/>
      <c r="AF2" s="205"/>
      <c r="AG2" s="205"/>
      <c r="AH2" s="205"/>
      <c r="AI2" s="205"/>
      <c r="AJ2" s="204"/>
      <c r="AK2" s="204"/>
      <c r="AL2" s="204"/>
      <c r="AM2" s="204"/>
      <c r="AN2" s="204"/>
      <c r="AO2" s="204"/>
      <c r="AP2" s="204"/>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row>
    <row r="3" spans="2:143" ht="11.25" customHeight="1" x14ac:dyDescent="0.15">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229</v>
      </c>
      <c r="C5" s="597"/>
      <c r="D5" s="597"/>
      <c r="E5" s="597"/>
      <c r="F5" s="597"/>
      <c r="G5" s="597"/>
      <c r="H5" s="597"/>
      <c r="I5" s="597"/>
      <c r="J5" s="597"/>
      <c r="K5" s="597"/>
      <c r="L5" s="597"/>
      <c r="M5" s="597"/>
      <c r="N5" s="597"/>
      <c r="O5" s="597"/>
      <c r="P5" s="597"/>
      <c r="Q5" s="598"/>
      <c r="R5" s="599">
        <v>70434337</v>
      </c>
      <c r="S5" s="600"/>
      <c r="T5" s="600"/>
      <c r="U5" s="600"/>
      <c r="V5" s="600"/>
      <c r="W5" s="600"/>
      <c r="X5" s="600"/>
      <c r="Y5" s="601"/>
      <c r="Z5" s="602">
        <v>32.700000000000003</v>
      </c>
      <c r="AA5" s="602"/>
      <c r="AB5" s="602"/>
      <c r="AC5" s="602"/>
      <c r="AD5" s="603">
        <v>70434337</v>
      </c>
      <c r="AE5" s="603"/>
      <c r="AF5" s="603"/>
      <c r="AG5" s="603"/>
      <c r="AH5" s="603"/>
      <c r="AI5" s="603"/>
      <c r="AJ5" s="603"/>
      <c r="AK5" s="603"/>
      <c r="AL5" s="604">
        <v>64.3</v>
      </c>
      <c r="AM5" s="605"/>
      <c r="AN5" s="605"/>
      <c r="AO5" s="606"/>
      <c r="AP5" s="596" t="s">
        <v>230</v>
      </c>
      <c r="AQ5" s="597"/>
      <c r="AR5" s="597"/>
      <c r="AS5" s="597"/>
      <c r="AT5" s="597"/>
      <c r="AU5" s="597"/>
      <c r="AV5" s="597"/>
      <c r="AW5" s="597"/>
      <c r="AX5" s="597"/>
      <c r="AY5" s="597"/>
      <c r="AZ5" s="597"/>
      <c r="BA5" s="597"/>
      <c r="BB5" s="597"/>
      <c r="BC5" s="597"/>
      <c r="BD5" s="597"/>
      <c r="BE5" s="597"/>
      <c r="BF5" s="598"/>
      <c r="BG5" s="610">
        <v>68278685</v>
      </c>
      <c r="BH5" s="611"/>
      <c r="BI5" s="611"/>
      <c r="BJ5" s="611"/>
      <c r="BK5" s="611"/>
      <c r="BL5" s="611"/>
      <c r="BM5" s="611"/>
      <c r="BN5" s="612"/>
      <c r="BO5" s="613">
        <v>96.9</v>
      </c>
      <c r="BP5" s="613"/>
      <c r="BQ5" s="613"/>
      <c r="BR5" s="613"/>
      <c r="BS5" s="614">
        <v>1464029</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1445543</v>
      </c>
      <c r="S6" s="611"/>
      <c r="T6" s="611"/>
      <c r="U6" s="611"/>
      <c r="V6" s="611"/>
      <c r="W6" s="611"/>
      <c r="X6" s="611"/>
      <c r="Y6" s="612"/>
      <c r="Z6" s="613">
        <v>0.7</v>
      </c>
      <c r="AA6" s="613"/>
      <c r="AB6" s="613"/>
      <c r="AC6" s="613"/>
      <c r="AD6" s="614">
        <v>1445543</v>
      </c>
      <c r="AE6" s="614"/>
      <c r="AF6" s="614"/>
      <c r="AG6" s="614"/>
      <c r="AH6" s="614"/>
      <c r="AI6" s="614"/>
      <c r="AJ6" s="614"/>
      <c r="AK6" s="614"/>
      <c r="AL6" s="615">
        <v>1.3</v>
      </c>
      <c r="AM6" s="616"/>
      <c r="AN6" s="616"/>
      <c r="AO6" s="617"/>
      <c r="AP6" s="607" t="s">
        <v>235</v>
      </c>
      <c r="AQ6" s="608"/>
      <c r="AR6" s="608"/>
      <c r="AS6" s="608"/>
      <c r="AT6" s="608"/>
      <c r="AU6" s="608"/>
      <c r="AV6" s="608"/>
      <c r="AW6" s="608"/>
      <c r="AX6" s="608"/>
      <c r="AY6" s="608"/>
      <c r="AZ6" s="608"/>
      <c r="BA6" s="608"/>
      <c r="BB6" s="608"/>
      <c r="BC6" s="608"/>
      <c r="BD6" s="608"/>
      <c r="BE6" s="608"/>
      <c r="BF6" s="609"/>
      <c r="BG6" s="610">
        <v>68278685</v>
      </c>
      <c r="BH6" s="611"/>
      <c r="BI6" s="611"/>
      <c r="BJ6" s="611"/>
      <c r="BK6" s="611"/>
      <c r="BL6" s="611"/>
      <c r="BM6" s="611"/>
      <c r="BN6" s="612"/>
      <c r="BO6" s="613">
        <v>96.9</v>
      </c>
      <c r="BP6" s="613"/>
      <c r="BQ6" s="613"/>
      <c r="BR6" s="613"/>
      <c r="BS6" s="614">
        <v>1464029</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787821</v>
      </c>
      <c r="CS6" s="611"/>
      <c r="CT6" s="611"/>
      <c r="CU6" s="611"/>
      <c r="CV6" s="611"/>
      <c r="CW6" s="611"/>
      <c r="CX6" s="611"/>
      <c r="CY6" s="612"/>
      <c r="CZ6" s="604">
        <v>0.4</v>
      </c>
      <c r="DA6" s="605"/>
      <c r="DB6" s="605"/>
      <c r="DC6" s="621"/>
      <c r="DD6" s="619" t="s">
        <v>130</v>
      </c>
      <c r="DE6" s="611"/>
      <c r="DF6" s="611"/>
      <c r="DG6" s="611"/>
      <c r="DH6" s="611"/>
      <c r="DI6" s="611"/>
      <c r="DJ6" s="611"/>
      <c r="DK6" s="611"/>
      <c r="DL6" s="611"/>
      <c r="DM6" s="611"/>
      <c r="DN6" s="611"/>
      <c r="DO6" s="611"/>
      <c r="DP6" s="612"/>
      <c r="DQ6" s="619">
        <v>787609</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59999</v>
      </c>
      <c r="S7" s="611"/>
      <c r="T7" s="611"/>
      <c r="U7" s="611"/>
      <c r="V7" s="611"/>
      <c r="W7" s="611"/>
      <c r="X7" s="611"/>
      <c r="Y7" s="612"/>
      <c r="Z7" s="613">
        <v>0</v>
      </c>
      <c r="AA7" s="613"/>
      <c r="AB7" s="613"/>
      <c r="AC7" s="613"/>
      <c r="AD7" s="614">
        <v>59999</v>
      </c>
      <c r="AE7" s="614"/>
      <c r="AF7" s="614"/>
      <c r="AG7" s="614"/>
      <c r="AH7" s="614"/>
      <c r="AI7" s="614"/>
      <c r="AJ7" s="614"/>
      <c r="AK7" s="614"/>
      <c r="AL7" s="615">
        <v>0.1</v>
      </c>
      <c r="AM7" s="616"/>
      <c r="AN7" s="616"/>
      <c r="AO7" s="617"/>
      <c r="AP7" s="607" t="s">
        <v>238</v>
      </c>
      <c r="AQ7" s="608"/>
      <c r="AR7" s="608"/>
      <c r="AS7" s="608"/>
      <c r="AT7" s="608"/>
      <c r="AU7" s="608"/>
      <c r="AV7" s="608"/>
      <c r="AW7" s="608"/>
      <c r="AX7" s="608"/>
      <c r="AY7" s="608"/>
      <c r="AZ7" s="608"/>
      <c r="BA7" s="608"/>
      <c r="BB7" s="608"/>
      <c r="BC7" s="608"/>
      <c r="BD7" s="608"/>
      <c r="BE7" s="608"/>
      <c r="BF7" s="609"/>
      <c r="BG7" s="610">
        <v>31502526</v>
      </c>
      <c r="BH7" s="611"/>
      <c r="BI7" s="611"/>
      <c r="BJ7" s="611"/>
      <c r="BK7" s="611"/>
      <c r="BL7" s="611"/>
      <c r="BM7" s="611"/>
      <c r="BN7" s="612"/>
      <c r="BO7" s="613">
        <v>44.7</v>
      </c>
      <c r="BP7" s="613"/>
      <c r="BQ7" s="613"/>
      <c r="BR7" s="613"/>
      <c r="BS7" s="614">
        <v>1464029</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15649535</v>
      </c>
      <c r="CS7" s="611"/>
      <c r="CT7" s="611"/>
      <c r="CU7" s="611"/>
      <c r="CV7" s="611"/>
      <c r="CW7" s="611"/>
      <c r="CX7" s="611"/>
      <c r="CY7" s="612"/>
      <c r="CZ7" s="613">
        <v>7.5</v>
      </c>
      <c r="DA7" s="613"/>
      <c r="DB7" s="613"/>
      <c r="DC7" s="613"/>
      <c r="DD7" s="619">
        <v>266190</v>
      </c>
      <c r="DE7" s="611"/>
      <c r="DF7" s="611"/>
      <c r="DG7" s="611"/>
      <c r="DH7" s="611"/>
      <c r="DI7" s="611"/>
      <c r="DJ7" s="611"/>
      <c r="DK7" s="611"/>
      <c r="DL7" s="611"/>
      <c r="DM7" s="611"/>
      <c r="DN7" s="611"/>
      <c r="DO7" s="611"/>
      <c r="DP7" s="612"/>
      <c r="DQ7" s="619">
        <v>12936287</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359983</v>
      </c>
      <c r="S8" s="611"/>
      <c r="T8" s="611"/>
      <c r="U8" s="611"/>
      <c r="V8" s="611"/>
      <c r="W8" s="611"/>
      <c r="X8" s="611"/>
      <c r="Y8" s="612"/>
      <c r="Z8" s="613">
        <v>0.2</v>
      </c>
      <c r="AA8" s="613"/>
      <c r="AB8" s="613"/>
      <c r="AC8" s="613"/>
      <c r="AD8" s="614">
        <v>359983</v>
      </c>
      <c r="AE8" s="614"/>
      <c r="AF8" s="614"/>
      <c r="AG8" s="614"/>
      <c r="AH8" s="614"/>
      <c r="AI8" s="614"/>
      <c r="AJ8" s="614"/>
      <c r="AK8" s="614"/>
      <c r="AL8" s="615">
        <v>0.3</v>
      </c>
      <c r="AM8" s="616"/>
      <c r="AN8" s="616"/>
      <c r="AO8" s="617"/>
      <c r="AP8" s="607" t="s">
        <v>241</v>
      </c>
      <c r="AQ8" s="608"/>
      <c r="AR8" s="608"/>
      <c r="AS8" s="608"/>
      <c r="AT8" s="608"/>
      <c r="AU8" s="608"/>
      <c r="AV8" s="608"/>
      <c r="AW8" s="608"/>
      <c r="AX8" s="608"/>
      <c r="AY8" s="608"/>
      <c r="AZ8" s="608"/>
      <c r="BA8" s="608"/>
      <c r="BB8" s="608"/>
      <c r="BC8" s="608"/>
      <c r="BD8" s="608"/>
      <c r="BE8" s="608"/>
      <c r="BF8" s="609"/>
      <c r="BG8" s="610">
        <v>842601</v>
      </c>
      <c r="BH8" s="611"/>
      <c r="BI8" s="611"/>
      <c r="BJ8" s="611"/>
      <c r="BK8" s="611"/>
      <c r="BL8" s="611"/>
      <c r="BM8" s="611"/>
      <c r="BN8" s="612"/>
      <c r="BO8" s="613">
        <v>1.2</v>
      </c>
      <c r="BP8" s="613"/>
      <c r="BQ8" s="613"/>
      <c r="BR8" s="613"/>
      <c r="BS8" s="614" t="s">
        <v>130</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102182136</v>
      </c>
      <c r="CS8" s="611"/>
      <c r="CT8" s="611"/>
      <c r="CU8" s="611"/>
      <c r="CV8" s="611"/>
      <c r="CW8" s="611"/>
      <c r="CX8" s="611"/>
      <c r="CY8" s="612"/>
      <c r="CZ8" s="613">
        <v>48.7</v>
      </c>
      <c r="DA8" s="613"/>
      <c r="DB8" s="613"/>
      <c r="DC8" s="613"/>
      <c r="DD8" s="619">
        <v>896535</v>
      </c>
      <c r="DE8" s="611"/>
      <c r="DF8" s="611"/>
      <c r="DG8" s="611"/>
      <c r="DH8" s="611"/>
      <c r="DI8" s="611"/>
      <c r="DJ8" s="611"/>
      <c r="DK8" s="611"/>
      <c r="DL8" s="611"/>
      <c r="DM8" s="611"/>
      <c r="DN8" s="611"/>
      <c r="DO8" s="611"/>
      <c r="DP8" s="612"/>
      <c r="DQ8" s="619">
        <v>45156601</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296378</v>
      </c>
      <c r="S9" s="611"/>
      <c r="T9" s="611"/>
      <c r="U9" s="611"/>
      <c r="V9" s="611"/>
      <c r="W9" s="611"/>
      <c r="X9" s="611"/>
      <c r="Y9" s="612"/>
      <c r="Z9" s="613">
        <v>0.1</v>
      </c>
      <c r="AA9" s="613"/>
      <c r="AB9" s="613"/>
      <c r="AC9" s="613"/>
      <c r="AD9" s="614">
        <v>296378</v>
      </c>
      <c r="AE9" s="614"/>
      <c r="AF9" s="614"/>
      <c r="AG9" s="614"/>
      <c r="AH9" s="614"/>
      <c r="AI9" s="614"/>
      <c r="AJ9" s="614"/>
      <c r="AK9" s="614"/>
      <c r="AL9" s="615">
        <v>0.3</v>
      </c>
      <c r="AM9" s="616"/>
      <c r="AN9" s="616"/>
      <c r="AO9" s="617"/>
      <c r="AP9" s="607" t="s">
        <v>244</v>
      </c>
      <c r="AQ9" s="608"/>
      <c r="AR9" s="608"/>
      <c r="AS9" s="608"/>
      <c r="AT9" s="608"/>
      <c r="AU9" s="608"/>
      <c r="AV9" s="608"/>
      <c r="AW9" s="608"/>
      <c r="AX9" s="608"/>
      <c r="AY9" s="608"/>
      <c r="AZ9" s="608"/>
      <c r="BA9" s="608"/>
      <c r="BB9" s="608"/>
      <c r="BC9" s="608"/>
      <c r="BD9" s="608"/>
      <c r="BE9" s="608"/>
      <c r="BF9" s="609"/>
      <c r="BG9" s="610">
        <v>24736674</v>
      </c>
      <c r="BH9" s="611"/>
      <c r="BI9" s="611"/>
      <c r="BJ9" s="611"/>
      <c r="BK9" s="611"/>
      <c r="BL9" s="611"/>
      <c r="BM9" s="611"/>
      <c r="BN9" s="612"/>
      <c r="BO9" s="613">
        <v>35.1</v>
      </c>
      <c r="BP9" s="613"/>
      <c r="BQ9" s="613"/>
      <c r="BR9" s="613"/>
      <c r="BS9" s="614" t="s">
        <v>130</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20344013</v>
      </c>
      <c r="CS9" s="611"/>
      <c r="CT9" s="611"/>
      <c r="CU9" s="611"/>
      <c r="CV9" s="611"/>
      <c r="CW9" s="611"/>
      <c r="CX9" s="611"/>
      <c r="CY9" s="612"/>
      <c r="CZ9" s="613">
        <v>9.6999999999999993</v>
      </c>
      <c r="DA9" s="613"/>
      <c r="DB9" s="613"/>
      <c r="DC9" s="613"/>
      <c r="DD9" s="619">
        <v>708028</v>
      </c>
      <c r="DE9" s="611"/>
      <c r="DF9" s="611"/>
      <c r="DG9" s="611"/>
      <c r="DH9" s="611"/>
      <c r="DI9" s="611"/>
      <c r="DJ9" s="611"/>
      <c r="DK9" s="611"/>
      <c r="DL9" s="611"/>
      <c r="DM9" s="611"/>
      <c r="DN9" s="611"/>
      <c r="DO9" s="611"/>
      <c r="DP9" s="612"/>
      <c r="DQ9" s="619">
        <v>13109121</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130</v>
      </c>
      <c r="AA10" s="613"/>
      <c r="AB10" s="613"/>
      <c r="AC10" s="613"/>
      <c r="AD10" s="614" t="s">
        <v>180</v>
      </c>
      <c r="AE10" s="614"/>
      <c r="AF10" s="614"/>
      <c r="AG10" s="614"/>
      <c r="AH10" s="614"/>
      <c r="AI10" s="614"/>
      <c r="AJ10" s="614"/>
      <c r="AK10" s="614"/>
      <c r="AL10" s="615" t="s">
        <v>130</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1835235</v>
      </c>
      <c r="BH10" s="611"/>
      <c r="BI10" s="611"/>
      <c r="BJ10" s="611"/>
      <c r="BK10" s="611"/>
      <c r="BL10" s="611"/>
      <c r="BM10" s="611"/>
      <c r="BN10" s="612"/>
      <c r="BO10" s="613">
        <v>2.6</v>
      </c>
      <c r="BP10" s="613"/>
      <c r="BQ10" s="613"/>
      <c r="BR10" s="613"/>
      <c r="BS10" s="614">
        <v>305283</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399023</v>
      </c>
      <c r="CS10" s="611"/>
      <c r="CT10" s="611"/>
      <c r="CU10" s="611"/>
      <c r="CV10" s="611"/>
      <c r="CW10" s="611"/>
      <c r="CX10" s="611"/>
      <c r="CY10" s="612"/>
      <c r="CZ10" s="613">
        <v>0.2</v>
      </c>
      <c r="DA10" s="613"/>
      <c r="DB10" s="613"/>
      <c r="DC10" s="613"/>
      <c r="DD10" s="619" t="s">
        <v>130</v>
      </c>
      <c r="DE10" s="611"/>
      <c r="DF10" s="611"/>
      <c r="DG10" s="611"/>
      <c r="DH10" s="611"/>
      <c r="DI10" s="611"/>
      <c r="DJ10" s="611"/>
      <c r="DK10" s="611"/>
      <c r="DL10" s="611"/>
      <c r="DM10" s="611"/>
      <c r="DN10" s="611"/>
      <c r="DO10" s="611"/>
      <c r="DP10" s="612"/>
      <c r="DQ10" s="619">
        <v>71185</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12606505</v>
      </c>
      <c r="S11" s="611"/>
      <c r="T11" s="611"/>
      <c r="U11" s="611"/>
      <c r="V11" s="611"/>
      <c r="W11" s="611"/>
      <c r="X11" s="611"/>
      <c r="Y11" s="612"/>
      <c r="Z11" s="615">
        <v>5.8</v>
      </c>
      <c r="AA11" s="616"/>
      <c r="AB11" s="616"/>
      <c r="AC11" s="622"/>
      <c r="AD11" s="619">
        <v>12606505</v>
      </c>
      <c r="AE11" s="611"/>
      <c r="AF11" s="611"/>
      <c r="AG11" s="611"/>
      <c r="AH11" s="611"/>
      <c r="AI11" s="611"/>
      <c r="AJ11" s="611"/>
      <c r="AK11" s="612"/>
      <c r="AL11" s="615">
        <v>11.5</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4088016</v>
      </c>
      <c r="BH11" s="611"/>
      <c r="BI11" s="611"/>
      <c r="BJ11" s="611"/>
      <c r="BK11" s="611"/>
      <c r="BL11" s="611"/>
      <c r="BM11" s="611"/>
      <c r="BN11" s="612"/>
      <c r="BO11" s="613">
        <v>5.8</v>
      </c>
      <c r="BP11" s="613"/>
      <c r="BQ11" s="613"/>
      <c r="BR11" s="613"/>
      <c r="BS11" s="614">
        <v>1158746</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2660694</v>
      </c>
      <c r="CS11" s="611"/>
      <c r="CT11" s="611"/>
      <c r="CU11" s="611"/>
      <c r="CV11" s="611"/>
      <c r="CW11" s="611"/>
      <c r="CX11" s="611"/>
      <c r="CY11" s="612"/>
      <c r="CZ11" s="613">
        <v>1.3</v>
      </c>
      <c r="DA11" s="613"/>
      <c r="DB11" s="613"/>
      <c r="DC11" s="613"/>
      <c r="DD11" s="619">
        <v>1268915</v>
      </c>
      <c r="DE11" s="611"/>
      <c r="DF11" s="611"/>
      <c r="DG11" s="611"/>
      <c r="DH11" s="611"/>
      <c r="DI11" s="611"/>
      <c r="DJ11" s="611"/>
      <c r="DK11" s="611"/>
      <c r="DL11" s="611"/>
      <c r="DM11" s="611"/>
      <c r="DN11" s="611"/>
      <c r="DO11" s="611"/>
      <c r="DP11" s="612"/>
      <c r="DQ11" s="619">
        <v>1423939</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v>86931</v>
      </c>
      <c r="S12" s="611"/>
      <c r="T12" s="611"/>
      <c r="U12" s="611"/>
      <c r="V12" s="611"/>
      <c r="W12" s="611"/>
      <c r="X12" s="611"/>
      <c r="Y12" s="612"/>
      <c r="Z12" s="613">
        <v>0</v>
      </c>
      <c r="AA12" s="613"/>
      <c r="AB12" s="613"/>
      <c r="AC12" s="613"/>
      <c r="AD12" s="614">
        <v>86931</v>
      </c>
      <c r="AE12" s="614"/>
      <c r="AF12" s="614"/>
      <c r="AG12" s="614"/>
      <c r="AH12" s="614"/>
      <c r="AI12" s="614"/>
      <c r="AJ12" s="614"/>
      <c r="AK12" s="614"/>
      <c r="AL12" s="615">
        <v>0.1</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31764585</v>
      </c>
      <c r="BH12" s="611"/>
      <c r="BI12" s="611"/>
      <c r="BJ12" s="611"/>
      <c r="BK12" s="611"/>
      <c r="BL12" s="611"/>
      <c r="BM12" s="611"/>
      <c r="BN12" s="612"/>
      <c r="BO12" s="613">
        <v>45.1</v>
      </c>
      <c r="BP12" s="613"/>
      <c r="BQ12" s="613"/>
      <c r="BR12" s="613"/>
      <c r="BS12" s="614" t="s">
        <v>130</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9740122</v>
      </c>
      <c r="CS12" s="611"/>
      <c r="CT12" s="611"/>
      <c r="CU12" s="611"/>
      <c r="CV12" s="611"/>
      <c r="CW12" s="611"/>
      <c r="CX12" s="611"/>
      <c r="CY12" s="612"/>
      <c r="CZ12" s="613">
        <v>4.5999999999999996</v>
      </c>
      <c r="DA12" s="613"/>
      <c r="DB12" s="613"/>
      <c r="DC12" s="613"/>
      <c r="DD12" s="619" t="s">
        <v>180</v>
      </c>
      <c r="DE12" s="611"/>
      <c r="DF12" s="611"/>
      <c r="DG12" s="611"/>
      <c r="DH12" s="611"/>
      <c r="DI12" s="611"/>
      <c r="DJ12" s="611"/>
      <c r="DK12" s="611"/>
      <c r="DL12" s="611"/>
      <c r="DM12" s="611"/>
      <c r="DN12" s="611"/>
      <c r="DO12" s="611"/>
      <c r="DP12" s="612"/>
      <c r="DQ12" s="619">
        <v>3865978</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13" t="s">
        <v>130</v>
      </c>
      <c r="AA13" s="613"/>
      <c r="AB13" s="613"/>
      <c r="AC13" s="613"/>
      <c r="AD13" s="614" t="s">
        <v>130</v>
      </c>
      <c r="AE13" s="614"/>
      <c r="AF13" s="614"/>
      <c r="AG13" s="614"/>
      <c r="AH13" s="614"/>
      <c r="AI13" s="614"/>
      <c r="AJ13" s="614"/>
      <c r="AK13" s="614"/>
      <c r="AL13" s="615" t="s">
        <v>130</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31590719</v>
      </c>
      <c r="BH13" s="611"/>
      <c r="BI13" s="611"/>
      <c r="BJ13" s="611"/>
      <c r="BK13" s="611"/>
      <c r="BL13" s="611"/>
      <c r="BM13" s="611"/>
      <c r="BN13" s="612"/>
      <c r="BO13" s="613">
        <v>44.9</v>
      </c>
      <c r="BP13" s="613"/>
      <c r="BQ13" s="613"/>
      <c r="BR13" s="613"/>
      <c r="BS13" s="614" t="s">
        <v>130</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16219559</v>
      </c>
      <c r="CS13" s="611"/>
      <c r="CT13" s="611"/>
      <c r="CU13" s="611"/>
      <c r="CV13" s="611"/>
      <c r="CW13" s="611"/>
      <c r="CX13" s="611"/>
      <c r="CY13" s="612"/>
      <c r="CZ13" s="613">
        <v>7.7</v>
      </c>
      <c r="DA13" s="613"/>
      <c r="DB13" s="613"/>
      <c r="DC13" s="613"/>
      <c r="DD13" s="619">
        <v>4896965</v>
      </c>
      <c r="DE13" s="611"/>
      <c r="DF13" s="611"/>
      <c r="DG13" s="611"/>
      <c r="DH13" s="611"/>
      <c r="DI13" s="611"/>
      <c r="DJ13" s="611"/>
      <c r="DK13" s="611"/>
      <c r="DL13" s="611"/>
      <c r="DM13" s="611"/>
      <c r="DN13" s="611"/>
      <c r="DO13" s="611"/>
      <c r="DP13" s="612"/>
      <c r="DQ13" s="619">
        <v>10962697</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t="s">
        <v>130</v>
      </c>
      <c r="S14" s="611"/>
      <c r="T14" s="611"/>
      <c r="U14" s="611"/>
      <c r="V14" s="611"/>
      <c r="W14" s="611"/>
      <c r="X14" s="611"/>
      <c r="Y14" s="612"/>
      <c r="Z14" s="613" t="s">
        <v>130</v>
      </c>
      <c r="AA14" s="613"/>
      <c r="AB14" s="613"/>
      <c r="AC14" s="613"/>
      <c r="AD14" s="614" t="s">
        <v>130</v>
      </c>
      <c r="AE14" s="614"/>
      <c r="AF14" s="614"/>
      <c r="AG14" s="614"/>
      <c r="AH14" s="614"/>
      <c r="AI14" s="614"/>
      <c r="AJ14" s="614"/>
      <c r="AK14" s="614"/>
      <c r="AL14" s="615" t="s">
        <v>180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1574467</v>
      </c>
      <c r="BH14" s="611"/>
      <c r="BI14" s="611"/>
      <c r="BJ14" s="611"/>
      <c r="BK14" s="611"/>
      <c r="BL14" s="611"/>
      <c r="BM14" s="611"/>
      <c r="BN14" s="612"/>
      <c r="BO14" s="613">
        <v>2.2000000000000002</v>
      </c>
      <c r="BP14" s="613"/>
      <c r="BQ14" s="613"/>
      <c r="BR14" s="613"/>
      <c r="BS14" s="614" t="s">
        <v>180</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5389076</v>
      </c>
      <c r="CS14" s="611"/>
      <c r="CT14" s="611"/>
      <c r="CU14" s="611"/>
      <c r="CV14" s="611"/>
      <c r="CW14" s="611"/>
      <c r="CX14" s="611"/>
      <c r="CY14" s="612"/>
      <c r="CZ14" s="613">
        <v>2.6</v>
      </c>
      <c r="DA14" s="613"/>
      <c r="DB14" s="613"/>
      <c r="DC14" s="613"/>
      <c r="DD14" s="619">
        <v>543413</v>
      </c>
      <c r="DE14" s="611"/>
      <c r="DF14" s="611"/>
      <c r="DG14" s="611"/>
      <c r="DH14" s="611"/>
      <c r="DI14" s="611"/>
      <c r="DJ14" s="611"/>
      <c r="DK14" s="611"/>
      <c r="DL14" s="611"/>
      <c r="DM14" s="611"/>
      <c r="DN14" s="611"/>
      <c r="DO14" s="611"/>
      <c r="DP14" s="612"/>
      <c r="DQ14" s="619">
        <v>4756615</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180</v>
      </c>
      <c r="S15" s="611"/>
      <c r="T15" s="611"/>
      <c r="U15" s="611"/>
      <c r="V15" s="611"/>
      <c r="W15" s="611"/>
      <c r="X15" s="611"/>
      <c r="Y15" s="612"/>
      <c r="Z15" s="613" t="s">
        <v>130</v>
      </c>
      <c r="AA15" s="613"/>
      <c r="AB15" s="613"/>
      <c r="AC15" s="613"/>
      <c r="AD15" s="614" t="s">
        <v>180</v>
      </c>
      <c r="AE15" s="614"/>
      <c r="AF15" s="614"/>
      <c r="AG15" s="614"/>
      <c r="AH15" s="614"/>
      <c r="AI15" s="614"/>
      <c r="AJ15" s="614"/>
      <c r="AK15" s="614"/>
      <c r="AL15" s="615" t="s">
        <v>130</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3437107</v>
      </c>
      <c r="BH15" s="611"/>
      <c r="BI15" s="611"/>
      <c r="BJ15" s="611"/>
      <c r="BK15" s="611"/>
      <c r="BL15" s="611"/>
      <c r="BM15" s="611"/>
      <c r="BN15" s="612"/>
      <c r="BO15" s="613">
        <v>4.9000000000000004</v>
      </c>
      <c r="BP15" s="613"/>
      <c r="BQ15" s="613"/>
      <c r="BR15" s="613"/>
      <c r="BS15" s="614" t="s">
        <v>130</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19631630</v>
      </c>
      <c r="CS15" s="611"/>
      <c r="CT15" s="611"/>
      <c r="CU15" s="611"/>
      <c r="CV15" s="611"/>
      <c r="CW15" s="611"/>
      <c r="CX15" s="611"/>
      <c r="CY15" s="612"/>
      <c r="CZ15" s="613">
        <v>9.4</v>
      </c>
      <c r="DA15" s="613"/>
      <c r="DB15" s="613"/>
      <c r="DC15" s="613"/>
      <c r="DD15" s="619">
        <v>2907061</v>
      </c>
      <c r="DE15" s="611"/>
      <c r="DF15" s="611"/>
      <c r="DG15" s="611"/>
      <c r="DH15" s="611"/>
      <c r="DI15" s="611"/>
      <c r="DJ15" s="611"/>
      <c r="DK15" s="611"/>
      <c r="DL15" s="611"/>
      <c r="DM15" s="611"/>
      <c r="DN15" s="611"/>
      <c r="DO15" s="611"/>
      <c r="DP15" s="612"/>
      <c r="DQ15" s="619">
        <v>12179960</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87493</v>
      </c>
      <c r="S16" s="611"/>
      <c r="T16" s="611"/>
      <c r="U16" s="611"/>
      <c r="V16" s="611"/>
      <c r="W16" s="611"/>
      <c r="X16" s="611"/>
      <c r="Y16" s="612"/>
      <c r="Z16" s="613">
        <v>0</v>
      </c>
      <c r="AA16" s="613"/>
      <c r="AB16" s="613"/>
      <c r="AC16" s="613"/>
      <c r="AD16" s="614">
        <v>87493</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13" t="s">
        <v>130</v>
      </c>
      <c r="BP16" s="613"/>
      <c r="BQ16" s="613"/>
      <c r="BR16" s="613"/>
      <c r="BS16" s="614" t="s">
        <v>130</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335191</v>
      </c>
      <c r="CS16" s="611"/>
      <c r="CT16" s="611"/>
      <c r="CU16" s="611"/>
      <c r="CV16" s="611"/>
      <c r="CW16" s="611"/>
      <c r="CX16" s="611"/>
      <c r="CY16" s="612"/>
      <c r="CZ16" s="613">
        <v>0.2</v>
      </c>
      <c r="DA16" s="613"/>
      <c r="DB16" s="613"/>
      <c r="DC16" s="613"/>
      <c r="DD16" s="619" t="s">
        <v>180</v>
      </c>
      <c r="DE16" s="611"/>
      <c r="DF16" s="611"/>
      <c r="DG16" s="611"/>
      <c r="DH16" s="611"/>
      <c r="DI16" s="611"/>
      <c r="DJ16" s="611"/>
      <c r="DK16" s="611"/>
      <c r="DL16" s="611"/>
      <c r="DM16" s="611"/>
      <c r="DN16" s="611"/>
      <c r="DO16" s="611"/>
      <c r="DP16" s="612"/>
      <c r="DQ16" s="619">
        <v>32859</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1192138</v>
      </c>
      <c r="S17" s="611"/>
      <c r="T17" s="611"/>
      <c r="U17" s="611"/>
      <c r="V17" s="611"/>
      <c r="W17" s="611"/>
      <c r="X17" s="611"/>
      <c r="Y17" s="612"/>
      <c r="Z17" s="613">
        <v>0.6</v>
      </c>
      <c r="AA17" s="613"/>
      <c r="AB17" s="613"/>
      <c r="AC17" s="613"/>
      <c r="AD17" s="614">
        <v>1192138</v>
      </c>
      <c r="AE17" s="614"/>
      <c r="AF17" s="614"/>
      <c r="AG17" s="614"/>
      <c r="AH17" s="614"/>
      <c r="AI17" s="614"/>
      <c r="AJ17" s="614"/>
      <c r="AK17" s="614"/>
      <c r="AL17" s="615">
        <v>1.1000000000000001</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180</v>
      </c>
      <c r="BH17" s="611"/>
      <c r="BI17" s="611"/>
      <c r="BJ17" s="611"/>
      <c r="BK17" s="611"/>
      <c r="BL17" s="611"/>
      <c r="BM17" s="611"/>
      <c r="BN17" s="612"/>
      <c r="BO17" s="613" t="s">
        <v>130</v>
      </c>
      <c r="BP17" s="613"/>
      <c r="BQ17" s="613"/>
      <c r="BR17" s="613"/>
      <c r="BS17" s="614" t="s">
        <v>130</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16536041</v>
      </c>
      <c r="CS17" s="611"/>
      <c r="CT17" s="611"/>
      <c r="CU17" s="611"/>
      <c r="CV17" s="611"/>
      <c r="CW17" s="611"/>
      <c r="CX17" s="611"/>
      <c r="CY17" s="612"/>
      <c r="CZ17" s="613">
        <v>7.9</v>
      </c>
      <c r="DA17" s="613"/>
      <c r="DB17" s="613"/>
      <c r="DC17" s="613"/>
      <c r="DD17" s="619" t="s">
        <v>130</v>
      </c>
      <c r="DE17" s="611"/>
      <c r="DF17" s="611"/>
      <c r="DG17" s="611"/>
      <c r="DH17" s="611"/>
      <c r="DI17" s="611"/>
      <c r="DJ17" s="611"/>
      <c r="DK17" s="611"/>
      <c r="DL17" s="611"/>
      <c r="DM17" s="611"/>
      <c r="DN17" s="611"/>
      <c r="DO17" s="611"/>
      <c r="DP17" s="612"/>
      <c r="DQ17" s="619">
        <v>16276281</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570017</v>
      </c>
      <c r="S18" s="611"/>
      <c r="T18" s="611"/>
      <c r="U18" s="611"/>
      <c r="V18" s="611"/>
      <c r="W18" s="611"/>
      <c r="X18" s="611"/>
      <c r="Y18" s="612"/>
      <c r="Z18" s="613">
        <v>0.3</v>
      </c>
      <c r="AA18" s="613"/>
      <c r="AB18" s="613"/>
      <c r="AC18" s="613"/>
      <c r="AD18" s="614">
        <v>570017</v>
      </c>
      <c r="AE18" s="614"/>
      <c r="AF18" s="614"/>
      <c r="AG18" s="614"/>
      <c r="AH18" s="614"/>
      <c r="AI18" s="614"/>
      <c r="AJ18" s="614"/>
      <c r="AK18" s="614"/>
      <c r="AL18" s="615">
        <v>0.5</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180</v>
      </c>
      <c r="BH18" s="611"/>
      <c r="BI18" s="611"/>
      <c r="BJ18" s="611"/>
      <c r="BK18" s="611"/>
      <c r="BL18" s="611"/>
      <c r="BM18" s="611"/>
      <c r="BN18" s="612"/>
      <c r="BO18" s="613" t="s">
        <v>180</v>
      </c>
      <c r="BP18" s="613"/>
      <c r="BQ18" s="613"/>
      <c r="BR18" s="613"/>
      <c r="BS18" s="614" t="s">
        <v>130</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v>16964</v>
      </c>
      <c r="CS18" s="611"/>
      <c r="CT18" s="611"/>
      <c r="CU18" s="611"/>
      <c r="CV18" s="611"/>
      <c r="CW18" s="611"/>
      <c r="CX18" s="611"/>
      <c r="CY18" s="612"/>
      <c r="CZ18" s="613">
        <v>0</v>
      </c>
      <c r="DA18" s="613"/>
      <c r="DB18" s="613"/>
      <c r="DC18" s="613"/>
      <c r="DD18" s="619" t="s">
        <v>180</v>
      </c>
      <c r="DE18" s="611"/>
      <c r="DF18" s="611"/>
      <c r="DG18" s="611"/>
      <c r="DH18" s="611"/>
      <c r="DI18" s="611"/>
      <c r="DJ18" s="611"/>
      <c r="DK18" s="611"/>
      <c r="DL18" s="611"/>
      <c r="DM18" s="611"/>
      <c r="DN18" s="611"/>
      <c r="DO18" s="611"/>
      <c r="DP18" s="612"/>
      <c r="DQ18" s="619">
        <v>16964</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526413</v>
      </c>
      <c r="S19" s="611"/>
      <c r="T19" s="611"/>
      <c r="U19" s="611"/>
      <c r="V19" s="611"/>
      <c r="W19" s="611"/>
      <c r="X19" s="611"/>
      <c r="Y19" s="612"/>
      <c r="Z19" s="613">
        <v>0.2</v>
      </c>
      <c r="AA19" s="613"/>
      <c r="AB19" s="613"/>
      <c r="AC19" s="613"/>
      <c r="AD19" s="614">
        <v>526413</v>
      </c>
      <c r="AE19" s="614"/>
      <c r="AF19" s="614"/>
      <c r="AG19" s="614"/>
      <c r="AH19" s="614"/>
      <c r="AI19" s="614"/>
      <c r="AJ19" s="614"/>
      <c r="AK19" s="614"/>
      <c r="AL19" s="615">
        <v>0.5</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2155652</v>
      </c>
      <c r="BH19" s="611"/>
      <c r="BI19" s="611"/>
      <c r="BJ19" s="611"/>
      <c r="BK19" s="611"/>
      <c r="BL19" s="611"/>
      <c r="BM19" s="611"/>
      <c r="BN19" s="612"/>
      <c r="BO19" s="613">
        <v>3.1</v>
      </c>
      <c r="BP19" s="613"/>
      <c r="BQ19" s="613"/>
      <c r="BR19" s="613"/>
      <c r="BS19" s="614" t="s">
        <v>130</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130</v>
      </c>
      <c r="DA19" s="613"/>
      <c r="DB19" s="613"/>
      <c r="DC19" s="613"/>
      <c r="DD19" s="619" t="s">
        <v>130</v>
      </c>
      <c r="DE19" s="611"/>
      <c r="DF19" s="611"/>
      <c r="DG19" s="611"/>
      <c r="DH19" s="611"/>
      <c r="DI19" s="611"/>
      <c r="DJ19" s="611"/>
      <c r="DK19" s="611"/>
      <c r="DL19" s="611"/>
      <c r="DM19" s="611"/>
      <c r="DN19" s="611"/>
      <c r="DO19" s="611"/>
      <c r="DP19" s="612"/>
      <c r="DQ19" s="619" t="s">
        <v>130</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v>43604</v>
      </c>
      <c r="S20" s="611"/>
      <c r="T20" s="611"/>
      <c r="U20" s="611"/>
      <c r="V20" s="611"/>
      <c r="W20" s="611"/>
      <c r="X20" s="611"/>
      <c r="Y20" s="612"/>
      <c r="Z20" s="613">
        <v>0</v>
      </c>
      <c r="AA20" s="613"/>
      <c r="AB20" s="613"/>
      <c r="AC20" s="613"/>
      <c r="AD20" s="614">
        <v>43604</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2155652</v>
      </c>
      <c r="BH20" s="611"/>
      <c r="BI20" s="611"/>
      <c r="BJ20" s="611"/>
      <c r="BK20" s="611"/>
      <c r="BL20" s="611"/>
      <c r="BM20" s="611"/>
      <c r="BN20" s="612"/>
      <c r="BO20" s="613">
        <v>3.1</v>
      </c>
      <c r="BP20" s="613"/>
      <c r="BQ20" s="613"/>
      <c r="BR20" s="613"/>
      <c r="BS20" s="614" t="s">
        <v>130</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209891805</v>
      </c>
      <c r="CS20" s="611"/>
      <c r="CT20" s="611"/>
      <c r="CU20" s="611"/>
      <c r="CV20" s="611"/>
      <c r="CW20" s="611"/>
      <c r="CX20" s="611"/>
      <c r="CY20" s="612"/>
      <c r="CZ20" s="613">
        <v>100</v>
      </c>
      <c r="DA20" s="613"/>
      <c r="DB20" s="613"/>
      <c r="DC20" s="613"/>
      <c r="DD20" s="619">
        <v>11487107</v>
      </c>
      <c r="DE20" s="611"/>
      <c r="DF20" s="611"/>
      <c r="DG20" s="611"/>
      <c r="DH20" s="611"/>
      <c r="DI20" s="611"/>
      <c r="DJ20" s="611"/>
      <c r="DK20" s="611"/>
      <c r="DL20" s="611"/>
      <c r="DM20" s="611"/>
      <c r="DN20" s="611"/>
      <c r="DO20" s="611"/>
      <c r="DP20" s="612"/>
      <c r="DQ20" s="619">
        <v>121576096</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24085252</v>
      </c>
      <c r="S21" s="611"/>
      <c r="T21" s="611"/>
      <c r="U21" s="611"/>
      <c r="V21" s="611"/>
      <c r="W21" s="611"/>
      <c r="X21" s="611"/>
      <c r="Y21" s="612"/>
      <c r="Z21" s="613">
        <v>11.2</v>
      </c>
      <c r="AA21" s="613"/>
      <c r="AB21" s="613"/>
      <c r="AC21" s="613"/>
      <c r="AD21" s="614">
        <v>22162472</v>
      </c>
      <c r="AE21" s="614"/>
      <c r="AF21" s="614"/>
      <c r="AG21" s="614"/>
      <c r="AH21" s="614"/>
      <c r="AI21" s="614"/>
      <c r="AJ21" s="614"/>
      <c r="AK21" s="614"/>
      <c r="AL21" s="615">
        <v>20.2</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142728</v>
      </c>
      <c r="BH21" s="611"/>
      <c r="BI21" s="611"/>
      <c r="BJ21" s="611"/>
      <c r="BK21" s="611"/>
      <c r="BL21" s="611"/>
      <c r="BM21" s="611"/>
      <c r="BN21" s="612"/>
      <c r="BO21" s="613">
        <v>0.2</v>
      </c>
      <c r="BP21" s="613"/>
      <c r="BQ21" s="613"/>
      <c r="BR21" s="613"/>
      <c r="BS21" s="614" t="s">
        <v>130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22162472</v>
      </c>
      <c r="S22" s="611"/>
      <c r="T22" s="611"/>
      <c r="U22" s="611"/>
      <c r="V22" s="611"/>
      <c r="W22" s="611"/>
      <c r="X22" s="611"/>
      <c r="Y22" s="612"/>
      <c r="Z22" s="613">
        <v>10.3</v>
      </c>
      <c r="AA22" s="613"/>
      <c r="AB22" s="613"/>
      <c r="AC22" s="613"/>
      <c r="AD22" s="614">
        <v>22162472</v>
      </c>
      <c r="AE22" s="614"/>
      <c r="AF22" s="614"/>
      <c r="AG22" s="614"/>
      <c r="AH22" s="614"/>
      <c r="AI22" s="614"/>
      <c r="AJ22" s="614"/>
      <c r="AK22" s="614"/>
      <c r="AL22" s="615">
        <v>20.2</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v>2012924</v>
      </c>
      <c r="BH22" s="611"/>
      <c r="BI22" s="611"/>
      <c r="BJ22" s="611"/>
      <c r="BK22" s="611"/>
      <c r="BL22" s="611"/>
      <c r="BM22" s="611"/>
      <c r="BN22" s="612"/>
      <c r="BO22" s="613">
        <v>2.9</v>
      </c>
      <c r="BP22" s="613"/>
      <c r="BQ22" s="613"/>
      <c r="BR22" s="613"/>
      <c r="BS22" s="614" t="s">
        <v>180</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1922780</v>
      </c>
      <c r="S23" s="611"/>
      <c r="T23" s="611"/>
      <c r="U23" s="611"/>
      <c r="V23" s="611"/>
      <c r="W23" s="611"/>
      <c r="X23" s="611"/>
      <c r="Y23" s="612"/>
      <c r="Z23" s="613">
        <v>0.9</v>
      </c>
      <c r="AA23" s="613"/>
      <c r="AB23" s="613"/>
      <c r="AC23" s="613"/>
      <c r="AD23" s="614" t="s">
        <v>130</v>
      </c>
      <c r="AE23" s="614"/>
      <c r="AF23" s="614"/>
      <c r="AG23" s="614"/>
      <c r="AH23" s="614"/>
      <c r="AI23" s="614"/>
      <c r="AJ23" s="614"/>
      <c r="AK23" s="614"/>
      <c r="AL23" s="615" t="s">
        <v>180</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130</v>
      </c>
      <c r="BH23" s="611"/>
      <c r="BI23" s="611"/>
      <c r="BJ23" s="611"/>
      <c r="BK23" s="611"/>
      <c r="BL23" s="611"/>
      <c r="BM23" s="611"/>
      <c r="BN23" s="612"/>
      <c r="BO23" s="613" t="s">
        <v>130</v>
      </c>
      <c r="BP23" s="613"/>
      <c r="BQ23" s="613"/>
      <c r="BR23" s="613"/>
      <c r="BS23" s="614" t="s">
        <v>180</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t="s">
        <v>180</v>
      </c>
      <c r="S24" s="611"/>
      <c r="T24" s="611"/>
      <c r="U24" s="611"/>
      <c r="V24" s="611"/>
      <c r="W24" s="611"/>
      <c r="X24" s="611"/>
      <c r="Y24" s="612"/>
      <c r="Z24" s="613" t="s">
        <v>130</v>
      </c>
      <c r="AA24" s="613"/>
      <c r="AB24" s="613"/>
      <c r="AC24" s="613"/>
      <c r="AD24" s="614" t="s">
        <v>130</v>
      </c>
      <c r="AE24" s="614"/>
      <c r="AF24" s="614"/>
      <c r="AG24" s="614"/>
      <c r="AH24" s="614"/>
      <c r="AI24" s="614"/>
      <c r="AJ24" s="614"/>
      <c r="AK24" s="614"/>
      <c r="AL24" s="615" t="s">
        <v>130</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130</v>
      </c>
      <c r="BH24" s="611"/>
      <c r="BI24" s="611"/>
      <c r="BJ24" s="611"/>
      <c r="BK24" s="611"/>
      <c r="BL24" s="611"/>
      <c r="BM24" s="611"/>
      <c r="BN24" s="612"/>
      <c r="BO24" s="613" t="s">
        <v>180</v>
      </c>
      <c r="BP24" s="613"/>
      <c r="BQ24" s="613"/>
      <c r="BR24" s="613"/>
      <c r="BS24" s="614" t="s">
        <v>130</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115167641</v>
      </c>
      <c r="CS24" s="600"/>
      <c r="CT24" s="600"/>
      <c r="CU24" s="600"/>
      <c r="CV24" s="600"/>
      <c r="CW24" s="600"/>
      <c r="CX24" s="600"/>
      <c r="CY24" s="601"/>
      <c r="CZ24" s="604">
        <v>54.9</v>
      </c>
      <c r="DA24" s="605"/>
      <c r="DB24" s="605"/>
      <c r="DC24" s="621"/>
      <c r="DD24" s="645">
        <v>61940672</v>
      </c>
      <c r="DE24" s="600"/>
      <c r="DF24" s="600"/>
      <c r="DG24" s="600"/>
      <c r="DH24" s="600"/>
      <c r="DI24" s="600"/>
      <c r="DJ24" s="600"/>
      <c r="DK24" s="601"/>
      <c r="DL24" s="645">
        <v>60556030</v>
      </c>
      <c r="DM24" s="600"/>
      <c r="DN24" s="600"/>
      <c r="DO24" s="600"/>
      <c r="DP24" s="600"/>
      <c r="DQ24" s="600"/>
      <c r="DR24" s="600"/>
      <c r="DS24" s="600"/>
      <c r="DT24" s="600"/>
      <c r="DU24" s="600"/>
      <c r="DV24" s="601"/>
      <c r="DW24" s="604">
        <v>53.2</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111224576</v>
      </c>
      <c r="S25" s="611"/>
      <c r="T25" s="611"/>
      <c r="U25" s="611"/>
      <c r="V25" s="611"/>
      <c r="W25" s="611"/>
      <c r="X25" s="611"/>
      <c r="Y25" s="612"/>
      <c r="Z25" s="613">
        <v>51.6</v>
      </c>
      <c r="AA25" s="613"/>
      <c r="AB25" s="613"/>
      <c r="AC25" s="613"/>
      <c r="AD25" s="614">
        <v>109301796</v>
      </c>
      <c r="AE25" s="614"/>
      <c r="AF25" s="614"/>
      <c r="AG25" s="614"/>
      <c r="AH25" s="614"/>
      <c r="AI25" s="614"/>
      <c r="AJ25" s="614"/>
      <c r="AK25" s="614"/>
      <c r="AL25" s="615">
        <v>99.8</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180</v>
      </c>
      <c r="BH25" s="611"/>
      <c r="BI25" s="611"/>
      <c r="BJ25" s="611"/>
      <c r="BK25" s="611"/>
      <c r="BL25" s="611"/>
      <c r="BM25" s="611"/>
      <c r="BN25" s="612"/>
      <c r="BO25" s="613" t="s">
        <v>180</v>
      </c>
      <c r="BP25" s="613"/>
      <c r="BQ25" s="613"/>
      <c r="BR25" s="613"/>
      <c r="BS25" s="614" t="s">
        <v>130</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27382327</v>
      </c>
      <c r="CS25" s="642"/>
      <c r="CT25" s="642"/>
      <c r="CU25" s="642"/>
      <c r="CV25" s="642"/>
      <c r="CW25" s="642"/>
      <c r="CX25" s="642"/>
      <c r="CY25" s="643"/>
      <c r="CZ25" s="615">
        <v>13</v>
      </c>
      <c r="DA25" s="640"/>
      <c r="DB25" s="640"/>
      <c r="DC25" s="644"/>
      <c r="DD25" s="619">
        <v>24879044</v>
      </c>
      <c r="DE25" s="642"/>
      <c r="DF25" s="642"/>
      <c r="DG25" s="642"/>
      <c r="DH25" s="642"/>
      <c r="DI25" s="642"/>
      <c r="DJ25" s="642"/>
      <c r="DK25" s="643"/>
      <c r="DL25" s="619">
        <v>24516376</v>
      </c>
      <c r="DM25" s="642"/>
      <c r="DN25" s="642"/>
      <c r="DO25" s="642"/>
      <c r="DP25" s="642"/>
      <c r="DQ25" s="642"/>
      <c r="DR25" s="642"/>
      <c r="DS25" s="642"/>
      <c r="DT25" s="642"/>
      <c r="DU25" s="642"/>
      <c r="DV25" s="643"/>
      <c r="DW25" s="615">
        <v>21.6</v>
      </c>
      <c r="DX25" s="640"/>
      <c r="DY25" s="640"/>
      <c r="DZ25" s="640"/>
      <c r="EA25" s="640"/>
      <c r="EB25" s="640"/>
      <c r="EC25" s="641"/>
    </row>
    <row r="26" spans="2:133" ht="11.25" customHeight="1" x14ac:dyDescent="0.15">
      <c r="B26" s="607" t="s">
        <v>297</v>
      </c>
      <c r="C26" s="608"/>
      <c r="D26" s="608"/>
      <c r="E26" s="608"/>
      <c r="F26" s="608"/>
      <c r="G26" s="608"/>
      <c r="H26" s="608"/>
      <c r="I26" s="608"/>
      <c r="J26" s="608"/>
      <c r="K26" s="608"/>
      <c r="L26" s="608"/>
      <c r="M26" s="608"/>
      <c r="N26" s="608"/>
      <c r="O26" s="608"/>
      <c r="P26" s="608"/>
      <c r="Q26" s="609"/>
      <c r="R26" s="610">
        <v>58482</v>
      </c>
      <c r="S26" s="611"/>
      <c r="T26" s="611"/>
      <c r="U26" s="611"/>
      <c r="V26" s="611"/>
      <c r="W26" s="611"/>
      <c r="X26" s="611"/>
      <c r="Y26" s="612"/>
      <c r="Z26" s="613">
        <v>0</v>
      </c>
      <c r="AA26" s="613"/>
      <c r="AB26" s="613"/>
      <c r="AC26" s="613"/>
      <c r="AD26" s="614">
        <v>58482</v>
      </c>
      <c r="AE26" s="614"/>
      <c r="AF26" s="614"/>
      <c r="AG26" s="614"/>
      <c r="AH26" s="614"/>
      <c r="AI26" s="614"/>
      <c r="AJ26" s="614"/>
      <c r="AK26" s="614"/>
      <c r="AL26" s="615">
        <v>0.1</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130</v>
      </c>
      <c r="BP26" s="613"/>
      <c r="BQ26" s="613"/>
      <c r="BR26" s="613"/>
      <c r="BS26" s="614" t="s">
        <v>130</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20055948</v>
      </c>
      <c r="CS26" s="611"/>
      <c r="CT26" s="611"/>
      <c r="CU26" s="611"/>
      <c r="CV26" s="611"/>
      <c r="CW26" s="611"/>
      <c r="CX26" s="611"/>
      <c r="CY26" s="612"/>
      <c r="CZ26" s="615">
        <v>9.6</v>
      </c>
      <c r="DA26" s="640"/>
      <c r="DB26" s="640"/>
      <c r="DC26" s="644"/>
      <c r="DD26" s="619">
        <v>18106936</v>
      </c>
      <c r="DE26" s="611"/>
      <c r="DF26" s="611"/>
      <c r="DG26" s="611"/>
      <c r="DH26" s="611"/>
      <c r="DI26" s="611"/>
      <c r="DJ26" s="611"/>
      <c r="DK26" s="612"/>
      <c r="DL26" s="619" t="s">
        <v>130</v>
      </c>
      <c r="DM26" s="611"/>
      <c r="DN26" s="611"/>
      <c r="DO26" s="611"/>
      <c r="DP26" s="611"/>
      <c r="DQ26" s="611"/>
      <c r="DR26" s="611"/>
      <c r="DS26" s="611"/>
      <c r="DT26" s="611"/>
      <c r="DU26" s="611"/>
      <c r="DV26" s="612"/>
      <c r="DW26" s="615" t="s">
        <v>180</v>
      </c>
      <c r="DX26" s="640"/>
      <c r="DY26" s="640"/>
      <c r="DZ26" s="640"/>
      <c r="EA26" s="640"/>
      <c r="EB26" s="640"/>
      <c r="EC26" s="641"/>
    </row>
    <row r="27" spans="2:133" ht="11.25" customHeight="1" x14ac:dyDescent="0.15">
      <c r="B27" s="607" t="s">
        <v>300</v>
      </c>
      <c r="C27" s="608"/>
      <c r="D27" s="608"/>
      <c r="E27" s="608"/>
      <c r="F27" s="608"/>
      <c r="G27" s="608"/>
      <c r="H27" s="608"/>
      <c r="I27" s="608"/>
      <c r="J27" s="608"/>
      <c r="K27" s="608"/>
      <c r="L27" s="608"/>
      <c r="M27" s="608"/>
      <c r="N27" s="608"/>
      <c r="O27" s="608"/>
      <c r="P27" s="608"/>
      <c r="Q27" s="609"/>
      <c r="R27" s="610">
        <v>561320</v>
      </c>
      <c r="S27" s="611"/>
      <c r="T27" s="611"/>
      <c r="U27" s="611"/>
      <c r="V27" s="611"/>
      <c r="W27" s="611"/>
      <c r="X27" s="611"/>
      <c r="Y27" s="612"/>
      <c r="Z27" s="613">
        <v>0.3</v>
      </c>
      <c r="AA27" s="613"/>
      <c r="AB27" s="613"/>
      <c r="AC27" s="613"/>
      <c r="AD27" s="614" t="s">
        <v>130</v>
      </c>
      <c r="AE27" s="614"/>
      <c r="AF27" s="614"/>
      <c r="AG27" s="614"/>
      <c r="AH27" s="614"/>
      <c r="AI27" s="614"/>
      <c r="AJ27" s="614"/>
      <c r="AK27" s="614"/>
      <c r="AL27" s="615" t="s">
        <v>130</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70434337</v>
      </c>
      <c r="BH27" s="611"/>
      <c r="BI27" s="611"/>
      <c r="BJ27" s="611"/>
      <c r="BK27" s="611"/>
      <c r="BL27" s="611"/>
      <c r="BM27" s="611"/>
      <c r="BN27" s="612"/>
      <c r="BO27" s="613">
        <v>100</v>
      </c>
      <c r="BP27" s="613"/>
      <c r="BQ27" s="613"/>
      <c r="BR27" s="613"/>
      <c r="BS27" s="614">
        <v>1464029</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71249398</v>
      </c>
      <c r="CS27" s="642"/>
      <c r="CT27" s="642"/>
      <c r="CU27" s="642"/>
      <c r="CV27" s="642"/>
      <c r="CW27" s="642"/>
      <c r="CX27" s="642"/>
      <c r="CY27" s="643"/>
      <c r="CZ27" s="615">
        <v>33.9</v>
      </c>
      <c r="DA27" s="640"/>
      <c r="DB27" s="640"/>
      <c r="DC27" s="644"/>
      <c r="DD27" s="619">
        <v>20785472</v>
      </c>
      <c r="DE27" s="642"/>
      <c r="DF27" s="642"/>
      <c r="DG27" s="642"/>
      <c r="DH27" s="642"/>
      <c r="DI27" s="642"/>
      <c r="DJ27" s="642"/>
      <c r="DK27" s="643"/>
      <c r="DL27" s="619">
        <v>19763498</v>
      </c>
      <c r="DM27" s="642"/>
      <c r="DN27" s="642"/>
      <c r="DO27" s="642"/>
      <c r="DP27" s="642"/>
      <c r="DQ27" s="642"/>
      <c r="DR27" s="642"/>
      <c r="DS27" s="642"/>
      <c r="DT27" s="642"/>
      <c r="DU27" s="642"/>
      <c r="DV27" s="643"/>
      <c r="DW27" s="615">
        <v>17.399999999999999</v>
      </c>
      <c r="DX27" s="640"/>
      <c r="DY27" s="640"/>
      <c r="DZ27" s="640"/>
      <c r="EA27" s="640"/>
      <c r="EB27" s="640"/>
      <c r="EC27" s="641"/>
    </row>
    <row r="28" spans="2:133" ht="11.25" customHeight="1" x14ac:dyDescent="0.15">
      <c r="B28" s="607" t="s">
        <v>303</v>
      </c>
      <c r="C28" s="608"/>
      <c r="D28" s="608"/>
      <c r="E28" s="608"/>
      <c r="F28" s="608"/>
      <c r="G28" s="608"/>
      <c r="H28" s="608"/>
      <c r="I28" s="608"/>
      <c r="J28" s="608"/>
      <c r="K28" s="608"/>
      <c r="L28" s="608"/>
      <c r="M28" s="608"/>
      <c r="N28" s="608"/>
      <c r="O28" s="608"/>
      <c r="P28" s="608"/>
      <c r="Q28" s="609"/>
      <c r="R28" s="610">
        <v>2127491</v>
      </c>
      <c r="S28" s="611"/>
      <c r="T28" s="611"/>
      <c r="U28" s="611"/>
      <c r="V28" s="611"/>
      <c r="W28" s="611"/>
      <c r="X28" s="611"/>
      <c r="Y28" s="612"/>
      <c r="Z28" s="613">
        <v>1</v>
      </c>
      <c r="AA28" s="613"/>
      <c r="AB28" s="613"/>
      <c r="AC28" s="613"/>
      <c r="AD28" s="614">
        <v>111406</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16535916</v>
      </c>
      <c r="CS28" s="611"/>
      <c r="CT28" s="611"/>
      <c r="CU28" s="611"/>
      <c r="CV28" s="611"/>
      <c r="CW28" s="611"/>
      <c r="CX28" s="611"/>
      <c r="CY28" s="612"/>
      <c r="CZ28" s="615">
        <v>7.9</v>
      </c>
      <c r="DA28" s="640"/>
      <c r="DB28" s="640"/>
      <c r="DC28" s="644"/>
      <c r="DD28" s="619">
        <v>16276156</v>
      </c>
      <c r="DE28" s="611"/>
      <c r="DF28" s="611"/>
      <c r="DG28" s="611"/>
      <c r="DH28" s="611"/>
      <c r="DI28" s="611"/>
      <c r="DJ28" s="611"/>
      <c r="DK28" s="612"/>
      <c r="DL28" s="619">
        <v>16276156</v>
      </c>
      <c r="DM28" s="611"/>
      <c r="DN28" s="611"/>
      <c r="DO28" s="611"/>
      <c r="DP28" s="611"/>
      <c r="DQ28" s="611"/>
      <c r="DR28" s="611"/>
      <c r="DS28" s="611"/>
      <c r="DT28" s="611"/>
      <c r="DU28" s="611"/>
      <c r="DV28" s="612"/>
      <c r="DW28" s="615">
        <v>14.3</v>
      </c>
      <c r="DX28" s="640"/>
      <c r="DY28" s="640"/>
      <c r="DZ28" s="640"/>
      <c r="EA28" s="640"/>
      <c r="EB28" s="640"/>
      <c r="EC28" s="641"/>
    </row>
    <row r="29" spans="2:133" ht="11.25" customHeight="1" x14ac:dyDescent="0.15">
      <c r="B29" s="607" t="s">
        <v>305</v>
      </c>
      <c r="C29" s="608"/>
      <c r="D29" s="608"/>
      <c r="E29" s="608"/>
      <c r="F29" s="608"/>
      <c r="G29" s="608"/>
      <c r="H29" s="608"/>
      <c r="I29" s="608"/>
      <c r="J29" s="608"/>
      <c r="K29" s="608"/>
      <c r="L29" s="608"/>
      <c r="M29" s="608"/>
      <c r="N29" s="608"/>
      <c r="O29" s="608"/>
      <c r="P29" s="608"/>
      <c r="Q29" s="609"/>
      <c r="R29" s="610">
        <v>981542</v>
      </c>
      <c r="S29" s="611"/>
      <c r="T29" s="611"/>
      <c r="U29" s="611"/>
      <c r="V29" s="611"/>
      <c r="W29" s="611"/>
      <c r="X29" s="611"/>
      <c r="Y29" s="612"/>
      <c r="Z29" s="613">
        <v>0.5</v>
      </c>
      <c r="AA29" s="613"/>
      <c r="AB29" s="613"/>
      <c r="AC29" s="613"/>
      <c r="AD29" s="614" t="s">
        <v>130</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306</v>
      </c>
      <c r="CE29" s="647"/>
      <c r="CF29" s="607" t="s">
        <v>307</v>
      </c>
      <c r="CG29" s="608"/>
      <c r="CH29" s="608"/>
      <c r="CI29" s="608"/>
      <c r="CJ29" s="608"/>
      <c r="CK29" s="608"/>
      <c r="CL29" s="608"/>
      <c r="CM29" s="608"/>
      <c r="CN29" s="608"/>
      <c r="CO29" s="608"/>
      <c r="CP29" s="608"/>
      <c r="CQ29" s="609"/>
      <c r="CR29" s="610">
        <v>16535916</v>
      </c>
      <c r="CS29" s="642"/>
      <c r="CT29" s="642"/>
      <c r="CU29" s="642"/>
      <c r="CV29" s="642"/>
      <c r="CW29" s="642"/>
      <c r="CX29" s="642"/>
      <c r="CY29" s="643"/>
      <c r="CZ29" s="615">
        <v>7.9</v>
      </c>
      <c r="DA29" s="640"/>
      <c r="DB29" s="640"/>
      <c r="DC29" s="644"/>
      <c r="DD29" s="619">
        <v>16276156</v>
      </c>
      <c r="DE29" s="642"/>
      <c r="DF29" s="642"/>
      <c r="DG29" s="642"/>
      <c r="DH29" s="642"/>
      <c r="DI29" s="642"/>
      <c r="DJ29" s="642"/>
      <c r="DK29" s="643"/>
      <c r="DL29" s="619">
        <v>16276156</v>
      </c>
      <c r="DM29" s="642"/>
      <c r="DN29" s="642"/>
      <c r="DO29" s="642"/>
      <c r="DP29" s="642"/>
      <c r="DQ29" s="642"/>
      <c r="DR29" s="642"/>
      <c r="DS29" s="642"/>
      <c r="DT29" s="642"/>
      <c r="DU29" s="642"/>
      <c r="DV29" s="643"/>
      <c r="DW29" s="615">
        <v>14.3</v>
      </c>
      <c r="DX29" s="640"/>
      <c r="DY29" s="640"/>
      <c r="DZ29" s="640"/>
      <c r="EA29" s="640"/>
      <c r="EB29" s="640"/>
      <c r="EC29" s="641"/>
    </row>
    <row r="30" spans="2:133" ht="11.25" customHeight="1" x14ac:dyDescent="0.15">
      <c r="B30" s="607" t="s">
        <v>308</v>
      </c>
      <c r="C30" s="608"/>
      <c r="D30" s="608"/>
      <c r="E30" s="608"/>
      <c r="F30" s="608"/>
      <c r="G30" s="608"/>
      <c r="H30" s="608"/>
      <c r="I30" s="608"/>
      <c r="J30" s="608"/>
      <c r="K30" s="608"/>
      <c r="L30" s="608"/>
      <c r="M30" s="608"/>
      <c r="N30" s="608"/>
      <c r="O30" s="608"/>
      <c r="P30" s="608"/>
      <c r="Q30" s="609"/>
      <c r="R30" s="610">
        <v>56239220</v>
      </c>
      <c r="S30" s="611"/>
      <c r="T30" s="611"/>
      <c r="U30" s="611"/>
      <c r="V30" s="611"/>
      <c r="W30" s="611"/>
      <c r="X30" s="611"/>
      <c r="Y30" s="612"/>
      <c r="Z30" s="613">
        <v>26.1</v>
      </c>
      <c r="AA30" s="613"/>
      <c r="AB30" s="613"/>
      <c r="AC30" s="613"/>
      <c r="AD30" s="614" t="s">
        <v>130</v>
      </c>
      <c r="AE30" s="614"/>
      <c r="AF30" s="614"/>
      <c r="AG30" s="614"/>
      <c r="AH30" s="614"/>
      <c r="AI30" s="614"/>
      <c r="AJ30" s="614"/>
      <c r="AK30" s="614"/>
      <c r="AL30" s="615" t="s">
        <v>130</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309</v>
      </c>
      <c r="BH30" s="652"/>
      <c r="BI30" s="652"/>
      <c r="BJ30" s="652"/>
      <c r="BK30" s="652"/>
      <c r="BL30" s="652"/>
      <c r="BM30" s="652"/>
      <c r="BN30" s="652"/>
      <c r="BO30" s="652"/>
      <c r="BP30" s="652"/>
      <c r="BQ30" s="653"/>
      <c r="BR30" s="592" t="s">
        <v>310</v>
      </c>
      <c r="BS30" s="652"/>
      <c r="BT30" s="652"/>
      <c r="BU30" s="652"/>
      <c r="BV30" s="652"/>
      <c r="BW30" s="652"/>
      <c r="BX30" s="652"/>
      <c r="BY30" s="652"/>
      <c r="BZ30" s="652"/>
      <c r="CA30" s="652"/>
      <c r="CB30" s="653"/>
      <c r="CD30" s="648"/>
      <c r="CE30" s="649"/>
      <c r="CF30" s="607" t="s">
        <v>311</v>
      </c>
      <c r="CG30" s="608"/>
      <c r="CH30" s="608"/>
      <c r="CI30" s="608"/>
      <c r="CJ30" s="608"/>
      <c r="CK30" s="608"/>
      <c r="CL30" s="608"/>
      <c r="CM30" s="608"/>
      <c r="CN30" s="608"/>
      <c r="CO30" s="608"/>
      <c r="CP30" s="608"/>
      <c r="CQ30" s="609"/>
      <c r="CR30" s="610">
        <v>15905193</v>
      </c>
      <c r="CS30" s="611"/>
      <c r="CT30" s="611"/>
      <c r="CU30" s="611"/>
      <c r="CV30" s="611"/>
      <c r="CW30" s="611"/>
      <c r="CX30" s="611"/>
      <c r="CY30" s="612"/>
      <c r="CZ30" s="615">
        <v>7.6</v>
      </c>
      <c r="DA30" s="640"/>
      <c r="DB30" s="640"/>
      <c r="DC30" s="644"/>
      <c r="DD30" s="619">
        <v>15660654</v>
      </c>
      <c r="DE30" s="611"/>
      <c r="DF30" s="611"/>
      <c r="DG30" s="611"/>
      <c r="DH30" s="611"/>
      <c r="DI30" s="611"/>
      <c r="DJ30" s="611"/>
      <c r="DK30" s="612"/>
      <c r="DL30" s="619">
        <v>15660654</v>
      </c>
      <c r="DM30" s="611"/>
      <c r="DN30" s="611"/>
      <c r="DO30" s="611"/>
      <c r="DP30" s="611"/>
      <c r="DQ30" s="611"/>
      <c r="DR30" s="611"/>
      <c r="DS30" s="611"/>
      <c r="DT30" s="611"/>
      <c r="DU30" s="611"/>
      <c r="DV30" s="612"/>
      <c r="DW30" s="615">
        <v>13.8</v>
      </c>
      <c r="DX30" s="640"/>
      <c r="DY30" s="640"/>
      <c r="DZ30" s="640"/>
      <c r="EA30" s="640"/>
      <c r="EB30" s="640"/>
      <c r="EC30" s="641"/>
    </row>
    <row r="31" spans="2:133" ht="11.25" customHeight="1" x14ac:dyDescent="0.15">
      <c r="B31" s="623" t="s">
        <v>312</v>
      </c>
      <c r="C31" s="624"/>
      <c r="D31" s="624"/>
      <c r="E31" s="624"/>
      <c r="F31" s="624"/>
      <c r="G31" s="624"/>
      <c r="H31" s="624"/>
      <c r="I31" s="624"/>
      <c r="J31" s="624"/>
      <c r="K31" s="624"/>
      <c r="L31" s="624"/>
      <c r="M31" s="624"/>
      <c r="N31" s="624"/>
      <c r="O31" s="624"/>
      <c r="P31" s="624"/>
      <c r="Q31" s="625"/>
      <c r="R31" s="610">
        <v>2573</v>
      </c>
      <c r="S31" s="611"/>
      <c r="T31" s="611"/>
      <c r="U31" s="611"/>
      <c r="V31" s="611"/>
      <c r="W31" s="611"/>
      <c r="X31" s="611"/>
      <c r="Y31" s="612"/>
      <c r="Z31" s="613">
        <v>0</v>
      </c>
      <c r="AA31" s="613"/>
      <c r="AB31" s="613"/>
      <c r="AC31" s="613"/>
      <c r="AD31" s="614">
        <v>2573</v>
      </c>
      <c r="AE31" s="614"/>
      <c r="AF31" s="614"/>
      <c r="AG31" s="614"/>
      <c r="AH31" s="614"/>
      <c r="AI31" s="614"/>
      <c r="AJ31" s="614"/>
      <c r="AK31" s="614"/>
      <c r="AL31" s="615">
        <v>0</v>
      </c>
      <c r="AM31" s="616"/>
      <c r="AN31" s="616"/>
      <c r="AO31" s="617"/>
      <c r="AP31" s="656" t="s">
        <v>313</v>
      </c>
      <c r="AQ31" s="657"/>
      <c r="AR31" s="657"/>
      <c r="AS31" s="657"/>
      <c r="AT31" s="662" t="s">
        <v>314</v>
      </c>
      <c r="AU31" s="206"/>
      <c r="AV31" s="206"/>
      <c r="AW31" s="206"/>
      <c r="AX31" s="596" t="s">
        <v>188</v>
      </c>
      <c r="AY31" s="597"/>
      <c r="AZ31" s="597"/>
      <c r="BA31" s="597"/>
      <c r="BB31" s="597"/>
      <c r="BC31" s="597"/>
      <c r="BD31" s="597"/>
      <c r="BE31" s="597"/>
      <c r="BF31" s="598"/>
      <c r="BG31" s="666">
        <v>99.6</v>
      </c>
      <c r="BH31" s="654"/>
      <c r="BI31" s="654"/>
      <c r="BJ31" s="654"/>
      <c r="BK31" s="654"/>
      <c r="BL31" s="654"/>
      <c r="BM31" s="605">
        <v>98.8</v>
      </c>
      <c r="BN31" s="654"/>
      <c r="BO31" s="654"/>
      <c r="BP31" s="654"/>
      <c r="BQ31" s="655"/>
      <c r="BR31" s="666">
        <v>99.5</v>
      </c>
      <c r="BS31" s="654"/>
      <c r="BT31" s="654"/>
      <c r="BU31" s="654"/>
      <c r="BV31" s="654"/>
      <c r="BW31" s="654"/>
      <c r="BX31" s="605">
        <v>98.7</v>
      </c>
      <c r="BY31" s="654"/>
      <c r="BZ31" s="654"/>
      <c r="CA31" s="654"/>
      <c r="CB31" s="655"/>
      <c r="CD31" s="648"/>
      <c r="CE31" s="649"/>
      <c r="CF31" s="607" t="s">
        <v>315</v>
      </c>
      <c r="CG31" s="608"/>
      <c r="CH31" s="608"/>
      <c r="CI31" s="608"/>
      <c r="CJ31" s="608"/>
      <c r="CK31" s="608"/>
      <c r="CL31" s="608"/>
      <c r="CM31" s="608"/>
      <c r="CN31" s="608"/>
      <c r="CO31" s="608"/>
      <c r="CP31" s="608"/>
      <c r="CQ31" s="609"/>
      <c r="CR31" s="610">
        <v>630723</v>
      </c>
      <c r="CS31" s="642"/>
      <c r="CT31" s="642"/>
      <c r="CU31" s="642"/>
      <c r="CV31" s="642"/>
      <c r="CW31" s="642"/>
      <c r="CX31" s="642"/>
      <c r="CY31" s="643"/>
      <c r="CZ31" s="615">
        <v>0.3</v>
      </c>
      <c r="DA31" s="640"/>
      <c r="DB31" s="640"/>
      <c r="DC31" s="644"/>
      <c r="DD31" s="619">
        <v>615502</v>
      </c>
      <c r="DE31" s="642"/>
      <c r="DF31" s="642"/>
      <c r="DG31" s="642"/>
      <c r="DH31" s="642"/>
      <c r="DI31" s="642"/>
      <c r="DJ31" s="642"/>
      <c r="DK31" s="643"/>
      <c r="DL31" s="619">
        <v>615502</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15">
      <c r="B32" s="607" t="s">
        <v>316</v>
      </c>
      <c r="C32" s="608"/>
      <c r="D32" s="608"/>
      <c r="E32" s="608"/>
      <c r="F32" s="608"/>
      <c r="G32" s="608"/>
      <c r="H32" s="608"/>
      <c r="I32" s="608"/>
      <c r="J32" s="608"/>
      <c r="K32" s="608"/>
      <c r="L32" s="608"/>
      <c r="M32" s="608"/>
      <c r="N32" s="608"/>
      <c r="O32" s="608"/>
      <c r="P32" s="608"/>
      <c r="Q32" s="609"/>
      <c r="R32" s="610">
        <v>17321827</v>
      </c>
      <c r="S32" s="611"/>
      <c r="T32" s="611"/>
      <c r="U32" s="611"/>
      <c r="V32" s="611"/>
      <c r="W32" s="611"/>
      <c r="X32" s="611"/>
      <c r="Y32" s="612"/>
      <c r="Z32" s="613">
        <v>8</v>
      </c>
      <c r="AA32" s="613"/>
      <c r="AB32" s="613"/>
      <c r="AC32" s="613"/>
      <c r="AD32" s="614" t="s">
        <v>130</v>
      </c>
      <c r="AE32" s="614"/>
      <c r="AF32" s="614"/>
      <c r="AG32" s="614"/>
      <c r="AH32" s="614"/>
      <c r="AI32" s="614"/>
      <c r="AJ32" s="614"/>
      <c r="AK32" s="614"/>
      <c r="AL32" s="615" t="s">
        <v>130</v>
      </c>
      <c r="AM32" s="616"/>
      <c r="AN32" s="616"/>
      <c r="AO32" s="617"/>
      <c r="AP32" s="658"/>
      <c r="AQ32" s="659"/>
      <c r="AR32" s="659"/>
      <c r="AS32" s="659"/>
      <c r="AT32" s="663"/>
      <c r="AU32" s="202" t="s">
        <v>317</v>
      </c>
      <c r="AX32" s="607" t="s">
        <v>318</v>
      </c>
      <c r="AY32" s="608"/>
      <c r="AZ32" s="608"/>
      <c r="BA32" s="608"/>
      <c r="BB32" s="608"/>
      <c r="BC32" s="608"/>
      <c r="BD32" s="608"/>
      <c r="BE32" s="608"/>
      <c r="BF32" s="609"/>
      <c r="BG32" s="667">
        <v>99.5</v>
      </c>
      <c r="BH32" s="642"/>
      <c r="BI32" s="642"/>
      <c r="BJ32" s="642"/>
      <c r="BK32" s="642"/>
      <c r="BL32" s="642"/>
      <c r="BM32" s="616">
        <v>98.7</v>
      </c>
      <c r="BN32" s="642"/>
      <c r="BO32" s="642"/>
      <c r="BP32" s="642"/>
      <c r="BQ32" s="665"/>
      <c r="BR32" s="667">
        <v>99.5</v>
      </c>
      <c r="BS32" s="642"/>
      <c r="BT32" s="642"/>
      <c r="BU32" s="642"/>
      <c r="BV32" s="642"/>
      <c r="BW32" s="642"/>
      <c r="BX32" s="616">
        <v>98.6</v>
      </c>
      <c r="BY32" s="642"/>
      <c r="BZ32" s="642"/>
      <c r="CA32" s="642"/>
      <c r="CB32" s="665"/>
      <c r="CD32" s="650"/>
      <c r="CE32" s="651"/>
      <c r="CF32" s="607" t="s">
        <v>319</v>
      </c>
      <c r="CG32" s="608"/>
      <c r="CH32" s="608"/>
      <c r="CI32" s="608"/>
      <c r="CJ32" s="608"/>
      <c r="CK32" s="608"/>
      <c r="CL32" s="608"/>
      <c r="CM32" s="608"/>
      <c r="CN32" s="608"/>
      <c r="CO32" s="608"/>
      <c r="CP32" s="608"/>
      <c r="CQ32" s="609"/>
      <c r="CR32" s="610" t="s">
        <v>130</v>
      </c>
      <c r="CS32" s="611"/>
      <c r="CT32" s="611"/>
      <c r="CU32" s="611"/>
      <c r="CV32" s="611"/>
      <c r="CW32" s="611"/>
      <c r="CX32" s="611"/>
      <c r="CY32" s="612"/>
      <c r="CZ32" s="615" t="s">
        <v>130</v>
      </c>
      <c r="DA32" s="640"/>
      <c r="DB32" s="640"/>
      <c r="DC32" s="644"/>
      <c r="DD32" s="619" t="s">
        <v>130</v>
      </c>
      <c r="DE32" s="611"/>
      <c r="DF32" s="611"/>
      <c r="DG32" s="611"/>
      <c r="DH32" s="611"/>
      <c r="DI32" s="611"/>
      <c r="DJ32" s="611"/>
      <c r="DK32" s="612"/>
      <c r="DL32" s="619" t="s">
        <v>180</v>
      </c>
      <c r="DM32" s="611"/>
      <c r="DN32" s="611"/>
      <c r="DO32" s="611"/>
      <c r="DP32" s="611"/>
      <c r="DQ32" s="611"/>
      <c r="DR32" s="611"/>
      <c r="DS32" s="611"/>
      <c r="DT32" s="611"/>
      <c r="DU32" s="611"/>
      <c r="DV32" s="612"/>
      <c r="DW32" s="615" t="s">
        <v>130</v>
      </c>
      <c r="DX32" s="640"/>
      <c r="DY32" s="640"/>
      <c r="DZ32" s="640"/>
      <c r="EA32" s="640"/>
      <c r="EB32" s="640"/>
      <c r="EC32" s="641"/>
    </row>
    <row r="33" spans="2:133" ht="11.25" customHeight="1" x14ac:dyDescent="0.15">
      <c r="B33" s="607" t="s">
        <v>320</v>
      </c>
      <c r="C33" s="608"/>
      <c r="D33" s="608"/>
      <c r="E33" s="608"/>
      <c r="F33" s="608"/>
      <c r="G33" s="608"/>
      <c r="H33" s="608"/>
      <c r="I33" s="608"/>
      <c r="J33" s="608"/>
      <c r="K33" s="608"/>
      <c r="L33" s="608"/>
      <c r="M33" s="608"/>
      <c r="N33" s="608"/>
      <c r="O33" s="608"/>
      <c r="P33" s="608"/>
      <c r="Q33" s="609"/>
      <c r="R33" s="610">
        <v>146491</v>
      </c>
      <c r="S33" s="611"/>
      <c r="T33" s="611"/>
      <c r="U33" s="611"/>
      <c r="V33" s="611"/>
      <c r="W33" s="611"/>
      <c r="X33" s="611"/>
      <c r="Y33" s="612"/>
      <c r="Z33" s="613">
        <v>0.1</v>
      </c>
      <c r="AA33" s="613"/>
      <c r="AB33" s="613"/>
      <c r="AC33" s="613"/>
      <c r="AD33" s="614">
        <v>30322</v>
      </c>
      <c r="AE33" s="614"/>
      <c r="AF33" s="614"/>
      <c r="AG33" s="614"/>
      <c r="AH33" s="614"/>
      <c r="AI33" s="614"/>
      <c r="AJ33" s="614"/>
      <c r="AK33" s="614"/>
      <c r="AL33" s="615">
        <v>0</v>
      </c>
      <c r="AM33" s="616"/>
      <c r="AN33" s="616"/>
      <c r="AO33" s="617"/>
      <c r="AP33" s="660"/>
      <c r="AQ33" s="661"/>
      <c r="AR33" s="661"/>
      <c r="AS33" s="661"/>
      <c r="AT33" s="664"/>
      <c r="AU33" s="207"/>
      <c r="AV33" s="207"/>
      <c r="AW33" s="207"/>
      <c r="AX33" s="631" t="s">
        <v>321</v>
      </c>
      <c r="AY33" s="632"/>
      <c r="AZ33" s="632"/>
      <c r="BA33" s="632"/>
      <c r="BB33" s="632"/>
      <c r="BC33" s="632"/>
      <c r="BD33" s="632"/>
      <c r="BE33" s="632"/>
      <c r="BF33" s="633"/>
      <c r="BG33" s="668">
        <v>99.6</v>
      </c>
      <c r="BH33" s="669"/>
      <c r="BI33" s="669"/>
      <c r="BJ33" s="669"/>
      <c r="BK33" s="669"/>
      <c r="BL33" s="669"/>
      <c r="BM33" s="670">
        <v>98.8</v>
      </c>
      <c r="BN33" s="669"/>
      <c r="BO33" s="669"/>
      <c r="BP33" s="669"/>
      <c r="BQ33" s="671"/>
      <c r="BR33" s="668">
        <v>99.6</v>
      </c>
      <c r="BS33" s="669"/>
      <c r="BT33" s="669"/>
      <c r="BU33" s="669"/>
      <c r="BV33" s="669"/>
      <c r="BW33" s="669"/>
      <c r="BX33" s="670">
        <v>98.8</v>
      </c>
      <c r="BY33" s="669"/>
      <c r="BZ33" s="669"/>
      <c r="CA33" s="669"/>
      <c r="CB33" s="671"/>
      <c r="CD33" s="607" t="s">
        <v>322</v>
      </c>
      <c r="CE33" s="608"/>
      <c r="CF33" s="608"/>
      <c r="CG33" s="608"/>
      <c r="CH33" s="608"/>
      <c r="CI33" s="608"/>
      <c r="CJ33" s="608"/>
      <c r="CK33" s="608"/>
      <c r="CL33" s="608"/>
      <c r="CM33" s="608"/>
      <c r="CN33" s="608"/>
      <c r="CO33" s="608"/>
      <c r="CP33" s="608"/>
      <c r="CQ33" s="609"/>
      <c r="CR33" s="610">
        <v>82901866</v>
      </c>
      <c r="CS33" s="642"/>
      <c r="CT33" s="642"/>
      <c r="CU33" s="642"/>
      <c r="CV33" s="642"/>
      <c r="CW33" s="642"/>
      <c r="CX33" s="642"/>
      <c r="CY33" s="643"/>
      <c r="CZ33" s="615">
        <v>39.5</v>
      </c>
      <c r="DA33" s="640"/>
      <c r="DB33" s="640"/>
      <c r="DC33" s="644"/>
      <c r="DD33" s="619">
        <v>57015788</v>
      </c>
      <c r="DE33" s="642"/>
      <c r="DF33" s="642"/>
      <c r="DG33" s="642"/>
      <c r="DH33" s="642"/>
      <c r="DI33" s="642"/>
      <c r="DJ33" s="642"/>
      <c r="DK33" s="643"/>
      <c r="DL33" s="619">
        <v>41515686</v>
      </c>
      <c r="DM33" s="642"/>
      <c r="DN33" s="642"/>
      <c r="DO33" s="642"/>
      <c r="DP33" s="642"/>
      <c r="DQ33" s="642"/>
      <c r="DR33" s="642"/>
      <c r="DS33" s="642"/>
      <c r="DT33" s="642"/>
      <c r="DU33" s="642"/>
      <c r="DV33" s="643"/>
      <c r="DW33" s="615">
        <v>36.5</v>
      </c>
      <c r="DX33" s="640"/>
      <c r="DY33" s="640"/>
      <c r="DZ33" s="640"/>
      <c r="EA33" s="640"/>
      <c r="EB33" s="640"/>
      <c r="EC33" s="641"/>
    </row>
    <row r="34" spans="2:133" ht="11.25" customHeight="1" x14ac:dyDescent="0.15">
      <c r="B34" s="607" t="s">
        <v>323</v>
      </c>
      <c r="C34" s="608"/>
      <c r="D34" s="608"/>
      <c r="E34" s="608"/>
      <c r="F34" s="608"/>
      <c r="G34" s="608"/>
      <c r="H34" s="608"/>
      <c r="I34" s="608"/>
      <c r="J34" s="608"/>
      <c r="K34" s="608"/>
      <c r="L34" s="608"/>
      <c r="M34" s="608"/>
      <c r="N34" s="608"/>
      <c r="O34" s="608"/>
      <c r="P34" s="608"/>
      <c r="Q34" s="609"/>
      <c r="R34" s="610">
        <v>1060138</v>
      </c>
      <c r="S34" s="611"/>
      <c r="T34" s="611"/>
      <c r="U34" s="611"/>
      <c r="V34" s="611"/>
      <c r="W34" s="611"/>
      <c r="X34" s="611"/>
      <c r="Y34" s="612"/>
      <c r="Z34" s="613">
        <v>0.5</v>
      </c>
      <c r="AA34" s="613"/>
      <c r="AB34" s="613"/>
      <c r="AC34" s="613"/>
      <c r="AD34" s="614" t="s">
        <v>130</v>
      </c>
      <c r="AE34" s="614"/>
      <c r="AF34" s="614"/>
      <c r="AG34" s="614"/>
      <c r="AH34" s="614"/>
      <c r="AI34" s="614"/>
      <c r="AJ34" s="614"/>
      <c r="AK34" s="614"/>
      <c r="AL34" s="615" t="s">
        <v>130</v>
      </c>
      <c r="AM34" s="616"/>
      <c r="AN34" s="616"/>
      <c r="AO34" s="617"/>
      <c r="AP34" s="210"/>
      <c r="AQ34" s="211"/>
      <c r="AS34" s="206"/>
      <c r="AT34" s="206"/>
      <c r="AU34" s="206"/>
      <c r="AV34" s="206"/>
      <c r="AW34" s="206"/>
      <c r="AX34" s="206"/>
      <c r="AY34" s="206"/>
      <c r="AZ34" s="206"/>
      <c r="BA34" s="206"/>
      <c r="BB34" s="206"/>
      <c r="BC34" s="206"/>
      <c r="BD34" s="206"/>
      <c r="BE34" s="206"/>
      <c r="BF34" s="206"/>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07" t="s">
        <v>324</v>
      </c>
      <c r="CE34" s="608"/>
      <c r="CF34" s="608"/>
      <c r="CG34" s="608"/>
      <c r="CH34" s="608"/>
      <c r="CI34" s="608"/>
      <c r="CJ34" s="608"/>
      <c r="CK34" s="608"/>
      <c r="CL34" s="608"/>
      <c r="CM34" s="608"/>
      <c r="CN34" s="608"/>
      <c r="CO34" s="608"/>
      <c r="CP34" s="608"/>
      <c r="CQ34" s="609"/>
      <c r="CR34" s="610">
        <v>31043196</v>
      </c>
      <c r="CS34" s="611"/>
      <c r="CT34" s="611"/>
      <c r="CU34" s="611"/>
      <c r="CV34" s="611"/>
      <c r="CW34" s="611"/>
      <c r="CX34" s="611"/>
      <c r="CY34" s="612"/>
      <c r="CZ34" s="615">
        <v>14.8</v>
      </c>
      <c r="DA34" s="640"/>
      <c r="DB34" s="640"/>
      <c r="DC34" s="644"/>
      <c r="DD34" s="619">
        <v>19794951</v>
      </c>
      <c r="DE34" s="611"/>
      <c r="DF34" s="611"/>
      <c r="DG34" s="611"/>
      <c r="DH34" s="611"/>
      <c r="DI34" s="611"/>
      <c r="DJ34" s="611"/>
      <c r="DK34" s="612"/>
      <c r="DL34" s="619">
        <v>17848522</v>
      </c>
      <c r="DM34" s="611"/>
      <c r="DN34" s="611"/>
      <c r="DO34" s="611"/>
      <c r="DP34" s="611"/>
      <c r="DQ34" s="611"/>
      <c r="DR34" s="611"/>
      <c r="DS34" s="611"/>
      <c r="DT34" s="611"/>
      <c r="DU34" s="611"/>
      <c r="DV34" s="612"/>
      <c r="DW34" s="615">
        <v>15.7</v>
      </c>
      <c r="DX34" s="640"/>
      <c r="DY34" s="640"/>
      <c r="DZ34" s="640"/>
      <c r="EA34" s="640"/>
      <c r="EB34" s="640"/>
      <c r="EC34" s="641"/>
    </row>
    <row r="35" spans="2:133" ht="11.25" customHeight="1" x14ac:dyDescent="0.15">
      <c r="B35" s="607" t="s">
        <v>325</v>
      </c>
      <c r="C35" s="608"/>
      <c r="D35" s="608"/>
      <c r="E35" s="608"/>
      <c r="F35" s="608"/>
      <c r="G35" s="608"/>
      <c r="H35" s="608"/>
      <c r="I35" s="608"/>
      <c r="J35" s="608"/>
      <c r="K35" s="608"/>
      <c r="L35" s="608"/>
      <c r="M35" s="608"/>
      <c r="N35" s="608"/>
      <c r="O35" s="608"/>
      <c r="P35" s="608"/>
      <c r="Q35" s="609"/>
      <c r="R35" s="610">
        <v>3993270</v>
      </c>
      <c r="S35" s="611"/>
      <c r="T35" s="611"/>
      <c r="U35" s="611"/>
      <c r="V35" s="611"/>
      <c r="W35" s="611"/>
      <c r="X35" s="611"/>
      <c r="Y35" s="612"/>
      <c r="Z35" s="613">
        <v>1.9</v>
      </c>
      <c r="AA35" s="613"/>
      <c r="AB35" s="613"/>
      <c r="AC35" s="613"/>
      <c r="AD35" s="614" t="s">
        <v>130</v>
      </c>
      <c r="AE35" s="614"/>
      <c r="AF35" s="614"/>
      <c r="AG35" s="614"/>
      <c r="AH35" s="614"/>
      <c r="AI35" s="614"/>
      <c r="AJ35" s="614"/>
      <c r="AK35" s="614"/>
      <c r="AL35" s="615" t="s">
        <v>130</v>
      </c>
      <c r="AM35" s="616"/>
      <c r="AN35" s="616"/>
      <c r="AO35" s="617"/>
      <c r="AP35" s="212"/>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1388131</v>
      </c>
      <c r="CS35" s="642"/>
      <c r="CT35" s="642"/>
      <c r="CU35" s="642"/>
      <c r="CV35" s="642"/>
      <c r="CW35" s="642"/>
      <c r="CX35" s="642"/>
      <c r="CY35" s="643"/>
      <c r="CZ35" s="615">
        <v>0.7</v>
      </c>
      <c r="DA35" s="640"/>
      <c r="DB35" s="640"/>
      <c r="DC35" s="644"/>
      <c r="DD35" s="619">
        <v>1139262</v>
      </c>
      <c r="DE35" s="642"/>
      <c r="DF35" s="642"/>
      <c r="DG35" s="642"/>
      <c r="DH35" s="642"/>
      <c r="DI35" s="642"/>
      <c r="DJ35" s="642"/>
      <c r="DK35" s="643"/>
      <c r="DL35" s="619">
        <v>1136681</v>
      </c>
      <c r="DM35" s="642"/>
      <c r="DN35" s="642"/>
      <c r="DO35" s="642"/>
      <c r="DP35" s="642"/>
      <c r="DQ35" s="642"/>
      <c r="DR35" s="642"/>
      <c r="DS35" s="642"/>
      <c r="DT35" s="642"/>
      <c r="DU35" s="642"/>
      <c r="DV35" s="643"/>
      <c r="DW35" s="615">
        <v>1</v>
      </c>
      <c r="DX35" s="640"/>
      <c r="DY35" s="640"/>
      <c r="DZ35" s="640"/>
      <c r="EA35" s="640"/>
      <c r="EB35" s="640"/>
      <c r="EC35" s="641"/>
    </row>
    <row r="36" spans="2:133" ht="11.25" customHeight="1" x14ac:dyDescent="0.15">
      <c r="B36" s="607" t="s">
        <v>329</v>
      </c>
      <c r="C36" s="608"/>
      <c r="D36" s="608"/>
      <c r="E36" s="608"/>
      <c r="F36" s="608"/>
      <c r="G36" s="608"/>
      <c r="H36" s="608"/>
      <c r="I36" s="608"/>
      <c r="J36" s="608"/>
      <c r="K36" s="608"/>
      <c r="L36" s="608"/>
      <c r="M36" s="608"/>
      <c r="N36" s="608"/>
      <c r="O36" s="608"/>
      <c r="P36" s="608"/>
      <c r="Q36" s="609"/>
      <c r="R36" s="610">
        <v>3396087</v>
      </c>
      <c r="S36" s="611"/>
      <c r="T36" s="611"/>
      <c r="U36" s="611"/>
      <c r="V36" s="611"/>
      <c r="W36" s="611"/>
      <c r="X36" s="611"/>
      <c r="Y36" s="612"/>
      <c r="Z36" s="613">
        <v>1.6</v>
      </c>
      <c r="AA36" s="613"/>
      <c r="AB36" s="613"/>
      <c r="AC36" s="613"/>
      <c r="AD36" s="614" t="s">
        <v>130</v>
      </c>
      <c r="AE36" s="614"/>
      <c r="AF36" s="614"/>
      <c r="AG36" s="614"/>
      <c r="AH36" s="614"/>
      <c r="AI36" s="614"/>
      <c r="AJ36" s="614"/>
      <c r="AK36" s="614"/>
      <c r="AL36" s="615" t="s">
        <v>130</v>
      </c>
      <c r="AM36" s="616"/>
      <c r="AN36" s="616"/>
      <c r="AO36" s="617"/>
      <c r="AP36" s="212"/>
      <c r="AQ36" s="676" t="s">
        <v>330</v>
      </c>
      <c r="AR36" s="677"/>
      <c r="AS36" s="677"/>
      <c r="AT36" s="677"/>
      <c r="AU36" s="677"/>
      <c r="AV36" s="677"/>
      <c r="AW36" s="677"/>
      <c r="AX36" s="677"/>
      <c r="AY36" s="678"/>
      <c r="AZ36" s="599">
        <v>27687595</v>
      </c>
      <c r="BA36" s="600"/>
      <c r="BB36" s="600"/>
      <c r="BC36" s="600"/>
      <c r="BD36" s="600"/>
      <c r="BE36" s="600"/>
      <c r="BF36" s="672"/>
      <c r="BG36" s="596" t="s">
        <v>331</v>
      </c>
      <c r="BH36" s="597"/>
      <c r="BI36" s="597"/>
      <c r="BJ36" s="597"/>
      <c r="BK36" s="597"/>
      <c r="BL36" s="597"/>
      <c r="BM36" s="597"/>
      <c r="BN36" s="597"/>
      <c r="BO36" s="597"/>
      <c r="BP36" s="597"/>
      <c r="BQ36" s="597"/>
      <c r="BR36" s="597"/>
      <c r="BS36" s="597"/>
      <c r="BT36" s="597"/>
      <c r="BU36" s="598"/>
      <c r="BV36" s="599">
        <v>3343169</v>
      </c>
      <c r="BW36" s="600"/>
      <c r="BX36" s="600"/>
      <c r="BY36" s="600"/>
      <c r="BZ36" s="600"/>
      <c r="CA36" s="600"/>
      <c r="CB36" s="672"/>
      <c r="CD36" s="607" t="s">
        <v>332</v>
      </c>
      <c r="CE36" s="608"/>
      <c r="CF36" s="608"/>
      <c r="CG36" s="608"/>
      <c r="CH36" s="608"/>
      <c r="CI36" s="608"/>
      <c r="CJ36" s="608"/>
      <c r="CK36" s="608"/>
      <c r="CL36" s="608"/>
      <c r="CM36" s="608"/>
      <c r="CN36" s="608"/>
      <c r="CO36" s="608"/>
      <c r="CP36" s="608"/>
      <c r="CQ36" s="609"/>
      <c r="CR36" s="610">
        <v>21230016</v>
      </c>
      <c r="CS36" s="611"/>
      <c r="CT36" s="611"/>
      <c r="CU36" s="611"/>
      <c r="CV36" s="611"/>
      <c r="CW36" s="611"/>
      <c r="CX36" s="611"/>
      <c r="CY36" s="612"/>
      <c r="CZ36" s="615">
        <v>10.1</v>
      </c>
      <c r="DA36" s="640"/>
      <c r="DB36" s="640"/>
      <c r="DC36" s="644"/>
      <c r="DD36" s="619">
        <v>16111474</v>
      </c>
      <c r="DE36" s="611"/>
      <c r="DF36" s="611"/>
      <c r="DG36" s="611"/>
      <c r="DH36" s="611"/>
      <c r="DI36" s="611"/>
      <c r="DJ36" s="611"/>
      <c r="DK36" s="612"/>
      <c r="DL36" s="619">
        <v>7474301</v>
      </c>
      <c r="DM36" s="611"/>
      <c r="DN36" s="611"/>
      <c r="DO36" s="611"/>
      <c r="DP36" s="611"/>
      <c r="DQ36" s="611"/>
      <c r="DR36" s="611"/>
      <c r="DS36" s="611"/>
      <c r="DT36" s="611"/>
      <c r="DU36" s="611"/>
      <c r="DV36" s="612"/>
      <c r="DW36" s="615">
        <v>6.6</v>
      </c>
      <c r="DX36" s="640"/>
      <c r="DY36" s="640"/>
      <c r="DZ36" s="640"/>
      <c r="EA36" s="640"/>
      <c r="EB36" s="640"/>
      <c r="EC36" s="641"/>
    </row>
    <row r="37" spans="2:133" ht="11.25" customHeight="1" x14ac:dyDescent="0.15">
      <c r="B37" s="607" t="s">
        <v>333</v>
      </c>
      <c r="C37" s="608"/>
      <c r="D37" s="608"/>
      <c r="E37" s="608"/>
      <c r="F37" s="608"/>
      <c r="G37" s="608"/>
      <c r="H37" s="608"/>
      <c r="I37" s="608"/>
      <c r="J37" s="608"/>
      <c r="K37" s="608"/>
      <c r="L37" s="608"/>
      <c r="M37" s="608"/>
      <c r="N37" s="608"/>
      <c r="O37" s="608"/>
      <c r="P37" s="608"/>
      <c r="Q37" s="609"/>
      <c r="R37" s="610">
        <v>9505633</v>
      </c>
      <c r="S37" s="611"/>
      <c r="T37" s="611"/>
      <c r="U37" s="611"/>
      <c r="V37" s="611"/>
      <c r="W37" s="611"/>
      <c r="X37" s="611"/>
      <c r="Y37" s="612"/>
      <c r="Z37" s="613">
        <v>4.4000000000000004</v>
      </c>
      <c r="AA37" s="613"/>
      <c r="AB37" s="613"/>
      <c r="AC37" s="613"/>
      <c r="AD37" s="614">
        <v>15517</v>
      </c>
      <c r="AE37" s="614"/>
      <c r="AF37" s="614"/>
      <c r="AG37" s="614"/>
      <c r="AH37" s="614"/>
      <c r="AI37" s="614"/>
      <c r="AJ37" s="614"/>
      <c r="AK37" s="614"/>
      <c r="AL37" s="615">
        <v>0</v>
      </c>
      <c r="AM37" s="616"/>
      <c r="AN37" s="616"/>
      <c r="AO37" s="617"/>
      <c r="AQ37" s="673" t="s">
        <v>334</v>
      </c>
      <c r="AR37" s="674"/>
      <c r="AS37" s="674"/>
      <c r="AT37" s="674"/>
      <c r="AU37" s="674"/>
      <c r="AV37" s="674"/>
      <c r="AW37" s="674"/>
      <c r="AX37" s="674"/>
      <c r="AY37" s="675"/>
      <c r="AZ37" s="610">
        <v>6371057</v>
      </c>
      <c r="BA37" s="611"/>
      <c r="BB37" s="611"/>
      <c r="BC37" s="611"/>
      <c r="BD37" s="642"/>
      <c r="BE37" s="642"/>
      <c r="BF37" s="665"/>
      <c r="BG37" s="607" t="s">
        <v>335</v>
      </c>
      <c r="BH37" s="608"/>
      <c r="BI37" s="608"/>
      <c r="BJ37" s="608"/>
      <c r="BK37" s="608"/>
      <c r="BL37" s="608"/>
      <c r="BM37" s="608"/>
      <c r="BN37" s="608"/>
      <c r="BO37" s="608"/>
      <c r="BP37" s="608"/>
      <c r="BQ37" s="608"/>
      <c r="BR37" s="608"/>
      <c r="BS37" s="608"/>
      <c r="BT37" s="608"/>
      <c r="BU37" s="609"/>
      <c r="BV37" s="610">
        <v>2161356</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958106</v>
      </c>
      <c r="CS37" s="642"/>
      <c r="CT37" s="642"/>
      <c r="CU37" s="642"/>
      <c r="CV37" s="642"/>
      <c r="CW37" s="642"/>
      <c r="CX37" s="642"/>
      <c r="CY37" s="643"/>
      <c r="CZ37" s="615">
        <v>0.5</v>
      </c>
      <c r="DA37" s="640"/>
      <c r="DB37" s="640"/>
      <c r="DC37" s="644"/>
      <c r="DD37" s="619">
        <v>910424</v>
      </c>
      <c r="DE37" s="642"/>
      <c r="DF37" s="642"/>
      <c r="DG37" s="642"/>
      <c r="DH37" s="642"/>
      <c r="DI37" s="642"/>
      <c r="DJ37" s="642"/>
      <c r="DK37" s="643"/>
      <c r="DL37" s="619">
        <v>910424</v>
      </c>
      <c r="DM37" s="642"/>
      <c r="DN37" s="642"/>
      <c r="DO37" s="642"/>
      <c r="DP37" s="642"/>
      <c r="DQ37" s="642"/>
      <c r="DR37" s="642"/>
      <c r="DS37" s="642"/>
      <c r="DT37" s="642"/>
      <c r="DU37" s="642"/>
      <c r="DV37" s="643"/>
      <c r="DW37" s="615">
        <v>0.8</v>
      </c>
      <c r="DX37" s="640"/>
      <c r="DY37" s="640"/>
      <c r="DZ37" s="640"/>
      <c r="EA37" s="640"/>
      <c r="EB37" s="640"/>
      <c r="EC37" s="641"/>
    </row>
    <row r="38" spans="2:133" ht="11.25" customHeight="1" x14ac:dyDescent="0.15">
      <c r="B38" s="607" t="s">
        <v>337</v>
      </c>
      <c r="C38" s="608"/>
      <c r="D38" s="608"/>
      <c r="E38" s="608"/>
      <c r="F38" s="608"/>
      <c r="G38" s="608"/>
      <c r="H38" s="608"/>
      <c r="I38" s="608"/>
      <c r="J38" s="608"/>
      <c r="K38" s="608"/>
      <c r="L38" s="608"/>
      <c r="M38" s="608"/>
      <c r="N38" s="608"/>
      <c r="O38" s="608"/>
      <c r="P38" s="608"/>
      <c r="Q38" s="609"/>
      <c r="R38" s="610">
        <v>8933813</v>
      </c>
      <c r="S38" s="611"/>
      <c r="T38" s="611"/>
      <c r="U38" s="611"/>
      <c r="V38" s="611"/>
      <c r="W38" s="611"/>
      <c r="X38" s="611"/>
      <c r="Y38" s="612"/>
      <c r="Z38" s="613">
        <v>4.0999999999999996</v>
      </c>
      <c r="AA38" s="613"/>
      <c r="AB38" s="613"/>
      <c r="AC38" s="613"/>
      <c r="AD38" s="614" t="s">
        <v>180</v>
      </c>
      <c r="AE38" s="614"/>
      <c r="AF38" s="614"/>
      <c r="AG38" s="614"/>
      <c r="AH38" s="614"/>
      <c r="AI38" s="614"/>
      <c r="AJ38" s="614"/>
      <c r="AK38" s="614"/>
      <c r="AL38" s="615" t="s">
        <v>180</v>
      </c>
      <c r="AM38" s="616"/>
      <c r="AN38" s="616"/>
      <c r="AO38" s="617"/>
      <c r="AQ38" s="673" t="s">
        <v>338</v>
      </c>
      <c r="AR38" s="674"/>
      <c r="AS38" s="674"/>
      <c r="AT38" s="674"/>
      <c r="AU38" s="674"/>
      <c r="AV38" s="674"/>
      <c r="AW38" s="674"/>
      <c r="AX38" s="674"/>
      <c r="AY38" s="675"/>
      <c r="AZ38" s="610">
        <v>253395</v>
      </c>
      <c r="BA38" s="611"/>
      <c r="BB38" s="611"/>
      <c r="BC38" s="611"/>
      <c r="BD38" s="642"/>
      <c r="BE38" s="642"/>
      <c r="BF38" s="665"/>
      <c r="BG38" s="607" t="s">
        <v>339</v>
      </c>
      <c r="BH38" s="608"/>
      <c r="BI38" s="608"/>
      <c r="BJ38" s="608"/>
      <c r="BK38" s="608"/>
      <c r="BL38" s="608"/>
      <c r="BM38" s="608"/>
      <c r="BN38" s="608"/>
      <c r="BO38" s="608"/>
      <c r="BP38" s="608"/>
      <c r="BQ38" s="608"/>
      <c r="BR38" s="608"/>
      <c r="BS38" s="608"/>
      <c r="BT38" s="608"/>
      <c r="BU38" s="609"/>
      <c r="BV38" s="610">
        <v>65320</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20861752</v>
      </c>
      <c r="CS38" s="611"/>
      <c r="CT38" s="611"/>
      <c r="CU38" s="611"/>
      <c r="CV38" s="611"/>
      <c r="CW38" s="611"/>
      <c r="CX38" s="611"/>
      <c r="CY38" s="612"/>
      <c r="CZ38" s="615">
        <v>9.9</v>
      </c>
      <c r="DA38" s="640"/>
      <c r="DB38" s="640"/>
      <c r="DC38" s="644"/>
      <c r="DD38" s="619">
        <v>16460592</v>
      </c>
      <c r="DE38" s="611"/>
      <c r="DF38" s="611"/>
      <c r="DG38" s="611"/>
      <c r="DH38" s="611"/>
      <c r="DI38" s="611"/>
      <c r="DJ38" s="611"/>
      <c r="DK38" s="612"/>
      <c r="DL38" s="619">
        <v>15008973</v>
      </c>
      <c r="DM38" s="611"/>
      <c r="DN38" s="611"/>
      <c r="DO38" s="611"/>
      <c r="DP38" s="611"/>
      <c r="DQ38" s="611"/>
      <c r="DR38" s="611"/>
      <c r="DS38" s="611"/>
      <c r="DT38" s="611"/>
      <c r="DU38" s="611"/>
      <c r="DV38" s="612"/>
      <c r="DW38" s="615">
        <v>13.2</v>
      </c>
      <c r="DX38" s="640"/>
      <c r="DY38" s="640"/>
      <c r="DZ38" s="640"/>
      <c r="EA38" s="640"/>
      <c r="EB38" s="640"/>
      <c r="EC38" s="641"/>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130</v>
      </c>
      <c r="AA39" s="613"/>
      <c r="AB39" s="613"/>
      <c r="AC39" s="613"/>
      <c r="AD39" s="614" t="s">
        <v>130</v>
      </c>
      <c r="AE39" s="614"/>
      <c r="AF39" s="614"/>
      <c r="AG39" s="614"/>
      <c r="AH39" s="614"/>
      <c r="AI39" s="614"/>
      <c r="AJ39" s="614"/>
      <c r="AK39" s="614"/>
      <c r="AL39" s="615" t="s">
        <v>130</v>
      </c>
      <c r="AM39" s="616"/>
      <c r="AN39" s="616"/>
      <c r="AO39" s="617"/>
      <c r="AQ39" s="673" t="s">
        <v>342</v>
      </c>
      <c r="AR39" s="674"/>
      <c r="AS39" s="674"/>
      <c r="AT39" s="674"/>
      <c r="AU39" s="674"/>
      <c r="AV39" s="674"/>
      <c r="AW39" s="674"/>
      <c r="AX39" s="674"/>
      <c r="AY39" s="675"/>
      <c r="AZ39" s="610">
        <v>241538</v>
      </c>
      <c r="BA39" s="611"/>
      <c r="BB39" s="611"/>
      <c r="BC39" s="611"/>
      <c r="BD39" s="642"/>
      <c r="BE39" s="642"/>
      <c r="BF39" s="665"/>
      <c r="BG39" s="607" t="s">
        <v>343</v>
      </c>
      <c r="BH39" s="608"/>
      <c r="BI39" s="608"/>
      <c r="BJ39" s="608"/>
      <c r="BK39" s="608"/>
      <c r="BL39" s="608"/>
      <c r="BM39" s="608"/>
      <c r="BN39" s="608"/>
      <c r="BO39" s="608"/>
      <c r="BP39" s="608"/>
      <c r="BQ39" s="608"/>
      <c r="BR39" s="608"/>
      <c r="BS39" s="608"/>
      <c r="BT39" s="608"/>
      <c r="BU39" s="609"/>
      <c r="BV39" s="610">
        <v>95532</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1475932</v>
      </c>
      <c r="CS39" s="642"/>
      <c r="CT39" s="642"/>
      <c r="CU39" s="642"/>
      <c r="CV39" s="642"/>
      <c r="CW39" s="642"/>
      <c r="CX39" s="642"/>
      <c r="CY39" s="643"/>
      <c r="CZ39" s="615">
        <v>0.7</v>
      </c>
      <c r="DA39" s="640"/>
      <c r="DB39" s="640"/>
      <c r="DC39" s="644"/>
      <c r="DD39" s="619">
        <v>1396289</v>
      </c>
      <c r="DE39" s="642"/>
      <c r="DF39" s="642"/>
      <c r="DG39" s="642"/>
      <c r="DH39" s="642"/>
      <c r="DI39" s="642"/>
      <c r="DJ39" s="642"/>
      <c r="DK39" s="643"/>
      <c r="DL39" s="619" t="s">
        <v>130</v>
      </c>
      <c r="DM39" s="642"/>
      <c r="DN39" s="642"/>
      <c r="DO39" s="642"/>
      <c r="DP39" s="642"/>
      <c r="DQ39" s="642"/>
      <c r="DR39" s="642"/>
      <c r="DS39" s="642"/>
      <c r="DT39" s="642"/>
      <c r="DU39" s="642"/>
      <c r="DV39" s="643"/>
      <c r="DW39" s="615" t="s">
        <v>130</v>
      </c>
      <c r="DX39" s="640"/>
      <c r="DY39" s="640"/>
      <c r="DZ39" s="640"/>
      <c r="EA39" s="640"/>
      <c r="EB39" s="640"/>
      <c r="EC39" s="641"/>
    </row>
    <row r="40" spans="2:133" ht="11.25" customHeight="1" x14ac:dyDescent="0.15">
      <c r="B40" s="607" t="s">
        <v>345</v>
      </c>
      <c r="C40" s="608"/>
      <c r="D40" s="608"/>
      <c r="E40" s="608"/>
      <c r="F40" s="608"/>
      <c r="G40" s="608"/>
      <c r="H40" s="608"/>
      <c r="I40" s="608"/>
      <c r="J40" s="608"/>
      <c r="K40" s="608"/>
      <c r="L40" s="608"/>
      <c r="M40" s="608"/>
      <c r="N40" s="608"/>
      <c r="O40" s="608"/>
      <c r="P40" s="608"/>
      <c r="Q40" s="609"/>
      <c r="R40" s="610">
        <v>4217813</v>
      </c>
      <c r="S40" s="611"/>
      <c r="T40" s="611"/>
      <c r="U40" s="611"/>
      <c r="V40" s="611"/>
      <c r="W40" s="611"/>
      <c r="X40" s="611"/>
      <c r="Y40" s="612"/>
      <c r="Z40" s="613">
        <v>2</v>
      </c>
      <c r="AA40" s="613"/>
      <c r="AB40" s="613"/>
      <c r="AC40" s="613"/>
      <c r="AD40" s="614" t="s">
        <v>130</v>
      </c>
      <c r="AE40" s="614"/>
      <c r="AF40" s="614"/>
      <c r="AG40" s="614"/>
      <c r="AH40" s="614"/>
      <c r="AI40" s="614"/>
      <c r="AJ40" s="614"/>
      <c r="AK40" s="614"/>
      <c r="AL40" s="615" t="s">
        <v>130</v>
      </c>
      <c r="AM40" s="616"/>
      <c r="AN40" s="616"/>
      <c r="AO40" s="617"/>
      <c r="AQ40" s="673" t="s">
        <v>346</v>
      </c>
      <c r="AR40" s="674"/>
      <c r="AS40" s="674"/>
      <c r="AT40" s="674"/>
      <c r="AU40" s="674"/>
      <c r="AV40" s="674"/>
      <c r="AW40" s="674"/>
      <c r="AX40" s="674"/>
      <c r="AY40" s="675"/>
      <c r="AZ40" s="610">
        <v>226513</v>
      </c>
      <c r="BA40" s="611"/>
      <c r="BB40" s="611"/>
      <c r="BC40" s="611"/>
      <c r="BD40" s="642"/>
      <c r="BE40" s="642"/>
      <c r="BF40" s="665"/>
      <c r="BG40" s="658" t="s">
        <v>347</v>
      </c>
      <c r="BH40" s="659"/>
      <c r="BI40" s="659"/>
      <c r="BJ40" s="659"/>
      <c r="BK40" s="659"/>
      <c r="BL40" s="208"/>
      <c r="BM40" s="608" t="s">
        <v>348</v>
      </c>
      <c r="BN40" s="608"/>
      <c r="BO40" s="608"/>
      <c r="BP40" s="608"/>
      <c r="BQ40" s="608"/>
      <c r="BR40" s="608"/>
      <c r="BS40" s="608"/>
      <c r="BT40" s="608"/>
      <c r="BU40" s="609"/>
      <c r="BV40" s="610">
        <v>88</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6902839</v>
      </c>
      <c r="CS40" s="611"/>
      <c r="CT40" s="611"/>
      <c r="CU40" s="611"/>
      <c r="CV40" s="611"/>
      <c r="CW40" s="611"/>
      <c r="CX40" s="611"/>
      <c r="CY40" s="612"/>
      <c r="CZ40" s="615">
        <v>3.3</v>
      </c>
      <c r="DA40" s="640"/>
      <c r="DB40" s="640"/>
      <c r="DC40" s="644"/>
      <c r="DD40" s="619">
        <v>2113220</v>
      </c>
      <c r="DE40" s="611"/>
      <c r="DF40" s="611"/>
      <c r="DG40" s="611"/>
      <c r="DH40" s="611"/>
      <c r="DI40" s="611"/>
      <c r="DJ40" s="611"/>
      <c r="DK40" s="612"/>
      <c r="DL40" s="619">
        <v>47209</v>
      </c>
      <c r="DM40" s="611"/>
      <c r="DN40" s="611"/>
      <c r="DO40" s="611"/>
      <c r="DP40" s="611"/>
      <c r="DQ40" s="611"/>
      <c r="DR40" s="611"/>
      <c r="DS40" s="611"/>
      <c r="DT40" s="611"/>
      <c r="DU40" s="611"/>
      <c r="DV40" s="612"/>
      <c r="DW40" s="615">
        <v>0</v>
      </c>
      <c r="DX40" s="640"/>
      <c r="DY40" s="640"/>
      <c r="DZ40" s="640"/>
      <c r="EA40" s="640"/>
      <c r="EB40" s="640"/>
      <c r="EC40" s="641"/>
    </row>
    <row r="41" spans="2:133" ht="11.25" customHeight="1" x14ac:dyDescent="0.15">
      <c r="B41" s="631" t="s">
        <v>350</v>
      </c>
      <c r="C41" s="632"/>
      <c r="D41" s="632"/>
      <c r="E41" s="632"/>
      <c r="F41" s="632"/>
      <c r="G41" s="632"/>
      <c r="H41" s="632"/>
      <c r="I41" s="632"/>
      <c r="J41" s="632"/>
      <c r="K41" s="632"/>
      <c r="L41" s="632"/>
      <c r="M41" s="632"/>
      <c r="N41" s="632"/>
      <c r="O41" s="632"/>
      <c r="P41" s="632"/>
      <c r="Q41" s="633"/>
      <c r="R41" s="682">
        <v>215552463</v>
      </c>
      <c r="S41" s="683"/>
      <c r="T41" s="683"/>
      <c r="U41" s="683"/>
      <c r="V41" s="683"/>
      <c r="W41" s="683"/>
      <c r="X41" s="683"/>
      <c r="Y41" s="687"/>
      <c r="Z41" s="688">
        <v>100</v>
      </c>
      <c r="AA41" s="688"/>
      <c r="AB41" s="688"/>
      <c r="AC41" s="688"/>
      <c r="AD41" s="689">
        <v>109520096</v>
      </c>
      <c r="AE41" s="689"/>
      <c r="AF41" s="689"/>
      <c r="AG41" s="689"/>
      <c r="AH41" s="689"/>
      <c r="AI41" s="689"/>
      <c r="AJ41" s="689"/>
      <c r="AK41" s="689"/>
      <c r="AL41" s="690">
        <v>100</v>
      </c>
      <c r="AM41" s="670"/>
      <c r="AN41" s="670"/>
      <c r="AO41" s="691"/>
      <c r="AQ41" s="673" t="s">
        <v>351</v>
      </c>
      <c r="AR41" s="674"/>
      <c r="AS41" s="674"/>
      <c r="AT41" s="674"/>
      <c r="AU41" s="674"/>
      <c r="AV41" s="674"/>
      <c r="AW41" s="674"/>
      <c r="AX41" s="674"/>
      <c r="AY41" s="675"/>
      <c r="AZ41" s="610">
        <v>5119295</v>
      </c>
      <c r="BA41" s="611"/>
      <c r="BB41" s="611"/>
      <c r="BC41" s="611"/>
      <c r="BD41" s="642"/>
      <c r="BE41" s="642"/>
      <c r="BF41" s="665"/>
      <c r="BG41" s="658"/>
      <c r="BH41" s="659"/>
      <c r="BI41" s="659"/>
      <c r="BJ41" s="659"/>
      <c r="BK41" s="659"/>
      <c r="BL41" s="208"/>
      <c r="BM41" s="608" t="s">
        <v>352</v>
      </c>
      <c r="BN41" s="608"/>
      <c r="BO41" s="608"/>
      <c r="BP41" s="608"/>
      <c r="BQ41" s="608"/>
      <c r="BR41" s="608"/>
      <c r="BS41" s="608"/>
      <c r="BT41" s="608"/>
      <c r="BU41" s="609"/>
      <c r="BV41" s="610" t="s">
        <v>130</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130</v>
      </c>
      <c r="CS41" s="642"/>
      <c r="CT41" s="642"/>
      <c r="CU41" s="642"/>
      <c r="CV41" s="642"/>
      <c r="CW41" s="642"/>
      <c r="CX41" s="642"/>
      <c r="CY41" s="643"/>
      <c r="CZ41" s="615" t="s">
        <v>130</v>
      </c>
      <c r="DA41" s="640"/>
      <c r="DB41" s="640"/>
      <c r="DC41" s="644"/>
      <c r="DD41" s="619" t="s">
        <v>130</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354</v>
      </c>
      <c r="AR42" s="680"/>
      <c r="AS42" s="680"/>
      <c r="AT42" s="680"/>
      <c r="AU42" s="680"/>
      <c r="AV42" s="680"/>
      <c r="AW42" s="680"/>
      <c r="AX42" s="680"/>
      <c r="AY42" s="681"/>
      <c r="AZ42" s="682">
        <v>15475797</v>
      </c>
      <c r="BA42" s="683"/>
      <c r="BB42" s="683"/>
      <c r="BC42" s="683"/>
      <c r="BD42" s="669"/>
      <c r="BE42" s="669"/>
      <c r="BF42" s="671"/>
      <c r="BG42" s="660"/>
      <c r="BH42" s="661"/>
      <c r="BI42" s="661"/>
      <c r="BJ42" s="661"/>
      <c r="BK42" s="661"/>
      <c r="BL42" s="209"/>
      <c r="BM42" s="632" t="s">
        <v>355</v>
      </c>
      <c r="BN42" s="632"/>
      <c r="BO42" s="632"/>
      <c r="BP42" s="632"/>
      <c r="BQ42" s="632"/>
      <c r="BR42" s="632"/>
      <c r="BS42" s="632"/>
      <c r="BT42" s="632"/>
      <c r="BU42" s="633"/>
      <c r="BV42" s="682">
        <v>385</v>
      </c>
      <c r="BW42" s="683"/>
      <c r="BX42" s="683"/>
      <c r="BY42" s="683"/>
      <c r="BZ42" s="683"/>
      <c r="CA42" s="683"/>
      <c r="CB42" s="692"/>
      <c r="CD42" s="607" t="s">
        <v>356</v>
      </c>
      <c r="CE42" s="608"/>
      <c r="CF42" s="608"/>
      <c r="CG42" s="608"/>
      <c r="CH42" s="608"/>
      <c r="CI42" s="608"/>
      <c r="CJ42" s="608"/>
      <c r="CK42" s="608"/>
      <c r="CL42" s="608"/>
      <c r="CM42" s="608"/>
      <c r="CN42" s="608"/>
      <c r="CO42" s="608"/>
      <c r="CP42" s="608"/>
      <c r="CQ42" s="609"/>
      <c r="CR42" s="610">
        <v>11822298</v>
      </c>
      <c r="CS42" s="642"/>
      <c r="CT42" s="642"/>
      <c r="CU42" s="642"/>
      <c r="CV42" s="642"/>
      <c r="CW42" s="642"/>
      <c r="CX42" s="642"/>
      <c r="CY42" s="643"/>
      <c r="CZ42" s="615">
        <v>5.6</v>
      </c>
      <c r="DA42" s="640"/>
      <c r="DB42" s="640"/>
      <c r="DC42" s="644"/>
      <c r="DD42" s="619">
        <v>2619636</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2" t="s">
        <v>357</v>
      </c>
      <c r="CD43" s="607" t="s">
        <v>358</v>
      </c>
      <c r="CE43" s="608"/>
      <c r="CF43" s="608"/>
      <c r="CG43" s="608"/>
      <c r="CH43" s="608"/>
      <c r="CI43" s="608"/>
      <c r="CJ43" s="608"/>
      <c r="CK43" s="608"/>
      <c r="CL43" s="608"/>
      <c r="CM43" s="608"/>
      <c r="CN43" s="608"/>
      <c r="CO43" s="608"/>
      <c r="CP43" s="608"/>
      <c r="CQ43" s="609"/>
      <c r="CR43" s="610">
        <v>119148</v>
      </c>
      <c r="CS43" s="642"/>
      <c r="CT43" s="642"/>
      <c r="CU43" s="642"/>
      <c r="CV43" s="642"/>
      <c r="CW43" s="642"/>
      <c r="CX43" s="642"/>
      <c r="CY43" s="643"/>
      <c r="CZ43" s="615">
        <v>0.1</v>
      </c>
      <c r="DA43" s="640"/>
      <c r="DB43" s="640"/>
      <c r="DC43" s="644"/>
      <c r="DD43" s="619">
        <v>119148</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306</v>
      </c>
      <c r="CE44" s="647"/>
      <c r="CF44" s="607" t="s">
        <v>360</v>
      </c>
      <c r="CG44" s="608"/>
      <c r="CH44" s="608"/>
      <c r="CI44" s="608"/>
      <c r="CJ44" s="608"/>
      <c r="CK44" s="608"/>
      <c r="CL44" s="608"/>
      <c r="CM44" s="608"/>
      <c r="CN44" s="608"/>
      <c r="CO44" s="608"/>
      <c r="CP44" s="608"/>
      <c r="CQ44" s="609"/>
      <c r="CR44" s="610">
        <v>11487107</v>
      </c>
      <c r="CS44" s="611"/>
      <c r="CT44" s="611"/>
      <c r="CU44" s="611"/>
      <c r="CV44" s="611"/>
      <c r="CW44" s="611"/>
      <c r="CX44" s="611"/>
      <c r="CY44" s="612"/>
      <c r="CZ44" s="615">
        <v>5.5</v>
      </c>
      <c r="DA44" s="616"/>
      <c r="DB44" s="616"/>
      <c r="DC44" s="622"/>
      <c r="DD44" s="619">
        <v>2586777</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362</v>
      </c>
      <c r="CG45" s="608"/>
      <c r="CH45" s="608"/>
      <c r="CI45" s="608"/>
      <c r="CJ45" s="608"/>
      <c r="CK45" s="608"/>
      <c r="CL45" s="608"/>
      <c r="CM45" s="608"/>
      <c r="CN45" s="608"/>
      <c r="CO45" s="608"/>
      <c r="CP45" s="608"/>
      <c r="CQ45" s="609"/>
      <c r="CR45" s="610">
        <v>5650017</v>
      </c>
      <c r="CS45" s="642"/>
      <c r="CT45" s="642"/>
      <c r="CU45" s="642"/>
      <c r="CV45" s="642"/>
      <c r="CW45" s="642"/>
      <c r="CX45" s="642"/>
      <c r="CY45" s="643"/>
      <c r="CZ45" s="615">
        <v>2.7</v>
      </c>
      <c r="DA45" s="640"/>
      <c r="DB45" s="640"/>
      <c r="DC45" s="644"/>
      <c r="DD45" s="619">
        <v>236413</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3"/>
      <c r="CD46" s="648"/>
      <c r="CE46" s="649"/>
      <c r="CF46" s="607" t="s">
        <v>363</v>
      </c>
      <c r="CG46" s="608"/>
      <c r="CH46" s="608"/>
      <c r="CI46" s="608"/>
      <c r="CJ46" s="608"/>
      <c r="CK46" s="608"/>
      <c r="CL46" s="608"/>
      <c r="CM46" s="608"/>
      <c r="CN46" s="608"/>
      <c r="CO46" s="608"/>
      <c r="CP46" s="608"/>
      <c r="CQ46" s="609"/>
      <c r="CR46" s="610">
        <v>4912181</v>
      </c>
      <c r="CS46" s="611"/>
      <c r="CT46" s="611"/>
      <c r="CU46" s="611"/>
      <c r="CV46" s="611"/>
      <c r="CW46" s="611"/>
      <c r="CX46" s="611"/>
      <c r="CY46" s="612"/>
      <c r="CZ46" s="615">
        <v>2.2999999999999998</v>
      </c>
      <c r="DA46" s="616"/>
      <c r="DB46" s="616"/>
      <c r="DC46" s="622"/>
      <c r="DD46" s="619">
        <v>2204006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3"/>
      <c r="CD47" s="648"/>
      <c r="CE47" s="649"/>
      <c r="CF47" s="607" t="s">
        <v>364</v>
      </c>
      <c r="CG47" s="608"/>
      <c r="CH47" s="608"/>
      <c r="CI47" s="608"/>
      <c r="CJ47" s="608"/>
      <c r="CK47" s="608"/>
      <c r="CL47" s="608"/>
      <c r="CM47" s="608"/>
      <c r="CN47" s="608"/>
      <c r="CO47" s="608"/>
      <c r="CP47" s="608"/>
      <c r="CQ47" s="609"/>
      <c r="CR47" s="610">
        <v>335191</v>
      </c>
      <c r="CS47" s="642"/>
      <c r="CT47" s="642"/>
      <c r="CU47" s="642"/>
      <c r="CV47" s="642"/>
      <c r="CW47" s="642"/>
      <c r="CX47" s="642"/>
      <c r="CY47" s="643"/>
      <c r="CZ47" s="615">
        <v>0.2</v>
      </c>
      <c r="DA47" s="640"/>
      <c r="DB47" s="640"/>
      <c r="DC47" s="644"/>
      <c r="DD47" s="619">
        <v>32859</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3"/>
      <c r="CD48" s="650"/>
      <c r="CE48" s="651"/>
      <c r="CF48" s="607" t="s">
        <v>365</v>
      </c>
      <c r="CG48" s="608"/>
      <c r="CH48" s="608"/>
      <c r="CI48" s="608"/>
      <c r="CJ48" s="608"/>
      <c r="CK48" s="608"/>
      <c r="CL48" s="608"/>
      <c r="CM48" s="608"/>
      <c r="CN48" s="608"/>
      <c r="CO48" s="608"/>
      <c r="CP48" s="608"/>
      <c r="CQ48" s="609"/>
      <c r="CR48" s="610" t="s">
        <v>130</v>
      </c>
      <c r="CS48" s="611"/>
      <c r="CT48" s="611"/>
      <c r="CU48" s="611"/>
      <c r="CV48" s="611"/>
      <c r="CW48" s="611"/>
      <c r="CX48" s="611"/>
      <c r="CY48" s="612"/>
      <c r="CZ48" s="615" t="s">
        <v>130</v>
      </c>
      <c r="DA48" s="616"/>
      <c r="DB48" s="616"/>
      <c r="DC48" s="622"/>
      <c r="DD48" s="619" t="s">
        <v>130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3"/>
      <c r="CD49" s="631" t="s">
        <v>366</v>
      </c>
      <c r="CE49" s="632"/>
      <c r="CF49" s="632"/>
      <c r="CG49" s="632"/>
      <c r="CH49" s="632"/>
      <c r="CI49" s="632"/>
      <c r="CJ49" s="632"/>
      <c r="CK49" s="632"/>
      <c r="CL49" s="632"/>
      <c r="CM49" s="632"/>
      <c r="CN49" s="632"/>
      <c r="CO49" s="632"/>
      <c r="CP49" s="632"/>
      <c r="CQ49" s="633"/>
      <c r="CR49" s="682">
        <v>209891805</v>
      </c>
      <c r="CS49" s="669"/>
      <c r="CT49" s="669"/>
      <c r="CU49" s="669"/>
      <c r="CV49" s="669"/>
      <c r="CW49" s="669"/>
      <c r="CX49" s="669"/>
      <c r="CY49" s="698"/>
      <c r="CZ49" s="690">
        <v>100</v>
      </c>
      <c r="DA49" s="699"/>
      <c r="DB49" s="699"/>
      <c r="DC49" s="700"/>
      <c r="DD49" s="701">
        <v>121576096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5SKiid0Ds3eAmIRfNKMApEvI12I+Cmpqgt3oai5rDKBCFafOWf3Q3jo52SydmZsDufJ2ZlvaJixhERnZGXHgbQ==" saltValue="MUr38NatcXzyq0IHUScyG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19" customWidth="1"/>
    <col min="131" max="131" width="1.625" style="219" customWidth="1"/>
    <col min="132" max="16384" width="9" style="219" hidden="1"/>
  </cols>
  <sheetData>
    <row r="1" spans="1:131" ht="11.25" customHeight="1" thickBot="1" x14ac:dyDescent="0.2">
      <c r="A1" s="215"/>
      <c r="B1" s="215"/>
      <c r="C1" s="215"/>
      <c r="D1" s="215"/>
      <c r="E1" s="215"/>
      <c r="F1" s="215"/>
      <c r="G1" s="215"/>
      <c r="H1" s="215"/>
      <c r="I1" s="215"/>
      <c r="J1" s="215"/>
      <c r="K1" s="215"/>
      <c r="L1" s="215"/>
      <c r="M1" s="215"/>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6"/>
      <c r="DQ1" s="217"/>
      <c r="DR1" s="217"/>
      <c r="DS1" s="217"/>
      <c r="DT1" s="217"/>
      <c r="DU1" s="217"/>
      <c r="DV1" s="217"/>
      <c r="DW1" s="217"/>
      <c r="DX1" s="217"/>
      <c r="DY1" s="217"/>
      <c r="DZ1" s="217"/>
      <c r="EA1" s="218"/>
    </row>
    <row r="2" spans="1:131" ht="26.25" customHeight="1" thickBot="1" x14ac:dyDescent="0.2">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16"/>
      <c r="BK2" s="216"/>
      <c r="BL2" s="216"/>
      <c r="BM2" s="216"/>
      <c r="BN2" s="216"/>
      <c r="BO2" s="216"/>
      <c r="BP2" s="216"/>
      <c r="BQ2" s="216"/>
      <c r="BR2" s="216"/>
      <c r="BS2" s="216"/>
      <c r="BT2" s="216"/>
      <c r="BU2" s="216"/>
      <c r="BV2" s="216"/>
      <c r="BW2" s="216"/>
      <c r="BX2" s="216"/>
      <c r="BY2" s="216"/>
      <c r="BZ2" s="216"/>
      <c r="CA2" s="216"/>
      <c r="CB2" s="216"/>
      <c r="CC2" s="216"/>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709" t="s">
        <v>368</v>
      </c>
      <c r="DK2" s="710"/>
      <c r="DL2" s="710"/>
      <c r="DM2" s="710"/>
      <c r="DN2" s="710"/>
      <c r="DO2" s="711"/>
      <c r="DP2" s="216"/>
      <c r="DQ2" s="709" t="s">
        <v>369</v>
      </c>
      <c r="DR2" s="710"/>
      <c r="DS2" s="710"/>
      <c r="DT2" s="710"/>
      <c r="DU2" s="710"/>
      <c r="DV2" s="710"/>
      <c r="DW2" s="710"/>
      <c r="DX2" s="710"/>
      <c r="DY2" s="710"/>
      <c r="DZ2" s="711"/>
      <c r="EA2" s="218"/>
    </row>
    <row r="3" spans="1:131" ht="11.25" customHeight="1" x14ac:dyDescent="0.15">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8"/>
    </row>
    <row r="4" spans="1:131" s="224" customFormat="1" ht="26.25" customHeight="1" thickBot="1" x14ac:dyDescent="0.2">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0"/>
      <c r="BA4" s="220"/>
      <c r="BB4" s="220"/>
      <c r="BC4" s="220"/>
      <c r="BD4" s="220"/>
      <c r="BE4" s="221"/>
      <c r="BF4" s="221"/>
      <c r="BG4" s="221"/>
      <c r="BH4" s="221"/>
      <c r="BI4" s="221"/>
      <c r="BJ4" s="221"/>
      <c r="BK4" s="221"/>
      <c r="BL4" s="221"/>
      <c r="BM4" s="221"/>
      <c r="BN4" s="221"/>
      <c r="BO4" s="221"/>
      <c r="BP4" s="221"/>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3"/>
    </row>
    <row r="5" spans="1:131" s="224" customFormat="1" ht="26.25" customHeight="1" x14ac:dyDescent="0.15">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0"/>
      <c r="BA5" s="220"/>
      <c r="BB5" s="220"/>
      <c r="BC5" s="220"/>
      <c r="BD5" s="220"/>
      <c r="BE5" s="221"/>
      <c r="BF5" s="221"/>
      <c r="BG5" s="221"/>
      <c r="BH5" s="221"/>
      <c r="BI5" s="221"/>
      <c r="BJ5" s="221"/>
      <c r="BK5" s="221"/>
      <c r="BL5" s="221"/>
      <c r="BM5" s="221"/>
      <c r="BN5" s="221"/>
      <c r="BO5" s="221"/>
      <c r="BP5" s="221"/>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3"/>
    </row>
    <row r="6" spans="1:131" s="224"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0"/>
      <c r="BA6" s="220"/>
      <c r="BB6" s="220"/>
      <c r="BC6" s="220"/>
      <c r="BD6" s="220"/>
      <c r="BE6" s="221"/>
      <c r="BF6" s="221"/>
      <c r="BG6" s="221"/>
      <c r="BH6" s="221"/>
      <c r="BI6" s="221"/>
      <c r="BJ6" s="221"/>
      <c r="BK6" s="221"/>
      <c r="BL6" s="221"/>
      <c r="BM6" s="221"/>
      <c r="BN6" s="221"/>
      <c r="BO6" s="221"/>
      <c r="BP6" s="221"/>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3"/>
    </row>
    <row r="7" spans="1:131" s="224" customFormat="1" ht="26.25" customHeight="1" thickTop="1" x14ac:dyDescent="0.15">
      <c r="A7" s="225">
        <v>1</v>
      </c>
      <c r="B7" s="736" t="s">
        <v>389</v>
      </c>
      <c r="C7" s="737"/>
      <c r="D7" s="737"/>
      <c r="E7" s="737"/>
      <c r="F7" s="737"/>
      <c r="G7" s="737"/>
      <c r="H7" s="737"/>
      <c r="I7" s="737"/>
      <c r="J7" s="737"/>
      <c r="K7" s="737"/>
      <c r="L7" s="737"/>
      <c r="M7" s="737"/>
      <c r="N7" s="737"/>
      <c r="O7" s="737"/>
      <c r="P7" s="738"/>
      <c r="Q7" s="739">
        <v>214997</v>
      </c>
      <c r="R7" s="740"/>
      <c r="S7" s="740"/>
      <c r="T7" s="740"/>
      <c r="U7" s="740"/>
      <c r="V7" s="740">
        <v>209691</v>
      </c>
      <c r="W7" s="740"/>
      <c r="X7" s="740"/>
      <c r="Y7" s="740"/>
      <c r="Z7" s="740"/>
      <c r="AA7" s="740">
        <v>5306</v>
      </c>
      <c r="AB7" s="740"/>
      <c r="AC7" s="740"/>
      <c r="AD7" s="740"/>
      <c r="AE7" s="741"/>
      <c r="AF7" s="742">
        <v>3794</v>
      </c>
      <c r="AG7" s="743"/>
      <c r="AH7" s="743"/>
      <c r="AI7" s="743"/>
      <c r="AJ7" s="744"/>
      <c r="AK7" s="745">
        <v>3587</v>
      </c>
      <c r="AL7" s="746"/>
      <c r="AM7" s="746"/>
      <c r="AN7" s="746"/>
      <c r="AO7" s="746"/>
      <c r="AP7" s="746">
        <v>165229</v>
      </c>
      <c r="AQ7" s="746"/>
      <c r="AR7" s="746"/>
      <c r="AS7" s="746"/>
      <c r="AT7" s="746"/>
      <c r="AU7" s="747"/>
      <c r="AV7" s="747"/>
      <c r="AW7" s="747"/>
      <c r="AX7" s="747"/>
      <c r="AY7" s="748"/>
      <c r="AZ7" s="220"/>
      <c r="BA7" s="220"/>
      <c r="BB7" s="220"/>
      <c r="BC7" s="220"/>
      <c r="BD7" s="220"/>
      <c r="BE7" s="221"/>
      <c r="BF7" s="221"/>
      <c r="BG7" s="221"/>
      <c r="BH7" s="221"/>
      <c r="BI7" s="221"/>
      <c r="BJ7" s="221"/>
      <c r="BK7" s="221"/>
      <c r="BL7" s="221"/>
      <c r="BM7" s="221"/>
      <c r="BN7" s="221"/>
      <c r="BO7" s="221"/>
      <c r="BP7" s="221"/>
      <c r="BQ7" s="225">
        <v>1</v>
      </c>
      <c r="BR7" s="226"/>
      <c r="BS7" s="733" t="s">
        <v>619</v>
      </c>
      <c r="BT7" s="734"/>
      <c r="BU7" s="734"/>
      <c r="BV7" s="734"/>
      <c r="BW7" s="734"/>
      <c r="BX7" s="734"/>
      <c r="BY7" s="734"/>
      <c r="BZ7" s="734"/>
      <c r="CA7" s="734"/>
      <c r="CB7" s="734"/>
      <c r="CC7" s="734"/>
      <c r="CD7" s="734"/>
      <c r="CE7" s="734"/>
      <c r="CF7" s="734"/>
      <c r="CG7" s="749"/>
      <c r="CH7" s="730">
        <v>0</v>
      </c>
      <c r="CI7" s="731"/>
      <c r="CJ7" s="731"/>
      <c r="CK7" s="731"/>
      <c r="CL7" s="732"/>
      <c r="CM7" s="730">
        <v>698</v>
      </c>
      <c r="CN7" s="731"/>
      <c r="CO7" s="731"/>
      <c r="CP7" s="731"/>
      <c r="CQ7" s="732"/>
      <c r="CR7" s="730">
        <v>10</v>
      </c>
      <c r="CS7" s="731"/>
      <c r="CT7" s="731"/>
      <c r="CU7" s="731"/>
      <c r="CV7" s="732"/>
      <c r="CW7" s="730" t="s">
        <v>609</v>
      </c>
      <c r="CX7" s="731"/>
      <c r="CY7" s="731"/>
      <c r="CZ7" s="731"/>
      <c r="DA7" s="732"/>
      <c r="DB7" s="730" t="s">
        <v>609</v>
      </c>
      <c r="DC7" s="731"/>
      <c r="DD7" s="731"/>
      <c r="DE7" s="731"/>
      <c r="DF7" s="732"/>
      <c r="DG7" s="730" t="s">
        <v>609</v>
      </c>
      <c r="DH7" s="731"/>
      <c r="DI7" s="731"/>
      <c r="DJ7" s="731"/>
      <c r="DK7" s="732"/>
      <c r="DL7" s="730" t="s">
        <v>609</v>
      </c>
      <c r="DM7" s="731"/>
      <c r="DN7" s="731"/>
      <c r="DO7" s="731"/>
      <c r="DP7" s="732"/>
      <c r="DQ7" s="730" t="s">
        <v>609</v>
      </c>
      <c r="DR7" s="731"/>
      <c r="DS7" s="731"/>
      <c r="DT7" s="731"/>
      <c r="DU7" s="732"/>
      <c r="DV7" s="733"/>
      <c r="DW7" s="734"/>
      <c r="DX7" s="734"/>
      <c r="DY7" s="734"/>
      <c r="DZ7" s="735"/>
      <c r="EA7" s="223"/>
    </row>
    <row r="8" spans="1:131" s="224" customFormat="1" ht="26.25" customHeight="1" x14ac:dyDescent="0.15">
      <c r="A8" s="227">
        <v>2</v>
      </c>
      <c r="B8" s="767" t="s">
        <v>390</v>
      </c>
      <c r="C8" s="768"/>
      <c r="D8" s="768"/>
      <c r="E8" s="768"/>
      <c r="F8" s="768"/>
      <c r="G8" s="768"/>
      <c r="H8" s="768"/>
      <c r="I8" s="768"/>
      <c r="J8" s="768"/>
      <c r="K8" s="768"/>
      <c r="L8" s="768"/>
      <c r="M8" s="768"/>
      <c r="N8" s="768"/>
      <c r="O8" s="768"/>
      <c r="P8" s="769"/>
      <c r="Q8" s="770">
        <v>525</v>
      </c>
      <c r="R8" s="771"/>
      <c r="S8" s="771"/>
      <c r="T8" s="771"/>
      <c r="U8" s="771"/>
      <c r="V8" s="771">
        <v>191</v>
      </c>
      <c r="W8" s="771"/>
      <c r="X8" s="771"/>
      <c r="Y8" s="771"/>
      <c r="Z8" s="771"/>
      <c r="AA8" s="771">
        <v>333</v>
      </c>
      <c r="AB8" s="771"/>
      <c r="AC8" s="771"/>
      <c r="AD8" s="771"/>
      <c r="AE8" s="772"/>
      <c r="AF8" s="773" t="s">
        <v>391</v>
      </c>
      <c r="AG8" s="774"/>
      <c r="AH8" s="774"/>
      <c r="AI8" s="774"/>
      <c r="AJ8" s="775"/>
      <c r="AK8" s="756">
        <v>13</v>
      </c>
      <c r="AL8" s="757"/>
      <c r="AM8" s="757"/>
      <c r="AN8" s="757"/>
      <c r="AO8" s="757"/>
      <c r="AP8" s="757">
        <v>1299</v>
      </c>
      <c r="AQ8" s="757"/>
      <c r="AR8" s="757"/>
      <c r="AS8" s="757"/>
      <c r="AT8" s="757"/>
      <c r="AU8" s="758"/>
      <c r="AV8" s="758"/>
      <c r="AW8" s="758"/>
      <c r="AX8" s="758"/>
      <c r="AY8" s="759"/>
      <c r="AZ8" s="220"/>
      <c r="BA8" s="220"/>
      <c r="BB8" s="220"/>
      <c r="BC8" s="220"/>
      <c r="BD8" s="220"/>
      <c r="BE8" s="221"/>
      <c r="BF8" s="221"/>
      <c r="BG8" s="221"/>
      <c r="BH8" s="221"/>
      <c r="BI8" s="221"/>
      <c r="BJ8" s="221"/>
      <c r="BK8" s="221"/>
      <c r="BL8" s="221"/>
      <c r="BM8" s="221"/>
      <c r="BN8" s="221"/>
      <c r="BO8" s="221"/>
      <c r="BP8" s="221"/>
      <c r="BQ8" s="227">
        <v>2</v>
      </c>
      <c r="BR8" s="228"/>
      <c r="BS8" s="760" t="s">
        <v>623</v>
      </c>
      <c r="BT8" s="761"/>
      <c r="BU8" s="761"/>
      <c r="BV8" s="761"/>
      <c r="BW8" s="761"/>
      <c r="BX8" s="761"/>
      <c r="BY8" s="761"/>
      <c r="BZ8" s="761"/>
      <c r="CA8" s="761"/>
      <c r="CB8" s="761"/>
      <c r="CC8" s="761"/>
      <c r="CD8" s="761"/>
      <c r="CE8" s="761"/>
      <c r="CF8" s="761"/>
      <c r="CG8" s="762"/>
      <c r="CH8" s="763" t="s">
        <v>609</v>
      </c>
      <c r="CI8" s="764"/>
      <c r="CJ8" s="764"/>
      <c r="CK8" s="764"/>
      <c r="CL8" s="765"/>
      <c r="CM8" s="763">
        <v>1000</v>
      </c>
      <c r="CN8" s="764"/>
      <c r="CO8" s="764"/>
      <c r="CP8" s="764"/>
      <c r="CQ8" s="765"/>
      <c r="CR8" s="763">
        <v>1000</v>
      </c>
      <c r="CS8" s="764"/>
      <c r="CT8" s="764"/>
      <c r="CU8" s="764"/>
      <c r="CV8" s="765"/>
      <c r="CW8" s="763">
        <v>54</v>
      </c>
      <c r="CX8" s="764"/>
      <c r="CY8" s="764"/>
      <c r="CZ8" s="764"/>
      <c r="DA8" s="765"/>
      <c r="DB8" s="763" t="s">
        <v>609</v>
      </c>
      <c r="DC8" s="764"/>
      <c r="DD8" s="764"/>
      <c r="DE8" s="764"/>
      <c r="DF8" s="765"/>
      <c r="DG8" s="763" t="s">
        <v>609</v>
      </c>
      <c r="DH8" s="764"/>
      <c r="DI8" s="764"/>
      <c r="DJ8" s="764"/>
      <c r="DK8" s="765"/>
      <c r="DL8" s="763" t="s">
        <v>609</v>
      </c>
      <c r="DM8" s="764"/>
      <c r="DN8" s="764"/>
      <c r="DO8" s="764"/>
      <c r="DP8" s="765"/>
      <c r="DQ8" s="763" t="s">
        <v>609</v>
      </c>
      <c r="DR8" s="764"/>
      <c r="DS8" s="764"/>
      <c r="DT8" s="764"/>
      <c r="DU8" s="765"/>
      <c r="DV8" s="760"/>
      <c r="DW8" s="761"/>
      <c r="DX8" s="761"/>
      <c r="DY8" s="761"/>
      <c r="DZ8" s="766"/>
      <c r="EA8" s="223"/>
    </row>
    <row r="9" spans="1:131" s="224" customFormat="1" ht="26.25" customHeight="1" x14ac:dyDescent="0.15">
      <c r="A9" s="227">
        <v>3</v>
      </c>
      <c r="B9" s="767" t="s">
        <v>392</v>
      </c>
      <c r="C9" s="768"/>
      <c r="D9" s="768"/>
      <c r="E9" s="768"/>
      <c r="F9" s="768"/>
      <c r="G9" s="768"/>
      <c r="H9" s="768"/>
      <c r="I9" s="768"/>
      <c r="J9" s="768"/>
      <c r="K9" s="768"/>
      <c r="L9" s="768"/>
      <c r="M9" s="768"/>
      <c r="N9" s="768"/>
      <c r="O9" s="768"/>
      <c r="P9" s="769"/>
      <c r="Q9" s="770">
        <v>95</v>
      </c>
      <c r="R9" s="771"/>
      <c r="S9" s="771"/>
      <c r="T9" s="771"/>
      <c r="U9" s="771"/>
      <c r="V9" s="771">
        <v>73</v>
      </c>
      <c r="W9" s="771"/>
      <c r="X9" s="771"/>
      <c r="Y9" s="771"/>
      <c r="Z9" s="771"/>
      <c r="AA9" s="771">
        <v>21</v>
      </c>
      <c r="AB9" s="771"/>
      <c r="AC9" s="771"/>
      <c r="AD9" s="771"/>
      <c r="AE9" s="772"/>
      <c r="AF9" s="773">
        <v>21</v>
      </c>
      <c r="AG9" s="774"/>
      <c r="AH9" s="774"/>
      <c r="AI9" s="774"/>
      <c r="AJ9" s="775"/>
      <c r="AK9" s="756">
        <v>7</v>
      </c>
      <c r="AL9" s="757"/>
      <c r="AM9" s="757"/>
      <c r="AN9" s="757"/>
      <c r="AO9" s="757"/>
      <c r="AP9" s="757" t="s">
        <v>609</v>
      </c>
      <c r="AQ9" s="757"/>
      <c r="AR9" s="757"/>
      <c r="AS9" s="757"/>
      <c r="AT9" s="757"/>
      <c r="AU9" s="758"/>
      <c r="AV9" s="758"/>
      <c r="AW9" s="758"/>
      <c r="AX9" s="758"/>
      <c r="AY9" s="759"/>
      <c r="AZ9" s="220"/>
      <c r="BA9" s="220"/>
      <c r="BB9" s="220"/>
      <c r="BC9" s="220"/>
      <c r="BD9" s="220"/>
      <c r="BE9" s="221"/>
      <c r="BF9" s="221"/>
      <c r="BG9" s="221"/>
      <c r="BH9" s="221"/>
      <c r="BI9" s="221"/>
      <c r="BJ9" s="221"/>
      <c r="BK9" s="221"/>
      <c r="BL9" s="221"/>
      <c r="BM9" s="221"/>
      <c r="BN9" s="221"/>
      <c r="BO9" s="221"/>
      <c r="BP9" s="221"/>
      <c r="BQ9" s="227">
        <v>3</v>
      </c>
      <c r="BR9" s="228"/>
      <c r="BS9" s="760" t="s">
        <v>620</v>
      </c>
      <c r="BT9" s="761"/>
      <c r="BU9" s="761"/>
      <c r="BV9" s="761"/>
      <c r="BW9" s="761"/>
      <c r="BX9" s="761"/>
      <c r="BY9" s="761"/>
      <c r="BZ9" s="761"/>
      <c r="CA9" s="761"/>
      <c r="CB9" s="761"/>
      <c r="CC9" s="761"/>
      <c r="CD9" s="761"/>
      <c r="CE9" s="761"/>
      <c r="CF9" s="761"/>
      <c r="CG9" s="762"/>
      <c r="CH9" s="763">
        <v>1</v>
      </c>
      <c r="CI9" s="764"/>
      <c r="CJ9" s="764"/>
      <c r="CK9" s="764"/>
      <c r="CL9" s="765"/>
      <c r="CM9" s="763">
        <v>487</v>
      </c>
      <c r="CN9" s="764"/>
      <c r="CO9" s="764"/>
      <c r="CP9" s="764"/>
      <c r="CQ9" s="765"/>
      <c r="CR9" s="763">
        <v>500</v>
      </c>
      <c r="CS9" s="764"/>
      <c r="CT9" s="764"/>
      <c r="CU9" s="764"/>
      <c r="CV9" s="765"/>
      <c r="CW9" s="763">
        <v>1</v>
      </c>
      <c r="CX9" s="764"/>
      <c r="CY9" s="764"/>
      <c r="CZ9" s="764"/>
      <c r="DA9" s="765"/>
      <c r="DB9" s="763" t="s">
        <v>609</v>
      </c>
      <c r="DC9" s="764"/>
      <c r="DD9" s="764"/>
      <c r="DE9" s="764"/>
      <c r="DF9" s="765"/>
      <c r="DG9" s="763" t="s">
        <v>609</v>
      </c>
      <c r="DH9" s="764"/>
      <c r="DI9" s="764"/>
      <c r="DJ9" s="764"/>
      <c r="DK9" s="765"/>
      <c r="DL9" s="763" t="s">
        <v>609</v>
      </c>
      <c r="DM9" s="764"/>
      <c r="DN9" s="764"/>
      <c r="DO9" s="764"/>
      <c r="DP9" s="765"/>
      <c r="DQ9" s="763" t="s">
        <v>609</v>
      </c>
      <c r="DR9" s="764"/>
      <c r="DS9" s="764"/>
      <c r="DT9" s="764"/>
      <c r="DU9" s="765"/>
      <c r="DV9" s="760"/>
      <c r="DW9" s="761"/>
      <c r="DX9" s="761"/>
      <c r="DY9" s="761"/>
      <c r="DZ9" s="766"/>
      <c r="EA9" s="223"/>
    </row>
    <row r="10" spans="1:131" s="224" customFormat="1" ht="26.25" customHeight="1" x14ac:dyDescent="0.15">
      <c r="A10" s="227">
        <v>4</v>
      </c>
      <c r="B10" s="767" t="s">
        <v>393</v>
      </c>
      <c r="C10" s="768"/>
      <c r="D10" s="768"/>
      <c r="E10" s="768"/>
      <c r="F10" s="768"/>
      <c r="G10" s="768"/>
      <c r="H10" s="768"/>
      <c r="I10" s="768"/>
      <c r="J10" s="768"/>
      <c r="K10" s="768"/>
      <c r="L10" s="768"/>
      <c r="M10" s="768"/>
      <c r="N10" s="768"/>
      <c r="O10" s="768"/>
      <c r="P10" s="769"/>
      <c r="Q10" s="770">
        <v>17533</v>
      </c>
      <c r="R10" s="771"/>
      <c r="S10" s="771"/>
      <c r="T10" s="771"/>
      <c r="U10" s="771"/>
      <c r="V10" s="771">
        <v>17533</v>
      </c>
      <c r="W10" s="771"/>
      <c r="X10" s="771"/>
      <c r="Y10" s="771"/>
      <c r="Z10" s="771"/>
      <c r="AA10" s="771" t="s">
        <v>609</v>
      </c>
      <c r="AB10" s="771"/>
      <c r="AC10" s="771"/>
      <c r="AD10" s="771"/>
      <c r="AE10" s="772"/>
      <c r="AF10" s="773" t="s">
        <v>129</v>
      </c>
      <c r="AG10" s="774"/>
      <c r="AH10" s="774"/>
      <c r="AI10" s="774"/>
      <c r="AJ10" s="775"/>
      <c r="AK10" s="756">
        <v>16536</v>
      </c>
      <c r="AL10" s="757"/>
      <c r="AM10" s="757"/>
      <c r="AN10" s="757"/>
      <c r="AO10" s="757"/>
      <c r="AP10" s="757" t="s">
        <v>609</v>
      </c>
      <c r="AQ10" s="757"/>
      <c r="AR10" s="757"/>
      <c r="AS10" s="757"/>
      <c r="AT10" s="757"/>
      <c r="AU10" s="758"/>
      <c r="AV10" s="758"/>
      <c r="AW10" s="758"/>
      <c r="AX10" s="758"/>
      <c r="AY10" s="759"/>
      <c r="AZ10" s="220"/>
      <c r="BA10" s="220"/>
      <c r="BB10" s="220"/>
      <c r="BC10" s="220"/>
      <c r="BD10" s="220"/>
      <c r="BE10" s="221"/>
      <c r="BF10" s="221"/>
      <c r="BG10" s="221"/>
      <c r="BH10" s="221"/>
      <c r="BI10" s="221"/>
      <c r="BJ10" s="221"/>
      <c r="BK10" s="221"/>
      <c r="BL10" s="221"/>
      <c r="BM10" s="221"/>
      <c r="BN10" s="221"/>
      <c r="BO10" s="221"/>
      <c r="BP10" s="221"/>
      <c r="BQ10" s="227">
        <v>4</v>
      </c>
      <c r="BR10" s="228"/>
      <c r="BS10" s="760" t="s">
        <v>621</v>
      </c>
      <c r="BT10" s="761"/>
      <c r="BU10" s="761"/>
      <c r="BV10" s="761"/>
      <c r="BW10" s="761"/>
      <c r="BX10" s="761"/>
      <c r="BY10" s="761"/>
      <c r="BZ10" s="761"/>
      <c r="CA10" s="761"/>
      <c r="CB10" s="761"/>
      <c r="CC10" s="761"/>
      <c r="CD10" s="761"/>
      <c r="CE10" s="761"/>
      <c r="CF10" s="761"/>
      <c r="CG10" s="762"/>
      <c r="CH10" s="763">
        <v>10</v>
      </c>
      <c r="CI10" s="764"/>
      <c r="CJ10" s="764"/>
      <c r="CK10" s="764"/>
      <c r="CL10" s="765"/>
      <c r="CM10" s="763">
        <v>517</v>
      </c>
      <c r="CN10" s="764"/>
      <c r="CO10" s="764"/>
      <c r="CP10" s="764"/>
      <c r="CQ10" s="765"/>
      <c r="CR10" s="763">
        <v>250</v>
      </c>
      <c r="CS10" s="764"/>
      <c r="CT10" s="764"/>
      <c r="CU10" s="764"/>
      <c r="CV10" s="765"/>
      <c r="CW10" s="763">
        <v>174</v>
      </c>
      <c r="CX10" s="764"/>
      <c r="CY10" s="764"/>
      <c r="CZ10" s="764"/>
      <c r="DA10" s="765"/>
      <c r="DB10" s="763" t="s">
        <v>609</v>
      </c>
      <c r="DC10" s="764"/>
      <c r="DD10" s="764"/>
      <c r="DE10" s="764"/>
      <c r="DF10" s="765"/>
      <c r="DG10" s="763" t="s">
        <v>609</v>
      </c>
      <c r="DH10" s="764"/>
      <c r="DI10" s="764"/>
      <c r="DJ10" s="764"/>
      <c r="DK10" s="765"/>
      <c r="DL10" s="763" t="s">
        <v>609</v>
      </c>
      <c r="DM10" s="764"/>
      <c r="DN10" s="764"/>
      <c r="DO10" s="764"/>
      <c r="DP10" s="765"/>
      <c r="DQ10" s="763" t="s">
        <v>609</v>
      </c>
      <c r="DR10" s="764"/>
      <c r="DS10" s="764"/>
      <c r="DT10" s="764"/>
      <c r="DU10" s="765"/>
      <c r="DV10" s="760"/>
      <c r="DW10" s="761"/>
      <c r="DX10" s="761"/>
      <c r="DY10" s="761"/>
      <c r="DZ10" s="766"/>
      <c r="EA10" s="223"/>
    </row>
    <row r="11" spans="1:131" s="224" customFormat="1" ht="26.25" customHeight="1" x14ac:dyDescent="0.15">
      <c r="A11" s="227">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0"/>
      <c r="BA11" s="220"/>
      <c r="BB11" s="220"/>
      <c r="BC11" s="220"/>
      <c r="BD11" s="220"/>
      <c r="BE11" s="221"/>
      <c r="BF11" s="221"/>
      <c r="BG11" s="221"/>
      <c r="BH11" s="221"/>
      <c r="BI11" s="221"/>
      <c r="BJ11" s="221"/>
      <c r="BK11" s="221"/>
      <c r="BL11" s="221"/>
      <c r="BM11" s="221"/>
      <c r="BN11" s="221"/>
      <c r="BO11" s="221"/>
      <c r="BP11" s="221"/>
      <c r="BQ11" s="227">
        <v>5</v>
      </c>
      <c r="BR11" s="228"/>
      <c r="BS11" s="760" t="s">
        <v>622</v>
      </c>
      <c r="BT11" s="761"/>
      <c r="BU11" s="761"/>
      <c r="BV11" s="761"/>
      <c r="BW11" s="761"/>
      <c r="BX11" s="761"/>
      <c r="BY11" s="761"/>
      <c r="BZ11" s="761"/>
      <c r="CA11" s="761"/>
      <c r="CB11" s="761"/>
      <c r="CC11" s="761"/>
      <c r="CD11" s="761"/>
      <c r="CE11" s="761"/>
      <c r="CF11" s="761"/>
      <c r="CG11" s="762"/>
      <c r="CH11" s="763">
        <v>2</v>
      </c>
      <c r="CI11" s="764"/>
      <c r="CJ11" s="764"/>
      <c r="CK11" s="764"/>
      <c r="CL11" s="765"/>
      <c r="CM11" s="763">
        <v>1416</v>
      </c>
      <c r="CN11" s="764"/>
      <c r="CO11" s="764"/>
      <c r="CP11" s="764"/>
      <c r="CQ11" s="765"/>
      <c r="CR11" s="763">
        <v>1685</v>
      </c>
      <c r="CS11" s="764"/>
      <c r="CT11" s="764"/>
      <c r="CU11" s="764"/>
      <c r="CV11" s="765"/>
      <c r="CW11" s="763">
        <v>101</v>
      </c>
      <c r="CX11" s="764"/>
      <c r="CY11" s="764"/>
      <c r="CZ11" s="764"/>
      <c r="DA11" s="765"/>
      <c r="DB11" s="763" t="s">
        <v>609</v>
      </c>
      <c r="DC11" s="764"/>
      <c r="DD11" s="764"/>
      <c r="DE11" s="764"/>
      <c r="DF11" s="765"/>
      <c r="DG11" s="763" t="s">
        <v>609</v>
      </c>
      <c r="DH11" s="764"/>
      <c r="DI11" s="764"/>
      <c r="DJ11" s="764"/>
      <c r="DK11" s="765"/>
      <c r="DL11" s="763" t="s">
        <v>609</v>
      </c>
      <c r="DM11" s="764"/>
      <c r="DN11" s="764"/>
      <c r="DO11" s="764"/>
      <c r="DP11" s="765"/>
      <c r="DQ11" s="763" t="s">
        <v>609</v>
      </c>
      <c r="DR11" s="764"/>
      <c r="DS11" s="764"/>
      <c r="DT11" s="764"/>
      <c r="DU11" s="765"/>
      <c r="DV11" s="760"/>
      <c r="DW11" s="761"/>
      <c r="DX11" s="761"/>
      <c r="DY11" s="761"/>
      <c r="DZ11" s="766"/>
      <c r="EA11" s="223"/>
    </row>
    <row r="12" spans="1:131" s="224" customFormat="1" ht="26.25" customHeight="1" x14ac:dyDescent="0.15">
      <c r="A12" s="227">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0"/>
      <c r="BA12" s="220"/>
      <c r="BB12" s="220"/>
      <c r="BC12" s="220"/>
      <c r="BD12" s="220"/>
      <c r="BE12" s="221"/>
      <c r="BF12" s="221"/>
      <c r="BG12" s="221"/>
      <c r="BH12" s="221"/>
      <c r="BI12" s="221"/>
      <c r="BJ12" s="221"/>
      <c r="BK12" s="221"/>
      <c r="BL12" s="221"/>
      <c r="BM12" s="221"/>
      <c r="BN12" s="221"/>
      <c r="BO12" s="221"/>
      <c r="BP12" s="221"/>
      <c r="BQ12" s="227">
        <v>6</v>
      </c>
      <c r="BR12" s="228"/>
      <c r="BS12" s="760" t="s">
        <v>624</v>
      </c>
      <c r="BT12" s="761"/>
      <c r="BU12" s="761"/>
      <c r="BV12" s="761"/>
      <c r="BW12" s="761"/>
      <c r="BX12" s="761"/>
      <c r="BY12" s="761"/>
      <c r="BZ12" s="761"/>
      <c r="CA12" s="761"/>
      <c r="CB12" s="761"/>
      <c r="CC12" s="761"/>
      <c r="CD12" s="761"/>
      <c r="CE12" s="761"/>
      <c r="CF12" s="761"/>
      <c r="CG12" s="762"/>
      <c r="CH12" s="763">
        <v>6</v>
      </c>
      <c r="CI12" s="764"/>
      <c r="CJ12" s="764"/>
      <c r="CK12" s="764"/>
      <c r="CL12" s="765"/>
      <c r="CM12" s="763">
        <v>6</v>
      </c>
      <c r="CN12" s="764"/>
      <c r="CO12" s="764"/>
      <c r="CP12" s="764"/>
      <c r="CQ12" s="765"/>
      <c r="CR12" s="763">
        <v>3</v>
      </c>
      <c r="CS12" s="764"/>
      <c r="CT12" s="764"/>
      <c r="CU12" s="764"/>
      <c r="CV12" s="765"/>
      <c r="CW12" s="763">
        <v>37</v>
      </c>
      <c r="CX12" s="764"/>
      <c r="CY12" s="764"/>
      <c r="CZ12" s="764"/>
      <c r="DA12" s="765"/>
      <c r="DB12" s="763" t="s">
        <v>609</v>
      </c>
      <c r="DC12" s="764"/>
      <c r="DD12" s="764"/>
      <c r="DE12" s="764"/>
      <c r="DF12" s="765"/>
      <c r="DG12" s="763" t="s">
        <v>609</v>
      </c>
      <c r="DH12" s="764"/>
      <c r="DI12" s="764"/>
      <c r="DJ12" s="764"/>
      <c r="DK12" s="765"/>
      <c r="DL12" s="763" t="s">
        <v>609</v>
      </c>
      <c r="DM12" s="764"/>
      <c r="DN12" s="764"/>
      <c r="DO12" s="764"/>
      <c r="DP12" s="765"/>
      <c r="DQ12" s="763" t="s">
        <v>609</v>
      </c>
      <c r="DR12" s="764"/>
      <c r="DS12" s="764"/>
      <c r="DT12" s="764"/>
      <c r="DU12" s="765"/>
      <c r="DV12" s="760"/>
      <c r="DW12" s="761"/>
      <c r="DX12" s="761"/>
      <c r="DY12" s="761"/>
      <c r="DZ12" s="766"/>
      <c r="EA12" s="223"/>
    </row>
    <row r="13" spans="1:131" s="224" customFormat="1" ht="26.25" customHeight="1" x14ac:dyDescent="0.15">
      <c r="A13" s="227">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0"/>
      <c r="BA13" s="220"/>
      <c r="BB13" s="220"/>
      <c r="BC13" s="220"/>
      <c r="BD13" s="220"/>
      <c r="BE13" s="221"/>
      <c r="BF13" s="221"/>
      <c r="BG13" s="221"/>
      <c r="BH13" s="221"/>
      <c r="BI13" s="221"/>
      <c r="BJ13" s="221"/>
      <c r="BK13" s="221"/>
      <c r="BL13" s="221"/>
      <c r="BM13" s="221"/>
      <c r="BN13" s="221"/>
      <c r="BO13" s="221"/>
      <c r="BP13" s="221"/>
      <c r="BQ13" s="227">
        <v>7</v>
      </c>
      <c r="BR13" s="228"/>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3"/>
    </row>
    <row r="14" spans="1:131" s="224" customFormat="1" ht="26.25" customHeight="1" x14ac:dyDescent="0.15">
      <c r="A14" s="227">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0"/>
      <c r="BA14" s="220"/>
      <c r="BB14" s="220"/>
      <c r="BC14" s="220"/>
      <c r="BD14" s="220"/>
      <c r="BE14" s="221"/>
      <c r="BF14" s="221"/>
      <c r="BG14" s="221"/>
      <c r="BH14" s="221"/>
      <c r="BI14" s="221"/>
      <c r="BJ14" s="221"/>
      <c r="BK14" s="221"/>
      <c r="BL14" s="221"/>
      <c r="BM14" s="221"/>
      <c r="BN14" s="221"/>
      <c r="BO14" s="221"/>
      <c r="BP14" s="221"/>
      <c r="BQ14" s="227">
        <v>8</v>
      </c>
      <c r="BR14" s="228"/>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3"/>
    </row>
    <row r="15" spans="1:131" s="224" customFormat="1" ht="26.25" customHeight="1" x14ac:dyDescent="0.15">
      <c r="A15" s="227">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0"/>
      <c r="BA15" s="220"/>
      <c r="BB15" s="220"/>
      <c r="BC15" s="220"/>
      <c r="BD15" s="220"/>
      <c r="BE15" s="221"/>
      <c r="BF15" s="221"/>
      <c r="BG15" s="221"/>
      <c r="BH15" s="221"/>
      <c r="BI15" s="221"/>
      <c r="BJ15" s="221"/>
      <c r="BK15" s="221"/>
      <c r="BL15" s="221"/>
      <c r="BM15" s="221"/>
      <c r="BN15" s="221"/>
      <c r="BO15" s="221"/>
      <c r="BP15" s="221"/>
      <c r="BQ15" s="227">
        <v>9</v>
      </c>
      <c r="BR15" s="228"/>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3"/>
    </row>
    <row r="16" spans="1:131" s="224" customFormat="1" ht="26.25" customHeight="1" x14ac:dyDescent="0.15">
      <c r="A16" s="227">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0"/>
      <c r="BA16" s="220"/>
      <c r="BB16" s="220"/>
      <c r="BC16" s="220"/>
      <c r="BD16" s="220"/>
      <c r="BE16" s="221"/>
      <c r="BF16" s="221"/>
      <c r="BG16" s="221"/>
      <c r="BH16" s="221"/>
      <c r="BI16" s="221"/>
      <c r="BJ16" s="221"/>
      <c r="BK16" s="221"/>
      <c r="BL16" s="221"/>
      <c r="BM16" s="221"/>
      <c r="BN16" s="221"/>
      <c r="BO16" s="221"/>
      <c r="BP16" s="221"/>
      <c r="BQ16" s="227">
        <v>10</v>
      </c>
      <c r="BR16" s="228"/>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3"/>
    </row>
    <row r="17" spans="1:131" s="224" customFormat="1" ht="26.25" customHeight="1" x14ac:dyDescent="0.15">
      <c r="A17" s="227">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0"/>
      <c r="BA17" s="220"/>
      <c r="BB17" s="220"/>
      <c r="BC17" s="220"/>
      <c r="BD17" s="220"/>
      <c r="BE17" s="221"/>
      <c r="BF17" s="221"/>
      <c r="BG17" s="221"/>
      <c r="BH17" s="221"/>
      <c r="BI17" s="221"/>
      <c r="BJ17" s="221"/>
      <c r="BK17" s="221"/>
      <c r="BL17" s="221"/>
      <c r="BM17" s="221"/>
      <c r="BN17" s="221"/>
      <c r="BO17" s="221"/>
      <c r="BP17" s="221"/>
      <c r="BQ17" s="227">
        <v>11</v>
      </c>
      <c r="BR17" s="228"/>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3"/>
    </row>
    <row r="18" spans="1:131" s="224" customFormat="1" ht="26.25" customHeight="1" x14ac:dyDescent="0.15">
      <c r="A18" s="227">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0"/>
      <c r="BA18" s="220"/>
      <c r="BB18" s="220"/>
      <c r="BC18" s="220"/>
      <c r="BD18" s="220"/>
      <c r="BE18" s="221"/>
      <c r="BF18" s="221"/>
      <c r="BG18" s="221"/>
      <c r="BH18" s="221"/>
      <c r="BI18" s="221"/>
      <c r="BJ18" s="221"/>
      <c r="BK18" s="221"/>
      <c r="BL18" s="221"/>
      <c r="BM18" s="221"/>
      <c r="BN18" s="221"/>
      <c r="BO18" s="221"/>
      <c r="BP18" s="221"/>
      <c r="BQ18" s="227">
        <v>12</v>
      </c>
      <c r="BR18" s="228"/>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3"/>
    </row>
    <row r="19" spans="1:131" s="224" customFormat="1" ht="26.25" customHeight="1" x14ac:dyDescent="0.15">
      <c r="A19" s="227">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0"/>
      <c r="BA19" s="220"/>
      <c r="BB19" s="220"/>
      <c r="BC19" s="220"/>
      <c r="BD19" s="220"/>
      <c r="BE19" s="221"/>
      <c r="BF19" s="221"/>
      <c r="BG19" s="221"/>
      <c r="BH19" s="221"/>
      <c r="BI19" s="221"/>
      <c r="BJ19" s="221"/>
      <c r="BK19" s="221"/>
      <c r="BL19" s="221"/>
      <c r="BM19" s="221"/>
      <c r="BN19" s="221"/>
      <c r="BO19" s="221"/>
      <c r="BP19" s="221"/>
      <c r="BQ19" s="227">
        <v>13</v>
      </c>
      <c r="BR19" s="228"/>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3"/>
    </row>
    <row r="20" spans="1:131" s="224" customFormat="1" ht="26.25" customHeight="1" x14ac:dyDescent="0.15">
      <c r="A20" s="227">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0"/>
      <c r="BA20" s="220"/>
      <c r="BB20" s="220"/>
      <c r="BC20" s="220"/>
      <c r="BD20" s="220"/>
      <c r="BE20" s="221"/>
      <c r="BF20" s="221"/>
      <c r="BG20" s="221"/>
      <c r="BH20" s="221"/>
      <c r="BI20" s="221"/>
      <c r="BJ20" s="221"/>
      <c r="BK20" s="221"/>
      <c r="BL20" s="221"/>
      <c r="BM20" s="221"/>
      <c r="BN20" s="221"/>
      <c r="BO20" s="221"/>
      <c r="BP20" s="221"/>
      <c r="BQ20" s="227">
        <v>14</v>
      </c>
      <c r="BR20" s="228"/>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3"/>
    </row>
    <row r="21" spans="1:131" s="224" customFormat="1" ht="26.25" customHeight="1" thickBot="1" x14ac:dyDescent="0.2">
      <c r="A21" s="227">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0"/>
      <c r="BA21" s="220"/>
      <c r="BB21" s="220"/>
      <c r="BC21" s="220"/>
      <c r="BD21" s="220"/>
      <c r="BE21" s="221"/>
      <c r="BF21" s="221"/>
      <c r="BG21" s="221"/>
      <c r="BH21" s="221"/>
      <c r="BI21" s="221"/>
      <c r="BJ21" s="221"/>
      <c r="BK21" s="221"/>
      <c r="BL21" s="221"/>
      <c r="BM21" s="221"/>
      <c r="BN21" s="221"/>
      <c r="BO21" s="221"/>
      <c r="BP21" s="221"/>
      <c r="BQ21" s="227">
        <v>15</v>
      </c>
      <c r="BR21" s="228"/>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3"/>
    </row>
    <row r="22" spans="1:131" s="224" customFormat="1" ht="26.25" customHeight="1" x14ac:dyDescent="0.15">
      <c r="A22" s="227">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1"/>
      <c r="BF22" s="221"/>
      <c r="BG22" s="221"/>
      <c r="BH22" s="221"/>
      <c r="BI22" s="221"/>
      <c r="BJ22" s="221"/>
      <c r="BK22" s="221"/>
      <c r="BL22" s="221"/>
      <c r="BM22" s="221"/>
      <c r="BN22" s="221"/>
      <c r="BO22" s="221"/>
      <c r="BP22" s="221"/>
      <c r="BQ22" s="227">
        <v>16</v>
      </c>
      <c r="BR22" s="228"/>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3"/>
    </row>
    <row r="23" spans="1:131" s="224" customFormat="1" ht="26.25" customHeight="1" thickBot="1" x14ac:dyDescent="0.2">
      <c r="A23" s="229" t="s">
        <v>395</v>
      </c>
      <c r="B23" s="776" t="s">
        <v>396</v>
      </c>
      <c r="C23" s="777"/>
      <c r="D23" s="777"/>
      <c r="E23" s="777"/>
      <c r="F23" s="777"/>
      <c r="G23" s="777"/>
      <c r="H23" s="777"/>
      <c r="I23" s="777"/>
      <c r="J23" s="777"/>
      <c r="K23" s="777"/>
      <c r="L23" s="777"/>
      <c r="M23" s="777"/>
      <c r="N23" s="777"/>
      <c r="O23" s="777"/>
      <c r="P23" s="778"/>
      <c r="Q23" s="779">
        <v>216568</v>
      </c>
      <c r="R23" s="780"/>
      <c r="S23" s="780"/>
      <c r="T23" s="780"/>
      <c r="U23" s="780"/>
      <c r="V23" s="780">
        <v>210908</v>
      </c>
      <c r="W23" s="780"/>
      <c r="X23" s="780"/>
      <c r="Y23" s="780"/>
      <c r="Z23" s="780"/>
      <c r="AA23" s="780">
        <v>5661</v>
      </c>
      <c r="AB23" s="780"/>
      <c r="AC23" s="780"/>
      <c r="AD23" s="780"/>
      <c r="AE23" s="781"/>
      <c r="AF23" s="782">
        <v>3815</v>
      </c>
      <c r="AG23" s="780"/>
      <c r="AH23" s="780"/>
      <c r="AI23" s="780"/>
      <c r="AJ23" s="783"/>
      <c r="AK23" s="784"/>
      <c r="AL23" s="785"/>
      <c r="AM23" s="785"/>
      <c r="AN23" s="785"/>
      <c r="AO23" s="785"/>
      <c r="AP23" s="780">
        <v>166529</v>
      </c>
      <c r="AQ23" s="780"/>
      <c r="AR23" s="780"/>
      <c r="AS23" s="780"/>
      <c r="AT23" s="780"/>
      <c r="AU23" s="796"/>
      <c r="AV23" s="796"/>
      <c r="AW23" s="796"/>
      <c r="AX23" s="796"/>
      <c r="AY23" s="797"/>
      <c r="AZ23" s="798" t="s">
        <v>397</v>
      </c>
      <c r="BA23" s="799"/>
      <c r="BB23" s="799"/>
      <c r="BC23" s="799"/>
      <c r="BD23" s="800"/>
      <c r="BE23" s="221"/>
      <c r="BF23" s="221"/>
      <c r="BG23" s="221"/>
      <c r="BH23" s="221"/>
      <c r="BI23" s="221"/>
      <c r="BJ23" s="221"/>
      <c r="BK23" s="221"/>
      <c r="BL23" s="221"/>
      <c r="BM23" s="221"/>
      <c r="BN23" s="221"/>
      <c r="BO23" s="221"/>
      <c r="BP23" s="221"/>
      <c r="BQ23" s="227">
        <v>17</v>
      </c>
      <c r="BR23" s="228"/>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3"/>
    </row>
    <row r="24" spans="1:131" s="224" customFormat="1" ht="26.25" customHeight="1" x14ac:dyDescent="0.15">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0"/>
      <c r="BA24" s="220"/>
      <c r="BB24" s="220"/>
      <c r="BC24" s="220"/>
      <c r="BD24" s="220"/>
      <c r="BE24" s="221"/>
      <c r="BF24" s="221"/>
      <c r="BG24" s="221"/>
      <c r="BH24" s="221"/>
      <c r="BI24" s="221"/>
      <c r="BJ24" s="221"/>
      <c r="BK24" s="221"/>
      <c r="BL24" s="221"/>
      <c r="BM24" s="221"/>
      <c r="BN24" s="221"/>
      <c r="BO24" s="221"/>
      <c r="BP24" s="221"/>
      <c r="BQ24" s="227">
        <v>18</v>
      </c>
      <c r="BR24" s="228"/>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3"/>
    </row>
    <row r="25" spans="1:131" ht="26.25" customHeight="1" thickBot="1" x14ac:dyDescent="0.2">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0"/>
      <c r="BK25" s="220"/>
      <c r="BL25" s="220"/>
      <c r="BM25" s="220"/>
      <c r="BN25" s="220"/>
      <c r="BO25" s="230"/>
      <c r="BP25" s="230"/>
      <c r="BQ25" s="227">
        <v>19</v>
      </c>
      <c r="BR25" s="228"/>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18"/>
    </row>
    <row r="26" spans="1:131" ht="26.25" customHeight="1" x14ac:dyDescent="0.15">
      <c r="A26" s="714" t="s">
        <v>372</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379</v>
      </c>
      <c r="BF26" s="721"/>
      <c r="BG26" s="721"/>
      <c r="BH26" s="721"/>
      <c r="BI26" s="727"/>
      <c r="BJ26" s="220"/>
      <c r="BK26" s="220"/>
      <c r="BL26" s="220"/>
      <c r="BM26" s="220"/>
      <c r="BN26" s="220"/>
      <c r="BO26" s="230"/>
      <c r="BP26" s="230"/>
      <c r="BQ26" s="227">
        <v>20</v>
      </c>
      <c r="BR26" s="228"/>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18"/>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0"/>
      <c r="BK27" s="220"/>
      <c r="BL27" s="220"/>
      <c r="BM27" s="220"/>
      <c r="BN27" s="220"/>
      <c r="BO27" s="230"/>
      <c r="BP27" s="230"/>
      <c r="BQ27" s="227">
        <v>21</v>
      </c>
      <c r="BR27" s="228"/>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18"/>
    </row>
    <row r="28" spans="1:131" ht="26.25" customHeight="1" thickTop="1" x14ac:dyDescent="0.15">
      <c r="A28" s="231">
        <v>1</v>
      </c>
      <c r="B28" s="736" t="s">
        <v>408</v>
      </c>
      <c r="C28" s="737"/>
      <c r="D28" s="737"/>
      <c r="E28" s="737"/>
      <c r="F28" s="737"/>
      <c r="G28" s="737"/>
      <c r="H28" s="737"/>
      <c r="I28" s="737"/>
      <c r="J28" s="737"/>
      <c r="K28" s="737"/>
      <c r="L28" s="737"/>
      <c r="M28" s="737"/>
      <c r="N28" s="737"/>
      <c r="O28" s="737"/>
      <c r="P28" s="738"/>
      <c r="Q28" s="809">
        <v>54885</v>
      </c>
      <c r="R28" s="810"/>
      <c r="S28" s="810"/>
      <c r="T28" s="810"/>
      <c r="U28" s="810"/>
      <c r="V28" s="810">
        <v>51542</v>
      </c>
      <c r="W28" s="810"/>
      <c r="X28" s="810"/>
      <c r="Y28" s="810"/>
      <c r="Z28" s="810"/>
      <c r="AA28" s="810">
        <v>3343</v>
      </c>
      <c r="AB28" s="810"/>
      <c r="AC28" s="810"/>
      <c r="AD28" s="810"/>
      <c r="AE28" s="811"/>
      <c r="AF28" s="812">
        <v>3343</v>
      </c>
      <c r="AG28" s="810"/>
      <c r="AH28" s="810"/>
      <c r="AI28" s="810"/>
      <c r="AJ28" s="813"/>
      <c r="AK28" s="814">
        <v>5119</v>
      </c>
      <c r="AL28" s="815"/>
      <c r="AM28" s="815"/>
      <c r="AN28" s="815"/>
      <c r="AO28" s="815"/>
      <c r="AP28" s="815" t="s">
        <v>609</v>
      </c>
      <c r="AQ28" s="815"/>
      <c r="AR28" s="815"/>
      <c r="AS28" s="815"/>
      <c r="AT28" s="815"/>
      <c r="AU28" s="815" t="s">
        <v>609</v>
      </c>
      <c r="AV28" s="815"/>
      <c r="AW28" s="815"/>
      <c r="AX28" s="815"/>
      <c r="AY28" s="815"/>
      <c r="AZ28" s="816" t="s">
        <v>609</v>
      </c>
      <c r="BA28" s="816"/>
      <c r="BB28" s="816"/>
      <c r="BC28" s="816"/>
      <c r="BD28" s="816"/>
      <c r="BE28" s="807"/>
      <c r="BF28" s="807"/>
      <c r="BG28" s="807"/>
      <c r="BH28" s="807"/>
      <c r="BI28" s="808"/>
      <c r="BJ28" s="220"/>
      <c r="BK28" s="220"/>
      <c r="BL28" s="220"/>
      <c r="BM28" s="220"/>
      <c r="BN28" s="220"/>
      <c r="BO28" s="230"/>
      <c r="BP28" s="230"/>
      <c r="BQ28" s="227">
        <v>22</v>
      </c>
      <c r="BR28" s="228"/>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18"/>
    </row>
    <row r="29" spans="1:131" ht="26.25" customHeight="1" x14ac:dyDescent="0.15">
      <c r="A29" s="231">
        <v>2</v>
      </c>
      <c r="B29" s="767" t="s">
        <v>409</v>
      </c>
      <c r="C29" s="768"/>
      <c r="D29" s="768"/>
      <c r="E29" s="768"/>
      <c r="F29" s="768"/>
      <c r="G29" s="768"/>
      <c r="H29" s="768"/>
      <c r="I29" s="768"/>
      <c r="J29" s="768"/>
      <c r="K29" s="768"/>
      <c r="L29" s="768"/>
      <c r="M29" s="768"/>
      <c r="N29" s="768"/>
      <c r="O29" s="768"/>
      <c r="P29" s="769"/>
      <c r="Q29" s="770">
        <v>51378</v>
      </c>
      <c r="R29" s="771"/>
      <c r="S29" s="771"/>
      <c r="T29" s="771"/>
      <c r="U29" s="771"/>
      <c r="V29" s="771">
        <v>50340</v>
      </c>
      <c r="W29" s="771"/>
      <c r="X29" s="771"/>
      <c r="Y29" s="771"/>
      <c r="Z29" s="771"/>
      <c r="AA29" s="771">
        <v>1037</v>
      </c>
      <c r="AB29" s="771"/>
      <c r="AC29" s="771"/>
      <c r="AD29" s="771"/>
      <c r="AE29" s="772"/>
      <c r="AF29" s="773">
        <v>1037</v>
      </c>
      <c r="AG29" s="774"/>
      <c r="AH29" s="774"/>
      <c r="AI29" s="774"/>
      <c r="AJ29" s="775"/>
      <c r="AK29" s="821">
        <v>7813</v>
      </c>
      <c r="AL29" s="817"/>
      <c r="AM29" s="817"/>
      <c r="AN29" s="817"/>
      <c r="AO29" s="817"/>
      <c r="AP29" s="817" t="s">
        <v>609</v>
      </c>
      <c r="AQ29" s="817"/>
      <c r="AR29" s="817"/>
      <c r="AS29" s="817"/>
      <c r="AT29" s="817"/>
      <c r="AU29" s="817" t="s">
        <v>609</v>
      </c>
      <c r="AV29" s="817"/>
      <c r="AW29" s="817"/>
      <c r="AX29" s="817"/>
      <c r="AY29" s="817"/>
      <c r="AZ29" s="818" t="s">
        <v>609</v>
      </c>
      <c r="BA29" s="818"/>
      <c r="BB29" s="818"/>
      <c r="BC29" s="818"/>
      <c r="BD29" s="818"/>
      <c r="BE29" s="819"/>
      <c r="BF29" s="819"/>
      <c r="BG29" s="819"/>
      <c r="BH29" s="819"/>
      <c r="BI29" s="820"/>
      <c r="BJ29" s="220"/>
      <c r="BK29" s="220"/>
      <c r="BL29" s="220"/>
      <c r="BM29" s="220"/>
      <c r="BN29" s="220"/>
      <c r="BO29" s="230"/>
      <c r="BP29" s="230"/>
      <c r="BQ29" s="227">
        <v>23</v>
      </c>
      <c r="BR29" s="228"/>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18"/>
    </row>
    <row r="30" spans="1:131" ht="26.25" customHeight="1" x14ac:dyDescent="0.15">
      <c r="A30" s="231">
        <v>3</v>
      </c>
      <c r="B30" s="767" t="s">
        <v>410</v>
      </c>
      <c r="C30" s="768"/>
      <c r="D30" s="768"/>
      <c r="E30" s="768"/>
      <c r="F30" s="768"/>
      <c r="G30" s="768"/>
      <c r="H30" s="768"/>
      <c r="I30" s="768"/>
      <c r="J30" s="768"/>
      <c r="K30" s="768"/>
      <c r="L30" s="768"/>
      <c r="M30" s="768"/>
      <c r="N30" s="768"/>
      <c r="O30" s="768"/>
      <c r="P30" s="769"/>
      <c r="Q30" s="770">
        <v>7593</v>
      </c>
      <c r="R30" s="771"/>
      <c r="S30" s="771"/>
      <c r="T30" s="771"/>
      <c r="U30" s="771"/>
      <c r="V30" s="771">
        <v>7022</v>
      </c>
      <c r="W30" s="771"/>
      <c r="X30" s="771"/>
      <c r="Y30" s="771"/>
      <c r="Z30" s="771"/>
      <c r="AA30" s="771">
        <v>571</v>
      </c>
      <c r="AB30" s="771"/>
      <c r="AC30" s="771"/>
      <c r="AD30" s="771"/>
      <c r="AE30" s="772"/>
      <c r="AF30" s="773">
        <v>571</v>
      </c>
      <c r="AG30" s="774"/>
      <c r="AH30" s="774"/>
      <c r="AI30" s="774"/>
      <c r="AJ30" s="775"/>
      <c r="AK30" s="821">
        <v>1633</v>
      </c>
      <c r="AL30" s="817"/>
      <c r="AM30" s="817"/>
      <c r="AN30" s="817"/>
      <c r="AO30" s="817"/>
      <c r="AP30" s="817" t="s">
        <v>609</v>
      </c>
      <c r="AQ30" s="817"/>
      <c r="AR30" s="817"/>
      <c r="AS30" s="817"/>
      <c r="AT30" s="817"/>
      <c r="AU30" s="817" t="s">
        <v>609</v>
      </c>
      <c r="AV30" s="817"/>
      <c r="AW30" s="817"/>
      <c r="AX30" s="817"/>
      <c r="AY30" s="817"/>
      <c r="AZ30" s="818" t="s">
        <v>609</v>
      </c>
      <c r="BA30" s="818"/>
      <c r="BB30" s="818"/>
      <c r="BC30" s="818"/>
      <c r="BD30" s="818"/>
      <c r="BE30" s="819"/>
      <c r="BF30" s="819"/>
      <c r="BG30" s="819"/>
      <c r="BH30" s="819"/>
      <c r="BI30" s="820"/>
      <c r="BJ30" s="220"/>
      <c r="BK30" s="220"/>
      <c r="BL30" s="220"/>
      <c r="BM30" s="220"/>
      <c r="BN30" s="220"/>
      <c r="BO30" s="230"/>
      <c r="BP30" s="230"/>
      <c r="BQ30" s="227">
        <v>24</v>
      </c>
      <c r="BR30" s="228"/>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18"/>
    </row>
    <row r="31" spans="1:131" ht="26.25" customHeight="1" x14ac:dyDescent="0.15">
      <c r="A31" s="231">
        <v>4</v>
      </c>
      <c r="B31" s="767" t="s">
        <v>411</v>
      </c>
      <c r="C31" s="768"/>
      <c r="D31" s="768"/>
      <c r="E31" s="768"/>
      <c r="F31" s="768"/>
      <c r="G31" s="768"/>
      <c r="H31" s="768"/>
      <c r="I31" s="768"/>
      <c r="J31" s="768"/>
      <c r="K31" s="768"/>
      <c r="L31" s="768"/>
      <c r="M31" s="768"/>
      <c r="N31" s="768"/>
      <c r="O31" s="768"/>
      <c r="P31" s="769"/>
      <c r="Q31" s="770">
        <v>126</v>
      </c>
      <c r="R31" s="771"/>
      <c r="S31" s="771"/>
      <c r="T31" s="771"/>
      <c r="U31" s="771"/>
      <c r="V31" s="771">
        <v>70</v>
      </c>
      <c r="W31" s="771"/>
      <c r="X31" s="771"/>
      <c r="Y31" s="771"/>
      <c r="Z31" s="771"/>
      <c r="AA31" s="771">
        <v>56</v>
      </c>
      <c r="AB31" s="771"/>
      <c r="AC31" s="771"/>
      <c r="AD31" s="771"/>
      <c r="AE31" s="772"/>
      <c r="AF31" s="773">
        <v>56</v>
      </c>
      <c r="AG31" s="774"/>
      <c r="AH31" s="774"/>
      <c r="AI31" s="774"/>
      <c r="AJ31" s="775"/>
      <c r="AK31" s="821" t="s">
        <v>609</v>
      </c>
      <c r="AL31" s="817"/>
      <c r="AM31" s="817"/>
      <c r="AN31" s="817"/>
      <c r="AO31" s="817"/>
      <c r="AP31" s="817">
        <v>134</v>
      </c>
      <c r="AQ31" s="817"/>
      <c r="AR31" s="817"/>
      <c r="AS31" s="817"/>
      <c r="AT31" s="817"/>
      <c r="AU31" s="817" t="s">
        <v>609</v>
      </c>
      <c r="AV31" s="817"/>
      <c r="AW31" s="817"/>
      <c r="AX31" s="817"/>
      <c r="AY31" s="817"/>
      <c r="AZ31" s="818" t="s">
        <v>609</v>
      </c>
      <c r="BA31" s="818"/>
      <c r="BB31" s="818"/>
      <c r="BC31" s="818"/>
      <c r="BD31" s="818"/>
      <c r="BE31" s="819"/>
      <c r="BF31" s="819"/>
      <c r="BG31" s="819"/>
      <c r="BH31" s="819"/>
      <c r="BI31" s="820"/>
      <c r="BJ31" s="220"/>
      <c r="BK31" s="220"/>
      <c r="BL31" s="220"/>
      <c r="BM31" s="220"/>
      <c r="BN31" s="220"/>
      <c r="BO31" s="230"/>
      <c r="BP31" s="230"/>
      <c r="BQ31" s="227">
        <v>25</v>
      </c>
      <c r="BR31" s="228"/>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18"/>
    </row>
    <row r="32" spans="1:131" ht="26.25" customHeight="1" x14ac:dyDescent="0.15">
      <c r="A32" s="231">
        <v>5</v>
      </c>
      <c r="B32" s="767" t="s">
        <v>412</v>
      </c>
      <c r="C32" s="768"/>
      <c r="D32" s="768"/>
      <c r="E32" s="768"/>
      <c r="F32" s="768"/>
      <c r="G32" s="768"/>
      <c r="H32" s="768"/>
      <c r="I32" s="768"/>
      <c r="J32" s="768"/>
      <c r="K32" s="768"/>
      <c r="L32" s="768"/>
      <c r="M32" s="768"/>
      <c r="N32" s="768"/>
      <c r="O32" s="768"/>
      <c r="P32" s="769"/>
      <c r="Q32" s="770">
        <v>31700</v>
      </c>
      <c r="R32" s="771"/>
      <c r="S32" s="771"/>
      <c r="T32" s="771"/>
      <c r="U32" s="771"/>
      <c r="V32" s="771">
        <v>30937</v>
      </c>
      <c r="W32" s="771"/>
      <c r="X32" s="771"/>
      <c r="Y32" s="771"/>
      <c r="Z32" s="771"/>
      <c r="AA32" s="771">
        <v>763</v>
      </c>
      <c r="AB32" s="771"/>
      <c r="AC32" s="771"/>
      <c r="AD32" s="771"/>
      <c r="AE32" s="772"/>
      <c r="AF32" s="773">
        <v>743</v>
      </c>
      <c r="AG32" s="774"/>
      <c r="AH32" s="774"/>
      <c r="AI32" s="774"/>
      <c r="AJ32" s="775"/>
      <c r="AK32" s="821" t="s">
        <v>609</v>
      </c>
      <c r="AL32" s="817"/>
      <c r="AM32" s="817"/>
      <c r="AN32" s="817"/>
      <c r="AO32" s="817"/>
      <c r="AP32" s="817">
        <v>308</v>
      </c>
      <c r="AQ32" s="817"/>
      <c r="AR32" s="817"/>
      <c r="AS32" s="817"/>
      <c r="AT32" s="817"/>
      <c r="AU32" s="817" t="s">
        <v>609</v>
      </c>
      <c r="AV32" s="817"/>
      <c r="AW32" s="817"/>
      <c r="AX32" s="817"/>
      <c r="AY32" s="817"/>
      <c r="AZ32" s="818" t="s">
        <v>609</v>
      </c>
      <c r="BA32" s="818"/>
      <c r="BB32" s="818"/>
      <c r="BC32" s="818"/>
      <c r="BD32" s="818"/>
      <c r="BE32" s="819"/>
      <c r="BF32" s="819"/>
      <c r="BG32" s="819"/>
      <c r="BH32" s="819"/>
      <c r="BI32" s="820"/>
      <c r="BJ32" s="220"/>
      <c r="BK32" s="220"/>
      <c r="BL32" s="220"/>
      <c r="BM32" s="220"/>
      <c r="BN32" s="220"/>
      <c r="BO32" s="230"/>
      <c r="BP32" s="230"/>
      <c r="BQ32" s="227">
        <v>26</v>
      </c>
      <c r="BR32" s="228"/>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18"/>
    </row>
    <row r="33" spans="1:131" ht="26.25" customHeight="1" x14ac:dyDescent="0.15">
      <c r="A33" s="231">
        <v>6</v>
      </c>
      <c r="B33" s="767" t="s">
        <v>413</v>
      </c>
      <c r="C33" s="768"/>
      <c r="D33" s="768"/>
      <c r="E33" s="768"/>
      <c r="F33" s="768"/>
      <c r="G33" s="768"/>
      <c r="H33" s="768"/>
      <c r="I33" s="768"/>
      <c r="J33" s="768"/>
      <c r="K33" s="768"/>
      <c r="L33" s="768"/>
      <c r="M33" s="768"/>
      <c r="N33" s="768"/>
      <c r="O33" s="768"/>
      <c r="P33" s="769"/>
      <c r="Q33" s="770">
        <v>8228</v>
      </c>
      <c r="R33" s="771"/>
      <c r="S33" s="771"/>
      <c r="T33" s="771"/>
      <c r="U33" s="771"/>
      <c r="V33" s="771">
        <v>6973</v>
      </c>
      <c r="W33" s="771"/>
      <c r="X33" s="771"/>
      <c r="Y33" s="771"/>
      <c r="Z33" s="771"/>
      <c r="AA33" s="771">
        <v>1256</v>
      </c>
      <c r="AB33" s="771"/>
      <c r="AC33" s="771"/>
      <c r="AD33" s="771"/>
      <c r="AE33" s="772"/>
      <c r="AF33" s="773">
        <v>13007</v>
      </c>
      <c r="AG33" s="774"/>
      <c r="AH33" s="774"/>
      <c r="AI33" s="774"/>
      <c r="AJ33" s="775"/>
      <c r="AK33" s="821">
        <v>201</v>
      </c>
      <c r="AL33" s="817"/>
      <c r="AM33" s="817"/>
      <c r="AN33" s="817"/>
      <c r="AO33" s="817"/>
      <c r="AP33" s="817">
        <v>14675</v>
      </c>
      <c r="AQ33" s="817"/>
      <c r="AR33" s="817"/>
      <c r="AS33" s="817"/>
      <c r="AT33" s="817"/>
      <c r="AU33" s="817">
        <v>543</v>
      </c>
      <c r="AV33" s="817"/>
      <c r="AW33" s="817"/>
      <c r="AX33" s="817"/>
      <c r="AY33" s="817"/>
      <c r="AZ33" s="818" t="s">
        <v>609</v>
      </c>
      <c r="BA33" s="818"/>
      <c r="BB33" s="818"/>
      <c r="BC33" s="818"/>
      <c r="BD33" s="818"/>
      <c r="BE33" s="819" t="s">
        <v>414</v>
      </c>
      <c r="BF33" s="819"/>
      <c r="BG33" s="819"/>
      <c r="BH33" s="819"/>
      <c r="BI33" s="820"/>
      <c r="BJ33" s="220"/>
      <c r="BK33" s="220"/>
      <c r="BL33" s="220"/>
      <c r="BM33" s="220"/>
      <c r="BN33" s="220"/>
      <c r="BO33" s="230"/>
      <c r="BP33" s="230"/>
      <c r="BQ33" s="227">
        <v>27</v>
      </c>
      <c r="BR33" s="228"/>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18"/>
    </row>
    <row r="34" spans="1:131" ht="26.25" customHeight="1" x14ac:dyDescent="0.15">
      <c r="A34" s="231">
        <v>7</v>
      </c>
      <c r="B34" s="767" t="s">
        <v>415</v>
      </c>
      <c r="C34" s="768"/>
      <c r="D34" s="768"/>
      <c r="E34" s="768"/>
      <c r="F34" s="768"/>
      <c r="G34" s="768"/>
      <c r="H34" s="768"/>
      <c r="I34" s="768"/>
      <c r="J34" s="768"/>
      <c r="K34" s="768"/>
      <c r="L34" s="768"/>
      <c r="M34" s="768"/>
      <c r="N34" s="768"/>
      <c r="O34" s="768"/>
      <c r="P34" s="769"/>
      <c r="Q34" s="770">
        <v>292</v>
      </c>
      <c r="R34" s="771"/>
      <c r="S34" s="771"/>
      <c r="T34" s="771"/>
      <c r="U34" s="771"/>
      <c r="V34" s="771">
        <v>271</v>
      </c>
      <c r="W34" s="771"/>
      <c r="X34" s="771"/>
      <c r="Y34" s="771"/>
      <c r="Z34" s="771"/>
      <c r="AA34" s="771">
        <v>20</v>
      </c>
      <c r="AB34" s="771"/>
      <c r="AC34" s="771"/>
      <c r="AD34" s="771"/>
      <c r="AE34" s="772"/>
      <c r="AF34" s="773">
        <v>612</v>
      </c>
      <c r="AG34" s="774"/>
      <c r="AH34" s="774"/>
      <c r="AI34" s="774"/>
      <c r="AJ34" s="775"/>
      <c r="AK34" s="821">
        <v>253</v>
      </c>
      <c r="AL34" s="817"/>
      <c r="AM34" s="817"/>
      <c r="AN34" s="817"/>
      <c r="AO34" s="817"/>
      <c r="AP34" s="817">
        <v>457</v>
      </c>
      <c r="AQ34" s="817"/>
      <c r="AR34" s="817"/>
      <c r="AS34" s="817"/>
      <c r="AT34" s="817"/>
      <c r="AU34" s="817">
        <v>457</v>
      </c>
      <c r="AV34" s="817"/>
      <c r="AW34" s="817"/>
      <c r="AX34" s="817"/>
      <c r="AY34" s="817"/>
      <c r="AZ34" s="818" t="s">
        <v>609</v>
      </c>
      <c r="BA34" s="818"/>
      <c r="BB34" s="818"/>
      <c r="BC34" s="818"/>
      <c r="BD34" s="818"/>
      <c r="BE34" s="819" t="s">
        <v>416</v>
      </c>
      <c r="BF34" s="819"/>
      <c r="BG34" s="819"/>
      <c r="BH34" s="819"/>
      <c r="BI34" s="820"/>
      <c r="BJ34" s="220"/>
      <c r="BK34" s="220"/>
      <c r="BL34" s="220"/>
      <c r="BM34" s="220"/>
      <c r="BN34" s="220"/>
      <c r="BO34" s="230"/>
      <c r="BP34" s="230"/>
      <c r="BQ34" s="227">
        <v>28</v>
      </c>
      <c r="BR34" s="228"/>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18"/>
    </row>
    <row r="35" spans="1:131" ht="26.25" customHeight="1" x14ac:dyDescent="0.15">
      <c r="A35" s="231">
        <v>8</v>
      </c>
      <c r="B35" s="767" t="s">
        <v>417</v>
      </c>
      <c r="C35" s="768"/>
      <c r="D35" s="768"/>
      <c r="E35" s="768"/>
      <c r="F35" s="768"/>
      <c r="G35" s="768"/>
      <c r="H35" s="768"/>
      <c r="I35" s="768"/>
      <c r="J35" s="768"/>
      <c r="K35" s="768"/>
      <c r="L35" s="768"/>
      <c r="M35" s="768"/>
      <c r="N35" s="768"/>
      <c r="O35" s="768"/>
      <c r="P35" s="769"/>
      <c r="Q35" s="770">
        <v>583</v>
      </c>
      <c r="R35" s="771"/>
      <c r="S35" s="771"/>
      <c r="T35" s="771"/>
      <c r="U35" s="771"/>
      <c r="V35" s="771">
        <v>398</v>
      </c>
      <c r="W35" s="771"/>
      <c r="X35" s="771"/>
      <c r="Y35" s="771"/>
      <c r="Z35" s="771"/>
      <c r="AA35" s="771">
        <v>185</v>
      </c>
      <c r="AB35" s="771"/>
      <c r="AC35" s="771"/>
      <c r="AD35" s="771"/>
      <c r="AE35" s="772"/>
      <c r="AF35" s="773">
        <v>2967</v>
      </c>
      <c r="AG35" s="774"/>
      <c r="AH35" s="774"/>
      <c r="AI35" s="774"/>
      <c r="AJ35" s="775"/>
      <c r="AK35" s="821">
        <v>0</v>
      </c>
      <c r="AL35" s="817"/>
      <c r="AM35" s="817"/>
      <c r="AN35" s="817"/>
      <c r="AO35" s="817"/>
      <c r="AP35" s="817">
        <v>1011</v>
      </c>
      <c r="AQ35" s="817"/>
      <c r="AR35" s="817"/>
      <c r="AS35" s="817"/>
      <c r="AT35" s="817"/>
      <c r="AU35" s="817" t="s">
        <v>609</v>
      </c>
      <c r="AV35" s="817"/>
      <c r="AW35" s="817"/>
      <c r="AX35" s="817"/>
      <c r="AY35" s="817"/>
      <c r="AZ35" s="818" t="s">
        <v>609</v>
      </c>
      <c r="BA35" s="818"/>
      <c r="BB35" s="818"/>
      <c r="BC35" s="818"/>
      <c r="BD35" s="818"/>
      <c r="BE35" s="819" t="s">
        <v>414</v>
      </c>
      <c r="BF35" s="819"/>
      <c r="BG35" s="819"/>
      <c r="BH35" s="819"/>
      <c r="BI35" s="820"/>
      <c r="BJ35" s="220"/>
      <c r="BK35" s="220"/>
      <c r="BL35" s="220"/>
      <c r="BM35" s="220"/>
      <c r="BN35" s="220"/>
      <c r="BO35" s="230"/>
      <c r="BP35" s="230"/>
      <c r="BQ35" s="227">
        <v>29</v>
      </c>
      <c r="BR35" s="228"/>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18"/>
    </row>
    <row r="36" spans="1:131" ht="26.25" customHeight="1" x14ac:dyDescent="0.15">
      <c r="A36" s="231">
        <v>9</v>
      </c>
      <c r="B36" s="767" t="s">
        <v>418</v>
      </c>
      <c r="C36" s="768"/>
      <c r="D36" s="768"/>
      <c r="E36" s="768"/>
      <c r="F36" s="768"/>
      <c r="G36" s="768"/>
      <c r="H36" s="768"/>
      <c r="I36" s="768"/>
      <c r="J36" s="768"/>
      <c r="K36" s="768"/>
      <c r="L36" s="768"/>
      <c r="M36" s="768"/>
      <c r="N36" s="768"/>
      <c r="O36" s="768"/>
      <c r="P36" s="769"/>
      <c r="Q36" s="770">
        <v>14186</v>
      </c>
      <c r="R36" s="771"/>
      <c r="S36" s="771"/>
      <c r="T36" s="771"/>
      <c r="U36" s="771"/>
      <c r="V36" s="771">
        <v>12898</v>
      </c>
      <c r="W36" s="771"/>
      <c r="X36" s="771"/>
      <c r="Y36" s="771"/>
      <c r="Z36" s="771"/>
      <c r="AA36" s="771">
        <v>1288</v>
      </c>
      <c r="AB36" s="771"/>
      <c r="AC36" s="771"/>
      <c r="AD36" s="771"/>
      <c r="AE36" s="772"/>
      <c r="AF36" s="773">
        <v>9541</v>
      </c>
      <c r="AG36" s="774"/>
      <c r="AH36" s="774"/>
      <c r="AI36" s="774"/>
      <c r="AJ36" s="775"/>
      <c r="AK36" s="821">
        <v>6371</v>
      </c>
      <c r="AL36" s="817"/>
      <c r="AM36" s="817"/>
      <c r="AN36" s="817"/>
      <c r="AO36" s="817"/>
      <c r="AP36" s="817">
        <v>110937</v>
      </c>
      <c r="AQ36" s="817"/>
      <c r="AR36" s="817"/>
      <c r="AS36" s="817"/>
      <c r="AT36" s="817"/>
      <c r="AU36" s="817">
        <v>69891</v>
      </c>
      <c r="AV36" s="817"/>
      <c r="AW36" s="817"/>
      <c r="AX36" s="817"/>
      <c r="AY36" s="817"/>
      <c r="AZ36" s="818" t="s">
        <v>609</v>
      </c>
      <c r="BA36" s="818"/>
      <c r="BB36" s="818"/>
      <c r="BC36" s="818"/>
      <c r="BD36" s="818"/>
      <c r="BE36" s="819" t="s">
        <v>419</v>
      </c>
      <c r="BF36" s="819"/>
      <c r="BG36" s="819"/>
      <c r="BH36" s="819"/>
      <c r="BI36" s="820"/>
      <c r="BJ36" s="220"/>
      <c r="BK36" s="220"/>
      <c r="BL36" s="220"/>
      <c r="BM36" s="220"/>
      <c r="BN36" s="220"/>
      <c r="BO36" s="230"/>
      <c r="BP36" s="230"/>
      <c r="BQ36" s="227">
        <v>30</v>
      </c>
      <c r="BR36" s="228"/>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18"/>
    </row>
    <row r="37" spans="1:131" ht="26.25" customHeight="1" x14ac:dyDescent="0.15">
      <c r="A37" s="231">
        <v>10</v>
      </c>
      <c r="B37" s="767" t="s">
        <v>420</v>
      </c>
      <c r="C37" s="768"/>
      <c r="D37" s="768"/>
      <c r="E37" s="768"/>
      <c r="F37" s="768"/>
      <c r="G37" s="768"/>
      <c r="H37" s="768"/>
      <c r="I37" s="768"/>
      <c r="J37" s="768"/>
      <c r="K37" s="768"/>
      <c r="L37" s="768"/>
      <c r="M37" s="768"/>
      <c r="N37" s="768"/>
      <c r="O37" s="768"/>
      <c r="P37" s="769"/>
      <c r="Q37" s="770">
        <v>28</v>
      </c>
      <c r="R37" s="771"/>
      <c r="S37" s="771"/>
      <c r="T37" s="771"/>
      <c r="U37" s="771"/>
      <c r="V37" s="771">
        <v>28</v>
      </c>
      <c r="W37" s="771"/>
      <c r="X37" s="771"/>
      <c r="Y37" s="771"/>
      <c r="Z37" s="771"/>
      <c r="AA37" s="771" t="s">
        <v>609</v>
      </c>
      <c r="AB37" s="771"/>
      <c r="AC37" s="771"/>
      <c r="AD37" s="771"/>
      <c r="AE37" s="772"/>
      <c r="AF37" s="773" t="s">
        <v>391</v>
      </c>
      <c r="AG37" s="774"/>
      <c r="AH37" s="774"/>
      <c r="AI37" s="774"/>
      <c r="AJ37" s="775"/>
      <c r="AK37" s="821">
        <v>17</v>
      </c>
      <c r="AL37" s="817"/>
      <c r="AM37" s="817"/>
      <c r="AN37" s="817"/>
      <c r="AO37" s="817"/>
      <c r="AP37" s="817" t="s">
        <v>609</v>
      </c>
      <c r="AQ37" s="817"/>
      <c r="AR37" s="817"/>
      <c r="AS37" s="817"/>
      <c r="AT37" s="817"/>
      <c r="AU37" s="817" t="s">
        <v>609</v>
      </c>
      <c r="AV37" s="817"/>
      <c r="AW37" s="817"/>
      <c r="AX37" s="817"/>
      <c r="AY37" s="817"/>
      <c r="AZ37" s="818" t="s">
        <v>609</v>
      </c>
      <c r="BA37" s="818"/>
      <c r="BB37" s="818"/>
      <c r="BC37" s="818"/>
      <c r="BD37" s="818"/>
      <c r="BE37" s="819" t="s">
        <v>421</v>
      </c>
      <c r="BF37" s="819"/>
      <c r="BG37" s="819"/>
      <c r="BH37" s="819"/>
      <c r="BI37" s="820"/>
      <c r="BJ37" s="220"/>
      <c r="BK37" s="220"/>
      <c r="BL37" s="220"/>
      <c r="BM37" s="220"/>
      <c r="BN37" s="220"/>
      <c r="BO37" s="230"/>
      <c r="BP37" s="230"/>
      <c r="BQ37" s="227">
        <v>31</v>
      </c>
      <c r="BR37" s="228"/>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18"/>
    </row>
    <row r="38" spans="1:131" ht="26.25" customHeight="1" x14ac:dyDescent="0.15">
      <c r="A38" s="231">
        <v>11</v>
      </c>
      <c r="B38" s="767" t="s">
        <v>422</v>
      </c>
      <c r="C38" s="768"/>
      <c r="D38" s="768"/>
      <c r="E38" s="768"/>
      <c r="F38" s="768"/>
      <c r="G38" s="768"/>
      <c r="H38" s="768"/>
      <c r="I38" s="768"/>
      <c r="J38" s="768"/>
      <c r="K38" s="768"/>
      <c r="L38" s="768"/>
      <c r="M38" s="768"/>
      <c r="N38" s="768"/>
      <c r="O38" s="768"/>
      <c r="P38" s="769"/>
      <c r="Q38" s="770">
        <v>757</v>
      </c>
      <c r="R38" s="771"/>
      <c r="S38" s="771"/>
      <c r="T38" s="771"/>
      <c r="U38" s="771"/>
      <c r="V38" s="771">
        <v>735</v>
      </c>
      <c r="W38" s="771"/>
      <c r="X38" s="771"/>
      <c r="Y38" s="771"/>
      <c r="Z38" s="771"/>
      <c r="AA38" s="771">
        <v>22</v>
      </c>
      <c r="AB38" s="771"/>
      <c r="AC38" s="771"/>
      <c r="AD38" s="771"/>
      <c r="AE38" s="772"/>
      <c r="AF38" s="773">
        <v>22</v>
      </c>
      <c r="AG38" s="774"/>
      <c r="AH38" s="774"/>
      <c r="AI38" s="774"/>
      <c r="AJ38" s="775"/>
      <c r="AK38" s="821">
        <v>227</v>
      </c>
      <c r="AL38" s="817"/>
      <c r="AM38" s="817"/>
      <c r="AN38" s="817"/>
      <c r="AO38" s="817"/>
      <c r="AP38" s="817">
        <v>344</v>
      </c>
      <c r="AQ38" s="817"/>
      <c r="AR38" s="817"/>
      <c r="AS38" s="817"/>
      <c r="AT38" s="817"/>
      <c r="AU38" s="817">
        <v>217</v>
      </c>
      <c r="AV38" s="817"/>
      <c r="AW38" s="817"/>
      <c r="AX38" s="817"/>
      <c r="AY38" s="817"/>
      <c r="AZ38" s="818" t="s">
        <v>609</v>
      </c>
      <c r="BA38" s="818"/>
      <c r="BB38" s="818"/>
      <c r="BC38" s="818"/>
      <c r="BD38" s="818"/>
      <c r="BE38" s="819" t="s">
        <v>421</v>
      </c>
      <c r="BF38" s="819"/>
      <c r="BG38" s="819"/>
      <c r="BH38" s="819"/>
      <c r="BI38" s="820"/>
      <c r="BJ38" s="220"/>
      <c r="BK38" s="220"/>
      <c r="BL38" s="220"/>
      <c r="BM38" s="220"/>
      <c r="BN38" s="220"/>
      <c r="BO38" s="230"/>
      <c r="BP38" s="230"/>
      <c r="BQ38" s="227">
        <v>32</v>
      </c>
      <c r="BR38" s="228"/>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18"/>
    </row>
    <row r="39" spans="1:131" ht="26.25" customHeight="1" x14ac:dyDescent="0.15">
      <c r="A39" s="231">
        <v>12</v>
      </c>
      <c r="B39" s="767" t="s">
        <v>423</v>
      </c>
      <c r="C39" s="768"/>
      <c r="D39" s="768"/>
      <c r="E39" s="768"/>
      <c r="F39" s="768"/>
      <c r="G39" s="768"/>
      <c r="H39" s="768"/>
      <c r="I39" s="768"/>
      <c r="J39" s="768"/>
      <c r="K39" s="768"/>
      <c r="L39" s="768"/>
      <c r="M39" s="768"/>
      <c r="N39" s="768"/>
      <c r="O39" s="768"/>
      <c r="P39" s="769"/>
      <c r="Q39" s="770">
        <v>1618</v>
      </c>
      <c r="R39" s="771"/>
      <c r="S39" s="771"/>
      <c r="T39" s="771"/>
      <c r="U39" s="771"/>
      <c r="V39" s="771">
        <v>433</v>
      </c>
      <c r="W39" s="771"/>
      <c r="X39" s="771"/>
      <c r="Y39" s="771"/>
      <c r="Z39" s="771"/>
      <c r="AA39" s="771">
        <v>1185</v>
      </c>
      <c r="AB39" s="771"/>
      <c r="AC39" s="771"/>
      <c r="AD39" s="771"/>
      <c r="AE39" s="772"/>
      <c r="AF39" s="773">
        <v>1144</v>
      </c>
      <c r="AG39" s="774"/>
      <c r="AH39" s="774"/>
      <c r="AI39" s="774"/>
      <c r="AJ39" s="775"/>
      <c r="AK39" s="821">
        <v>20</v>
      </c>
      <c r="AL39" s="817"/>
      <c r="AM39" s="817"/>
      <c r="AN39" s="817"/>
      <c r="AO39" s="817"/>
      <c r="AP39" s="817" t="s">
        <v>609</v>
      </c>
      <c r="AQ39" s="817"/>
      <c r="AR39" s="817"/>
      <c r="AS39" s="817"/>
      <c r="AT39" s="817"/>
      <c r="AU39" s="817" t="s">
        <v>609</v>
      </c>
      <c r="AV39" s="817"/>
      <c r="AW39" s="817"/>
      <c r="AX39" s="817"/>
      <c r="AY39" s="817"/>
      <c r="AZ39" s="818" t="s">
        <v>609</v>
      </c>
      <c r="BA39" s="818"/>
      <c r="BB39" s="818"/>
      <c r="BC39" s="818"/>
      <c r="BD39" s="818"/>
      <c r="BE39" s="819" t="s">
        <v>421</v>
      </c>
      <c r="BF39" s="819"/>
      <c r="BG39" s="819"/>
      <c r="BH39" s="819"/>
      <c r="BI39" s="820"/>
      <c r="BJ39" s="220"/>
      <c r="BK39" s="220"/>
      <c r="BL39" s="220"/>
      <c r="BM39" s="220"/>
      <c r="BN39" s="220"/>
      <c r="BO39" s="230"/>
      <c r="BP39" s="230"/>
      <c r="BQ39" s="227">
        <v>33</v>
      </c>
      <c r="BR39" s="228"/>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18"/>
    </row>
    <row r="40" spans="1:131" ht="26.25" customHeight="1" x14ac:dyDescent="0.15">
      <c r="A40" s="227">
        <v>13</v>
      </c>
      <c r="B40" s="767" t="s">
        <v>424</v>
      </c>
      <c r="C40" s="768"/>
      <c r="D40" s="768"/>
      <c r="E40" s="768"/>
      <c r="F40" s="768"/>
      <c r="G40" s="768"/>
      <c r="H40" s="768"/>
      <c r="I40" s="768"/>
      <c r="J40" s="768"/>
      <c r="K40" s="768"/>
      <c r="L40" s="768"/>
      <c r="M40" s="768"/>
      <c r="N40" s="768"/>
      <c r="O40" s="768"/>
      <c r="P40" s="769"/>
      <c r="Q40" s="770">
        <v>1337</v>
      </c>
      <c r="R40" s="771"/>
      <c r="S40" s="771"/>
      <c r="T40" s="771"/>
      <c r="U40" s="771"/>
      <c r="V40" s="771">
        <v>1337</v>
      </c>
      <c r="W40" s="771"/>
      <c r="X40" s="771"/>
      <c r="Y40" s="771"/>
      <c r="Z40" s="771"/>
      <c r="AA40" s="771" t="s">
        <v>609</v>
      </c>
      <c r="AB40" s="771"/>
      <c r="AC40" s="771"/>
      <c r="AD40" s="771"/>
      <c r="AE40" s="772"/>
      <c r="AF40" s="773" t="s">
        <v>425</v>
      </c>
      <c r="AG40" s="774"/>
      <c r="AH40" s="774"/>
      <c r="AI40" s="774"/>
      <c r="AJ40" s="775"/>
      <c r="AK40" s="821">
        <v>368</v>
      </c>
      <c r="AL40" s="817"/>
      <c r="AM40" s="817"/>
      <c r="AN40" s="817"/>
      <c r="AO40" s="817"/>
      <c r="AP40" s="817">
        <v>1039</v>
      </c>
      <c r="AQ40" s="817"/>
      <c r="AR40" s="817"/>
      <c r="AS40" s="817"/>
      <c r="AT40" s="817"/>
      <c r="AU40" s="817">
        <v>739</v>
      </c>
      <c r="AV40" s="817"/>
      <c r="AW40" s="817"/>
      <c r="AX40" s="817"/>
      <c r="AY40" s="817"/>
      <c r="AZ40" s="818" t="s">
        <v>609</v>
      </c>
      <c r="BA40" s="818"/>
      <c r="BB40" s="818"/>
      <c r="BC40" s="818"/>
      <c r="BD40" s="818"/>
      <c r="BE40" s="819" t="s">
        <v>426</v>
      </c>
      <c r="BF40" s="819"/>
      <c r="BG40" s="819"/>
      <c r="BH40" s="819"/>
      <c r="BI40" s="820"/>
      <c r="BJ40" s="220"/>
      <c r="BK40" s="220"/>
      <c r="BL40" s="220"/>
      <c r="BM40" s="220"/>
      <c r="BN40" s="220"/>
      <c r="BO40" s="230"/>
      <c r="BP40" s="230"/>
      <c r="BQ40" s="227">
        <v>34</v>
      </c>
      <c r="BR40" s="228"/>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18"/>
    </row>
    <row r="41" spans="1:131" ht="26.25" customHeight="1" x14ac:dyDescent="0.15">
      <c r="A41" s="227">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0"/>
      <c r="BK41" s="220"/>
      <c r="BL41" s="220"/>
      <c r="BM41" s="220"/>
      <c r="BN41" s="220"/>
      <c r="BO41" s="230"/>
      <c r="BP41" s="230"/>
      <c r="BQ41" s="227">
        <v>35</v>
      </c>
      <c r="BR41" s="228"/>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18"/>
    </row>
    <row r="42" spans="1:131" ht="26.25" customHeight="1" x14ac:dyDescent="0.15">
      <c r="A42" s="227">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0"/>
      <c r="BK42" s="220"/>
      <c r="BL42" s="220"/>
      <c r="BM42" s="220"/>
      <c r="BN42" s="220"/>
      <c r="BO42" s="230"/>
      <c r="BP42" s="230"/>
      <c r="BQ42" s="227">
        <v>36</v>
      </c>
      <c r="BR42" s="228"/>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18"/>
    </row>
    <row r="43" spans="1:131" ht="26.25" customHeight="1" x14ac:dyDescent="0.15">
      <c r="A43" s="227">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0"/>
      <c r="BK43" s="220"/>
      <c r="BL43" s="220"/>
      <c r="BM43" s="220"/>
      <c r="BN43" s="220"/>
      <c r="BO43" s="230"/>
      <c r="BP43" s="230"/>
      <c r="BQ43" s="227">
        <v>37</v>
      </c>
      <c r="BR43" s="228"/>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18"/>
    </row>
    <row r="44" spans="1:131" ht="26.25" customHeight="1" x14ac:dyDescent="0.15">
      <c r="A44" s="227">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0"/>
      <c r="BK44" s="220"/>
      <c r="BL44" s="220"/>
      <c r="BM44" s="220"/>
      <c r="BN44" s="220"/>
      <c r="BO44" s="230"/>
      <c r="BP44" s="230"/>
      <c r="BQ44" s="227">
        <v>38</v>
      </c>
      <c r="BR44" s="228"/>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18"/>
    </row>
    <row r="45" spans="1:131" ht="26.25" customHeight="1" x14ac:dyDescent="0.15">
      <c r="A45" s="227">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0"/>
      <c r="BK45" s="220"/>
      <c r="BL45" s="220"/>
      <c r="BM45" s="220"/>
      <c r="BN45" s="220"/>
      <c r="BO45" s="230"/>
      <c r="BP45" s="230"/>
      <c r="BQ45" s="227">
        <v>39</v>
      </c>
      <c r="BR45" s="228"/>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18"/>
    </row>
    <row r="46" spans="1:131" ht="26.25" customHeight="1" x14ac:dyDescent="0.15">
      <c r="A46" s="227">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0"/>
      <c r="BK46" s="220"/>
      <c r="BL46" s="220"/>
      <c r="BM46" s="220"/>
      <c r="BN46" s="220"/>
      <c r="BO46" s="230"/>
      <c r="BP46" s="230"/>
      <c r="BQ46" s="227">
        <v>40</v>
      </c>
      <c r="BR46" s="228"/>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18"/>
    </row>
    <row r="47" spans="1:131" ht="26.25" customHeight="1" x14ac:dyDescent="0.15">
      <c r="A47" s="227">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0"/>
      <c r="BK47" s="220"/>
      <c r="BL47" s="220"/>
      <c r="BM47" s="220"/>
      <c r="BN47" s="220"/>
      <c r="BO47" s="230"/>
      <c r="BP47" s="230"/>
      <c r="BQ47" s="227">
        <v>41</v>
      </c>
      <c r="BR47" s="228"/>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18"/>
    </row>
    <row r="48" spans="1:131" ht="26.25" customHeight="1" x14ac:dyDescent="0.15">
      <c r="A48" s="227">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0"/>
      <c r="BK48" s="220"/>
      <c r="BL48" s="220"/>
      <c r="BM48" s="220"/>
      <c r="BN48" s="220"/>
      <c r="BO48" s="230"/>
      <c r="BP48" s="230"/>
      <c r="BQ48" s="227">
        <v>42</v>
      </c>
      <c r="BR48" s="228"/>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18"/>
    </row>
    <row r="49" spans="1:131" ht="26.25" customHeight="1" x14ac:dyDescent="0.15">
      <c r="A49" s="227">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0"/>
      <c r="BK49" s="220"/>
      <c r="BL49" s="220"/>
      <c r="BM49" s="220"/>
      <c r="BN49" s="220"/>
      <c r="BO49" s="230"/>
      <c r="BP49" s="230"/>
      <c r="BQ49" s="227">
        <v>43</v>
      </c>
      <c r="BR49" s="228"/>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18"/>
    </row>
    <row r="50" spans="1:131" ht="26.25" customHeight="1" x14ac:dyDescent="0.15">
      <c r="A50" s="227">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0"/>
      <c r="BK50" s="220"/>
      <c r="BL50" s="220"/>
      <c r="BM50" s="220"/>
      <c r="BN50" s="220"/>
      <c r="BO50" s="230"/>
      <c r="BP50" s="230"/>
      <c r="BQ50" s="227">
        <v>44</v>
      </c>
      <c r="BR50" s="228"/>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18"/>
    </row>
    <row r="51" spans="1:131" ht="26.25" customHeight="1" x14ac:dyDescent="0.15">
      <c r="A51" s="227">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0"/>
      <c r="BK51" s="220"/>
      <c r="BL51" s="220"/>
      <c r="BM51" s="220"/>
      <c r="BN51" s="220"/>
      <c r="BO51" s="230"/>
      <c r="BP51" s="230"/>
      <c r="BQ51" s="227">
        <v>45</v>
      </c>
      <c r="BR51" s="228"/>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18"/>
    </row>
    <row r="52" spans="1:131" ht="26.25" customHeight="1" x14ac:dyDescent="0.15">
      <c r="A52" s="227">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0"/>
      <c r="BK52" s="220"/>
      <c r="BL52" s="220"/>
      <c r="BM52" s="220"/>
      <c r="BN52" s="220"/>
      <c r="BO52" s="230"/>
      <c r="BP52" s="230"/>
      <c r="BQ52" s="227">
        <v>46</v>
      </c>
      <c r="BR52" s="228"/>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18"/>
    </row>
    <row r="53" spans="1:131" ht="26.25" customHeight="1" x14ac:dyDescent="0.15">
      <c r="A53" s="227">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0"/>
      <c r="BK53" s="220"/>
      <c r="BL53" s="220"/>
      <c r="BM53" s="220"/>
      <c r="BN53" s="220"/>
      <c r="BO53" s="230"/>
      <c r="BP53" s="230"/>
      <c r="BQ53" s="227">
        <v>47</v>
      </c>
      <c r="BR53" s="228"/>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18"/>
    </row>
    <row r="54" spans="1:131" ht="26.25" customHeight="1" x14ac:dyDescent="0.15">
      <c r="A54" s="227">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0"/>
      <c r="BK54" s="220"/>
      <c r="BL54" s="220"/>
      <c r="BM54" s="220"/>
      <c r="BN54" s="220"/>
      <c r="BO54" s="230"/>
      <c r="BP54" s="230"/>
      <c r="BQ54" s="227">
        <v>48</v>
      </c>
      <c r="BR54" s="228"/>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18"/>
    </row>
    <row r="55" spans="1:131" ht="26.25" customHeight="1" x14ac:dyDescent="0.15">
      <c r="A55" s="227">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0"/>
      <c r="BK55" s="220"/>
      <c r="BL55" s="220"/>
      <c r="BM55" s="220"/>
      <c r="BN55" s="220"/>
      <c r="BO55" s="230"/>
      <c r="BP55" s="230"/>
      <c r="BQ55" s="227">
        <v>49</v>
      </c>
      <c r="BR55" s="228"/>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18"/>
    </row>
    <row r="56" spans="1:131" ht="26.25" customHeight="1" x14ac:dyDescent="0.15">
      <c r="A56" s="227">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0"/>
      <c r="BK56" s="220"/>
      <c r="BL56" s="220"/>
      <c r="BM56" s="220"/>
      <c r="BN56" s="220"/>
      <c r="BO56" s="230"/>
      <c r="BP56" s="230"/>
      <c r="BQ56" s="227">
        <v>50</v>
      </c>
      <c r="BR56" s="228"/>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18"/>
    </row>
    <row r="57" spans="1:131" ht="26.25" customHeight="1" x14ac:dyDescent="0.15">
      <c r="A57" s="227">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0"/>
      <c r="BK57" s="220"/>
      <c r="BL57" s="220"/>
      <c r="BM57" s="220"/>
      <c r="BN57" s="220"/>
      <c r="BO57" s="230"/>
      <c r="BP57" s="230"/>
      <c r="BQ57" s="227">
        <v>51</v>
      </c>
      <c r="BR57" s="228"/>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18"/>
    </row>
    <row r="58" spans="1:131" ht="26.25" customHeight="1" x14ac:dyDescent="0.15">
      <c r="A58" s="227">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0"/>
      <c r="BK58" s="220"/>
      <c r="BL58" s="220"/>
      <c r="BM58" s="220"/>
      <c r="BN58" s="220"/>
      <c r="BO58" s="230"/>
      <c r="BP58" s="230"/>
      <c r="BQ58" s="227">
        <v>52</v>
      </c>
      <c r="BR58" s="228"/>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18"/>
    </row>
    <row r="59" spans="1:131" ht="26.25" customHeight="1" x14ac:dyDescent="0.15">
      <c r="A59" s="227">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0"/>
      <c r="BK59" s="220"/>
      <c r="BL59" s="220"/>
      <c r="BM59" s="220"/>
      <c r="BN59" s="220"/>
      <c r="BO59" s="230"/>
      <c r="BP59" s="230"/>
      <c r="BQ59" s="227">
        <v>53</v>
      </c>
      <c r="BR59" s="228"/>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18"/>
    </row>
    <row r="60" spans="1:131" ht="26.25" customHeight="1" x14ac:dyDescent="0.15">
      <c r="A60" s="227">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0"/>
      <c r="BK60" s="220"/>
      <c r="BL60" s="220"/>
      <c r="BM60" s="220"/>
      <c r="BN60" s="220"/>
      <c r="BO60" s="230"/>
      <c r="BP60" s="230"/>
      <c r="BQ60" s="227">
        <v>54</v>
      </c>
      <c r="BR60" s="228"/>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18"/>
    </row>
    <row r="61" spans="1:131" ht="26.25" customHeight="1" thickBot="1" x14ac:dyDescent="0.2">
      <c r="A61" s="227">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0"/>
      <c r="BK61" s="220"/>
      <c r="BL61" s="220"/>
      <c r="BM61" s="220"/>
      <c r="BN61" s="220"/>
      <c r="BO61" s="230"/>
      <c r="BP61" s="230"/>
      <c r="BQ61" s="227">
        <v>55</v>
      </c>
      <c r="BR61" s="228"/>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18"/>
    </row>
    <row r="62" spans="1:131" ht="26.25" customHeight="1" x14ac:dyDescent="0.15">
      <c r="A62" s="227">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427</v>
      </c>
      <c r="BK62" s="793"/>
      <c r="BL62" s="793"/>
      <c r="BM62" s="793"/>
      <c r="BN62" s="794"/>
      <c r="BO62" s="230"/>
      <c r="BP62" s="230"/>
      <c r="BQ62" s="227">
        <v>56</v>
      </c>
      <c r="BR62" s="228"/>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18"/>
    </row>
    <row r="63" spans="1:131" ht="26.25" customHeight="1" thickBot="1" x14ac:dyDescent="0.2">
      <c r="A63" s="229" t="s">
        <v>395</v>
      </c>
      <c r="B63" s="776" t="s">
        <v>428</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33044</v>
      </c>
      <c r="AG63" s="831"/>
      <c r="AH63" s="831"/>
      <c r="AI63" s="831"/>
      <c r="AJ63" s="832"/>
      <c r="AK63" s="833"/>
      <c r="AL63" s="828"/>
      <c r="AM63" s="828"/>
      <c r="AN63" s="828"/>
      <c r="AO63" s="828"/>
      <c r="AP63" s="831">
        <v>128906</v>
      </c>
      <c r="AQ63" s="831"/>
      <c r="AR63" s="831"/>
      <c r="AS63" s="831"/>
      <c r="AT63" s="831"/>
      <c r="AU63" s="831">
        <v>71847</v>
      </c>
      <c r="AV63" s="831"/>
      <c r="AW63" s="831"/>
      <c r="AX63" s="831"/>
      <c r="AY63" s="831"/>
      <c r="AZ63" s="835"/>
      <c r="BA63" s="835"/>
      <c r="BB63" s="835"/>
      <c r="BC63" s="835"/>
      <c r="BD63" s="835"/>
      <c r="BE63" s="836"/>
      <c r="BF63" s="836"/>
      <c r="BG63" s="836"/>
      <c r="BH63" s="836"/>
      <c r="BI63" s="837"/>
      <c r="BJ63" s="838" t="s">
        <v>429</v>
      </c>
      <c r="BK63" s="839"/>
      <c r="BL63" s="839"/>
      <c r="BM63" s="839"/>
      <c r="BN63" s="840"/>
      <c r="BO63" s="230"/>
      <c r="BP63" s="230"/>
      <c r="BQ63" s="227">
        <v>57</v>
      </c>
      <c r="BR63" s="228"/>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18"/>
    </row>
    <row r="64" spans="1:131" ht="26.25" customHeight="1" x14ac:dyDescent="0.15">
      <c r="A64" s="230"/>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27">
        <v>58</v>
      </c>
      <c r="BR64" s="228"/>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18"/>
    </row>
    <row r="65" spans="1:131" ht="26.25" customHeight="1" thickBot="1" x14ac:dyDescent="0.2">
      <c r="A65" s="220" t="s">
        <v>430</v>
      </c>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30"/>
      <c r="BF65" s="230"/>
      <c r="BG65" s="230"/>
      <c r="BH65" s="230"/>
      <c r="BI65" s="230"/>
      <c r="BJ65" s="230"/>
      <c r="BK65" s="230"/>
      <c r="BL65" s="230"/>
      <c r="BM65" s="230"/>
      <c r="BN65" s="230"/>
      <c r="BO65" s="230"/>
      <c r="BP65" s="230"/>
      <c r="BQ65" s="227">
        <v>59</v>
      </c>
      <c r="BR65" s="228"/>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18"/>
    </row>
    <row r="66" spans="1:131" ht="26.25" customHeight="1" x14ac:dyDescent="0.15">
      <c r="A66" s="714" t="s">
        <v>431</v>
      </c>
      <c r="B66" s="715"/>
      <c r="C66" s="715"/>
      <c r="D66" s="715"/>
      <c r="E66" s="715"/>
      <c r="F66" s="715"/>
      <c r="G66" s="715"/>
      <c r="H66" s="715"/>
      <c r="I66" s="715"/>
      <c r="J66" s="715"/>
      <c r="K66" s="715"/>
      <c r="L66" s="715"/>
      <c r="M66" s="715"/>
      <c r="N66" s="715"/>
      <c r="O66" s="715"/>
      <c r="P66" s="716"/>
      <c r="Q66" s="720" t="s">
        <v>432</v>
      </c>
      <c r="R66" s="721"/>
      <c r="S66" s="721"/>
      <c r="T66" s="721"/>
      <c r="U66" s="722"/>
      <c r="V66" s="720" t="s">
        <v>433</v>
      </c>
      <c r="W66" s="721"/>
      <c r="X66" s="721"/>
      <c r="Y66" s="721"/>
      <c r="Z66" s="722"/>
      <c r="AA66" s="720" t="s">
        <v>434</v>
      </c>
      <c r="AB66" s="721"/>
      <c r="AC66" s="721"/>
      <c r="AD66" s="721"/>
      <c r="AE66" s="722"/>
      <c r="AF66" s="841" t="s">
        <v>435</v>
      </c>
      <c r="AG66" s="802"/>
      <c r="AH66" s="802"/>
      <c r="AI66" s="802"/>
      <c r="AJ66" s="842"/>
      <c r="AK66" s="720" t="s">
        <v>404</v>
      </c>
      <c r="AL66" s="715"/>
      <c r="AM66" s="715"/>
      <c r="AN66" s="715"/>
      <c r="AO66" s="716"/>
      <c r="AP66" s="720" t="s">
        <v>436</v>
      </c>
      <c r="AQ66" s="721"/>
      <c r="AR66" s="721"/>
      <c r="AS66" s="721"/>
      <c r="AT66" s="722"/>
      <c r="AU66" s="720" t="s">
        <v>437</v>
      </c>
      <c r="AV66" s="721"/>
      <c r="AW66" s="721"/>
      <c r="AX66" s="721"/>
      <c r="AY66" s="722"/>
      <c r="AZ66" s="720" t="s">
        <v>379</v>
      </c>
      <c r="BA66" s="721"/>
      <c r="BB66" s="721"/>
      <c r="BC66" s="721"/>
      <c r="BD66" s="727"/>
      <c r="BE66" s="230"/>
      <c r="BF66" s="230"/>
      <c r="BG66" s="230"/>
      <c r="BH66" s="230"/>
      <c r="BI66" s="230"/>
      <c r="BJ66" s="230"/>
      <c r="BK66" s="230"/>
      <c r="BL66" s="230"/>
      <c r="BM66" s="230"/>
      <c r="BN66" s="230"/>
      <c r="BO66" s="230"/>
      <c r="BP66" s="230"/>
      <c r="BQ66" s="227">
        <v>60</v>
      </c>
      <c r="BR66" s="232"/>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18"/>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0"/>
      <c r="BF67" s="230"/>
      <c r="BG67" s="230"/>
      <c r="BH67" s="230"/>
      <c r="BI67" s="230"/>
      <c r="BJ67" s="230"/>
      <c r="BK67" s="230"/>
      <c r="BL67" s="230"/>
      <c r="BM67" s="230"/>
      <c r="BN67" s="230"/>
      <c r="BO67" s="230"/>
      <c r="BP67" s="230"/>
      <c r="BQ67" s="227">
        <v>61</v>
      </c>
      <c r="BR67" s="232"/>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18"/>
    </row>
    <row r="68" spans="1:131" ht="26.25" customHeight="1" thickTop="1" x14ac:dyDescent="0.15">
      <c r="A68" s="225">
        <v>1</v>
      </c>
      <c r="B68" s="856" t="s">
        <v>610</v>
      </c>
      <c r="C68" s="857"/>
      <c r="D68" s="857"/>
      <c r="E68" s="857"/>
      <c r="F68" s="857"/>
      <c r="G68" s="857"/>
      <c r="H68" s="857"/>
      <c r="I68" s="857"/>
      <c r="J68" s="857"/>
      <c r="K68" s="857"/>
      <c r="L68" s="857"/>
      <c r="M68" s="857"/>
      <c r="N68" s="857"/>
      <c r="O68" s="857"/>
      <c r="P68" s="858"/>
      <c r="Q68" s="859">
        <v>468</v>
      </c>
      <c r="R68" s="853"/>
      <c r="S68" s="853"/>
      <c r="T68" s="853"/>
      <c r="U68" s="853"/>
      <c r="V68" s="853">
        <v>419</v>
      </c>
      <c r="W68" s="853"/>
      <c r="X68" s="853"/>
      <c r="Y68" s="853"/>
      <c r="Z68" s="853"/>
      <c r="AA68" s="853">
        <v>48</v>
      </c>
      <c r="AB68" s="853"/>
      <c r="AC68" s="853"/>
      <c r="AD68" s="853"/>
      <c r="AE68" s="853"/>
      <c r="AF68" s="853">
        <v>48</v>
      </c>
      <c r="AG68" s="853"/>
      <c r="AH68" s="853"/>
      <c r="AI68" s="853"/>
      <c r="AJ68" s="853"/>
      <c r="AK68" s="853">
        <v>13</v>
      </c>
      <c r="AL68" s="853"/>
      <c r="AM68" s="853"/>
      <c r="AN68" s="853"/>
      <c r="AO68" s="853"/>
      <c r="AP68" s="853" t="s">
        <v>609</v>
      </c>
      <c r="AQ68" s="853"/>
      <c r="AR68" s="853"/>
      <c r="AS68" s="853"/>
      <c r="AT68" s="853"/>
      <c r="AU68" s="853" t="s">
        <v>609</v>
      </c>
      <c r="AV68" s="853"/>
      <c r="AW68" s="853"/>
      <c r="AX68" s="853"/>
      <c r="AY68" s="853"/>
      <c r="AZ68" s="854"/>
      <c r="BA68" s="854"/>
      <c r="BB68" s="854"/>
      <c r="BC68" s="854"/>
      <c r="BD68" s="855"/>
      <c r="BE68" s="230"/>
      <c r="BF68" s="230"/>
      <c r="BG68" s="230"/>
      <c r="BH68" s="230"/>
      <c r="BI68" s="230"/>
      <c r="BJ68" s="230"/>
      <c r="BK68" s="230"/>
      <c r="BL68" s="230"/>
      <c r="BM68" s="230"/>
      <c r="BN68" s="230"/>
      <c r="BO68" s="230"/>
      <c r="BP68" s="230"/>
      <c r="BQ68" s="227">
        <v>62</v>
      </c>
      <c r="BR68" s="232"/>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18"/>
    </row>
    <row r="69" spans="1:131" ht="26.25" customHeight="1" x14ac:dyDescent="0.15">
      <c r="A69" s="227">
        <v>2</v>
      </c>
      <c r="B69" s="860" t="s">
        <v>611</v>
      </c>
      <c r="C69" s="861"/>
      <c r="D69" s="861"/>
      <c r="E69" s="861"/>
      <c r="F69" s="861"/>
      <c r="G69" s="861"/>
      <c r="H69" s="861"/>
      <c r="I69" s="861"/>
      <c r="J69" s="861"/>
      <c r="K69" s="861"/>
      <c r="L69" s="861"/>
      <c r="M69" s="861"/>
      <c r="N69" s="861"/>
      <c r="O69" s="861"/>
      <c r="P69" s="862"/>
      <c r="Q69" s="863">
        <v>41</v>
      </c>
      <c r="R69" s="817"/>
      <c r="S69" s="817"/>
      <c r="T69" s="817"/>
      <c r="U69" s="817"/>
      <c r="V69" s="817">
        <v>22</v>
      </c>
      <c r="W69" s="817"/>
      <c r="X69" s="817"/>
      <c r="Y69" s="817"/>
      <c r="Z69" s="817"/>
      <c r="AA69" s="817">
        <v>19</v>
      </c>
      <c r="AB69" s="817"/>
      <c r="AC69" s="817"/>
      <c r="AD69" s="817"/>
      <c r="AE69" s="817"/>
      <c r="AF69" s="817">
        <v>19</v>
      </c>
      <c r="AG69" s="817"/>
      <c r="AH69" s="817"/>
      <c r="AI69" s="817"/>
      <c r="AJ69" s="817"/>
      <c r="AK69" s="817" t="s">
        <v>609</v>
      </c>
      <c r="AL69" s="817"/>
      <c r="AM69" s="817"/>
      <c r="AN69" s="817"/>
      <c r="AO69" s="817"/>
      <c r="AP69" s="817" t="s">
        <v>609</v>
      </c>
      <c r="AQ69" s="817"/>
      <c r="AR69" s="817"/>
      <c r="AS69" s="817"/>
      <c r="AT69" s="817"/>
      <c r="AU69" s="817" t="s">
        <v>609</v>
      </c>
      <c r="AV69" s="817"/>
      <c r="AW69" s="817"/>
      <c r="AX69" s="817"/>
      <c r="AY69" s="817"/>
      <c r="AZ69" s="819"/>
      <c r="BA69" s="819"/>
      <c r="BB69" s="819"/>
      <c r="BC69" s="819"/>
      <c r="BD69" s="820"/>
      <c r="BE69" s="230"/>
      <c r="BF69" s="230"/>
      <c r="BG69" s="230"/>
      <c r="BH69" s="230"/>
      <c r="BI69" s="230"/>
      <c r="BJ69" s="230"/>
      <c r="BK69" s="230"/>
      <c r="BL69" s="230"/>
      <c r="BM69" s="230"/>
      <c r="BN69" s="230"/>
      <c r="BO69" s="230"/>
      <c r="BP69" s="230"/>
      <c r="BQ69" s="227">
        <v>63</v>
      </c>
      <c r="BR69" s="232"/>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18"/>
    </row>
    <row r="70" spans="1:131" ht="26.25" customHeight="1" x14ac:dyDescent="0.15">
      <c r="A70" s="227">
        <v>3</v>
      </c>
      <c r="B70" s="860" t="s">
        <v>612</v>
      </c>
      <c r="C70" s="861"/>
      <c r="D70" s="861"/>
      <c r="E70" s="861"/>
      <c r="F70" s="861"/>
      <c r="G70" s="861"/>
      <c r="H70" s="861"/>
      <c r="I70" s="861"/>
      <c r="J70" s="861"/>
      <c r="K70" s="861"/>
      <c r="L70" s="861"/>
      <c r="M70" s="861"/>
      <c r="N70" s="861"/>
      <c r="O70" s="861"/>
      <c r="P70" s="862"/>
      <c r="Q70" s="863">
        <v>457</v>
      </c>
      <c r="R70" s="817"/>
      <c r="S70" s="817"/>
      <c r="T70" s="817"/>
      <c r="U70" s="817"/>
      <c r="V70" s="817">
        <v>401</v>
      </c>
      <c r="W70" s="817"/>
      <c r="X70" s="817"/>
      <c r="Y70" s="817"/>
      <c r="Z70" s="817"/>
      <c r="AA70" s="817">
        <v>57</v>
      </c>
      <c r="AB70" s="817"/>
      <c r="AC70" s="817"/>
      <c r="AD70" s="817"/>
      <c r="AE70" s="817"/>
      <c r="AF70" s="817">
        <v>57</v>
      </c>
      <c r="AG70" s="817"/>
      <c r="AH70" s="817"/>
      <c r="AI70" s="817"/>
      <c r="AJ70" s="817"/>
      <c r="AK70" s="817">
        <v>6</v>
      </c>
      <c r="AL70" s="817"/>
      <c r="AM70" s="817"/>
      <c r="AN70" s="817"/>
      <c r="AO70" s="817"/>
      <c r="AP70" s="817" t="s">
        <v>609</v>
      </c>
      <c r="AQ70" s="817"/>
      <c r="AR70" s="817"/>
      <c r="AS70" s="817"/>
      <c r="AT70" s="817"/>
      <c r="AU70" s="817" t="s">
        <v>609</v>
      </c>
      <c r="AV70" s="817"/>
      <c r="AW70" s="817"/>
      <c r="AX70" s="817"/>
      <c r="AY70" s="817"/>
      <c r="AZ70" s="819"/>
      <c r="BA70" s="819"/>
      <c r="BB70" s="819"/>
      <c r="BC70" s="819"/>
      <c r="BD70" s="820"/>
      <c r="BE70" s="230"/>
      <c r="BF70" s="230"/>
      <c r="BG70" s="230"/>
      <c r="BH70" s="230"/>
      <c r="BI70" s="230"/>
      <c r="BJ70" s="230"/>
      <c r="BK70" s="230"/>
      <c r="BL70" s="230"/>
      <c r="BM70" s="230"/>
      <c r="BN70" s="230"/>
      <c r="BO70" s="230"/>
      <c r="BP70" s="230"/>
      <c r="BQ70" s="227">
        <v>64</v>
      </c>
      <c r="BR70" s="232"/>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18"/>
    </row>
    <row r="71" spans="1:131" ht="26.25" customHeight="1" x14ac:dyDescent="0.15">
      <c r="A71" s="227">
        <v>4</v>
      </c>
      <c r="B71" s="860" t="s">
        <v>613</v>
      </c>
      <c r="C71" s="861"/>
      <c r="D71" s="861"/>
      <c r="E71" s="861"/>
      <c r="F71" s="861"/>
      <c r="G71" s="861"/>
      <c r="H71" s="861"/>
      <c r="I71" s="861"/>
      <c r="J71" s="861"/>
      <c r="K71" s="861"/>
      <c r="L71" s="861"/>
      <c r="M71" s="861"/>
      <c r="N71" s="861"/>
      <c r="O71" s="861"/>
      <c r="P71" s="862"/>
      <c r="Q71" s="863">
        <v>582</v>
      </c>
      <c r="R71" s="817"/>
      <c r="S71" s="817"/>
      <c r="T71" s="817"/>
      <c r="U71" s="817"/>
      <c r="V71" s="817">
        <v>582</v>
      </c>
      <c r="W71" s="817"/>
      <c r="X71" s="817"/>
      <c r="Y71" s="817"/>
      <c r="Z71" s="817"/>
      <c r="AA71" s="817" t="s">
        <v>609</v>
      </c>
      <c r="AB71" s="817"/>
      <c r="AC71" s="817"/>
      <c r="AD71" s="817"/>
      <c r="AE71" s="817"/>
      <c r="AF71" s="817" t="s">
        <v>609</v>
      </c>
      <c r="AG71" s="817"/>
      <c r="AH71" s="817"/>
      <c r="AI71" s="817"/>
      <c r="AJ71" s="817"/>
      <c r="AK71" s="817">
        <v>29</v>
      </c>
      <c r="AL71" s="817"/>
      <c r="AM71" s="817"/>
      <c r="AN71" s="817"/>
      <c r="AO71" s="817"/>
      <c r="AP71" s="817" t="s">
        <v>609</v>
      </c>
      <c r="AQ71" s="817"/>
      <c r="AR71" s="817"/>
      <c r="AS71" s="817"/>
      <c r="AT71" s="817"/>
      <c r="AU71" s="817" t="s">
        <v>609</v>
      </c>
      <c r="AV71" s="817"/>
      <c r="AW71" s="817"/>
      <c r="AX71" s="817"/>
      <c r="AY71" s="817"/>
      <c r="AZ71" s="819"/>
      <c r="BA71" s="819"/>
      <c r="BB71" s="819"/>
      <c r="BC71" s="819"/>
      <c r="BD71" s="820"/>
      <c r="BE71" s="230"/>
      <c r="BF71" s="230"/>
      <c r="BG71" s="230"/>
      <c r="BH71" s="230"/>
      <c r="BI71" s="230"/>
      <c r="BJ71" s="230"/>
      <c r="BK71" s="230"/>
      <c r="BL71" s="230"/>
      <c r="BM71" s="230"/>
      <c r="BN71" s="230"/>
      <c r="BO71" s="230"/>
      <c r="BP71" s="230"/>
      <c r="BQ71" s="227">
        <v>65</v>
      </c>
      <c r="BR71" s="232"/>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18"/>
    </row>
    <row r="72" spans="1:131" ht="26.25" customHeight="1" x14ac:dyDescent="0.15">
      <c r="A72" s="227">
        <v>5</v>
      </c>
      <c r="B72" s="860" t="s">
        <v>614</v>
      </c>
      <c r="C72" s="861"/>
      <c r="D72" s="861"/>
      <c r="E72" s="861"/>
      <c r="F72" s="861"/>
      <c r="G72" s="861"/>
      <c r="H72" s="861"/>
      <c r="I72" s="861"/>
      <c r="J72" s="861"/>
      <c r="K72" s="861"/>
      <c r="L72" s="861"/>
      <c r="M72" s="861"/>
      <c r="N72" s="861"/>
      <c r="O72" s="861"/>
      <c r="P72" s="862"/>
      <c r="Q72" s="863">
        <v>869</v>
      </c>
      <c r="R72" s="817"/>
      <c r="S72" s="817"/>
      <c r="T72" s="817"/>
      <c r="U72" s="817"/>
      <c r="V72" s="817">
        <v>747</v>
      </c>
      <c r="W72" s="817"/>
      <c r="X72" s="817"/>
      <c r="Y72" s="817"/>
      <c r="Z72" s="817"/>
      <c r="AA72" s="817">
        <v>122</v>
      </c>
      <c r="AB72" s="817"/>
      <c r="AC72" s="817"/>
      <c r="AD72" s="817"/>
      <c r="AE72" s="817"/>
      <c r="AF72" s="817">
        <v>122</v>
      </c>
      <c r="AG72" s="817"/>
      <c r="AH72" s="817"/>
      <c r="AI72" s="817"/>
      <c r="AJ72" s="817"/>
      <c r="AK72" s="817">
        <v>40</v>
      </c>
      <c r="AL72" s="817"/>
      <c r="AM72" s="817"/>
      <c r="AN72" s="817"/>
      <c r="AO72" s="817"/>
      <c r="AP72" s="817">
        <v>2151</v>
      </c>
      <c r="AQ72" s="817"/>
      <c r="AR72" s="817"/>
      <c r="AS72" s="817"/>
      <c r="AT72" s="817"/>
      <c r="AU72" s="817">
        <v>1746</v>
      </c>
      <c r="AV72" s="817"/>
      <c r="AW72" s="817"/>
      <c r="AX72" s="817"/>
      <c r="AY72" s="817"/>
      <c r="AZ72" s="819"/>
      <c r="BA72" s="819"/>
      <c r="BB72" s="819"/>
      <c r="BC72" s="819"/>
      <c r="BD72" s="820"/>
      <c r="BE72" s="230"/>
      <c r="BF72" s="230"/>
      <c r="BG72" s="230"/>
      <c r="BH72" s="230"/>
      <c r="BI72" s="230"/>
      <c r="BJ72" s="230"/>
      <c r="BK72" s="230"/>
      <c r="BL72" s="230"/>
      <c r="BM72" s="230"/>
      <c r="BN72" s="230"/>
      <c r="BO72" s="230"/>
      <c r="BP72" s="230"/>
      <c r="BQ72" s="227">
        <v>66</v>
      </c>
      <c r="BR72" s="232"/>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18"/>
    </row>
    <row r="73" spans="1:131" ht="26.25" customHeight="1" x14ac:dyDescent="0.15">
      <c r="A73" s="227">
        <v>6</v>
      </c>
      <c r="B73" s="860" t="s">
        <v>615</v>
      </c>
      <c r="C73" s="861"/>
      <c r="D73" s="861"/>
      <c r="E73" s="861"/>
      <c r="F73" s="861"/>
      <c r="G73" s="861"/>
      <c r="H73" s="861"/>
      <c r="I73" s="861"/>
      <c r="J73" s="861"/>
      <c r="K73" s="861"/>
      <c r="L73" s="861"/>
      <c r="M73" s="861"/>
      <c r="N73" s="861"/>
      <c r="O73" s="861"/>
      <c r="P73" s="862"/>
      <c r="Q73" s="863">
        <v>74</v>
      </c>
      <c r="R73" s="817"/>
      <c r="S73" s="817"/>
      <c r="T73" s="817"/>
      <c r="U73" s="817"/>
      <c r="V73" s="817">
        <v>9</v>
      </c>
      <c r="W73" s="817"/>
      <c r="X73" s="817"/>
      <c r="Y73" s="817"/>
      <c r="Z73" s="817"/>
      <c r="AA73" s="817">
        <v>65</v>
      </c>
      <c r="AB73" s="817"/>
      <c r="AC73" s="817"/>
      <c r="AD73" s="817"/>
      <c r="AE73" s="817"/>
      <c r="AF73" s="817">
        <v>65</v>
      </c>
      <c r="AG73" s="817"/>
      <c r="AH73" s="817"/>
      <c r="AI73" s="817"/>
      <c r="AJ73" s="817"/>
      <c r="AK73" s="817" t="s">
        <v>609</v>
      </c>
      <c r="AL73" s="817"/>
      <c r="AM73" s="817"/>
      <c r="AN73" s="817"/>
      <c r="AO73" s="817"/>
      <c r="AP73" s="817" t="s">
        <v>609</v>
      </c>
      <c r="AQ73" s="817"/>
      <c r="AR73" s="817"/>
      <c r="AS73" s="817"/>
      <c r="AT73" s="817"/>
      <c r="AU73" s="817" t="s">
        <v>609</v>
      </c>
      <c r="AV73" s="817"/>
      <c r="AW73" s="817"/>
      <c r="AX73" s="817"/>
      <c r="AY73" s="817"/>
      <c r="AZ73" s="819"/>
      <c r="BA73" s="819"/>
      <c r="BB73" s="819"/>
      <c r="BC73" s="819"/>
      <c r="BD73" s="820"/>
      <c r="BE73" s="230"/>
      <c r="BF73" s="230"/>
      <c r="BG73" s="230"/>
      <c r="BH73" s="230"/>
      <c r="BI73" s="230"/>
      <c r="BJ73" s="230"/>
      <c r="BK73" s="230"/>
      <c r="BL73" s="230"/>
      <c r="BM73" s="230"/>
      <c r="BN73" s="230"/>
      <c r="BO73" s="230"/>
      <c r="BP73" s="230"/>
      <c r="BQ73" s="227">
        <v>67</v>
      </c>
      <c r="BR73" s="232"/>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18"/>
    </row>
    <row r="74" spans="1:131" ht="26.25" customHeight="1" x14ac:dyDescent="0.15">
      <c r="A74" s="227">
        <v>7</v>
      </c>
      <c r="B74" s="860" t="s">
        <v>616</v>
      </c>
      <c r="C74" s="861"/>
      <c r="D74" s="861"/>
      <c r="E74" s="861"/>
      <c r="F74" s="861"/>
      <c r="G74" s="861"/>
      <c r="H74" s="861"/>
      <c r="I74" s="861"/>
      <c r="J74" s="861"/>
      <c r="K74" s="861"/>
      <c r="L74" s="861"/>
      <c r="M74" s="861"/>
      <c r="N74" s="861"/>
      <c r="O74" s="861"/>
      <c r="P74" s="862"/>
      <c r="Q74" s="863">
        <v>161</v>
      </c>
      <c r="R74" s="817"/>
      <c r="S74" s="817"/>
      <c r="T74" s="817"/>
      <c r="U74" s="817"/>
      <c r="V74" s="817">
        <v>99</v>
      </c>
      <c r="W74" s="817"/>
      <c r="X74" s="817"/>
      <c r="Y74" s="817"/>
      <c r="Z74" s="817"/>
      <c r="AA74" s="817">
        <v>62</v>
      </c>
      <c r="AB74" s="817"/>
      <c r="AC74" s="817"/>
      <c r="AD74" s="817"/>
      <c r="AE74" s="817"/>
      <c r="AF74" s="817">
        <v>62</v>
      </c>
      <c r="AG74" s="817"/>
      <c r="AH74" s="817"/>
      <c r="AI74" s="817"/>
      <c r="AJ74" s="817"/>
      <c r="AK74" s="817" t="s">
        <v>542</v>
      </c>
      <c r="AL74" s="817"/>
      <c r="AM74" s="817"/>
      <c r="AN74" s="817"/>
      <c r="AO74" s="817"/>
      <c r="AP74" s="817" t="s">
        <v>542</v>
      </c>
      <c r="AQ74" s="817"/>
      <c r="AR74" s="817"/>
      <c r="AS74" s="817"/>
      <c r="AT74" s="817"/>
      <c r="AU74" s="817" t="s">
        <v>609</v>
      </c>
      <c r="AV74" s="817"/>
      <c r="AW74" s="817"/>
      <c r="AX74" s="817"/>
      <c r="AY74" s="817"/>
      <c r="AZ74" s="819"/>
      <c r="BA74" s="819"/>
      <c r="BB74" s="819"/>
      <c r="BC74" s="819"/>
      <c r="BD74" s="820"/>
      <c r="BE74" s="230"/>
      <c r="BF74" s="230"/>
      <c r="BG74" s="230"/>
      <c r="BH74" s="230"/>
      <c r="BI74" s="230"/>
      <c r="BJ74" s="230"/>
      <c r="BK74" s="230"/>
      <c r="BL74" s="230"/>
      <c r="BM74" s="230"/>
      <c r="BN74" s="230"/>
      <c r="BO74" s="230"/>
      <c r="BP74" s="230"/>
      <c r="BQ74" s="227">
        <v>68</v>
      </c>
      <c r="BR74" s="232"/>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18"/>
    </row>
    <row r="75" spans="1:131" ht="26.25" customHeight="1" x14ac:dyDescent="0.15">
      <c r="A75" s="227">
        <v>8</v>
      </c>
      <c r="B75" s="860" t="s">
        <v>617</v>
      </c>
      <c r="C75" s="861"/>
      <c r="D75" s="861"/>
      <c r="E75" s="861"/>
      <c r="F75" s="861"/>
      <c r="G75" s="861"/>
      <c r="H75" s="861"/>
      <c r="I75" s="861"/>
      <c r="J75" s="861"/>
      <c r="K75" s="861"/>
      <c r="L75" s="861"/>
      <c r="M75" s="861"/>
      <c r="N75" s="861"/>
      <c r="O75" s="861"/>
      <c r="P75" s="862"/>
      <c r="Q75" s="864">
        <v>86</v>
      </c>
      <c r="R75" s="865"/>
      <c r="S75" s="865"/>
      <c r="T75" s="865"/>
      <c r="U75" s="821"/>
      <c r="V75" s="866">
        <v>68</v>
      </c>
      <c r="W75" s="865"/>
      <c r="X75" s="865"/>
      <c r="Y75" s="865"/>
      <c r="Z75" s="821"/>
      <c r="AA75" s="866">
        <v>18</v>
      </c>
      <c r="AB75" s="865"/>
      <c r="AC75" s="865"/>
      <c r="AD75" s="865"/>
      <c r="AE75" s="821"/>
      <c r="AF75" s="866">
        <v>18</v>
      </c>
      <c r="AG75" s="865"/>
      <c r="AH75" s="865"/>
      <c r="AI75" s="865"/>
      <c r="AJ75" s="821"/>
      <c r="AK75" s="866" t="s">
        <v>542</v>
      </c>
      <c r="AL75" s="865"/>
      <c r="AM75" s="865"/>
      <c r="AN75" s="865"/>
      <c r="AO75" s="821"/>
      <c r="AP75" s="866" t="s">
        <v>542</v>
      </c>
      <c r="AQ75" s="865"/>
      <c r="AR75" s="865"/>
      <c r="AS75" s="865"/>
      <c r="AT75" s="821"/>
      <c r="AU75" s="866" t="s">
        <v>609</v>
      </c>
      <c r="AV75" s="865"/>
      <c r="AW75" s="865"/>
      <c r="AX75" s="865"/>
      <c r="AY75" s="821"/>
      <c r="AZ75" s="819"/>
      <c r="BA75" s="819"/>
      <c r="BB75" s="819"/>
      <c r="BC75" s="819"/>
      <c r="BD75" s="820"/>
      <c r="BE75" s="230"/>
      <c r="BF75" s="230"/>
      <c r="BG75" s="230"/>
      <c r="BH75" s="230"/>
      <c r="BI75" s="230"/>
      <c r="BJ75" s="230"/>
      <c r="BK75" s="230"/>
      <c r="BL75" s="230"/>
      <c r="BM75" s="230"/>
      <c r="BN75" s="230"/>
      <c r="BO75" s="230"/>
      <c r="BP75" s="230"/>
      <c r="BQ75" s="227">
        <v>69</v>
      </c>
      <c r="BR75" s="232"/>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18"/>
    </row>
    <row r="76" spans="1:131" ht="26.25" customHeight="1" x14ac:dyDescent="0.15">
      <c r="A76" s="227">
        <v>9</v>
      </c>
      <c r="B76" s="860" t="s">
        <v>618</v>
      </c>
      <c r="C76" s="861"/>
      <c r="D76" s="861"/>
      <c r="E76" s="861"/>
      <c r="F76" s="861"/>
      <c r="G76" s="861"/>
      <c r="H76" s="861"/>
      <c r="I76" s="861"/>
      <c r="J76" s="861"/>
      <c r="K76" s="861"/>
      <c r="L76" s="861"/>
      <c r="M76" s="861"/>
      <c r="N76" s="861"/>
      <c r="O76" s="861"/>
      <c r="P76" s="862"/>
      <c r="Q76" s="864">
        <v>225614</v>
      </c>
      <c r="R76" s="865"/>
      <c r="S76" s="865"/>
      <c r="T76" s="865"/>
      <c r="U76" s="821"/>
      <c r="V76" s="866">
        <v>216457</v>
      </c>
      <c r="W76" s="865"/>
      <c r="X76" s="865"/>
      <c r="Y76" s="865"/>
      <c r="Z76" s="821"/>
      <c r="AA76" s="866">
        <v>9156</v>
      </c>
      <c r="AB76" s="865"/>
      <c r="AC76" s="865"/>
      <c r="AD76" s="865"/>
      <c r="AE76" s="821"/>
      <c r="AF76" s="866">
        <v>9156</v>
      </c>
      <c r="AG76" s="865"/>
      <c r="AH76" s="865"/>
      <c r="AI76" s="865"/>
      <c r="AJ76" s="821"/>
      <c r="AK76" s="866" t="s">
        <v>542</v>
      </c>
      <c r="AL76" s="865"/>
      <c r="AM76" s="865"/>
      <c r="AN76" s="865"/>
      <c r="AO76" s="821"/>
      <c r="AP76" s="866" t="s">
        <v>542</v>
      </c>
      <c r="AQ76" s="865"/>
      <c r="AR76" s="865"/>
      <c r="AS76" s="865"/>
      <c r="AT76" s="821"/>
      <c r="AU76" s="866" t="s">
        <v>542</v>
      </c>
      <c r="AV76" s="865"/>
      <c r="AW76" s="865"/>
      <c r="AX76" s="865"/>
      <c r="AY76" s="821"/>
      <c r="AZ76" s="819"/>
      <c r="BA76" s="819"/>
      <c r="BB76" s="819"/>
      <c r="BC76" s="819"/>
      <c r="BD76" s="820"/>
      <c r="BE76" s="230"/>
      <c r="BF76" s="230"/>
      <c r="BG76" s="230"/>
      <c r="BH76" s="230"/>
      <c r="BI76" s="230"/>
      <c r="BJ76" s="230"/>
      <c r="BK76" s="230"/>
      <c r="BL76" s="230"/>
      <c r="BM76" s="230"/>
      <c r="BN76" s="230"/>
      <c r="BO76" s="230"/>
      <c r="BP76" s="230"/>
      <c r="BQ76" s="227">
        <v>70</v>
      </c>
      <c r="BR76" s="232"/>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18"/>
    </row>
    <row r="77" spans="1:131" ht="26.25" customHeight="1" x14ac:dyDescent="0.15">
      <c r="A77" s="227">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0"/>
      <c r="BF77" s="230"/>
      <c r="BG77" s="230"/>
      <c r="BH77" s="230"/>
      <c r="BI77" s="230"/>
      <c r="BJ77" s="230"/>
      <c r="BK77" s="230"/>
      <c r="BL77" s="230"/>
      <c r="BM77" s="230"/>
      <c r="BN77" s="230"/>
      <c r="BO77" s="230"/>
      <c r="BP77" s="230"/>
      <c r="BQ77" s="227">
        <v>71</v>
      </c>
      <c r="BR77" s="232"/>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18"/>
    </row>
    <row r="78" spans="1:131" ht="26.25" customHeight="1" x14ac:dyDescent="0.15">
      <c r="A78" s="227">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0"/>
      <c r="BF78" s="230"/>
      <c r="BG78" s="230"/>
      <c r="BH78" s="230"/>
      <c r="BI78" s="230"/>
      <c r="BJ78" s="218"/>
      <c r="BK78" s="218"/>
      <c r="BL78" s="218"/>
      <c r="BM78" s="218"/>
      <c r="BN78" s="218"/>
      <c r="BO78" s="230"/>
      <c r="BP78" s="230"/>
      <c r="BQ78" s="227">
        <v>72</v>
      </c>
      <c r="BR78" s="232"/>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18"/>
    </row>
    <row r="79" spans="1:131" ht="26.25" customHeight="1" x14ac:dyDescent="0.15">
      <c r="A79" s="227">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0"/>
      <c r="BF79" s="230"/>
      <c r="BG79" s="230"/>
      <c r="BH79" s="230"/>
      <c r="BI79" s="230"/>
      <c r="BJ79" s="218"/>
      <c r="BK79" s="218"/>
      <c r="BL79" s="218"/>
      <c r="BM79" s="218"/>
      <c r="BN79" s="218"/>
      <c r="BO79" s="230"/>
      <c r="BP79" s="230"/>
      <c r="BQ79" s="227">
        <v>73</v>
      </c>
      <c r="BR79" s="232"/>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18"/>
    </row>
    <row r="80" spans="1:131" ht="26.25" customHeight="1" x14ac:dyDescent="0.15">
      <c r="A80" s="227">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0"/>
      <c r="BF80" s="230"/>
      <c r="BG80" s="230"/>
      <c r="BH80" s="230"/>
      <c r="BI80" s="230"/>
      <c r="BJ80" s="230"/>
      <c r="BK80" s="230"/>
      <c r="BL80" s="230"/>
      <c r="BM80" s="230"/>
      <c r="BN80" s="230"/>
      <c r="BO80" s="230"/>
      <c r="BP80" s="230"/>
      <c r="BQ80" s="227">
        <v>74</v>
      </c>
      <c r="BR80" s="232"/>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18"/>
    </row>
    <row r="81" spans="1:131" ht="26.25" customHeight="1" x14ac:dyDescent="0.15">
      <c r="A81" s="227">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0"/>
      <c r="BF81" s="230"/>
      <c r="BG81" s="230"/>
      <c r="BH81" s="230"/>
      <c r="BI81" s="230"/>
      <c r="BJ81" s="230"/>
      <c r="BK81" s="230"/>
      <c r="BL81" s="230"/>
      <c r="BM81" s="230"/>
      <c r="BN81" s="230"/>
      <c r="BO81" s="230"/>
      <c r="BP81" s="230"/>
      <c r="BQ81" s="227">
        <v>75</v>
      </c>
      <c r="BR81" s="232"/>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18"/>
    </row>
    <row r="82" spans="1:131" ht="26.25" customHeight="1" x14ac:dyDescent="0.15">
      <c r="A82" s="227">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0"/>
      <c r="BF82" s="230"/>
      <c r="BG82" s="230"/>
      <c r="BH82" s="230"/>
      <c r="BI82" s="230"/>
      <c r="BJ82" s="230"/>
      <c r="BK82" s="230"/>
      <c r="BL82" s="230"/>
      <c r="BM82" s="230"/>
      <c r="BN82" s="230"/>
      <c r="BO82" s="230"/>
      <c r="BP82" s="230"/>
      <c r="BQ82" s="227">
        <v>76</v>
      </c>
      <c r="BR82" s="232"/>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18"/>
    </row>
    <row r="83" spans="1:131" ht="26.25" customHeight="1" x14ac:dyDescent="0.15">
      <c r="A83" s="227">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0"/>
      <c r="BF83" s="230"/>
      <c r="BG83" s="230"/>
      <c r="BH83" s="230"/>
      <c r="BI83" s="230"/>
      <c r="BJ83" s="230"/>
      <c r="BK83" s="230"/>
      <c r="BL83" s="230"/>
      <c r="BM83" s="230"/>
      <c r="BN83" s="230"/>
      <c r="BO83" s="230"/>
      <c r="BP83" s="230"/>
      <c r="BQ83" s="227">
        <v>77</v>
      </c>
      <c r="BR83" s="232"/>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18"/>
    </row>
    <row r="84" spans="1:131" ht="26.25" customHeight="1" x14ac:dyDescent="0.15">
      <c r="A84" s="227">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0"/>
      <c r="BF84" s="230"/>
      <c r="BG84" s="230"/>
      <c r="BH84" s="230"/>
      <c r="BI84" s="230"/>
      <c r="BJ84" s="230"/>
      <c r="BK84" s="230"/>
      <c r="BL84" s="230"/>
      <c r="BM84" s="230"/>
      <c r="BN84" s="230"/>
      <c r="BO84" s="230"/>
      <c r="BP84" s="230"/>
      <c r="BQ84" s="227">
        <v>78</v>
      </c>
      <c r="BR84" s="232"/>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18"/>
    </row>
    <row r="85" spans="1:131" ht="26.25" customHeight="1" x14ac:dyDescent="0.15">
      <c r="A85" s="227">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0"/>
      <c r="BF85" s="230"/>
      <c r="BG85" s="230"/>
      <c r="BH85" s="230"/>
      <c r="BI85" s="230"/>
      <c r="BJ85" s="230"/>
      <c r="BK85" s="230"/>
      <c r="BL85" s="230"/>
      <c r="BM85" s="230"/>
      <c r="BN85" s="230"/>
      <c r="BO85" s="230"/>
      <c r="BP85" s="230"/>
      <c r="BQ85" s="227">
        <v>79</v>
      </c>
      <c r="BR85" s="232"/>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18"/>
    </row>
    <row r="86" spans="1:131" ht="26.25" customHeight="1" x14ac:dyDescent="0.15">
      <c r="A86" s="227">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0"/>
      <c r="BF86" s="230"/>
      <c r="BG86" s="230"/>
      <c r="BH86" s="230"/>
      <c r="BI86" s="230"/>
      <c r="BJ86" s="230"/>
      <c r="BK86" s="230"/>
      <c r="BL86" s="230"/>
      <c r="BM86" s="230"/>
      <c r="BN86" s="230"/>
      <c r="BO86" s="230"/>
      <c r="BP86" s="230"/>
      <c r="BQ86" s="227">
        <v>80</v>
      </c>
      <c r="BR86" s="232"/>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18"/>
    </row>
    <row r="87" spans="1:131" ht="26.25" customHeight="1" x14ac:dyDescent="0.15">
      <c r="A87" s="233">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0"/>
      <c r="BF87" s="230"/>
      <c r="BG87" s="230"/>
      <c r="BH87" s="230"/>
      <c r="BI87" s="230"/>
      <c r="BJ87" s="230"/>
      <c r="BK87" s="230"/>
      <c r="BL87" s="230"/>
      <c r="BM87" s="230"/>
      <c r="BN87" s="230"/>
      <c r="BO87" s="230"/>
      <c r="BP87" s="230"/>
      <c r="BQ87" s="227">
        <v>81</v>
      </c>
      <c r="BR87" s="232"/>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18"/>
    </row>
    <row r="88" spans="1:131" ht="26.25" customHeight="1" thickBot="1" x14ac:dyDescent="0.2">
      <c r="A88" s="229" t="s">
        <v>395</v>
      </c>
      <c r="B88" s="776" t="s">
        <v>438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9547</v>
      </c>
      <c r="AG88" s="831"/>
      <c r="AH88" s="831"/>
      <c r="AI88" s="831"/>
      <c r="AJ88" s="831"/>
      <c r="AK88" s="828"/>
      <c r="AL88" s="828"/>
      <c r="AM88" s="828"/>
      <c r="AN88" s="828"/>
      <c r="AO88" s="828"/>
      <c r="AP88" s="831">
        <v>2151</v>
      </c>
      <c r="AQ88" s="831"/>
      <c r="AR88" s="831"/>
      <c r="AS88" s="831"/>
      <c r="AT88" s="831"/>
      <c r="AU88" s="831">
        <v>1746</v>
      </c>
      <c r="AV88" s="831"/>
      <c r="AW88" s="831"/>
      <c r="AX88" s="831"/>
      <c r="AY88" s="831"/>
      <c r="AZ88" s="836"/>
      <c r="BA88" s="836"/>
      <c r="BB88" s="836"/>
      <c r="BC88" s="836"/>
      <c r="BD88" s="837"/>
      <c r="BE88" s="230"/>
      <c r="BF88" s="230"/>
      <c r="BG88" s="230"/>
      <c r="BH88" s="230"/>
      <c r="BI88" s="230"/>
      <c r="BJ88" s="230"/>
      <c r="BK88" s="230"/>
      <c r="BL88" s="230"/>
      <c r="BM88" s="230"/>
      <c r="BN88" s="230"/>
      <c r="BO88" s="230"/>
      <c r="BP88" s="230"/>
      <c r="BQ88" s="227">
        <v>82</v>
      </c>
      <c r="BR88" s="232"/>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18"/>
    </row>
    <row r="89" spans="1:13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30"/>
      <c r="BF89" s="230"/>
      <c r="BG89" s="230"/>
      <c r="BH89" s="230"/>
      <c r="BI89" s="230"/>
      <c r="BJ89" s="230"/>
      <c r="BK89" s="230"/>
      <c r="BL89" s="230"/>
      <c r="BM89" s="230"/>
      <c r="BN89" s="230"/>
      <c r="BO89" s="230"/>
      <c r="BP89" s="230"/>
      <c r="BQ89" s="227">
        <v>83</v>
      </c>
      <c r="BR89" s="232"/>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18"/>
    </row>
    <row r="90" spans="1:13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30"/>
      <c r="BF90" s="230"/>
      <c r="BG90" s="230"/>
      <c r="BH90" s="230"/>
      <c r="BI90" s="230"/>
      <c r="BJ90" s="230"/>
      <c r="BK90" s="230"/>
      <c r="BL90" s="230"/>
      <c r="BM90" s="230"/>
      <c r="BN90" s="230"/>
      <c r="BO90" s="230"/>
      <c r="BP90" s="230"/>
      <c r="BQ90" s="227">
        <v>84</v>
      </c>
      <c r="BR90" s="232"/>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18"/>
    </row>
    <row r="91" spans="1:13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30"/>
      <c r="BF91" s="230"/>
      <c r="BG91" s="230"/>
      <c r="BH91" s="230"/>
      <c r="BI91" s="230"/>
      <c r="BJ91" s="230"/>
      <c r="BK91" s="230"/>
      <c r="BL91" s="230"/>
      <c r="BM91" s="230"/>
      <c r="BN91" s="230"/>
      <c r="BO91" s="230"/>
      <c r="BP91" s="230"/>
      <c r="BQ91" s="227">
        <v>85</v>
      </c>
      <c r="BR91" s="232"/>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18"/>
    </row>
    <row r="92" spans="1:13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30"/>
      <c r="BF92" s="230"/>
      <c r="BG92" s="230"/>
      <c r="BH92" s="230"/>
      <c r="BI92" s="230"/>
      <c r="BJ92" s="230"/>
      <c r="BK92" s="230"/>
      <c r="BL92" s="230"/>
      <c r="BM92" s="230"/>
      <c r="BN92" s="230"/>
      <c r="BO92" s="230"/>
      <c r="BP92" s="230"/>
      <c r="BQ92" s="227">
        <v>86</v>
      </c>
      <c r="BR92" s="232"/>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18"/>
    </row>
    <row r="93" spans="1:13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30"/>
      <c r="BF93" s="230"/>
      <c r="BG93" s="230"/>
      <c r="BH93" s="230"/>
      <c r="BI93" s="230"/>
      <c r="BJ93" s="230"/>
      <c r="BK93" s="230"/>
      <c r="BL93" s="230"/>
      <c r="BM93" s="230"/>
      <c r="BN93" s="230"/>
      <c r="BO93" s="230"/>
      <c r="BP93" s="230"/>
      <c r="BQ93" s="227">
        <v>87</v>
      </c>
      <c r="BR93" s="232"/>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18"/>
    </row>
    <row r="94" spans="1:13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30"/>
      <c r="BF94" s="230"/>
      <c r="BG94" s="230"/>
      <c r="BH94" s="230"/>
      <c r="BI94" s="230"/>
      <c r="BJ94" s="230"/>
      <c r="BK94" s="230"/>
      <c r="BL94" s="230"/>
      <c r="BM94" s="230"/>
      <c r="BN94" s="230"/>
      <c r="BO94" s="230"/>
      <c r="BP94" s="230"/>
      <c r="BQ94" s="227">
        <v>88</v>
      </c>
      <c r="BR94" s="232"/>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18"/>
    </row>
    <row r="95" spans="1:13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30"/>
      <c r="BF95" s="230"/>
      <c r="BG95" s="230"/>
      <c r="BH95" s="230"/>
      <c r="BI95" s="230"/>
      <c r="BJ95" s="230"/>
      <c r="BK95" s="230"/>
      <c r="BL95" s="230"/>
      <c r="BM95" s="230"/>
      <c r="BN95" s="230"/>
      <c r="BO95" s="230"/>
      <c r="BP95" s="230"/>
      <c r="BQ95" s="227">
        <v>89</v>
      </c>
      <c r="BR95" s="232"/>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18"/>
    </row>
    <row r="96" spans="1:13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30"/>
      <c r="BF96" s="230"/>
      <c r="BG96" s="230"/>
      <c r="BH96" s="230"/>
      <c r="BI96" s="230"/>
      <c r="BJ96" s="230"/>
      <c r="BK96" s="230"/>
      <c r="BL96" s="230"/>
      <c r="BM96" s="230"/>
      <c r="BN96" s="230"/>
      <c r="BO96" s="230"/>
      <c r="BP96" s="230"/>
      <c r="BQ96" s="227">
        <v>90</v>
      </c>
      <c r="BR96" s="232"/>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18"/>
    </row>
    <row r="97" spans="1:13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30"/>
      <c r="BF97" s="230"/>
      <c r="BG97" s="230"/>
      <c r="BH97" s="230"/>
      <c r="BI97" s="230"/>
      <c r="BJ97" s="230"/>
      <c r="BK97" s="230"/>
      <c r="BL97" s="230"/>
      <c r="BM97" s="230"/>
      <c r="BN97" s="230"/>
      <c r="BO97" s="230"/>
      <c r="BP97" s="230"/>
      <c r="BQ97" s="227">
        <v>91</v>
      </c>
      <c r="BR97" s="232"/>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18"/>
    </row>
    <row r="98" spans="1:13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30"/>
      <c r="BF98" s="230"/>
      <c r="BG98" s="230"/>
      <c r="BH98" s="230"/>
      <c r="BI98" s="230"/>
      <c r="BJ98" s="230"/>
      <c r="BK98" s="230"/>
      <c r="BL98" s="230"/>
      <c r="BM98" s="230"/>
      <c r="BN98" s="230"/>
      <c r="BO98" s="230"/>
      <c r="BP98" s="230"/>
      <c r="BQ98" s="227">
        <v>92</v>
      </c>
      <c r="BR98" s="232"/>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18"/>
    </row>
    <row r="99" spans="1:13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30"/>
      <c r="BF99" s="230"/>
      <c r="BG99" s="230"/>
      <c r="BH99" s="230"/>
      <c r="BI99" s="230"/>
      <c r="BJ99" s="230"/>
      <c r="BK99" s="230"/>
      <c r="BL99" s="230"/>
      <c r="BM99" s="230"/>
      <c r="BN99" s="230"/>
      <c r="BO99" s="230"/>
      <c r="BP99" s="230"/>
      <c r="BQ99" s="227">
        <v>93</v>
      </c>
      <c r="BR99" s="232"/>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18"/>
    </row>
    <row r="100" spans="1:13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30"/>
      <c r="BF100" s="230"/>
      <c r="BG100" s="230"/>
      <c r="BH100" s="230"/>
      <c r="BI100" s="230"/>
      <c r="BJ100" s="230"/>
      <c r="BK100" s="230"/>
      <c r="BL100" s="230"/>
      <c r="BM100" s="230"/>
      <c r="BN100" s="230"/>
      <c r="BO100" s="230"/>
      <c r="BP100" s="230"/>
      <c r="BQ100" s="227">
        <v>94</v>
      </c>
      <c r="BR100" s="232"/>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18"/>
    </row>
    <row r="101" spans="1:13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30"/>
      <c r="BF101" s="230"/>
      <c r="BG101" s="230"/>
      <c r="BH101" s="230"/>
      <c r="BI101" s="230"/>
      <c r="BJ101" s="230"/>
      <c r="BK101" s="230"/>
      <c r="BL101" s="230"/>
      <c r="BM101" s="230"/>
      <c r="BN101" s="230"/>
      <c r="BO101" s="230"/>
      <c r="BP101" s="230"/>
      <c r="BQ101" s="227">
        <v>95</v>
      </c>
      <c r="BR101" s="232"/>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18"/>
    </row>
    <row r="102" spans="1:13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30"/>
      <c r="BF102" s="230"/>
      <c r="BG102" s="230"/>
      <c r="BH102" s="230"/>
      <c r="BI102" s="230"/>
      <c r="BJ102" s="230"/>
      <c r="BK102" s="230"/>
      <c r="BL102" s="230"/>
      <c r="BM102" s="230"/>
      <c r="BN102" s="230"/>
      <c r="BO102" s="230"/>
      <c r="BP102" s="230"/>
      <c r="BQ102" s="229" t="s">
        <v>395</v>
      </c>
      <c r="BR102" s="776" t="s">
        <v>439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3448</v>
      </c>
      <c r="CS102" s="839"/>
      <c r="CT102" s="839"/>
      <c r="CU102" s="839"/>
      <c r="CV102" s="878"/>
      <c r="CW102" s="877">
        <v>367</v>
      </c>
      <c r="CX102" s="839"/>
      <c r="CY102" s="839"/>
      <c r="CZ102" s="839"/>
      <c r="DA102" s="878"/>
      <c r="DB102" s="877" t="s">
        <v>609</v>
      </c>
      <c r="DC102" s="839"/>
      <c r="DD102" s="839"/>
      <c r="DE102" s="839"/>
      <c r="DF102" s="878"/>
      <c r="DG102" s="877" t="s">
        <v>609</v>
      </c>
      <c r="DH102" s="839"/>
      <c r="DI102" s="839"/>
      <c r="DJ102" s="839"/>
      <c r="DK102" s="878"/>
      <c r="DL102" s="877" t="s">
        <v>609</v>
      </c>
      <c r="DM102" s="839"/>
      <c r="DN102" s="839"/>
      <c r="DO102" s="839"/>
      <c r="DP102" s="878"/>
      <c r="DQ102" s="877" t="s">
        <v>609</v>
      </c>
      <c r="DR102" s="839"/>
      <c r="DS102" s="839"/>
      <c r="DT102" s="839"/>
      <c r="DU102" s="878"/>
      <c r="DV102" s="776"/>
      <c r="DW102" s="777"/>
      <c r="DX102" s="777"/>
      <c r="DY102" s="777"/>
      <c r="DZ102" s="901"/>
      <c r="EA102" s="218"/>
    </row>
    <row r="103" spans="1:13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30"/>
      <c r="BF103" s="230"/>
      <c r="BG103" s="230"/>
      <c r="BH103" s="230"/>
      <c r="BI103" s="230"/>
      <c r="BJ103" s="230"/>
      <c r="BK103" s="230"/>
      <c r="BL103" s="230"/>
      <c r="BM103" s="230"/>
      <c r="BN103" s="230"/>
      <c r="BO103" s="230"/>
      <c r="BP103" s="230"/>
      <c r="BQ103" s="902" t="s">
        <v>440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18"/>
    </row>
    <row r="104" spans="1:13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30"/>
      <c r="BF104" s="230"/>
      <c r="BG104" s="230"/>
      <c r="BH104" s="230"/>
      <c r="BI104" s="230"/>
      <c r="BJ104" s="230"/>
      <c r="BK104" s="230"/>
      <c r="BL104" s="230"/>
      <c r="BM104" s="230"/>
      <c r="BN104" s="230"/>
      <c r="BO104" s="230"/>
      <c r="BP104" s="230"/>
      <c r="BQ104" s="903" t="s">
        <v>441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18"/>
    </row>
    <row r="105" spans="1:131" ht="11.25" customHeight="1" x14ac:dyDescent="0.15">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218"/>
    </row>
    <row r="106" spans="1:131" ht="11.25" customHeight="1" x14ac:dyDescent="0.15">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218"/>
    </row>
    <row r="107" spans="1:131" s="218" customFormat="1" ht="26.25" customHeight="1" thickBot="1" x14ac:dyDescent="0.2">
      <c r="A107" s="222" t="s">
        <v>442</v>
      </c>
      <c r="B107" s="238"/>
      <c r="C107" s="238"/>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8"/>
      <c r="AP107" s="238"/>
      <c r="AQ107" s="238"/>
      <c r="AR107" s="238"/>
      <c r="AS107" s="238"/>
      <c r="AT107" s="238"/>
      <c r="AU107" s="222" t="s">
        <v>443</v>
      </c>
      <c r="AV107" s="238"/>
      <c r="AW107" s="238"/>
      <c r="AX107" s="238"/>
      <c r="AY107" s="238"/>
      <c r="AZ107" s="238"/>
      <c r="BA107" s="238"/>
      <c r="BB107" s="238"/>
      <c r="BC107" s="238"/>
      <c r="BD107" s="238"/>
      <c r="BE107" s="238"/>
      <c r="BF107" s="238"/>
      <c r="BG107" s="238"/>
      <c r="BH107" s="238"/>
      <c r="BI107" s="238"/>
      <c r="BJ107" s="238"/>
      <c r="BK107" s="238"/>
      <c r="BL107" s="238"/>
      <c r="BM107" s="238"/>
      <c r="BN107" s="238"/>
      <c r="BO107" s="238"/>
      <c r="BP107" s="238"/>
      <c r="BQ107" s="238"/>
      <c r="BR107" s="238"/>
      <c r="BS107" s="238"/>
      <c r="BT107" s="238"/>
      <c r="BU107" s="238"/>
      <c r="BV107" s="238"/>
      <c r="BW107" s="238"/>
      <c r="BX107" s="238"/>
      <c r="BY107" s="238"/>
      <c r="BZ107" s="238"/>
      <c r="CA107" s="238"/>
      <c r="CB107" s="238"/>
      <c r="CC107" s="238"/>
      <c r="CD107" s="238"/>
      <c r="CE107" s="238"/>
      <c r="CF107" s="238"/>
      <c r="CG107" s="238"/>
      <c r="CH107" s="238"/>
      <c r="CI107" s="238"/>
      <c r="CJ107" s="238"/>
      <c r="CK107" s="238"/>
      <c r="CL107" s="238"/>
      <c r="CM107" s="238"/>
      <c r="CN107" s="238"/>
      <c r="CO107" s="238"/>
      <c r="CP107" s="238"/>
      <c r="CQ107" s="238"/>
      <c r="CR107" s="238"/>
      <c r="CS107" s="238"/>
      <c r="CT107" s="238"/>
      <c r="CU107" s="238"/>
      <c r="CV107" s="238"/>
      <c r="CW107" s="238"/>
      <c r="CX107" s="238"/>
      <c r="CY107" s="238"/>
      <c r="CZ107" s="238"/>
      <c r="DA107" s="238"/>
      <c r="DB107" s="238"/>
      <c r="DC107" s="238"/>
      <c r="DD107" s="238"/>
      <c r="DE107" s="238"/>
      <c r="DF107" s="238"/>
      <c r="DG107" s="238"/>
      <c r="DH107" s="238"/>
      <c r="DI107" s="238"/>
      <c r="DJ107" s="238"/>
      <c r="DK107" s="238"/>
      <c r="DL107" s="238"/>
      <c r="DM107" s="238"/>
      <c r="DN107" s="238"/>
      <c r="DO107" s="238"/>
      <c r="DP107" s="238"/>
      <c r="DQ107" s="238"/>
      <c r="DR107" s="238"/>
      <c r="DS107" s="238"/>
      <c r="DT107" s="238"/>
      <c r="DU107" s="238"/>
      <c r="DV107" s="238"/>
      <c r="DW107" s="238"/>
      <c r="DX107" s="238"/>
      <c r="DY107" s="238"/>
      <c r="DZ107" s="238"/>
    </row>
    <row r="108" spans="1:131" s="218" customFormat="1" ht="26.25" customHeight="1" x14ac:dyDescent="0.15">
      <c r="A108" s="904" t="s">
        <v>444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445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18" customFormat="1" ht="26.25" customHeight="1" x14ac:dyDescent="0.15">
      <c r="A109" s="899" t="s">
        <v>446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447</v>
      </c>
      <c r="AB109" s="880"/>
      <c r="AC109" s="880"/>
      <c r="AD109" s="880"/>
      <c r="AE109" s="881"/>
      <c r="AF109" s="879" t="s">
        <v>448</v>
      </c>
      <c r="AG109" s="880"/>
      <c r="AH109" s="880"/>
      <c r="AI109" s="880"/>
      <c r="AJ109" s="881"/>
      <c r="AK109" s="879" t="s">
        <v>309</v>
      </c>
      <c r="AL109" s="880"/>
      <c r="AM109" s="880"/>
      <c r="AN109" s="880"/>
      <c r="AO109" s="881"/>
      <c r="AP109" s="879" t="s">
        <v>449</v>
      </c>
      <c r="AQ109" s="880"/>
      <c r="AR109" s="880"/>
      <c r="AS109" s="880"/>
      <c r="AT109" s="882"/>
      <c r="AU109" s="899" t="s">
        <v>446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447</v>
      </c>
      <c r="BR109" s="880"/>
      <c r="BS109" s="880"/>
      <c r="BT109" s="880"/>
      <c r="BU109" s="881"/>
      <c r="BV109" s="879" t="s">
        <v>448</v>
      </c>
      <c r="BW109" s="880"/>
      <c r="BX109" s="880"/>
      <c r="BY109" s="880"/>
      <c r="BZ109" s="881"/>
      <c r="CA109" s="879" t="s">
        <v>309</v>
      </c>
      <c r="CB109" s="880"/>
      <c r="CC109" s="880"/>
      <c r="CD109" s="880"/>
      <c r="CE109" s="881"/>
      <c r="CF109" s="900" t="s">
        <v>449</v>
      </c>
      <c r="CG109" s="900"/>
      <c r="CH109" s="900"/>
      <c r="CI109" s="900"/>
      <c r="CJ109" s="900"/>
      <c r="CK109" s="879" t="s">
        <v>450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447</v>
      </c>
      <c r="DH109" s="880"/>
      <c r="DI109" s="880"/>
      <c r="DJ109" s="880"/>
      <c r="DK109" s="881"/>
      <c r="DL109" s="879" t="s">
        <v>448</v>
      </c>
      <c r="DM109" s="880"/>
      <c r="DN109" s="880"/>
      <c r="DO109" s="880"/>
      <c r="DP109" s="881"/>
      <c r="DQ109" s="879" t="s">
        <v>309</v>
      </c>
      <c r="DR109" s="880"/>
      <c r="DS109" s="880"/>
      <c r="DT109" s="880"/>
      <c r="DU109" s="881"/>
      <c r="DV109" s="879" t="s">
        <v>449</v>
      </c>
      <c r="DW109" s="880"/>
      <c r="DX109" s="880"/>
      <c r="DY109" s="880"/>
      <c r="DZ109" s="882"/>
    </row>
    <row r="110" spans="1:131" s="218" customFormat="1" ht="26.25" customHeight="1" x14ac:dyDescent="0.15">
      <c r="A110" s="883" t="s">
        <v>451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15769550</v>
      </c>
      <c r="AB110" s="887"/>
      <c r="AC110" s="887"/>
      <c r="AD110" s="887"/>
      <c r="AE110" s="888"/>
      <c r="AF110" s="889">
        <v>15792240</v>
      </c>
      <c r="AG110" s="887"/>
      <c r="AH110" s="887"/>
      <c r="AI110" s="887"/>
      <c r="AJ110" s="888"/>
      <c r="AK110" s="889">
        <v>16369923</v>
      </c>
      <c r="AL110" s="887"/>
      <c r="AM110" s="887"/>
      <c r="AN110" s="887"/>
      <c r="AO110" s="888"/>
      <c r="AP110" s="890">
        <v>16.8</v>
      </c>
      <c r="AQ110" s="891"/>
      <c r="AR110" s="891"/>
      <c r="AS110" s="891"/>
      <c r="AT110" s="892"/>
      <c r="AU110" s="893" t="s">
        <v>75</v>
      </c>
      <c r="AV110" s="894"/>
      <c r="AW110" s="894"/>
      <c r="AX110" s="894"/>
      <c r="AY110" s="894"/>
      <c r="AZ110" s="916" t="s">
        <v>452</v>
      </c>
      <c r="BA110" s="884"/>
      <c r="BB110" s="884"/>
      <c r="BC110" s="884"/>
      <c r="BD110" s="884"/>
      <c r="BE110" s="884"/>
      <c r="BF110" s="884"/>
      <c r="BG110" s="884"/>
      <c r="BH110" s="884"/>
      <c r="BI110" s="884"/>
      <c r="BJ110" s="884"/>
      <c r="BK110" s="884"/>
      <c r="BL110" s="884"/>
      <c r="BM110" s="884"/>
      <c r="BN110" s="884"/>
      <c r="BO110" s="884"/>
      <c r="BP110" s="885"/>
      <c r="BQ110" s="917">
        <v>178298768</v>
      </c>
      <c r="BR110" s="918"/>
      <c r="BS110" s="918"/>
      <c r="BT110" s="918"/>
      <c r="BU110" s="918"/>
      <c r="BV110" s="918">
        <v>173418922</v>
      </c>
      <c r="BW110" s="918"/>
      <c r="BX110" s="918"/>
      <c r="BY110" s="918"/>
      <c r="BZ110" s="918"/>
      <c r="CA110" s="918">
        <v>166528550</v>
      </c>
      <c r="CB110" s="918"/>
      <c r="CC110" s="918"/>
      <c r="CD110" s="918"/>
      <c r="CE110" s="918"/>
      <c r="CF110" s="931">
        <v>171.3</v>
      </c>
      <c r="CG110" s="932"/>
      <c r="CH110" s="932"/>
      <c r="CI110" s="932"/>
      <c r="CJ110" s="932"/>
      <c r="CK110" s="933" t="s">
        <v>453</v>
      </c>
      <c r="CL110" s="934"/>
      <c r="CM110" s="916" t="s">
        <v>454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455</v>
      </c>
      <c r="DH110" s="918"/>
      <c r="DI110" s="918"/>
      <c r="DJ110" s="918"/>
      <c r="DK110" s="918"/>
      <c r="DL110" s="918" t="s">
        <v>456</v>
      </c>
      <c r="DM110" s="918"/>
      <c r="DN110" s="918"/>
      <c r="DO110" s="918"/>
      <c r="DP110" s="918"/>
      <c r="DQ110" s="918" t="s">
        <v>457</v>
      </c>
      <c r="DR110" s="918"/>
      <c r="DS110" s="918"/>
      <c r="DT110" s="918"/>
      <c r="DU110" s="918"/>
      <c r="DV110" s="919" t="s">
        <v>458</v>
      </c>
      <c r="DW110" s="919"/>
      <c r="DX110" s="919"/>
      <c r="DY110" s="919"/>
      <c r="DZ110" s="920"/>
    </row>
    <row r="111" spans="1:131" s="218" customFormat="1" ht="26.25" customHeight="1" x14ac:dyDescent="0.15">
      <c r="A111" s="921" t="s">
        <v>459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456</v>
      </c>
      <c r="AB111" s="925"/>
      <c r="AC111" s="925"/>
      <c r="AD111" s="925"/>
      <c r="AE111" s="926"/>
      <c r="AF111" s="927" t="s">
        <v>456</v>
      </c>
      <c r="AG111" s="925"/>
      <c r="AH111" s="925"/>
      <c r="AI111" s="925"/>
      <c r="AJ111" s="926"/>
      <c r="AK111" s="927" t="s">
        <v>456</v>
      </c>
      <c r="AL111" s="925"/>
      <c r="AM111" s="925"/>
      <c r="AN111" s="925"/>
      <c r="AO111" s="926"/>
      <c r="AP111" s="928" t="s">
        <v>456</v>
      </c>
      <c r="AQ111" s="929"/>
      <c r="AR111" s="929"/>
      <c r="AS111" s="929"/>
      <c r="AT111" s="930"/>
      <c r="AU111" s="895"/>
      <c r="AV111" s="896"/>
      <c r="AW111" s="896"/>
      <c r="AX111" s="896"/>
      <c r="AY111" s="896"/>
      <c r="AZ111" s="909" t="s">
        <v>460</v>
      </c>
      <c r="BA111" s="910"/>
      <c r="BB111" s="910"/>
      <c r="BC111" s="910"/>
      <c r="BD111" s="910"/>
      <c r="BE111" s="910"/>
      <c r="BF111" s="910"/>
      <c r="BG111" s="910"/>
      <c r="BH111" s="910"/>
      <c r="BI111" s="910"/>
      <c r="BJ111" s="910"/>
      <c r="BK111" s="910"/>
      <c r="BL111" s="910"/>
      <c r="BM111" s="910"/>
      <c r="BN111" s="910"/>
      <c r="BO111" s="910"/>
      <c r="BP111" s="911"/>
      <c r="BQ111" s="912" t="s">
        <v>456</v>
      </c>
      <c r="BR111" s="913"/>
      <c r="BS111" s="913"/>
      <c r="BT111" s="913"/>
      <c r="BU111" s="913"/>
      <c r="BV111" s="913" t="s">
        <v>458</v>
      </c>
      <c r="BW111" s="913"/>
      <c r="BX111" s="913"/>
      <c r="BY111" s="913"/>
      <c r="BZ111" s="913"/>
      <c r="CA111" s="913" t="s">
        <v>456</v>
      </c>
      <c r="CB111" s="913"/>
      <c r="CC111" s="913"/>
      <c r="CD111" s="913"/>
      <c r="CE111" s="913"/>
      <c r="CF111" s="907" t="s">
        <v>425</v>
      </c>
      <c r="CG111" s="908"/>
      <c r="CH111" s="908"/>
      <c r="CI111" s="908"/>
      <c r="CJ111" s="908"/>
      <c r="CK111" s="935"/>
      <c r="CL111" s="936"/>
      <c r="CM111" s="909" t="s">
        <v>461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457</v>
      </c>
      <c r="DH111" s="913"/>
      <c r="DI111" s="913"/>
      <c r="DJ111" s="913"/>
      <c r="DK111" s="913"/>
      <c r="DL111" s="913" t="s">
        <v>456</v>
      </c>
      <c r="DM111" s="913"/>
      <c r="DN111" s="913"/>
      <c r="DO111" s="913"/>
      <c r="DP111" s="913"/>
      <c r="DQ111" s="913" t="s">
        <v>456</v>
      </c>
      <c r="DR111" s="913"/>
      <c r="DS111" s="913"/>
      <c r="DT111" s="913"/>
      <c r="DU111" s="913"/>
      <c r="DV111" s="914" t="s">
        <v>457</v>
      </c>
      <c r="DW111" s="914"/>
      <c r="DX111" s="914"/>
      <c r="DY111" s="914"/>
      <c r="DZ111" s="915"/>
    </row>
    <row r="112" spans="1:131" s="218" customFormat="1" ht="26.25" customHeight="1" x14ac:dyDescent="0.15">
      <c r="A112" s="939" t="s">
        <v>462</v>
      </c>
      <c r="B112" s="940"/>
      <c r="C112" s="910" t="s">
        <v>463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v>433333</v>
      </c>
      <c r="AB112" s="946"/>
      <c r="AC112" s="946"/>
      <c r="AD112" s="946"/>
      <c r="AE112" s="947"/>
      <c r="AF112" s="948">
        <v>160000</v>
      </c>
      <c r="AG112" s="946"/>
      <c r="AH112" s="946"/>
      <c r="AI112" s="946"/>
      <c r="AJ112" s="947"/>
      <c r="AK112" s="948">
        <v>160000</v>
      </c>
      <c r="AL112" s="946"/>
      <c r="AM112" s="946"/>
      <c r="AN112" s="946"/>
      <c r="AO112" s="947"/>
      <c r="AP112" s="949">
        <v>0.2</v>
      </c>
      <c r="AQ112" s="950"/>
      <c r="AR112" s="950"/>
      <c r="AS112" s="950"/>
      <c r="AT112" s="951"/>
      <c r="AU112" s="895"/>
      <c r="AV112" s="896"/>
      <c r="AW112" s="896"/>
      <c r="AX112" s="896"/>
      <c r="AY112" s="896"/>
      <c r="AZ112" s="909" t="s">
        <v>464</v>
      </c>
      <c r="BA112" s="910"/>
      <c r="BB112" s="910"/>
      <c r="BC112" s="910"/>
      <c r="BD112" s="910"/>
      <c r="BE112" s="910"/>
      <c r="BF112" s="910"/>
      <c r="BG112" s="910"/>
      <c r="BH112" s="910"/>
      <c r="BI112" s="910"/>
      <c r="BJ112" s="910"/>
      <c r="BK112" s="910"/>
      <c r="BL112" s="910"/>
      <c r="BM112" s="910"/>
      <c r="BN112" s="910"/>
      <c r="BO112" s="910"/>
      <c r="BP112" s="911"/>
      <c r="BQ112" s="912">
        <v>78485235</v>
      </c>
      <c r="BR112" s="913"/>
      <c r="BS112" s="913"/>
      <c r="BT112" s="913"/>
      <c r="BU112" s="913"/>
      <c r="BV112" s="913">
        <v>75770096</v>
      </c>
      <c r="BW112" s="913"/>
      <c r="BX112" s="913"/>
      <c r="BY112" s="913"/>
      <c r="BZ112" s="913"/>
      <c r="CA112" s="913">
        <v>71846261</v>
      </c>
      <c r="CB112" s="913"/>
      <c r="CC112" s="913"/>
      <c r="CD112" s="913"/>
      <c r="CE112" s="913"/>
      <c r="CF112" s="907">
        <v>73.900000000000006</v>
      </c>
      <c r="CG112" s="908"/>
      <c r="CH112" s="908"/>
      <c r="CI112" s="908"/>
      <c r="CJ112" s="908"/>
      <c r="CK112" s="935"/>
      <c r="CL112" s="936"/>
      <c r="CM112" s="909" t="s">
        <v>465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458</v>
      </c>
      <c r="DH112" s="913"/>
      <c r="DI112" s="913"/>
      <c r="DJ112" s="913"/>
      <c r="DK112" s="913"/>
      <c r="DL112" s="913" t="s">
        <v>425</v>
      </c>
      <c r="DM112" s="913"/>
      <c r="DN112" s="913"/>
      <c r="DO112" s="913"/>
      <c r="DP112" s="913"/>
      <c r="DQ112" s="913" t="s">
        <v>458</v>
      </c>
      <c r="DR112" s="913"/>
      <c r="DS112" s="913"/>
      <c r="DT112" s="913"/>
      <c r="DU112" s="913"/>
      <c r="DV112" s="914" t="s">
        <v>455</v>
      </c>
      <c r="DW112" s="914"/>
      <c r="DX112" s="914"/>
      <c r="DY112" s="914"/>
      <c r="DZ112" s="915"/>
    </row>
    <row r="113" spans="1:130" s="218" customFormat="1" ht="26.25" customHeight="1" x14ac:dyDescent="0.15">
      <c r="A113" s="941"/>
      <c r="B113" s="942"/>
      <c r="C113" s="910" t="s">
        <v>466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5410906</v>
      </c>
      <c r="AB113" s="925"/>
      <c r="AC113" s="925"/>
      <c r="AD113" s="925"/>
      <c r="AE113" s="926"/>
      <c r="AF113" s="927">
        <v>5259036</v>
      </c>
      <c r="AG113" s="925"/>
      <c r="AH113" s="925"/>
      <c r="AI113" s="925"/>
      <c r="AJ113" s="926"/>
      <c r="AK113" s="927">
        <v>5285396</v>
      </c>
      <c r="AL113" s="925"/>
      <c r="AM113" s="925"/>
      <c r="AN113" s="925"/>
      <c r="AO113" s="926"/>
      <c r="AP113" s="928">
        <v>5.4</v>
      </c>
      <c r="AQ113" s="929"/>
      <c r="AR113" s="929"/>
      <c r="AS113" s="929"/>
      <c r="AT113" s="930"/>
      <c r="AU113" s="895"/>
      <c r="AV113" s="896"/>
      <c r="AW113" s="896"/>
      <c r="AX113" s="896"/>
      <c r="AY113" s="896"/>
      <c r="AZ113" s="909" t="s">
        <v>467</v>
      </c>
      <c r="BA113" s="910"/>
      <c r="BB113" s="910"/>
      <c r="BC113" s="910"/>
      <c r="BD113" s="910"/>
      <c r="BE113" s="910"/>
      <c r="BF113" s="910"/>
      <c r="BG113" s="910"/>
      <c r="BH113" s="910"/>
      <c r="BI113" s="910"/>
      <c r="BJ113" s="910"/>
      <c r="BK113" s="910"/>
      <c r="BL113" s="910"/>
      <c r="BM113" s="910"/>
      <c r="BN113" s="910"/>
      <c r="BO113" s="910"/>
      <c r="BP113" s="911"/>
      <c r="BQ113" s="912">
        <v>2150912</v>
      </c>
      <c r="BR113" s="913"/>
      <c r="BS113" s="913"/>
      <c r="BT113" s="913"/>
      <c r="BU113" s="913"/>
      <c r="BV113" s="913">
        <v>1979362</v>
      </c>
      <c r="BW113" s="913"/>
      <c r="BX113" s="913"/>
      <c r="BY113" s="913"/>
      <c r="BZ113" s="913"/>
      <c r="CA113" s="913">
        <v>1746278</v>
      </c>
      <c r="CB113" s="913"/>
      <c r="CC113" s="913"/>
      <c r="CD113" s="913"/>
      <c r="CE113" s="913"/>
      <c r="CF113" s="907">
        <v>1.8</v>
      </c>
      <c r="CG113" s="908"/>
      <c r="CH113" s="908"/>
      <c r="CI113" s="908"/>
      <c r="CJ113" s="908"/>
      <c r="CK113" s="935"/>
      <c r="CL113" s="936"/>
      <c r="CM113" s="909" t="s">
        <v>468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458</v>
      </c>
      <c r="DH113" s="946"/>
      <c r="DI113" s="946"/>
      <c r="DJ113" s="946"/>
      <c r="DK113" s="947"/>
      <c r="DL113" s="948" t="s">
        <v>458</v>
      </c>
      <c r="DM113" s="946"/>
      <c r="DN113" s="946"/>
      <c r="DO113" s="946"/>
      <c r="DP113" s="947"/>
      <c r="DQ113" s="948" t="s">
        <v>457</v>
      </c>
      <c r="DR113" s="946"/>
      <c r="DS113" s="946"/>
      <c r="DT113" s="946"/>
      <c r="DU113" s="947"/>
      <c r="DV113" s="949" t="s">
        <v>456</v>
      </c>
      <c r="DW113" s="950"/>
      <c r="DX113" s="950"/>
      <c r="DY113" s="950"/>
      <c r="DZ113" s="951"/>
    </row>
    <row r="114" spans="1:130" s="218" customFormat="1" ht="26.25" customHeight="1" x14ac:dyDescent="0.15">
      <c r="A114" s="941"/>
      <c r="B114" s="942"/>
      <c r="C114" s="910" t="s">
        <v>469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2689</v>
      </c>
      <c r="AB114" s="946"/>
      <c r="AC114" s="946"/>
      <c r="AD114" s="946"/>
      <c r="AE114" s="947"/>
      <c r="AF114" s="948">
        <v>174184</v>
      </c>
      <c r="AG114" s="946"/>
      <c r="AH114" s="946"/>
      <c r="AI114" s="946"/>
      <c r="AJ114" s="947"/>
      <c r="AK114" s="948">
        <v>168276</v>
      </c>
      <c r="AL114" s="946"/>
      <c r="AM114" s="946"/>
      <c r="AN114" s="946"/>
      <c r="AO114" s="947"/>
      <c r="AP114" s="949">
        <v>0.2</v>
      </c>
      <c r="AQ114" s="950"/>
      <c r="AR114" s="950"/>
      <c r="AS114" s="950"/>
      <c r="AT114" s="951"/>
      <c r="AU114" s="895"/>
      <c r="AV114" s="896"/>
      <c r="AW114" s="896"/>
      <c r="AX114" s="896"/>
      <c r="AY114" s="896"/>
      <c r="AZ114" s="909" t="s">
        <v>470</v>
      </c>
      <c r="BA114" s="910"/>
      <c r="BB114" s="910"/>
      <c r="BC114" s="910"/>
      <c r="BD114" s="910"/>
      <c r="BE114" s="910"/>
      <c r="BF114" s="910"/>
      <c r="BG114" s="910"/>
      <c r="BH114" s="910"/>
      <c r="BI114" s="910"/>
      <c r="BJ114" s="910"/>
      <c r="BK114" s="910"/>
      <c r="BL114" s="910"/>
      <c r="BM114" s="910"/>
      <c r="BN114" s="910"/>
      <c r="BO114" s="910"/>
      <c r="BP114" s="911"/>
      <c r="BQ114" s="912">
        <v>21186641</v>
      </c>
      <c r="BR114" s="913"/>
      <c r="BS114" s="913"/>
      <c r="BT114" s="913"/>
      <c r="BU114" s="913"/>
      <c r="BV114" s="913">
        <v>21573273</v>
      </c>
      <c r="BW114" s="913"/>
      <c r="BX114" s="913"/>
      <c r="BY114" s="913"/>
      <c r="BZ114" s="913"/>
      <c r="CA114" s="913">
        <v>22268266</v>
      </c>
      <c r="CB114" s="913"/>
      <c r="CC114" s="913"/>
      <c r="CD114" s="913"/>
      <c r="CE114" s="913"/>
      <c r="CF114" s="907">
        <v>22.9</v>
      </c>
      <c r="CG114" s="908"/>
      <c r="CH114" s="908"/>
      <c r="CI114" s="908"/>
      <c r="CJ114" s="908"/>
      <c r="CK114" s="935"/>
      <c r="CL114" s="936"/>
      <c r="CM114" s="909" t="s">
        <v>471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457</v>
      </c>
      <c r="DH114" s="946"/>
      <c r="DI114" s="946"/>
      <c r="DJ114" s="946"/>
      <c r="DK114" s="947"/>
      <c r="DL114" s="948" t="s">
        <v>458</v>
      </c>
      <c r="DM114" s="946"/>
      <c r="DN114" s="946"/>
      <c r="DO114" s="946"/>
      <c r="DP114" s="947"/>
      <c r="DQ114" s="948" t="s">
        <v>458</v>
      </c>
      <c r="DR114" s="946"/>
      <c r="DS114" s="946"/>
      <c r="DT114" s="946"/>
      <c r="DU114" s="947"/>
      <c r="DV114" s="949" t="s">
        <v>458</v>
      </c>
      <c r="DW114" s="950"/>
      <c r="DX114" s="950"/>
      <c r="DY114" s="950"/>
      <c r="DZ114" s="951"/>
    </row>
    <row r="115" spans="1:130" s="218" customFormat="1" ht="26.25" customHeight="1" x14ac:dyDescent="0.15">
      <c r="A115" s="941"/>
      <c r="B115" s="942"/>
      <c r="C115" s="910" t="s">
        <v>472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457</v>
      </c>
      <c r="AB115" s="925"/>
      <c r="AC115" s="925"/>
      <c r="AD115" s="925"/>
      <c r="AE115" s="926"/>
      <c r="AF115" s="927" t="s">
        <v>455</v>
      </c>
      <c r="AG115" s="925"/>
      <c r="AH115" s="925"/>
      <c r="AI115" s="925"/>
      <c r="AJ115" s="926"/>
      <c r="AK115" s="927" t="s">
        <v>457</v>
      </c>
      <c r="AL115" s="925"/>
      <c r="AM115" s="925"/>
      <c r="AN115" s="925"/>
      <c r="AO115" s="926"/>
      <c r="AP115" s="928" t="s">
        <v>455</v>
      </c>
      <c r="AQ115" s="929"/>
      <c r="AR115" s="929"/>
      <c r="AS115" s="929"/>
      <c r="AT115" s="930"/>
      <c r="AU115" s="895"/>
      <c r="AV115" s="896"/>
      <c r="AW115" s="896"/>
      <c r="AX115" s="896"/>
      <c r="AY115" s="896"/>
      <c r="AZ115" s="909" t="s">
        <v>473</v>
      </c>
      <c r="BA115" s="910"/>
      <c r="BB115" s="910"/>
      <c r="BC115" s="910"/>
      <c r="BD115" s="910"/>
      <c r="BE115" s="910"/>
      <c r="BF115" s="910"/>
      <c r="BG115" s="910"/>
      <c r="BH115" s="910"/>
      <c r="BI115" s="910"/>
      <c r="BJ115" s="910"/>
      <c r="BK115" s="910"/>
      <c r="BL115" s="910"/>
      <c r="BM115" s="910"/>
      <c r="BN115" s="910"/>
      <c r="BO115" s="910"/>
      <c r="BP115" s="911"/>
      <c r="BQ115" s="912" t="s">
        <v>458</v>
      </c>
      <c r="BR115" s="913"/>
      <c r="BS115" s="913"/>
      <c r="BT115" s="913"/>
      <c r="BU115" s="913"/>
      <c r="BV115" s="913" t="s">
        <v>425</v>
      </c>
      <c r="BW115" s="913"/>
      <c r="BX115" s="913"/>
      <c r="BY115" s="913"/>
      <c r="BZ115" s="913"/>
      <c r="CA115" s="913" t="s">
        <v>458</v>
      </c>
      <c r="CB115" s="913"/>
      <c r="CC115" s="913"/>
      <c r="CD115" s="913"/>
      <c r="CE115" s="913"/>
      <c r="CF115" s="907" t="s">
        <v>458</v>
      </c>
      <c r="CG115" s="908"/>
      <c r="CH115" s="908"/>
      <c r="CI115" s="908"/>
      <c r="CJ115" s="908"/>
      <c r="CK115" s="935"/>
      <c r="CL115" s="936"/>
      <c r="CM115" s="909" t="s">
        <v>474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456</v>
      </c>
      <c r="DH115" s="946"/>
      <c r="DI115" s="946"/>
      <c r="DJ115" s="946"/>
      <c r="DK115" s="947"/>
      <c r="DL115" s="948" t="s">
        <v>458</v>
      </c>
      <c r="DM115" s="946"/>
      <c r="DN115" s="946"/>
      <c r="DO115" s="946"/>
      <c r="DP115" s="947"/>
      <c r="DQ115" s="948" t="s">
        <v>457</v>
      </c>
      <c r="DR115" s="946"/>
      <c r="DS115" s="946"/>
      <c r="DT115" s="946"/>
      <c r="DU115" s="947"/>
      <c r="DV115" s="949" t="s">
        <v>456</v>
      </c>
      <c r="DW115" s="950"/>
      <c r="DX115" s="950"/>
      <c r="DY115" s="950"/>
      <c r="DZ115" s="951"/>
    </row>
    <row r="116" spans="1:130" s="218" customFormat="1" ht="26.25" customHeight="1" x14ac:dyDescent="0.15">
      <c r="A116" s="943"/>
      <c r="B116" s="944"/>
      <c r="C116" s="952" t="s">
        <v>475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1323</v>
      </c>
      <c r="AB116" s="946"/>
      <c r="AC116" s="946"/>
      <c r="AD116" s="946"/>
      <c r="AE116" s="947"/>
      <c r="AF116" s="948">
        <v>2979</v>
      </c>
      <c r="AG116" s="946"/>
      <c r="AH116" s="946"/>
      <c r="AI116" s="946"/>
      <c r="AJ116" s="947"/>
      <c r="AK116" s="948">
        <v>5325</v>
      </c>
      <c r="AL116" s="946"/>
      <c r="AM116" s="946"/>
      <c r="AN116" s="946"/>
      <c r="AO116" s="947"/>
      <c r="AP116" s="949">
        <v>0</v>
      </c>
      <c r="AQ116" s="950"/>
      <c r="AR116" s="950"/>
      <c r="AS116" s="950"/>
      <c r="AT116" s="951"/>
      <c r="AU116" s="895"/>
      <c r="AV116" s="896"/>
      <c r="AW116" s="896"/>
      <c r="AX116" s="896"/>
      <c r="AY116" s="896"/>
      <c r="AZ116" s="954" t="s">
        <v>476</v>
      </c>
      <c r="BA116" s="955"/>
      <c r="BB116" s="955"/>
      <c r="BC116" s="955"/>
      <c r="BD116" s="955"/>
      <c r="BE116" s="955"/>
      <c r="BF116" s="955"/>
      <c r="BG116" s="955"/>
      <c r="BH116" s="955"/>
      <c r="BI116" s="955"/>
      <c r="BJ116" s="955"/>
      <c r="BK116" s="955"/>
      <c r="BL116" s="955"/>
      <c r="BM116" s="955"/>
      <c r="BN116" s="955"/>
      <c r="BO116" s="955"/>
      <c r="BP116" s="956"/>
      <c r="BQ116" s="912" t="s">
        <v>458</v>
      </c>
      <c r="BR116" s="913"/>
      <c r="BS116" s="913"/>
      <c r="BT116" s="913"/>
      <c r="BU116" s="913"/>
      <c r="BV116" s="913" t="s">
        <v>456</v>
      </c>
      <c r="BW116" s="913"/>
      <c r="BX116" s="913"/>
      <c r="BY116" s="913"/>
      <c r="BZ116" s="913"/>
      <c r="CA116" s="913" t="s">
        <v>455</v>
      </c>
      <c r="CB116" s="913"/>
      <c r="CC116" s="913"/>
      <c r="CD116" s="913"/>
      <c r="CE116" s="913"/>
      <c r="CF116" s="907" t="s">
        <v>457</v>
      </c>
      <c r="CG116" s="908"/>
      <c r="CH116" s="908"/>
      <c r="CI116" s="908"/>
      <c r="CJ116" s="908"/>
      <c r="CK116" s="935"/>
      <c r="CL116" s="936"/>
      <c r="CM116" s="909" t="s">
        <v>477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455</v>
      </c>
      <c r="DH116" s="946"/>
      <c r="DI116" s="946"/>
      <c r="DJ116" s="946"/>
      <c r="DK116" s="947"/>
      <c r="DL116" s="948" t="s">
        <v>457</v>
      </c>
      <c r="DM116" s="946"/>
      <c r="DN116" s="946"/>
      <c r="DO116" s="946"/>
      <c r="DP116" s="947"/>
      <c r="DQ116" s="948" t="s">
        <v>457</v>
      </c>
      <c r="DR116" s="946"/>
      <c r="DS116" s="946"/>
      <c r="DT116" s="946"/>
      <c r="DU116" s="947"/>
      <c r="DV116" s="949" t="s">
        <v>458</v>
      </c>
      <c r="DW116" s="950"/>
      <c r="DX116" s="950"/>
      <c r="DY116" s="950"/>
      <c r="DZ116" s="951"/>
    </row>
    <row r="117" spans="1:130" s="218"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478</v>
      </c>
      <c r="Z117" s="881"/>
      <c r="AA117" s="965">
        <v>21617801</v>
      </c>
      <c r="AB117" s="966"/>
      <c r="AC117" s="966"/>
      <c r="AD117" s="966"/>
      <c r="AE117" s="967"/>
      <c r="AF117" s="968">
        <v>21388439</v>
      </c>
      <c r="AG117" s="966"/>
      <c r="AH117" s="966"/>
      <c r="AI117" s="966"/>
      <c r="AJ117" s="967"/>
      <c r="AK117" s="968">
        <v>21988920</v>
      </c>
      <c r="AL117" s="966"/>
      <c r="AM117" s="966"/>
      <c r="AN117" s="966"/>
      <c r="AO117" s="967"/>
      <c r="AP117" s="969"/>
      <c r="AQ117" s="970"/>
      <c r="AR117" s="970"/>
      <c r="AS117" s="970"/>
      <c r="AT117" s="971"/>
      <c r="AU117" s="895"/>
      <c r="AV117" s="896"/>
      <c r="AW117" s="896"/>
      <c r="AX117" s="896"/>
      <c r="AY117" s="896"/>
      <c r="AZ117" s="961" t="s">
        <v>479</v>
      </c>
      <c r="BA117" s="962"/>
      <c r="BB117" s="962"/>
      <c r="BC117" s="962"/>
      <c r="BD117" s="962"/>
      <c r="BE117" s="962"/>
      <c r="BF117" s="962"/>
      <c r="BG117" s="962"/>
      <c r="BH117" s="962"/>
      <c r="BI117" s="962"/>
      <c r="BJ117" s="962"/>
      <c r="BK117" s="962"/>
      <c r="BL117" s="962"/>
      <c r="BM117" s="962"/>
      <c r="BN117" s="962"/>
      <c r="BO117" s="962"/>
      <c r="BP117" s="963"/>
      <c r="BQ117" s="912" t="s">
        <v>397</v>
      </c>
      <c r="BR117" s="913"/>
      <c r="BS117" s="913"/>
      <c r="BT117" s="913"/>
      <c r="BU117" s="913"/>
      <c r="BV117" s="913" t="s">
        <v>397</v>
      </c>
      <c r="BW117" s="913"/>
      <c r="BX117" s="913"/>
      <c r="BY117" s="913"/>
      <c r="BZ117" s="913"/>
      <c r="CA117" s="913" t="s">
        <v>391</v>
      </c>
      <c r="CB117" s="913"/>
      <c r="CC117" s="913"/>
      <c r="CD117" s="913"/>
      <c r="CE117" s="913"/>
      <c r="CF117" s="907" t="s">
        <v>480</v>
      </c>
      <c r="CG117" s="908"/>
      <c r="CH117" s="908"/>
      <c r="CI117" s="908"/>
      <c r="CJ117" s="908"/>
      <c r="CK117" s="935"/>
      <c r="CL117" s="936"/>
      <c r="CM117" s="909" t="s">
        <v>481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429</v>
      </c>
      <c r="DH117" s="946"/>
      <c r="DI117" s="946"/>
      <c r="DJ117" s="946"/>
      <c r="DK117" s="947"/>
      <c r="DL117" s="948" t="s">
        <v>482</v>
      </c>
      <c r="DM117" s="946"/>
      <c r="DN117" s="946"/>
      <c r="DO117" s="946"/>
      <c r="DP117" s="947"/>
      <c r="DQ117" s="948" t="s">
        <v>483</v>
      </c>
      <c r="DR117" s="946"/>
      <c r="DS117" s="946"/>
      <c r="DT117" s="946"/>
      <c r="DU117" s="947"/>
      <c r="DV117" s="949" t="s">
        <v>391</v>
      </c>
      <c r="DW117" s="950"/>
      <c r="DX117" s="950"/>
      <c r="DY117" s="950"/>
      <c r="DZ117" s="951"/>
    </row>
    <row r="118" spans="1:130" s="218" customFormat="1" ht="26.25" customHeight="1" x14ac:dyDescent="0.15">
      <c r="A118" s="899" t="s">
        <v>450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447</v>
      </c>
      <c r="AB118" s="880"/>
      <c r="AC118" s="880"/>
      <c r="AD118" s="880"/>
      <c r="AE118" s="881"/>
      <c r="AF118" s="879" t="s">
        <v>448</v>
      </c>
      <c r="AG118" s="880"/>
      <c r="AH118" s="880"/>
      <c r="AI118" s="880"/>
      <c r="AJ118" s="881"/>
      <c r="AK118" s="879" t="s">
        <v>309</v>
      </c>
      <c r="AL118" s="880"/>
      <c r="AM118" s="880"/>
      <c r="AN118" s="880"/>
      <c r="AO118" s="881"/>
      <c r="AP118" s="957" t="s">
        <v>449</v>
      </c>
      <c r="AQ118" s="958"/>
      <c r="AR118" s="958"/>
      <c r="AS118" s="958"/>
      <c r="AT118" s="959"/>
      <c r="AU118" s="895"/>
      <c r="AV118" s="896"/>
      <c r="AW118" s="896"/>
      <c r="AX118" s="896"/>
      <c r="AY118" s="896"/>
      <c r="AZ118" s="960" t="s">
        <v>484</v>
      </c>
      <c r="BA118" s="952"/>
      <c r="BB118" s="952"/>
      <c r="BC118" s="952"/>
      <c r="BD118" s="952"/>
      <c r="BE118" s="952"/>
      <c r="BF118" s="952"/>
      <c r="BG118" s="952"/>
      <c r="BH118" s="952"/>
      <c r="BI118" s="952"/>
      <c r="BJ118" s="952"/>
      <c r="BK118" s="952"/>
      <c r="BL118" s="952"/>
      <c r="BM118" s="952"/>
      <c r="BN118" s="952"/>
      <c r="BO118" s="952"/>
      <c r="BP118" s="953"/>
      <c r="BQ118" s="986" t="s">
        <v>485</v>
      </c>
      <c r="BR118" s="987"/>
      <c r="BS118" s="987"/>
      <c r="BT118" s="987"/>
      <c r="BU118" s="987"/>
      <c r="BV118" s="987" t="s">
        <v>482</v>
      </c>
      <c r="BW118" s="987"/>
      <c r="BX118" s="987"/>
      <c r="BY118" s="987"/>
      <c r="BZ118" s="987"/>
      <c r="CA118" s="987" t="s">
        <v>486</v>
      </c>
      <c r="CB118" s="987"/>
      <c r="CC118" s="987"/>
      <c r="CD118" s="987"/>
      <c r="CE118" s="987"/>
      <c r="CF118" s="907" t="s">
        <v>487</v>
      </c>
      <c r="CG118" s="908"/>
      <c r="CH118" s="908"/>
      <c r="CI118" s="908"/>
      <c r="CJ118" s="908"/>
      <c r="CK118" s="935"/>
      <c r="CL118" s="936"/>
      <c r="CM118" s="909" t="s">
        <v>488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482</v>
      </c>
      <c r="DH118" s="946"/>
      <c r="DI118" s="946"/>
      <c r="DJ118" s="946"/>
      <c r="DK118" s="947"/>
      <c r="DL118" s="948" t="s">
        <v>391</v>
      </c>
      <c r="DM118" s="946"/>
      <c r="DN118" s="946"/>
      <c r="DO118" s="946"/>
      <c r="DP118" s="947"/>
      <c r="DQ118" s="948" t="s">
        <v>458</v>
      </c>
      <c r="DR118" s="946"/>
      <c r="DS118" s="946"/>
      <c r="DT118" s="946"/>
      <c r="DU118" s="947"/>
      <c r="DV118" s="949" t="s">
        <v>489</v>
      </c>
      <c r="DW118" s="950"/>
      <c r="DX118" s="950"/>
      <c r="DY118" s="950"/>
      <c r="DZ118" s="951"/>
    </row>
    <row r="119" spans="1:130" s="218" customFormat="1" ht="26.25" customHeight="1" x14ac:dyDescent="0.15">
      <c r="A119" s="1043" t="s">
        <v>453</v>
      </c>
      <c r="B119" s="934"/>
      <c r="C119" s="916" t="s">
        <v>454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429</v>
      </c>
      <c r="AB119" s="887"/>
      <c r="AC119" s="887"/>
      <c r="AD119" s="887"/>
      <c r="AE119" s="888"/>
      <c r="AF119" s="889" t="s">
        <v>391</v>
      </c>
      <c r="AG119" s="887"/>
      <c r="AH119" s="887"/>
      <c r="AI119" s="887"/>
      <c r="AJ119" s="888"/>
      <c r="AK119" s="889" t="s">
        <v>391</v>
      </c>
      <c r="AL119" s="887"/>
      <c r="AM119" s="887"/>
      <c r="AN119" s="887"/>
      <c r="AO119" s="888"/>
      <c r="AP119" s="890" t="s">
        <v>397</v>
      </c>
      <c r="AQ119" s="891"/>
      <c r="AR119" s="891"/>
      <c r="AS119" s="891"/>
      <c r="AT119" s="892"/>
      <c r="AU119" s="897"/>
      <c r="AV119" s="898"/>
      <c r="AW119" s="898"/>
      <c r="AX119" s="898"/>
      <c r="AY119" s="898"/>
      <c r="AZ119" s="241" t="s">
        <v>188</v>
      </c>
      <c r="BA119" s="241"/>
      <c r="BB119" s="241"/>
      <c r="BC119" s="241"/>
      <c r="BD119" s="241"/>
      <c r="BE119" s="241"/>
      <c r="BF119" s="241"/>
      <c r="BG119" s="241"/>
      <c r="BH119" s="241"/>
      <c r="BI119" s="241"/>
      <c r="BJ119" s="241"/>
      <c r="BK119" s="241"/>
      <c r="BL119" s="241"/>
      <c r="BM119" s="241"/>
      <c r="BN119" s="241"/>
      <c r="BO119" s="964" t="s">
        <v>490</v>
      </c>
      <c r="BP119" s="992"/>
      <c r="BQ119" s="986">
        <v>280121556</v>
      </c>
      <c r="BR119" s="987"/>
      <c r="BS119" s="987"/>
      <c r="BT119" s="987"/>
      <c r="BU119" s="987"/>
      <c r="BV119" s="987">
        <v>272741653</v>
      </c>
      <c r="BW119" s="987"/>
      <c r="BX119" s="987"/>
      <c r="BY119" s="987"/>
      <c r="BZ119" s="987"/>
      <c r="CA119" s="987">
        <v>262389355</v>
      </c>
      <c r="CB119" s="987"/>
      <c r="CC119" s="987"/>
      <c r="CD119" s="987"/>
      <c r="CE119" s="987"/>
      <c r="CF119" s="988"/>
      <c r="CG119" s="989"/>
      <c r="CH119" s="989"/>
      <c r="CI119" s="989"/>
      <c r="CJ119" s="990"/>
      <c r="CK119" s="937"/>
      <c r="CL119" s="938"/>
      <c r="CM119" s="960" t="s">
        <v>491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492</v>
      </c>
      <c r="DH119" s="973"/>
      <c r="DI119" s="973"/>
      <c r="DJ119" s="973"/>
      <c r="DK119" s="974"/>
      <c r="DL119" s="972" t="s">
        <v>482</v>
      </c>
      <c r="DM119" s="973"/>
      <c r="DN119" s="973"/>
      <c r="DO119" s="973"/>
      <c r="DP119" s="974"/>
      <c r="DQ119" s="972" t="s">
        <v>429</v>
      </c>
      <c r="DR119" s="973"/>
      <c r="DS119" s="973"/>
      <c r="DT119" s="973"/>
      <c r="DU119" s="974"/>
      <c r="DV119" s="975" t="s">
        <v>483</v>
      </c>
      <c r="DW119" s="976"/>
      <c r="DX119" s="976"/>
      <c r="DY119" s="976"/>
      <c r="DZ119" s="977"/>
    </row>
    <row r="120" spans="1:130" s="218" customFormat="1" ht="26.25" customHeight="1" x14ac:dyDescent="0.15">
      <c r="A120" s="1044"/>
      <c r="B120" s="936"/>
      <c r="C120" s="909" t="s">
        <v>461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429</v>
      </c>
      <c r="AB120" s="946"/>
      <c r="AC120" s="946"/>
      <c r="AD120" s="946"/>
      <c r="AE120" s="947"/>
      <c r="AF120" s="948" t="s">
        <v>397</v>
      </c>
      <c r="AG120" s="946"/>
      <c r="AH120" s="946"/>
      <c r="AI120" s="946"/>
      <c r="AJ120" s="947"/>
      <c r="AK120" s="948" t="s">
        <v>458</v>
      </c>
      <c r="AL120" s="946"/>
      <c r="AM120" s="946"/>
      <c r="AN120" s="946"/>
      <c r="AO120" s="947"/>
      <c r="AP120" s="949" t="s">
        <v>391</v>
      </c>
      <c r="AQ120" s="950"/>
      <c r="AR120" s="950"/>
      <c r="AS120" s="950"/>
      <c r="AT120" s="951"/>
      <c r="AU120" s="978" t="s">
        <v>493</v>
      </c>
      <c r="AV120" s="979"/>
      <c r="AW120" s="979"/>
      <c r="AX120" s="979"/>
      <c r="AY120" s="980"/>
      <c r="AZ120" s="916" t="s">
        <v>494</v>
      </c>
      <c r="BA120" s="884"/>
      <c r="BB120" s="884"/>
      <c r="BC120" s="884"/>
      <c r="BD120" s="884"/>
      <c r="BE120" s="884"/>
      <c r="BF120" s="884"/>
      <c r="BG120" s="884"/>
      <c r="BH120" s="884"/>
      <c r="BI120" s="884"/>
      <c r="BJ120" s="884"/>
      <c r="BK120" s="884"/>
      <c r="BL120" s="884"/>
      <c r="BM120" s="884"/>
      <c r="BN120" s="884"/>
      <c r="BO120" s="884"/>
      <c r="BP120" s="885"/>
      <c r="BQ120" s="917">
        <v>52897198</v>
      </c>
      <c r="BR120" s="918"/>
      <c r="BS120" s="918"/>
      <c r="BT120" s="918"/>
      <c r="BU120" s="918"/>
      <c r="BV120" s="918">
        <v>58438855</v>
      </c>
      <c r="BW120" s="918"/>
      <c r="BX120" s="918"/>
      <c r="BY120" s="918"/>
      <c r="BZ120" s="918"/>
      <c r="CA120" s="918">
        <v>60197041</v>
      </c>
      <c r="CB120" s="918"/>
      <c r="CC120" s="918"/>
      <c r="CD120" s="918"/>
      <c r="CE120" s="918"/>
      <c r="CF120" s="931">
        <v>61.9</v>
      </c>
      <c r="CG120" s="932"/>
      <c r="CH120" s="932"/>
      <c r="CI120" s="932"/>
      <c r="CJ120" s="932"/>
      <c r="CK120" s="993" t="s">
        <v>495</v>
      </c>
      <c r="CL120" s="994"/>
      <c r="CM120" s="994"/>
      <c r="CN120" s="994"/>
      <c r="CO120" s="995"/>
      <c r="CP120" s="1001" t="s">
        <v>496</v>
      </c>
      <c r="CQ120" s="1002"/>
      <c r="CR120" s="1002"/>
      <c r="CS120" s="1002"/>
      <c r="CT120" s="1002"/>
      <c r="CU120" s="1002"/>
      <c r="CV120" s="1002"/>
      <c r="CW120" s="1002"/>
      <c r="CX120" s="1002"/>
      <c r="CY120" s="1002"/>
      <c r="CZ120" s="1002"/>
      <c r="DA120" s="1002"/>
      <c r="DB120" s="1002"/>
      <c r="DC120" s="1002"/>
      <c r="DD120" s="1002"/>
      <c r="DE120" s="1002"/>
      <c r="DF120" s="1003"/>
      <c r="DG120" s="917" t="s">
        <v>492</v>
      </c>
      <c r="DH120" s="918"/>
      <c r="DI120" s="918"/>
      <c r="DJ120" s="918"/>
      <c r="DK120" s="918"/>
      <c r="DL120" s="918">
        <v>73952449</v>
      </c>
      <c r="DM120" s="918"/>
      <c r="DN120" s="918"/>
      <c r="DO120" s="918"/>
      <c r="DP120" s="918"/>
      <c r="DQ120" s="918">
        <v>69890573</v>
      </c>
      <c r="DR120" s="918"/>
      <c r="DS120" s="918"/>
      <c r="DT120" s="918"/>
      <c r="DU120" s="918"/>
      <c r="DV120" s="919">
        <v>71.900000000000006</v>
      </c>
      <c r="DW120" s="919"/>
      <c r="DX120" s="919"/>
      <c r="DY120" s="919"/>
      <c r="DZ120" s="920"/>
    </row>
    <row r="121" spans="1:130" s="218" customFormat="1" ht="26.25" customHeight="1" x14ac:dyDescent="0.15">
      <c r="A121" s="1044"/>
      <c r="B121" s="936"/>
      <c r="C121" s="961" t="s">
        <v>497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397</v>
      </c>
      <c r="AB121" s="946"/>
      <c r="AC121" s="946"/>
      <c r="AD121" s="946"/>
      <c r="AE121" s="947"/>
      <c r="AF121" s="948" t="s">
        <v>391</v>
      </c>
      <c r="AG121" s="946"/>
      <c r="AH121" s="946"/>
      <c r="AI121" s="946"/>
      <c r="AJ121" s="947"/>
      <c r="AK121" s="948" t="s">
        <v>458</v>
      </c>
      <c r="AL121" s="946"/>
      <c r="AM121" s="946"/>
      <c r="AN121" s="946"/>
      <c r="AO121" s="947"/>
      <c r="AP121" s="949" t="s">
        <v>498</v>
      </c>
      <c r="AQ121" s="950"/>
      <c r="AR121" s="950"/>
      <c r="AS121" s="950"/>
      <c r="AT121" s="951"/>
      <c r="AU121" s="981"/>
      <c r="AV121" s="982"/>
      <c r="AW121" s="982"/>
      <c r="AX121" s="982"/>
      <c r="AY121" s="983"/>
      <c r="AZ121" s="909" t="s">
        <v>499</v>
      </c>
      <c r="BA121" s="910"/>
      <c r="BB121" s="910"/>
      <c r="BC121" s="910"/>
      <c r="BD121" s="910"/>
      <c r="BE121" s="910"/>
      <c r="BF121" s="910"/>
      <c r="BG121" s="910"/>
      <c r="BH121" s="910"/>
      <c r="BI121" s="910"/>
      <c r="BJ121" s="910"/>
      <c r="BK121" s="910"/>
      <c r="BL121" s="910"/>
      <c r="BM121" s="910"/>
      <c r="BN121" s="910"/>
      <c r="BO121" s="910"/>
      <c r="BP121" s="911"/>
      <c r="BQ121" s="912">
        <v>3785410</v>
      </c>
      <c r="BR121" s="913"/>
      <c r="BS121" s="913"/>
      <c r="BT121" s="913"/>
      <c r="BU121" s="913"/>
      <c r="BV121" s="913">
        <v>2971942</v>
      </c>
      <c r="BW121" s="913"/>
      <c r="BX121" s="913"/>
      <c r="BY121" s="913"/>
      <c r="BZ121" s="913"/>
      <c r="CA121" s="913">
        <v>2904881</v>
      </c>
      <c r="CB121" s="913"/>
      <c r="CC121" s="913"/>
      <c r="CD121" s="913"/>
      <c r="CE121" s="913"/>
      <c r="CF121" s="907">
        <v>3</v>
      </c>
      <c r="CG121" s="908"/>
      <c r="CH121" s="908"/>
      <c r="CI121" s="908"/>
      <c r="CJ121" s="908"/>
      <c r="CK121" s="996"/>
      <c r="CL121" s="997"/>
      <c r="CM121" s="997"/>
      <c r="CN121" s="997"/>
      <c r="CO121" s="998"/>
      <c r="CP121" s="1006" t="s">
        <v>500</v>
      </c>
      <c r="CQ121" s="1007"/>
      <c r="CR121" s="1007"/>
      <c r="CS121" s="1007"/>
      <c r="CT121" s="1007"/>
      <c r="CU121" s="1007"/>
      <c r="CV121" s="1007"/>
      <c r="CW121" s="1007"/>
      <c r="CX121" s="1007"/>
      <c r="CY121" s="1007"/>
      <c r="CZ121" s="1007"/>
      <c r="DA121" s="1007"/>
      <c r="DB121" s="1007"/>
      <c r="DC121" s="1007"/>
      <c r="DD121" s="1007"/>
      <c r="DE121" s="1007"/>
      <c r="DF121" s="1008"/>
      <c r="DG121" s="912">
        <v>633928</v>
      </c>
      <c r="DH121" s="913"/>
      <c r="DI121" s="913"/>
      <c r="DJ121" s="913"/>
      <c r="DK121" s="913"/>
      <c r="DL121" s="913">
        <v>712514</v>
      </c>
      <c r="DM121" s="913"/>
      <c r="DN121" s="913"/>
      <c r="DO121" s="913"/>
      <c r="DP121" s="913"/>
      <c r="DQ121" s="913">
        <v>738524</v>
      </c>
      <c r="DR121" s="913"/>
      <c r="DS121" s="913"/>
      <c r="DT121" s="913"/>
      <c r="DU121" s="913"/>
      <c r="DV121" s="914">
        <v>0.8</v>
      </c>
      <c r="DW121" s="914"/>
      <c r="DX121" s="914"/>
      <c r="DY121" s="914"/>
      <c r="DZ121" s="915"/>
    </row>
    <row r="122" spans="1:130" s="218" customFormat="1" ht="26.25" customHeight="1" x14ac:dyDescent="0.15">
      <c r="A122" s="1044"/>
      <c r="B122" s="936"/>
      <c r="C122" s="909" t="s">
        <v>471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458</v>
      </c>
      <c r="AB122" s="946"/>
      <c r="AC122" s="946"/>
      <c r="AD122" s="946"/>
      <c r="AE122" s="947"/>
      <c r="AF122" s="948" t="s">
        <v>482</v>
      </c>
      <c r="AG122" s="946"/>
      <c r="AH122" s="946"/>
      <c r="AI122" s="946"/>
      <c r="AJ122" s="947"/>
      <c r="AK122" s="948" t="s">
        <v>482</v>
      </c>
      <c r="AL122" s="946"/>
      <c r="AM122" s="946"/>
      <c r="AN122" s="946"/>
      <c r="AO122" s="947"/>
      <c r="AP122" s="949" t="s">
        <v>429</v>
      </c>
      <c r="AQ122" s="950"/>
      <c r="AR122" s="950"/>
      <c r="AS122" s="950"/>
      <c r="AT122" s="951"/>
      <c r="AU122" s="981"/>
      <c r="AV122" s="982"/>
      <c r="AW122" s="982"/>
      <c r="AX122" s="982"/>
      <c r="AY122" s="983"/>
      <c r="AZ122" s="960" t="s">
        <v>501</v>
      </c>
      <c r="BA122" s="952"/>
      <c r="BB122" s="952"/>
      <c r="BC122" s="952"/>
      <c r="BD122" s="952"/>
      <c r="BE122" s="952"/>
      <c r="BF122" s="952"/>
      <c r="BG122" s="952"/>
      <c r="BH122" s="952"/>
      <c r="BI122" s="952"/>
      <c r="BJ122" s="952"/>
      <c r="BK122" s="952"/>
      <c r="BL122" s="952"/>
      <c r="BM122" s="952"/>
      <c r="BN122" s="952"/>
      <c r="BO122" s="952"/>
      <c r="BP122" s="953"/>
      <c r="BQ122" s="986">
        <v>182508167</v>
      </c>
      <c r="BR122" s="987"/>
      <c r="BS122" s="987"/>
      <c r="BT122" s="987"/>
      <c r="BU122" s="987"/>
      <c r="BV122" s="987">
        <v>180762003</v>
      </c>
      <c r="BW122" s="987"/>
      <c r="BX122" s="987"/>
      <c r="BY122" s="987"/>
      <c r="BZ122" s="987"/>
      <c r="CA122" s="987">
        <v>175566229</v>
      </c>
      <c r="CB122" s="987"/>
      <c r="CC122" s="987"/>
      <c r="CD122" s="987"/>
      <c r="CE122" s="987"/>
      <c r="CF122" s="1004">
        <v>180.5</v>
      </c>
      <c r="CG122" s="1005"/>
      <c r="CH122" s="1005"/>
      <c r="CI122" s="1005"/>
      <c r="CJ122" s="1005"/>
      <c r="CK122" s="996"/>
      <c r="CL122" s="997"/>
      <c r="CM122" s="997"/>
      <c r="CN122" s="997"/>
      <c r="CO122" s="998"/>
      <c r="CP122" s="1006" t="s">
        <v>502</v>
      </c>
      <c r="CQ122" s="1007"/>
      <c r="CR122" s="1007"/>
      <c r="CS122" s="1007"/>
      <c r="CT122" s="1007"/>
      <c r="CU122" s="1007"/>
      <c r="CV122" s="1007"/>
      <c r="CW122" s="1007"/>
      <c r="CX122" s="1007"/>
      <c r="CY122" s="1007"/>
      <c r="CZ122" s="1007"/>
      <c r="DA122" s="1007"/>
      <c r="DB122" s="1007"/>
      <c r="DC122" s="1007"/>
      <c r="DD122" s="1007"/>
      <c r="DE122" s="1007"/>
      <c r="DF122" s="1008"/>
      <c r="DG122" s="912">
        <v>409521</v>
      </c>
      <c r="DH122" s="913"/>
      <c r="DI122" s="913"/>
      <c r="DJ122" s="913"/>
      <c r="DK122" s="913"/>
      <c r="DL122" s="913">
        <v>489196</v>
      </c>
      <c r="DM122" s="913"/>
      <c r="DN122" s="913"/>
      <c r="DO122" s="913"/>
      <c r="DP122" s="913"/>
      <c r="DQ122" s="913">
        <v>542972</v>
      </c>
      <c r="DR122" s="913"/>
      <c r="DS122" s="913"/>
      <c r="DT122" s="913"/>
      <c r="DU122" s="913"/>
      <c r="DV122" s="914">
        <v>0.6</v>
      </c>
      <c r="DW122" s="914"/>
      <c r="DX122" s="914"/>
      <c r="DY122" s="914"/>
      <c r="DZ122" s="915"/>
    </row>
    <row r="123" spans="1:130" s="218" customFormat="1" ht="26.25" customHeight="1" x14ac:dyDescent="0.15">
      <c r="A123" s="1044"/>
      <c r="B123" s="936"/>
      <c r="C123" s="909" t="s">
        <v>477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487</v>
      </c>
      <c r="AB123" s="946"/>
      <c r="AC123" s="946"/>
      <c r="AD123" s="946"/>
      <c r="AE123" s="947"/>
      <c r="AF123" s="948" t="s">
        <v>391</v>
      </c>
      <c r="AG123" s="946"/>
      <c r="AH123" s="946"/>
      <c r="AI123" s="946"/>
      <c r="AJ123" s="947"/>
      <c r="AK123" s="948" t="s">
        <v>483</v>
      </c>
      <c r="AL123" s="946"/>
      <c r="AM123" s="946"/>
      <c r="AN123" s="946"/>
      <c r="AO123" s="947"/>
      <c r="AP123" s="949" t="s">
        <v>458</v>
      </c>
      <c r="AQ123" s="950"/>
      <c r="AR123" s="950"/>
      <c r="AS123" s="950"/>
      <c r="AT123" s="951"/>
      <c r="AU123" s="984"/>
      <c r="AV123" s="985"/>
      <c r="AW123" s="985"/>
      <c r="AX123" s="985"/>
      <c r="AY123" s="985"/>
      <c r="AZ123" s="241" t="s">
        <v>188</v>
      </c>
      <c r="BA123" s="241"/>
      <c r="BB123" s="241"/>
      <c r="BC123" s="241"/>
      <c r="BD123" s="241"/>
      <c r="BE123" s="241"/>
      <c r="BF123" s="241"/>
      <c r="BG123" s="241"/>
      <c r="BH123" s="241"/>
      <c r="BI123" s="241"/>
      <c r="BJ123" s="241"/>
      <c r="BK123" s="241"/>
      <c r="BL123" s="241"/>
      <c r="BM123" s="241"/>
      <c r="BN123" s="241"/>
      <c r="BO123" s="964" t="s">
        <v>503</v>
      </c>
      <c r="BP123" s="992"/>
      <c r="BQ123" s="1050">
        <v>239190775</v>
      </c>
      <c r="BR123" s="1051"/>
      <c r="BS123" s="1051"/>
      <c r="BT123" s="1051"/>
      <c r="BU123" s="1051"/>
      <c r="BV123" s="1051">
        <v>242172800</v>
      </c>
      <c r="BW123" s="1051"/>
      <c r="BX123" s="1051"/>
      <c r="BY123" s="1051"/>
      <c r="BZ123" s="1051"/>
      <c r="CA123" s="1051">
        <v>238668151</v>
      </c>
      <c r="CB123" s="1051"/>
      <c r="CC123" s="1051"/>
      <c r="CD123" s="1051"/>
      <c r="CE123" s="1051"/>
      <c r="CF123" s="988"/>
      <c r="CG123" s="989"/>
      <c r="CH123" s="989"/>
      <c r="CI123" s="989"/>
      <c r="CJ123" s="990"/>
      <c r="CK123" s="996"/>
      <c r="CL123" s="997"/>
      <c r="CM123" s="997"/>
      <c r="CN123" s="997"/>
      <c r="CO123" s="998"/>
      <c r="CP123" s="1006" t="s">
        <v>504</v>
      </c>
      <c r="CQ123" s="1007"/>
      <c r="CR123" s="1007"/>
      <c r="CS123" s="1007"/>
      <c r="CT123" s="1007"/>
      <c r="CU123" s="1007"/>
      <c r="CV123" s="1007"/>
      <c r="CW123" s="1007"/>
      <c r="CX123" s="1007"/>
      <c r="CY123" s="1007"/>
      <c r="CZ123" s="1007"/>
      <c r="DA123" s="1007"/>
      <c r="DB123" s="1007"/>
      <c r="DC123" s="1007"/>
      <c r="DD123" s="1007"/>
      <c r="DE123" s="1007"/>
      <c r="DF123" s="1008"/>
      <c r="DG123" s="945">
        <v>492238</v>
      </c>
      <c r="DH123" s="946"/>
      <c r="DI123" s="946"/>
      <c r="DJ123" s="946"/>
      <c r="DK123" s="947"/>
      <c r="DL123" s="948">
        <v>474963</v>
      </c>
      <c r="DM123" s="946"/>
      <c r="DN123" s="946"/>
      <c r="DO123" s="946"/>
      <c r="DP123" s="947"/>
      <c r="DQ123" s="948">
        <v>457079</v>
      </c>
      <c r="DR123" s="946"/>
      <c r="DS123" s="946"/>
      <c r="DT123" s="946"/>
      <c r="DU123" s="947"/>
      <c r="DV123" s="949">
        <v>0.5</v>
      </c>
      <c r="DW123" s="950"/>
      <c r="DX123" s="950"/>
      <c r="DY123" s="950"/>
      <c r="DZ123" s="951"/>
    </row>
    <row r="124" spans="1:130" s="218" customFormat="1" ht="26.25" customHeight="1" thickBot="1" x14ac:dyDescent="0.2">
      <c r="A124" s="1044"/>
      <c r="B124" s="936"/>
      <c r="C124" s="909" t="s">
        <v>481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397</v>
      </c>
      <c r="AB124" s="946"/>
      <c r="AC124" s="946"/>
      <c r="AD124" s="946"/>
      <c r="AE124" s="947"/>
      <c r="AF124" s="948" t="s">
        <v>391</v>
      </c>
      <c r="AG124" s="946"/>
      <c r="AH124" s="946"/>
      <c r="AI124" s="946"/>
      <c r="AJ124" s="947"/>
      <c r="AK124" s="948" t="s">
        <v>485</v>
      </c>
      <c r="AL124" s="946"/>
      <c r="AM124" s="946"/>
      <c r="AN124" s="946"/>
      <c r="AO124" s="947"/>
      <c r="AP124" s="949" t="s">
        <v>397</v>
      </c>
      <c r="AQ124" s="950"/>
      <c r="AR124" s="950"/>
      <c r="AS124" s="950"/>
      <c r="AT124" s="951"/>
      <c r="AU124" s="1046" t="s">
        <v>505</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43</v>
      </c>
      <c r="BR124" s="1014"/>
      <c r="BS124" s="1014"/>
      <c r="BT124" s="1014"/>
      <c r="BU124" s="1014"/>
      <c r="BV124" s="1014">
        <v>30.7</v>
      </c>
      <c r="BW124" s="1014"/>
      <c r="BX124" s="1014"/>
      <c r="BY124" s="1014"/>
      <c r="BZ124" s="1014"/>
      <c r="CA124" s="1014">
        <v>24.3</v>
      </c>
      <c r="CB124" s="1014"/>
      <c r="CC124" s="1014"/>
      <c r="CD124" s="1014"/>
      <c r="CE124" s="1014"/>
      <c r="CF124" s="1015"/>
      <c r="CG124" s="1016"/>
      <c r="CH124" s="1016"/>
      <c r="CI124" s="1016"/>
      <c r="CJ124" s="1017"/>
      <c r="CK124" s="999"/>
      <c r="CL124" s="999"/>
      <c r="CM124" s="999"/>
      <c r="CN124" s="999"/>
      <c r="CO124" s="1000"/>
      <c r="CP124" s="1006" t="s">
        <v>506</v>
      </c>
      <c r="CQ124" s="1007"/>
      <c r="CR124" s="1007"/>
      <c r="CS124" s="1007"/>
      <c r="CT124" s="1007"/>
      <c r="CU124" s="1007"/>
      <c r="CV124" s="1007"/>
      <c r="CW124" s="1007"/>
      <c r="CX124" s="1007"/>
      <c r="CY124" s="1007"/>
      <c r="CZ124" s="1007"/>
      <c r="DA124" s="1007"/>
      <c r="DB124" s="1007"/>
      <c r="DC124" s="1007"/>
      <c r="DD124" s="1007"/>
      <c r="DE124" s="1007"/>
      <c r="DF124" s="1008"/>
      <c r="DG124" s="991">
        <v>76949548</v>
      </c>
      <c r="DH124" s="973"/>
      <c r="DI124" s="973"/>
      <c r="DJ124" s="973"/>
      <c r="DK124" s="974"/>
      <c r="DL124" s="972">
        <v>140974</v>
      </c>
      <c r="DM124" s="973"/>
      <c r="DN124" s="973"/>
      <c r="DO124" s="973"/>
      <c r="DP124" s="974"/>
      <c r="DQ124" s="972">
        <v>217113</v>
      </c>
      <c r="DR124" s="973"/>
      <c r="DS124" s="973"/>
      <c r="DT124" s="973"/>
      <c r="DU124" s="974"/>
      <c r="DV124" s="975">
        <v>0.2</v>
      </c>
      <c r="DW124" s="976"/>
      <c r="DX124" s="976"/>
      <c r="DY124" s="976"/>
      <c r="DZ124" s="977"/>
    </row>
    <row r="125" spans="1:130" s="218" customFormat="1" ht="26.25" customHeight="1" x14ac:dyDescent="0.15">
      <c r="A125" s="1044"/>
      <c r="B125" s="936"/>
      <c r="C125" s="909" t="s">
        <v>488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391</v>
      </c>
      <c r="AB125" s="946"/>
      <c r="AC125" s="946"/>
      <c r="AD125" s="946"/>
      <c r="AE125" s="947"/>
      <c r="AF125" s="948" t="s">
        <v>487</v>
      </c>
      <c r="AG125" s="946"/>
      <c r="AH125" s="946"/>
      <c r="AI125" s="946"/>
      <c r="AJ125" s="947"/>
      <c r="AK125" s="948" t="s">
        <v>458</v>
      </c>
      <c r="AL125" s="946"/>
      <c r="AM125" s="946"/>
      <c r="AN125" s="946"/>
      <c r="AO125" s="947"/>
      <c r="AP125" s="949" t="s">
        <v>458</v>
      </c>
      <c r="AQ125" s="950"/>
      <c r="AR125" s="950"/>
      <c r="AS125" s="950"/>
      <c r="AT125" s="951"/>
      <c r="AU125" s="239"/>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20"/>
      <c r="BR125" s="220"/>
      <c r="BS125" s="220"/>
      <c r="BT125" s="220"/>
      <c r="BU125" s="220"/>
      <c r="BV125" s="220"/>
      <c r="BW125" s="220"/>
      <c r="BX125" s="220"/>
      <c r="BY125" s="220"/>
      <c r="BZ125" s="220"/>
      <c r="CA125" s="220"/>
      <c r="CB125" s="220"/>
      <c r="CC125" s="220"/>
      <c r="CD125" s="220"/>
      <c r="CE125" s="220"/>
      <c r="CF125" s="220"/>
      <c r="CG125" s="220"/>
      <c r="CH125" s="220"/>
      <c r="CI125" s="220"/>
      <c r="CJ125" s="242"/>
      <c r="CK125" s="1009" t="s">
        <v>507</v>
      </c>
      <c r="CL125" s="994"/>
      <c r="CM125" s="994"/>
      <c r="CN125" s="994"/>
      <c r="CO125" s="995"/>
      <c r="CP125" s="916" t="s">
        <v>508</v>
      </c>
      <c r="CQ125" s="884"/>
      <c r="CR125" s="884"/>
      <c r="CS125" s="884"/>
      <c r="CT125" s="884"/>
      <c r="CU125" s="884"/>
      <c r="CV125" s="884"/>
      <c r="CW125" s="884"/>
      <c r="CX125" s="884"/>
      <c r="CY125" s="884"/>
      <c r="CZ125" s="884"/>
      <c r="DA125" s="884"/>
      <c r="DB125" s="884"/>
      <c r="DC125" s="884"/>
      <c r="DD125" s="884"/>
      <c r="DE125" s="884"/>
      <c r="DF125" s="885"/>
      <c r="DG125" s="917" t="s">
        <v>429</v>
      </c>
      <c r="DH125" s="918"/>
      <c r="DI125" s="918"/>
      <c r="DJ125" s="918"/>
      <c r="DK125" s="918"/>
      <c r="DL125" s="918" t="s">
        <v>391</v>
      </c>
      <c r="DM125" s="918"/>
      <c r="DN125" s="918"/>
      <c r="DO125" s="918"/>
      <c r="DP125" s="918"/>
      <c r="DQ125" s="918" t="s">
        <v>429</v>
      </c>
      <c r="DR125" s="918"/>
      <c r="DS125" s="918"/>
      <c r="DT125" s="918"/>
      <c r="DU125" s="918"/>
      <c r="DV125" s="919" t="s">
        <v>486</v>
      </c>
      <c r="DW125" s="919"/>
      <c r="DX125" s="919"/>
      <c r="DY125" s="919"/>
      <c r="DZ125" s="920"/>
    </row>
    <row r="126" spans="1:130" s="218" customFormat="1" ht="26.25" customHeight="1" thickBot="1" x14ac:dyDescent="0.2">
      <c r="A126" s="1044"/>
      <c r="B126" s="936"/>
      <c r="C126" s="909" t="s">
        <v>491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498</v>
      </c>
      <c r="AB126" s="946"/>
      <c r="AC126" s="946"/>
      <c r="AD126" s="946"/>
      <c r="AE126" s="947"/>
      <c r="AF126" s="948" t="s">
        <v>429</v>
      </c>
      <c r="AG126" s="946"/>
      <c r="AH126" s="946"/>
      <c r="AI126" s="946"/>
      <c r="AJ126" s="947"/>
      <c r="AK126" s="948" t="s">
        <v>498</v>
      </c>
      <c r="AL126" s="946"/>
      <c r="AM126" s="946"/>
      <c r="AN126" s="946"/>
      <c r="AO126" s="947"/>
      <c r="AP126" s="949" t="s">
        <v>483</v>
      </c>
      <c r="AQ126" s="950"/>
      <c r="AR126" s="950"/>
      <c r="AS126" s="950"/>
      <c r="AT126" s="951"/>
      <c r="AU126" s="220"/>
      <c r="AV126" s="220"/>
      <c r="AW126" s="220"/>
      <c r="AX126" s="220"/>
      <c r="AY126" s="220"/>
      <c r="AZ126" s="220"/>
      <c r="BA126" s="220"/>
      <c r="BB126" s="220"/>
      <c r="BC126" s="220"/>
      <c r="BD126" s="220"/>
      <c r="BE126" s="220"/>
      <c r="BF126" s="220"/>
      <c r="BG126" s="220"/>
      <c r="BH126" s="220"/>
      <c r="BI126" s="220"/>
      <c r="BJ126" s="220"/>
      <c r="BK126" s="220"/>
      <c r="BL126" s="220"/>
      <c r="BM126" s="220"/>
      <c r="BN126" s="220"/>
      <c r="BO126" s="220"/>
      <c r="BP126" s="220"/>
      <c r="BQ126" s="220"/>
      <c r="BR126" s="220"/>
      <c r="BS126" s="220"/>
      <c r="BT126" s="220"/>
      <c r="BU126" s="220"/>
      <c r="BV126" s="220"/>
      <c r="BW126" s="220"/>
      <c r="BX126" s="220"/>
      <c r="BY126" s="220"/>
      <c r="BZ126" s="220"/>
      <c r="CA126" s="220"/>
      <c r="CB126" s="220"/>
      <c r="CC126" s="220"/>
      <c r="CD126" s="243"/>
      <c r="CE126" s="243"/>
      <c r="CF126" s="243"/>
      <c r="CG126" s="220"/>
      <c r="CH126" s="220"/>
      <c r="CI126" s="220"/>
      <c r="CJ126" s="242"/>
      <c r="CK126" s="1010"/>
      <c r="CL126" s="997"/>
      <c r="CM126" s="997"/>
      <c r="CN126" s="997"/>
      <c r="CO126" s="998"/>
      <c r="CP126" s="909" t="s">
        <v>509</v>
      </c>
      <c r="CQ126" s="910"/>
      <c r="CR126" s="910"/>
      <c r="CS126" s="910"/>
      <c r="CT126" s="910"/>
      <c r="CU126" s="910"/>
      <c r="CV126" s="910"/>
      <c r="CW126" s="910"/>
      <c r="CX126" s="910"/>
      <c r="CY126" s="910"/>
      <c r="CZ126" s="910"/>
      <c r="DA126" s="910"/>
      <c r="DB126" s="910"/>
      <c r="DC126" s="910"/>
      <c r="DD126" s="910"/>
      <c r="DE126" s="910"/>
      <c r="DF126" s="911"/>
      <c r="DG126" s="912" t="s">
        <v>397</v>
      </c>
      <c r="DH126" s="913"/>
      <c r="DI126" s="913"/>
      <c r="DJ126" s="913"/>
      <c r="DK126" s="913"/>
      <c r="DL126" s="913" t="s">
        <v>391</v>
      </c>
      <c r="DM126" s="913"/>
      <c r="DN126" s="913"/>
      <c r="DO126" s="913"/>
      <c r="DP126" s="913"/>
      <c r="DQ126" s="913" t="s">
        <v>397</v>
      </c>
      <c r="DR126" s="913"/>
      <c r="DS126" s="913"/>
      <c r="DT126" s="913"/>
      <c r="DU126" s="913"/>
      <c r="DV126" s="914" t="s">
        <v>391</v>
      </c>
      <c r="DW126" s="914"/>
      <c r="DX126" s="914"/>
      <c r="DY126" s="914"/>
      <c r="DZ126" s="915"/>
    </row>
    <row r="127" spans="1:130" s="218" customFormat="1" ht="26.25" customHeight="1" x14ac:dyDescent="0.15">
      <c r="A127" s="1045"/>
      <c r="B127" s="938"/>
      <c r="C127" s="960" t="s">
        <v>510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487</v>
      </c>
      <c r="AB127" s="946"/>
      <c r="AC127" s="946"/>
      <c r="AD127" s="946"/>
      <c r="AE127" s="947"/>
      <c r="AF127" s="948" t="s">
        <v>483</v>
      </c>
      <c r="AG127" s="946"/>
      <c r="AH127" s="946"/>
      <c r="AI127" s="946"/>
      <c r="AJ127" s="947"/>
      <c r="AK127" s="948" t="s">
        <v>487</v>
      </c>
      <c r="AL127" s="946"/>
      <c r="AM127" s="946"/>
      <c r="AN127" s="946"/>
      <c r="AO127" s="947"/>
      <c r="AP127" s="949" t="s">
        <v>498</v>
      </c>
      <c r="AQ127" s="950"/>
      <c r="AR127" s="950"/>
      <c r="AS127" s="950"/>
      <c r="AT127" s="951"/>
      <c r="AU127" s="220"/>
      <c r="AV127" s="220"/>
      <c r="AW127" s="220"/>
      <c r="AX127" s="1018" t="s">
        <v>511</v>
      </c>
      <c r="AY127" s="1019"/>
      <c r="AZ127" s="1019"/>
      <c r="BA127" s="1019"/>
      <c r="BB127" s="1019"/>
      <c r="BC127" s="1019"/>
      <c r="BD127" s="1019"/>
      <c r="BE127" s="1020"/>
      <c r="BF127" s="1021" t="s">
        <v>512</v>
      </c>
      <c r="BG127" s="1019"/>
      <c r="BH127" s="1019"/>
      <c r="BI127" s="1019"/>
      <c r="BJ127" s="1019"/>
      <c r="BK127" s="1019"/>
      <c r="BL127" s="1020"/>
      <c r="BM127" s="1021" t="s">
        <v>513</v>
      </c>
      <c r="BN127" s="1019"/>
      <c r="BO127" s="1019"/>
      <c r="BP127" s="1019"/>
      <c r="BQ127" s="1019"/>
      <c r="BR127" s="1019"/>
      <c r="BS127" s="1020"/>
      <c r="BT127" s="1021" t="s">
        <v>514</v>
      </c>
      <c r="BU127" s="1019"/>
      <c r="BV127" s="1019"/>
      <c r="BW127" s="1019"/>
      <c r="BX127" s="1019"/>
      <c r="BY127" s="1019"/>
      <c r="BZ127" s="1042"/>
      <c r="CA127" s="220"/>
      <c r="CB127" s="220"/>
      <c r="CC127" s="220"/>
      <c r="CD127" s="243"/>
      <c r="CE127" s="243"/>
      <c r="CF127" s="243"/>
      <c r="CG127" s="220"/>
      <c r="CH127" s="220"/>
      <c r="CI127" s="220"/>
      <c r="CJ127" s="242"/>
      <c r="CK127" s="1010"/>
      <c r="CL127" s="997"/>
      <c r="CM127" s="997"/>
      <c r="CN127" s="997"/>
      <c r="CO127" s="998"/>
      <c r="CP127" s="909" t="s">
        <v>515</v>
      </c>
      <c r="CQ127" s="910"/>
      <c r="CR127" s="910"/>
      <c r="CS127" s="910"/>
      <c r="CT127" s="910"/>
      <c r="CU127" s="910"/>
      <c r="CV127" s="910"/>
      <c r="CW127" s="910"/>
      <c r="CX127" s="910"/>
      <c r="CY127" s="910"/>
      <c r="CZ127" s="910"/>
      <c r="DA127" s="910"/>
      <c r="DB127" s="910"/>
      <c r="DC127" s="910"/>
      <c r="DD127" s="910"/>
      <c r="DE127" s="910"/>
      <c r="DF127" s="911"/>
      <c r="DG127" s="912" t="s">
        <v>483</v>
      </c>
      <c r="DH127" s="913"/>
      <c r="DI127" s="913"/>
      <c r="DJ127" s="913"/>
      <c r="DK127" s="913"/>
      <c r="DL127" s="913" t="s">
        <v>498</v>
      </c>
      <c r="DM127" s="913"/>
      <c r="DN127" s="913"/>
      <c r="DO127" s="913"/>
      <c r="DP127" s="913"/>
      <c r="DQ127" s="913" t="s">
        <v>483</v>
      </c>
      <c r="DR127" s="913"/>
      <c r="DS127" s="913"/>
      <c r="DT127" s="913"/>
      <c r="DU127" s="913"/>
      <c r="DV127" s="914" t="s">
        <v>397</v>
      </c>
      <c r="DW127" s="914"/>
      <c r="DX127" s="914"/>
      <c r="DY127" s="914"/>
      <c r="DZ127" s="915"/>
    </row>
    <row r="128" spans="1:130" s="218" customFormat="1" ht="26.25" customHeight="1" thickBot="1" x14ac:dyDescent="0.2">
      <c r="A128" s="1028" t="s">
        <v>516</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517</v>
      </c>
      <c r="X128" s="1030"/>
      <c r="Y128" s="1030"/>
      <c r="Z128" s="1031"/>
      <c r="AA128" s="1032">
        <v>351332</v>
      </c>
      <c r="AB128" s="1033"/>
      <c r="AC128" s="1033"/>
      <c r="AD128" s="1033"/>
      <c r="AE128" s="1034"/>
      <c r="AF128" s="1035">
        <v>225618</v>
      </c>
      <c r="AG128" s="1033"/>
      <c r="AH128" s="1033"/>
      <c r="AI128" s="1033"/>
      <c r="AJ128" s="1034"/>
      <c r="AK128" s="1035">
        <v>259760</v>
      </c>
      <c r="AL128" s="1033"/>
      <c r="AM128" s="1033"/>
      <c r="AN128" s="1033"/>
      <c r="AO128" s="1034"/>
      <c r="AP128" s="1036"/>
      <c r="AQ128" s="1037"/>
      <c r="AR128" s="1037"/>
      <c r="AS128" s="1037"/>
      <c r="AT128" s="1038"/>
      <c r="AU128" s="220"/>
      <c r="AV128" s="220"/>
      <c r="AW128" s="220"/>
      <c r="AX128" s="883" t="s">
        <v>518</v>
      </c>
      <c r="AY128" s="884"/>
      <c r="AZ128" s="884"/>
      <c r="BA128" s="884"/>
      <c r="BB128" s="884"/>
      <c r="BC128" s="884"/>
      <c r="BD128" s="884"/>
      <c r="BE128" s="885"/>
      <c r="BF128" s="1039" t="s">
        <v>397</v>
      </c>
      <c r="BG128" s="1040"/>
      <c r="BH128" s="1040"/>
      <c r="BI128" s="1040"/>
      <c r="BJ128" s="1040"/>
      <c r="BK128" s="1040"/>
      <c r="BL128" s="1041"/>
      <c r="BM128" s="1039">
        <v>11.25</v>
      </c>
      <c r="BN128" s="1040"/>
      <c r="BO128" s="1040"/>
      <c r="BP128" s="1040"/>
      <c r="BQ128" s="1040"/>
      <c r="BR128" s="1040"/>
      <c r="BS128" s="1041"/>
      <c r="BT128" s="1039">
        <v>20</v>
      </c>
      <c r="BU128" s="1040"/>
      <c r="BV128" s="1040"/>
      <c r="BW128" s="1040"/>
      <c r="BX128" s="1040"/>
      <c r="BY128" s="1040"/>
      <c r="BZ128" s="1063"/>
      <c r="CA128" s="243"/>
      <c r="CB128" s="243"/>
      <c r="CC128" s="243"/>
      <c r="CD128" s="243"/>
      <c r="CE128" s="243"/>
      <c r="CF128" s="243"/>
      <c r="CG128" s="220"/>
      <c r="CH128" s="220"/>
      <c r="CI128" s="220"/>
      <c r="CJ128" s="242"/>
      <c r="CK128" s="1011"/>
      <c r="CL128" s="1012"/>
      <c r="CM128" s="1012"/>
      <c r="CN128" s="1012"/>
      <c r="CO128" s="1013"/>
      <c r="CP128" s="1022" t="s">
        <v>519</v>
      </c>
      <c r="CQ128" s="713"/>
      <c r="CR128" s="713"/>
      <c r="CS128" s="713"/>
      <c r="CT128" s="713"/>
      <c r="CU128" s="713"/>
      <c r="CV128" s="713"/>
      <c r="CW128" s="713"/>
      <c r="CX128" s="713"/>
      <c r="CY128" s="713"/>
      <c r="CZ128" s="713"/>
      <c r="DA128" s="713"/>
      <c r="DB128" s="713"/>
      <c r="DC128" s="713"/>
      <c r="DD128" s="713"/>
      <c r="DE128" s="713"/>
      <c r="DF128" s="1023"/>
      <c r="DG128" s="1024" t="s">
        <v>397</v>
      </c>
      <c r="DH128" s="1025"/>
      <c r="DI128" s="1025"/>
      <c r="DJ128" s="1025"/>
      <c r="DK128" s="1025"/>
      <c r="DL128" s="1025" t="s">
        <v>429</v>
      </c>
      <c r="DM128" s="1025"/>
      <c r="DN128" s="1025"/>
      <c r="DO128" s="1025"/>
      <c r="DP128" s="1025"/>
      <c r="DQ128" s="1025" t="s">
        <v>391</v>
      </c>
      <c r="DR128" s="1025"/>
      <c r="DS128" s="1025"/>
      <c r="DT128" s="1025"/>
      <c r="DU128" s="1025"/>
      <c r="DV128" s="1026" t="s">
        <v>498</v>
      </c>
      <c r="DW128" s="1026"/>
      <c r="DX128" s="1026"/>
      <c r="DY128" s="1026"/>
      <c r="DZ128" s="1027"/>
    </row>
    <row r="129" spans="1:131" s="218"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520</v>
      </c>
      <c r="X129" s="1058"/>
      <c r="Y129" s="1058"/>
      <c r="Z129" s="1059"/>
      <c r="AA129" s="945">
        <v>108402910</v>
      </c>
      <c r="AB129" s="946"/>
      <c r="AC129" s="946"/>
      <c r="AD129" s="946"/>
      <c r="AE129" s="947"/>
      <c r="AF129" s="948">
        <v>112889958</v>
      </c>
      <c r="AG129" s="946"/>
      <c r="AH129" s="946"/>
      <c r="AI129" s="946"/>
      <c r="AJ129" s="947"/>
      <c r="AK129" s="948">
        <v>111139782</v>
      </c>
      <c r="AL129" s="946"/>
      <c r="AM129" s="946"/>
      <c r="AN129" s="946"/>
      <c r="AO129" s="947"/>
      <c r="AP129" s="1060"/>
      <c r="AQ129" s="1061"/>
      <c r="AR129" s="1061"/>
      <c r="AS129" s="1061"/>
      <c r="AT129" s="1062"/>
      <c r="AU129" s="221"/>
      <c r="AV129" s="221"/>
      <c r="AW129" s="221"/>
      <c r="AX129" s="1052" t="s">
        <v>521</v>
      </c>
      <c r="AY129" s="910"/>
      <c r="AZ129" s="910"/>
      <c r="BA129" s="910"/>
      <c r="BB129" s="910"/>
      <c r="BC129" s="910"/>
      <c r="BD129" s="910"/>
      <c r="BE129" s="911"/>
      <c r="BF129" s="1053" t="s">
        <v>391</v>
      </c>
      <c r="BG129" s="1054"/>
      <c r="BH129" s="1054"/>
      <c r="BI129" s="1054"/>
      <c r="BJ129" s="1054"/>
      <c r="BK129" s="1054"/>
      <c r="BL129" s="1055"/>
      <c r="BM129" s="1053">
        <v>16.25</v>
      </c>
      <c r="BN129" s="1054"/>
      <c r="BO129" s="1054"/>
      <c r="BP129" s="1054"/>
      <c r="BQ129" s="1054"/>
      <c r="BR129" s="1054"/>
      <c r="BS129" s="1055"/>
      <c r="BT129" s="1053">
        <v>30</v>
      </c>
      <c r="BU129" s="1054"/>
      <c r="BV129" s="1054"/>
      <c r="BW129" s="1054"/>
      <c r="BX129" s="1054"/>
      <c r="BY129" s="1054"/>
      <c r="BZ129" s="1056"/>
      <c r="CA129" s="244"/>
      <c r="CB129" s="244"/>
      <c r="CC129" s="244"/>
      <c r="CD129" s="244"/>
      <c r="CE129" s="244"/>
      <c r="CF129" s="244"/>
      <c r="CG129" s="244"/>
      <c r="CH129" s="244"/>
      <c r="CI129" s="244"/>
      <c r="CJ129" s="244"/>
      <c r="CK129" s="244"/>
      <c r="CL129" s="244"/>
      <c r="CM129" s="244"/>
      <c r="CN129" s="244"/>
      <c r="CO129" s="244"/>
      <c r="CP129" s="244"/>
      <c r="CQ129" s="244"/>
      <c r="CR129" s="244"/>
      <c r="CS129" s="244"/>
      <c r="CT129" s="244"/>
      <c r="CU129" s="244"/>
      <c r="CV129" s="244"/>
      <c r="CW129" s="244"/>
      <c r="CX129" s="244"/>
      <c r="CY129" s="244"/>
      <c r="CZ129" s="244"/>
      <c r="DA129" s="244"/>
      <c r="DB129" s="244"/>
      <c r="DC129" s="244"/>
      <c r="DD129" s="244"/>
      <c r="DE129" s="244"/>
      <c r="DF129" s="244"/>
      <c r="DG129" s="244"/>
      <c r="DH129" s="244"/>
      <c r="DI129" s="244"/>
      <c r="DJ129" s="244"/>
      <c r="DK129" s="244"/>
      <c r="DL129" s="244"/>
      <c r="DM129" s="244"/>
      <c r="DN129" s="244"/>
      <c r="DO129" s="244"/>
      <c r="DP129" s="221"/>
      <c r="DQ129" s="221"/>
      <c r="DR129" s="221"/>
      <c r="DS129" s="221"/>
      <c r="DT129" s="221"/>
      <c r="DU129" s="221"/>
      <c r="DV129" s="221"/>
      <c r="DW129" s="221"/>
      <c r="DX129" s="221"/>
      <c r="DY129" s="221"/>
      <c r="DZ129" s="221"/>
    </row>
    <row r="130" spans="1:131" s="218" customFormat="1" ht="26.25" customHeight="1" x14ac:dyDescent="0.15">
      <c r="A130" s="921" t="s">
        <v>522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523</v>
      </c>
      <c r="X130" s="1058"/>
      <c r="Y130" s="1058"/>
      <c r="Z130" s="1059"/>
      <c r="AA130" s="945">
        <v>13419675</v>
      </c>
      <c r="AB130" s="946"/>
      <c r="AC130" s="946"/>
      <c r="AD130" s="946"/>
      <c r="AE130" s="947"/>
      <c r="AF130" s="948">
        <v>13575997</v>
      </c>
      <c r="AG130" s="946"/>
      <c r="AH130" s="946"/>
      <c r="AI130" s="946"/>
      <c r="AJ130" s="947"/>
      <c r="AK130" s="948">
        <v>13898856</v>
      </c>
      <c r="AL130" s="946"/>
      <c r="AM130" s="946"/>
      <c r="AN130" s="946"/>
      <c r="AO130" s="947"/>
      <c r="AP130" s="1060"/>
      <c r="AQ130" s="1061"/>
      <c r="AR130" s="1061"/>
      <c r="AS130" s="1061"/>
      <c r="AT130" s="1062"/>
      <c r="AU130" s="221"/>
      <c r="AV130" s="221"/>
      <c r="AW130" s="221"/>
      <c r="AX130" s="1052" t="s">
        <v>524</v>
      </c>
      <c r="AY130" s="910"/>
      <c r="AZ130" s="910"/>
      <c r="BA130" s="910"/>
      <c r="BB130" s="910"/>
      <c r="BC130" s="910"/>
      <c r="BD130" s="910"/>
      <c r="BE130" s="911"/>
      <c r="BF130" s="1088">
        <v>7.9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44"/>
      <c r="CB130" s="244"/>
      <c r="CC130" s="244"/>
      <c r="CD130" s="244"/>
      <c r="CE130" s="244"/>
      <c r="CF130" s="244"/>
      <c r="CG130" s="244"/>
      <c r="CH130" s="244"/>
      <c r="CI130" s="244"/>
      <c r="CJ130" s="244"/>
      <c r="CK130" s="244"/>
      <c r="CL130" s="244"/>
      <c r="CM130" s="244"/>
      <c r="CN130" s="244"/>
      <c r="CO130" s="244"/>
      <c r="CP130" s="244"/>
      <c r="CQ130" s="244"/>
      <c r="CR130" s="244"/>
      <c r="CS130" s="244"/>
      <c r="CT130" s="244"/>
      <c r="CU130" s="244"/>
      <c r="CV130" s="244"/>
      <c r="CW130" s="244"/>
      <c r="CX130" s="244"/>
      <c r="CY130" s="244"/>
      <c r="CZ130" s="244"/>
      <c r="DA130" s="244"/>
      <c r="DB130" s="244"/>
      <c r="DC130" s="244"/>
      <c r="DD130" s="244"/>
      <c r="DE130" s="244"/>
      <c r="DF130" s="244"/>
      <c r="DG130" s="244"/>
      <c r="DH130" s="244"/>
      <c r="DI130" s="244"/>
      <c r="DJ130" s="244"/>
      <c r="DK130" s="244"/>
      <c r="DL130" s="244"/>
      <c r="DM130" s="244"/>
      <c r="DN130" s="244"/>
      <c r="DO130" s="244"/>
      <c r="DP130" s="221"/>
      <c r="DQ130" s="221"/>
      <c r="DR130" s="221"/>
      <c r="DS130" s="221"/>
      <c r="DT130" s="221"/>
      <c r="DU130" s="221"/>
      <c r="DV130" s="221"/>
      <c r="DW130" s="221"/>
      <c r="DX130" s="221"/>
      <c r="DY130" s="221"/>
      <c r="DZ130" s="221"/>
    </row>
    <row r="131" spans="1:131" s="218"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525</v>
      </c>
      <c r="X131" s="1095"/>
      <c r="Y131" s="1095"/>
      <c r="Z131" s="1096"/>
      <c r="AA131" s="991">
        <v>94983235</v>
      </c>
      <c r="AB131" s="973"/>
      <c r="AC131" s="973"/>
      <c r="AD131" s="973"/>
      <c r="AE131" s="974"/>
      <c r="AF131" s="972">
        <v>99313961</v>
      </c>
      <c r="AG131" s="973"/>
      <c r="AH131" s="973"/>
      <c r="AI131" s="973"/>
      <c r="AJ131" s="974"/>
      <c r="AK131" s="972">
        <v>97240926</v>
      </c>
      <c r="AL131" s="973"/>
      <c r="AM131" s="973"/>
      <c r="AN131" s="973"/>
      <c r="AO131" s="974"/>
      <c r="AP131" s="1097"/>
      <c r="AQ131" s="1098"/>
      <c r="AR131" s="1098"/>
      <c r="AS131" s="1098"/>
      <c r="AT131" s="1099"/>
      <c r="AU131" s="221"/>
      <c r="AV131" s="221"/>
      <c r="AW131" s="221"/>
      <c r="AX131" s="1070" t="s">
        <v>526</v>
      </c>
      <c r="AY131" s="713"/>
      <c r="AZ131" s="713"/>
      <c r="BA131" s="713"/>
      <c r="BB131" s="713"/>
      <c r="BC131" s="713"/>
      <c r="BD131" s="713"/>
      <c r="BE131" s="1023"/>
      <c r="BF131" s="1071">
        <v>24.3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44"/>
      <c r="CB131" s="244"/>
      <c r="CC131" s="244"/>
      <c r="CD131" s="244"/>
      <c r="CE131" s="244"/>
      <c r="CF131" s="244"/>
      <c r="CG131" s="244"/>
      <c r="CH131" s="244"/>
      <c r="CI131" s="244"/>
      <c r="CJ131" s="244"/>
      <c r="CK131" s="244"/>
      <c r="CL131" s="244"/>
      <c r="CM131" s="244"/>
      <c r="CN131" s="244"/>
      <c r="CO131" s="244"/>
      <c r="CP131" s="244"/>
      <c r="CQ131" s="244"/>
      <c r="CR131" s="244"/>
      <c r="CS131" s="244"/>
      <c r="CT131" s="244"/>
      <c r="CU131" s="244"/>
      <c r="CV131" s="244"/>
      <c r="CW131" s="244"/>
      <c r="CX131" s="244"/>
      <c r="CY131" s="244"/>
      <c r="CZ131" s="244"/>
      <c r="DA131" s="244"/>
      <c r="DB131" s="244"/>
      <c r="DC131" s="244"/>
      <c r="DD131" s="244"/>
      <c r="DE131" s="244"/>
      <c r="DF131" s="244"/>
      <c r="DG131" s="244"/>
      <c r="DH131" s="244"/>
      <c r="DI131" s="244"/>
      <c r="DJ131" s="244"/>
      <c r="DK131" s="244"/>
      <c r="DL131" s="244"/>
      <c r="DM131" s="244"/>
      <c r="DN131" s="244"/>
      <c r="DO131" s="244"/>
      <c r="DP131" s="221"/>
      <c r="DQ131" s="221"/>
      <c r="DR131" s="221"/>
      <c r="DS131" s="221"/>
      <c r="DT131" s="221"/>
      <c r="DU131" s="221"/>
      <c r="DV131" s="221"/>
      <c r="DW131" s="221"/>
      <c r="DX131" s="221"/>
      <c r="DY131" s="221"/>
      <c r="DZ131" s="221"/>
    </row>
    <row r="132" spans="1:131" s="218" customFormat="1" ht="26.25" customHeight="1" x14ac:dyDescent="0.15">
      <c r="A132" s="1077" t="s">
        <v>527</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528</v>
      </c>
      <c r="W132" s="1081"/>
      <c r="X132" s="1081"/>
      <c r="Y132" s="1081"/>
      <c r="Z132" s="1082"/>
      <c r="AA132" s="1083">
        <v>8.2612410500000006</v>
      </c>
      <c r="AB132" s="1084"/>
      <c r="AC132" s="1084"/>
      <c r="AD132" s="1084"/>
      <c r="AE132" s="1085"/>
      <c r="AF132" s="1086">
        <v>7.6392321120000002</v>
      </c>
      <c r="AG132" s="1084"/>
      <c r="AH132" s="1084"/>
      <c r="AI132" s="1084"/>
      <c r="AJ132" s="1085"/>
      <c r="AK132" s="1086">
        <v>8.0524778220000002</v>
      </c>
      <c r="AL132" s="1084"/>
      <c r="AM132" s="1084"/>
      <c r="AN132" s="1084"/>
      <c r="AO132" s="1085"/>
      <c r="AP132" s="988"/>
      <c r="AQ132" s="989"/>
      <c r="AR132" s="989"/>
      <c r="AS132" s="989"/>
      <c r="AT132" s="1087"/>
      <c r="AU132" s="245"/>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1"/>
      <c r="BR132" s="221"/>
      <c r="BS132" s="223"/>
      <c r="BT132" s="221"/>
      <c r="BU132" s="221"/>
      <c r="BV132" s="221"/>
      <c r="BW132" s="221"/>
      <c r="BX132" s="221"/>
      <c r="BY132" s="221"/>
      <c r="BZ132" s="221"/>
      <c r="CA132" s="244"/>
      <c r="CB132" s="244"/>
      <c r="CC132" s="244"/>
      <c r="CD132" s="244"/>
      <c r="CE132" s="244"/>
      <c r="CF132" s="244"/>
      <c r="CG132" s="244"/>
      <c r="CH132" s="244"/>
      <c r="CI132" s="244"/>
      <c r="CJ132" s="244"/>
      <c r="CK132" s="244"/>
      <c r="CL132" s="244"/>
      <c r="CM132" s="244"/>
      <c r="CN132" s="244"/>
      <c r="CO132" s="244"/>
      <c r="CP132" s="244"/>
      <c r="CQ132" s="244"/>
      <c r="CR132" s="244"/>
      <c r="CS132" s="244"/>
      <c r="CT132" s="244"/>
      <c r="CU132" s="244"/>
      <c r="CV132" s="244"/>
      <c r="CW132" s="244"/>
      <c r="CX132" s="244"/>
      <c r="CY132" s="244"/>
      <c r="CZ132" s="244"/>
      <c r="DA132" s="244"/>
      <c r="DB132" s="244"/>
      <c r="DC132" s="244"/>
      <c r="DD132" s="244"/>
      <c r="DE132" s="244"/>
      <c r="DF132" s="244"/>
      <c r="DG132" s="244"/>
      <c r="DH132" s="244"/>
      <c r="DI132" s="244"/>
      <c r="DJ132" s="244"/>
      <c r="DK132" s="244"/>
      <c r="DL132" s="244"/>
      <c r="DM132" s="244"/>
      <c r="DN132" s="244"/>
      <c r="DO132" s="244"/>
      <c r="DP132" s="221"/>
      <c r="DQ132" s="221"/>
      <c r="DR132" s="221"/>
      <c r="DS132" s="221"/>
      <c r="DT132" s="221"/>
      <c r="DU132" s="221"/>
      <c r="DV132" s="221"/>
      <c r="DW132" s="221"/>
      <c r="DX132" s="221"/>
      <c r="DY132" s="221"/>
      <c r="DZ132" s="221"/>
    </row>
    <row r="133" spans="1:131" s="218"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529</v>
      </c>
      <c r="W133" s="1064"/>
      <c r="X133" s="1064"/>
      <c r="Y133" s="1064"/>
      <c r="Z133" s="1065"/>
      <c r="AA133" s="1066">
        <v>7.9</v>
      </c>
      <c r="AB133" s="1067"/>
      <c r="AC133" s="1067"/>
      <c r="AD133" s="1067"/>
      <c r="AE133" s="1068"/>
      <c r="AF133" s="1066">
        <v>7.9</v>
      </c>
      <c r="AG133" s="1067"/>
      <c r="AH133" s="1067"/>
      <c r="AI133" s="1067"/>
      <c r="AJ133" s="1068"/>
      <c r="AK133" s="1066">
        <v>7.9</v>
      </c>
      <c r="AL133" s="1067"/>
      <c r="AM133" s="1067"/>
      <c r="AN133" s="1067"/>
      <c r="AO133" s="1068"/>
      <c r="AP133" s="1015"/>
      <c r="AQ133" s="1016"/>
      <c r="AR133" s="1016"/>
      <c r="AS133" s="1016"/>
      <c r="AT133" s="1069"/>
      <c r="AU133" s="221"/>
      <c r="AV133" s="221"/>
      <c r="AW133" s="221"/>
      <c r="AX133" s="221"/>
      <c r="AY133" s="221"/>
      <c r="AZ133" s="221"/>
      <c r="BA133" s="221"/>
      <c r="BB133" s="221"/>
      <c r="BC133" s="221"/>
      <c r="BD133" s="221"/>
      <c r="BE133" s="221"/>
      <c r="BF133" s="221"/>
      <c r="BG133" s="221"/>
      <c r="BH133" s="221"/>
      <c r="BI133" s="221"/>
      <c r="BJ133" s="221"/>
      <c r="BK133" s="221"/>
      <c r="BL133" s="221"/>
      <c r="BM133" s="221"/>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c r="CO133" s="244"/>
      <c r="CP133" s="244"/>
      <c r="CQ133" s="244"/>
      <c r="CR133" s="244"/>
      <c r="CS133" s="244"/>
      <c r="CT133" s="244"/>
      <c r="CU133" s="244"/>
      <c r="CV133" s="244"/>
      <c r="CW133" s="244"/>
      <c r="CX133" s="244"/>
      <c r="CY133" s="244"/>
      <c r="CZ133" s="244"/>
      <c r="DA133" s="244"/>
      <c r="DB133" s="244"/>
      <c r="DC133" s="244"/>
      <c r="DD133" s="244"/>
      <c r="DE133" s="244"/>
      <c r="DF133" s="244"/>
      <c r="DG133" s="244"/>
      <c r="DH133" s="244"/>
      <c r="DI133" s="244"/>
      <c r="DJ133" s="244"/>
      <c r="DK133" s="244"/>
      <c r="DL133" s="244"/>
      <c r="DM133" s="244"/>
      <c r="DN133" s="244"/>
      <c r="DO133" s="244"/>
      <c r="DP133" s="221"/>
      <c r="DQ133" s="221"/>
      <c r="DR133" s="221"/>
      <c r="DS133" s="221"/>
      <c r="DT133" s="221"/>
      <c r="DU133" s="221"/>
      <c r="DV133" s="221"/>
      <c r="DW133" s="221"/>
      <c r="DX133" s="221"/>
      <c r="DY133" s="221"/>
      <c r="DZ133" s="221"/>
    </row>
    <row r="134" spans="1:131" ht="11.25" customHeight="1" x14ac:dyDescent="0.15">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21"/>
      <c r="AV134" s="221"/>
      <c r="AW134" s="221"/>
      <c r="AX134" s="221"/>
      <c r="AY134" s="221"/>
      <c r="AZ134" s="221"/>
      <c r="BA134" s="221"/>
      <c r="BB134" s="221"/>
      <c r="BC134" s="221"/>
      <c r="BD134" s="221"/>
      <c r="BE134" s="221"/>
      <c r="BF134" s="221"/>
      <c r="BG134" s="221"/>
      <c r="BH134" s="221"/>
      <c r="BI134" s="221"/>
      <c r="BJ134" s="221"/>
      <c r="BK134" s="221"/>
      <c r="BL134" s="221"/>
      <c r="BM134" s="221"/>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c r="CO134" s="244"/>
      <c r="CP134" s="244"/>
      <c r="CQ134" s="244"/>
      <c r="CR134" s="244"/>
      <c r="CS134" s="244"/>
      <c r="CT134" s="244"/>
      <c r="CU134" s="244"/>
      <c r="CV134" s="244"/>
      <c r="CW134" s="244"/>
      <c r="CX134" s="244"/>
      <c r="CY134" s="244"/>
      <c r="CZ134" s="244"/>
      <c r="DA134" s="244"/>
      <c r="DB134" s="244"/>
      <c r="DC134" s="244"/>
      <c r="DD134" s="244"/>
      <c r="DE134" s="244"/>
      <c r="DF134" s="244"/>
      <c r="DG134" s="244"/>
      <c r="DH134" s="244"/>
      <c r="DI134" s="244"/>
      <c r="DJ134" s="244"/>
      <c r="DK134" s="244"/>
      <c r="DL134" s="244"/>
      <c r="DM134" s="244"/>
      <c r="DN134" s="244"/>
      <c r="DO134" s="244"/>
      <c r="DP134" s="221"/>
      <c r="DQ134" s="221"/>
      <c r="DR134" s="221"/>
      <c r="DS134" s="221"/>
      <c r="DT134" s="221"/>
      <c r="DU134" s="221"/>
      <c r="DV134" s="221"/>
      <c r="DW134" s="221"/>
      <c r="DX134" s="221"/>
      <c r="DY134" s="221"/>
      <c r="DZ134" s="221"/>
      <c r="EA134" s="218"/>
    </row>
    <row r="135" spans="1:131" ht="14.25" hidden="1" x14ac:dyDescent="0.15">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c r="BT135" s="246"/>
      <c r="BU135" s="246"/>
      <c r="BV135" s="246"/>
      <c r="BW135" s="246"/>
      <c r="BX135" s="246"/>
      <c r="BY135" s="246"/>
      <c r="BZ135" s="246"/>
      <c r="CA135" s="246"/>
      <c r="CB135" s="246"/>
      <c r="CC135" s="246"/>
      <c r="CD135" s="246"/>
      <c r="CE135" s="246"/>
      <c r="CF135" s="246"/>
      <c r="CG135" s="246"/>
      <c r="CH135" s="246"/>
      <c r="CI135" s="246"/>
      <c r="CJ135" s="246"/>
      <c r="CK135" s="246"/>
      <c r="CL135" s="246"/>
      <c r="CM135" s="246"/>
      <c r="CN135" s="246"/>
      <c r="CO135" s="246"/>
      <c r="CP135" s="246"/>
      <c r="CQ135" s="246"/>
      <c r="CR135" s="246"/>
      <c r="CS135" s="246"/>
      <c r="CT135" s="246"/>
      <c r="CU135" s="246"/>
      <c r="CV135" s="246"/>
      <c r="CW135" s="246"/>
      <c r="CX135" s="246"/>
      <c r="CY135" s="246"/>
      <c r="CZ135" s="246"/>
      <c r="DA135" s="246"/>
      <c r="DB135" s="246"/>
      <c r="DC135" s="246"/>
      <c r="DD135" s="246"/>
      <c r="DE135" s="246"/>
      <c r="DF135" s="246"/>
      <c r="DG135" s="246"/>
      <c r="DH135" s="246"/>
      <c r="DI135" s="246"/>
      <c r="DJ135" s="246"/>
      <c r="DK135" s="246"/>
      <c r="DL135" s="246"/>
      <c r="DM135" s="246"/>
      <c r="DN135" s="246"/>
      <c r="DO135" s="246"/>
      <c r="DP135" s="246"/>
      <c r="DQ135" s="246"/>
      <c r="DR135" s="246"/>
      <c r="DS135" s="246"/>
      <c r="DT135" s="246"/>
      <c r="DU135" s="246"/>
      <c r="DV135" s="246"/>
      <c r="DW135" s="246"/>
      <c r="DX135" s="246"/>
      <c r="DY135" s="246"/>
      <c r="DZ135" s="246"/>
    </row>
  </sheetData>
  <sheetProtection algorithmName="SHA-512" hashValue="XB97lZo71xmAa/JOTkkIOI+3dz+Mp9tgSn8ztlqjmSvGDALXp8oBMzGXz7hC/dDt5Lt3yZ/0gqWBkyyILgbRVQ==" saltValue="tltAROfU/DPWA3xwhL/K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5800D-3B57-4CC7-AD97-27B80D29BCC4}">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48" customWidth="1"/>
    <col min="121" max="121" width="0" style="247" hidden="1" customWidth="1"/>
    <col min="122" max="16384" width="9" style="247" hidden="1"/>
  </cols>
  <sheetData>
    <row r="1" spans="1:120" x14ac:dyDescent="0.15">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7"/>
    </row>
    <row r="17" spans="119:120" x14ac:dyDescent="0.15">
      <c r="DP17" s="247"/>
    </row>
    <row r="18" spans="119:120" x14ac:dyDescent="0.15"/>
    <row r="19" spans="119:120" x14ac:dyDescent="0.15"/>
    <row r="20" spans="119:120" x14ac:dyDescent="0.15">
      <c r="DO20" s="247"/>
      <c r="DP20" s="247"/>
    </row>
    <row r="21" spans="119:120" x14ac:dyDescent="0.15">
      <c r="DP21" s="247"/>
    </row>
    <row r="22" spans="119:120" x14ac:dyDescent="0.15"/>
    <row r="23" spans="119:120" x14ac:dyDescent="0.15">
      <c r="DO23" s="247"/>
      <c r="DP23" s="247"/>
    </row>
    <row r="24" spans="119:120" x14ac:dyDescent="0.15">
      <c r="DP24" s="247"/>
    </row>
    <row r="25" spans="119:120" x14ac:dyDescent="0.15">
      <c r="DP25" s="247"/>
    </row>
    <row r="26" spans="119:120" x14ac:dyDescent="0.15">
      <c r="DO26" s="247"/>
      <c r="DP26" s="247"/>
    </row>
    <row r="27" spans="119:120" x14ac:dyDescent="0.15"/>
    <row r="28" spans="119:120" x14ac:dyDescent="0.15">
      <c r="DO28" s="247"/>
      <c r="DP28" s="247"/>
    </row>
    <row r="29" spans="119:120" x14ac:dyDescent="0.15">
      <c r="DP29" s="247"/>
    </row>
    <row r="30" spans="119:120" x14ac:dyDescent="0.15"/>
    <row r="31" spans="119:120" x14ac:dyDescent="0.15">
      <c r="DO31" s="247"/>
      <c r="DP31" s="247"/>
    </row>
    <row r="32" spans="119:120" x14ac:dyDescent="0.15"/>
    <row r="33" spans="98:120" x14ac:dyDescent="0.15">
      <c r="DO33" s="247"/>
      <c r="DP33" s="247"/>
    </row>
    <row r="34" spans="98:120" x14ac:dyDescent="0.15">
      <c r="DM34" s="247"/>
    </row>
    <row r="35" spans="98:120" x14ac:dyDescent="0.15">
      <c r="CT35" s="247"/>
      <c r="CU35" s="247"/>
      <c r="CV35" s="247"/>
      <c r="CY35" s="247"/>
      <c r="CZ35" s="247"/>
      <c r="DA35" s="247"/>
      <c r="DD35" s="247"/>
      <c r="DE35" s="247"/>
      <c r="DF35" s="247"/>
      <c r="DI35" s="247"/>
      <c r="DJ35" s="247"/>
      <c r="DK35" s="247"/>
      <c r="DM35" s="247"/>
      <c r="DN35" s="247"/>
      <c r="DO35" s="247"/>
      <c r="DP35" s="247"/>
    </row>
    <row r="36" spans="98:120" x14ac:dyDescent="0.15"/>
    <row r="37" spans="98:120" x14ac:dyDescent="0.15">
      <c r="CW37" s="247"/>
      <c r="DB37" s="247"/>
      <c r="DG37" s="247"/>
      <c r="DL37" s="247"/>
      <c r="DP37" s="247"/>
    </row>
    <row r="38" spans="98:120" x14ac:dyDescent="0.15">
      <c r="CT38" s="247"/>
      <c r="CU38" s="247"/>
      <c r="CV38" s="247"/>
      <c r="CW38" s="247"/>
      <c r="CY38" s="247"/>
      <c r="CZ38" s="247"/>
      <c r="DA38" s="247"/>
      <c r="DB38" s="247"/>
      <c r="DD38" s="247"/>
      <c r="DE38" s="247"/>
      <c r="DF38" s="247"/>
      <c r="DG38" s="247"/>
      <c r="DI38" s="247"/>
      <c r="DJ38" s="247"/>
      <c r="DK38" s="247"/>
      <c r="DL38" s="247"/>
      <c r="DN38" s="247"/>
      <c r="DO38" s="247"/>
      <c r="DP38" s="24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7"/>
      <c r="DO49" s="247"/>
      <c r="DP49" s="24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7"/>
      <c r="CS63" s="247"/>
      <c r="CX63" s="247"/>
      <c r="DC63" s="247"/>
      <c r="DH63" s="247"/>
    </row>
    <row r="64" spans="22:120" x14ac:dyDescent="0.15">
      <c r="V64" s="247"/>
    </row>
    <row r="65" spans="15:120" x14ac:dyDescent="0.15">
      <c r="X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c r="CO65" s="247"/>
      <c r="CP65" s="247"/>
      <c r="CQ65" s="247"/>
      <c r="CR65" s="247"/>
      <c r="CU65" s="247"/>
      <c r="CZ65" s="247"/>
      <c r="DE65" s="247"/>
      <c r="DJ65" s="247"/>
    </row>
    <row r="66" spans="15:120" x14ac:dyDescent="0.15">
      <c r="Q66" s="247"/>
      <c r="S66" s="247"/>
      <c r="U66" s="247"/>
      <c r="DM66" s="247"/>
    </row>
    <row r="67" spans="15:120" x14ac:dyDescent="0.15">
      <c r="O67" s="247"/>
      <c r="P67" s="247"/>
      <c r="R67" s="247"/>
      <c r="T67" s="247"/>
      <c r="Y67" s="247"/>
      <c r="CT67" s="247"/>
      <c r="CV67" s="247"/>
      <c r="CW67" s="247"/>
      <c r="CY67" s="247"/>
      <c r="DA67" s="247"/>
      <c r="DB67" s="247"/>
      <c r="DD67" s="247"/>
      <c r="DF67" s="247"/>
      <c r="DG67" s="247"/>
      <c r="DI67" s="247"/>
      <c r="DK67" s="247"/>
      <c r="DL67" s="247"/>
      <c r="DN67" s="247"/>
      <c r="DO67" s="247"/>
      <c r="DP67" s="247"/>
    </row>
    <row r="68" spans="15:120" x14ac:dyDescent="0.15"/>
    <row r="69" spans="15:120" x14ac:dyDescent="0.15"/>
    <row r="70" spans="15:120" x14ac:dyDescent="0.15"/>
    <row r="71" spans="15:120" x14ac:dyDescent="0.15"/>
    <row r="72" spans="15:120" x14ac:dyDescent="0.15">
      <c r="DP72" s="247"/>
    </row>
    <row r="73" spans="15:120" x14ac:dyDescent="0.15">
      <c r="DP73" s="24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7"/>
      <c r="CX96" s="247"/>
      <c r="DC96" s="247"/>
      <c r="DH96" s="247"/>
    </row>
    <row r="97" spans="24:120" x14ac:dyDescent="0.15">
      <c r="CS97" s="247"/>
      <c r="CX97" s="247"/>
      <c r="DC97" s="247"/>
      <c r="DH97" s="247"/>
      <c r="DP97" s="248" t="s">
        <v>530</v>
      </c>
    </row>
    <row r="98" spans="24:120" hidden="1" x14ac:dyDescent="0.15">
      <c r="CS98" s="247"/>
      <c r="CX98" s="247"/>
      <c r="DC98" s="247"/>
      <c r="DH98" s="247"/>
    </row>
    <row r="99" spans="24:120" hidden="1" x14ac:dyDescent="0.15">
      <c r="CS99" s="247"/>
      <c r="CX99" s="247"/>
      <c r="DC99" s="247"/>
      <c r="DH99" s="247"/>
    </row>
    <row r="101" spans="24:120" ht="12" hidden="1" customHeight="1" x14ac:dyDescent="0.15">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c r="CO101" s="247"/>
      <c r="CP101" s="247"/>
      <c r="CQ101" s="247"/>
      <c r="CR101" s="247"/>
      <c r="CU101" s="247"/>
      <c r="CZ101" s="247"/>
      <c r="DE101" s="247"/>
      <c r="DJ101" s="247"/>
    </row>
    <row r="102" spans="24:120" ht="1.5" hidden="1" customHeight="1" x14ac:dyDescent="0.15">
      <c r="CU102" s="247"/>
      <c r="CZ102" s="247"/>
      <c r="DE102" s="247"/>
      <c r="DJ102" s="247"/>
      <c r="DM102" s="247"/>
    </row>
    <row r="103" spans="24:120" hidden="1" x14ac:dyDescent="0.15">
      <c r="CT103" s="247"/>
      <c r="CV103" s="247"/>
      <c r="CW103" s="247"/>
      <c r="CY103" s="247"/>
      <c r="DA103" s="247"/>
      <c r="DB103" s="247"/>
      <c r="DD103" s="247"/>
      <c r="DF103" s="247"/>
      <c r="DG103" s="247"/>
      <c r="DI103" s="247"/>
      <c r="DK103" s="247"/>
      <c r="DL103" s="247"/>
      <c r="DM103" s="247"/>
      <c r="DN103" s="247"/>
      <c r="DO103" s="247"/>
      <c r="DP103" s="247"/>
    </row>
    <row r="104" spans="24:120" hidden="1" x14ac:dyDescent="0.15">
      <c r="CV104" s="247"/>
      <c r="CW104" s="247"/>
      <c r="DA104" s="247"/>
      <c r="DB104" s="247"/>
      <c r="DF104" s="247"/>
      <c r="DG104" s="247"/>
      <c r="DK104" s="247"/>
      <c r="DL104" s="247"/>
      <c r="DN104" s="247"/>
      <c r="DO104" s="247"/>
      <c r="DP104" s="247"/>
    </row>
    <row r="105" spans="24:120" ht="12.75" hidden="1" customHeight="1" x14ac:dyDescent="0.15"/>
  </sheetData>
  <sheetProtection algorithmName="SHA-512" hashValue="x+iolVU9IdMjVKxQis7OngCDBruAFQoyD2Ke53FNCYPhYe/G3uE4SdNF4yPwOWDFCNo42hyEEFu4PgfuHJPMug==" saltValue="KfBOMoJdy+77NKPWqa4T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48" customWidth="1"/>
    <col min="117" max="16384" width="9" style="247" hidden="1"/>
  </cols>
  <sheetData>
    <row r="1" spans="2:116" x14ac:dyDescent="0.15">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row>
    <row r="2" spans="2:116" x14ac:dyDescent="0.15"/>
    <row r="3" spans="2:116" x14ac:dyDescent="0.15"/>
    <row r="4" spans="2:116" x14ac:dyDescent="0.15">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row>
    <row r="5" spans="2:116" x14ac:dyDescent="0.15">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4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row>
    <row r="19" spans="9:116" x14ac:dyDescent="0.15"/>
    <row r="20" spans="9:116" x14ac:dyDescent="0.15"/>
    <row r="21" spans="9:116" x14ac:dyDescent="0.15">
      <c r="DL21" s="247"/>
    </row>
    <row r="22" spans="9:116" x14ac:dyDescent="0.15">
      <c r="DI22" s="247"/>
      <c r="DJ22" s="247"/>
      <c r="DK22" s="247"/>
      <c r="DL22" s="247"/>
    </row>
    <row r="23" spans="9:116" x14ac:dyDescent="0.15">
      <c r="CY23" s="247"/>
      <c r="CZ23" s="247"/>
      <c r="DA23" s="247"/>
      <c r="DB23" s="247"/>
      <c r="DC23" s="247"/>
      <c r="DD23" s="247"/>
      <c r="DE23" s="247"/>
      <c r="DF23" s="247"/>
      <c r="DG23" s="247"/>
      <c r="DH23" s="247"/>
      <c r="DI23" s="247"/>
      <c r="DJ23" s="247"/>
      <c r="DK23" s="247"/>
      <c r="DL23" s="24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7"/>
      <c r="DA35" s="247"/>
      <c r="DB35" s="247"/>
      <c r="DC35" s="247"/>
      <c r="DD35" s="247"/>
      <c r="DE35" s="247"/>
      <c r="DF35" s="247"/>
      <c r="DG35" s="247"/>
      <c r="DH35" s="247"/>
      <c r="DI35" s="247"/>
      <c r="DJ35" s="247"/>
      <c r="DK35" s="247"/>
      <c r="DL35" s="247"/>
    </row>
    <row r="36" spans="15:116" x14ac:dyDescent="0.15"/>
    <row r="37" spans="15:116" x14ac:dyDescent="0.15">
      <c r="DL37" s="247"/>
    </row>
    <row r="38" spans="15:116" x14ac:dyDescent="0.15">
      <c r="DI38" s="247"/>
      <c r="DJ38" s="247"/>
      <c r="DK38" s="247"/>
      <c r="DL38" s="247"/>
    </row>
    <row r="39" spans="15:116" x14ac:dyDescent="0.15"/>
    <row r="40" spans="15:116" x14ac:dyDescent="0.15"/>
    <row r="41" spans="15:116" x14ac:dyDescent="0.15"/>
    <row r="42" spans="15:116" x14ac:dyDescent="0.15"/>
    <row r="43" spans="15:116" x14ac:dyDescent="0.15">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c r="CF43" s="247"/>
      <c r="CG43" s="247"/>
      <c r="CH43" s="247"/>
      <c r="CI43" s="247"/>
      <c r="CJ43" s="247"/>
      <c r="CK43" s="247"/>
      <c r="CL43" s="247"/>
      <c r="CM43" s="247"/>
      <c r="CN43" s="247"/>
      <c r="CO43" s="247"/>
      <c r="CP43" s="247"/>
      <c r="CQ43" s="247"/>
      <c r="CR43" s="247"/>
      <c r="CS43" s="247"/>
      <c r="CT43" s="247"/>
      <c r="CU43" s="247"/>
      <c r="CV43" s="247"/>
      <c r="CW43" s="247"/>
      <c r="CX43" s="247"/>
      <c r="CY43" s="247"/>
      <c r="CZ43" s="247"/>
      <c r="DA43" s="247"/>
      <c r="DB43" s="247"/>
      <c r="DC43" s="247"/>
      <c r="DD43" s="247"/>
      <c r="DE43" s="247"/>
      <c r="DF43" s="247"/>
      <c r="DG43" s="247"/>
      <c r="DH43" s="247"/>
      <c r="DI43" s="247"/>
      <c r="DJ43" s="247"/>
      <c r="DK43" s="247"/>
      <c r="DL43" s="247"/>
    </row>
    <row r="44" spans="15:116" x14ac:dyDescent="0.15">
      <c r="DL44" s="247"/>
    </row>
    <row r="45" spans="15:116" x14ac:dyDescent="0.15"/>
    <row r="46" spans="15:116" x14ac:dyDescent="0.15">
      <c r="DA46" s="247"/>
      <c r="DB46" s="247"/>
      <c r="DC46" s="247"/>
      <c r="DD46" s="247"/>
      <c r="DE46" s="247"/>
      <c r="DF46" s="247"/>
      <c r="DG46" s="247"/>
      <c r="DH46" s="247"/>
      <c r="DI46" s="247"/>
      <c r="DJ46" s="247"/>
      <c r="DK46" s="247"/>
      <c r="DL46" s="247"/>
    </row>
    <row r="47" spans="15:116" x14ac:dyDescent="0.15"/>
    <row r="48" spans="15:116" x14ac:dyDescent="0.15"/>
    <row r="49" spans="104:116" x14ac:dyDescent="0.15"/>
    <row r="50" spans="104:116" x14ac:dyDescent="0.15">
      <c r="CZ50" s="247"/>
      <c r="DA50" s="247"/>
      <c r="DB50" s="247"/>
      <c r="DC50" s="247"/>
      <c r="DD50" s="247"/>
      <c r="DE50" s="247"/>
      <c r="DF50" s="247"/>
      <c r="DG50" s="247"/>
      <c r="DH50" s="247"/>
      <c r="DI50" s="247"/>
      <c r="DJ50" s="247"/>
      <c r="DK50" s="247"/>
      <c r="DL50" s="247"/>
    </row>
    <row r="51" spans="104:116" x14ac:dyDescent="0.15"/>
    <row r="52" spans="104:116" x14ac:dyDescent="0.15"/>
    <row r="53" spans="104:116" x14ac:dyDescent="0.15">
      <c r="DL53" s="24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7"/>
      <c r="DD67" s="247"/>
      <c r="DE67" s="247"/>
      <c r="DF67" s="247"/>
      <c r="DG67" s="247"/>
      <c r="DH67" s="247"/>
      <c r="DI67" s="247"/>
      <c r="DJ67" s="247"/>
      <c r="DK67" s="247"/>
      <c r="DL67" s="24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gNp+tT9YU3dRkBYcOruTX4n9I2xbpJl/bE5gIM2fl+ct8t0nYoZohwoDf1vkirrVHDMpr36QfkIEBlklvWQ9w==" saltValue="Kiysgyk4HZRLp/PdtHY9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49" customWidth="1"/>
    <col min="37" max="44" width="17" style="249" customWidth="1"/>
    <col min="45" max="45" width="6.125" style="255" customWidth="1"/>
    <col min="46" max="46" width="3" style="253" customWidth="1"/>
    <col min="47" max="47" width="19.125" style="249" hidden="1" customWidth="1"/>
    <col min="48" max="52" width="12.625" style="249" hidden="1" customWidth="1"/>
    <col min="53" max="16384" width="8.625" style="249" hidden="1"/>
  </cols>
  <sheetData>
    <row r="1" spans="1:46" x14ac:dyDescent="0.15">
      <c r="AS1" s="249"/>
      <c r="AT1" s="249"/>
    </row>
    <row r="2" spans="1:46" x14ac:dyDescent="0.15">
      <c r="AS2" s="249"/>
      <c r="AT2" s="249"/>
    </row>
    <row r="3" spans="1:46" x14ac:dyDescent="0.15">
      <c r="AS3" s="249"/>
      <c r="AT3" s="249"/>
    </row>
    <row r="4" spans="1:46" x14ac:dyDescent="0.15">
      <c r="AS4" s="249"/>
      <c r="AT4" s="249"/>
    </row>
    <row r="5" spans="1:46" ht="17.25" x14ac:dyDescent="0.15">
      <c r="A5" s="250" t="s">
        <v>531</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row>
    <row r="6" spans="1:46" x14ac:dyDescent="0.15">
      <c r="A6" s="253"/>
      <c r="AK6" s="254" t="s">
        <v>532</v>
      </c>
      <c r="AL6" s="254"/>
      <c r="AM6" s="254"/>
      <c r="AN6" s="254"/>
    </row>
    <row r="7" spans="1:46" ht="13.5" customHeight="1" x14ac:dyDescent="0.15">
      <c r="A7" s="253"/>
      <c r="AK7" s="256"/>
      <c r="AL7" s="257"/>
      <c r="AM7" s="257"/>
      <c r="AN7" s="258"/>
      <c r="AO7" s="1101" t="s">
        <v>533</v>
      </c>
      <c r="AP7" s="259"/>
      <c r="AQ7" s="260" t="s">
        <v>534</v>
      </c>
      <c r="AR7" s="261"/>
    </row>
    <row r="8" spans="1:46" x14ac:dyDescent="0.15">
      <c r="A8" s="253"/>
      <c r="AK8" s="262"/>
      <c r="AL8" s="263"/>
      <c r="AM8" s="263"/>
      <c r="AN8" s="264"/>
      <c r="AO8" s="1102"/>
      <c r="AP8" s="265" t="s">
        <v>535</v>
      </c>
      <c r="AQ8" s="266" t="s">
        <v>536</v>
      </c>
      <c r="AR8" s="267" t="s">
        <v>537</v>
      </c>
    </row>
    <row r="9" spans="1:46" x14ac:dyDescent="0.15">
      <c r="A9" s="253"/>
      <c r="AK9" s="1103" t="s">
        <v>538</v>
      </c>
      <c r="AL9" s="1104"/>
      <c r="AM9" s="1104"/>
      <c r="AN9" s="1105"/>
      <c r="AO9" s="268">
        <v>27382327</v>
      </c>
      <c r="AP9" s="268">
        <v>54345</v>
      </c>
      <c r="AQ9" s="269">
        <v>63571</v>
      </c>
      <c r="AR9" s="270">
        <v>-14.5</v>
      </c>
    </row>
    <row r="10" spans="1:46" ht="13.5" customHeight="1" x14ac:dyDescent="0.15">
      <c r="A10" s="253"/>
      <c r="AK10" s="1103" t="s">
        <v>539</v>
      </c>
      <c r="AL10" s="1104"/>
      <c r="AM10" s="1104"/>
      <c r="AN10" s="1105"/>
      <c r="AO10" s="271">
        <v>307609</v>
      </c>
      <c r="AP10" s="271">
        <v>610</v>
      </c>
      <c r="AQ10" s="272">
        <v>1690</v>
      </c>
      <c r="AR10" s="273">
        <v>-63.9</v>
      </c>
    </row>
    <row r="11" spans="1:46" ht="13.5" customHeight="1" x14ac:dyDescent="0.15">
      <c r="A11" s="253"/>
      <c r="AK11" s="1103" t="s">
        <v>540</v>
      </c>
      <c r="AL11" s="1104"/>
      <c r="AM11" s="1104"/>
      <c r="AN11" s="1105"/>
      <c r="AO11" s="271">
        <v>91105</v>
      </c>
      <c r="AP11" s="271">
        <v>181</v>
      </c>
      <c r="AQ11" s="272">
        <v>679</v>
      </c>
      <c r="AR11" s="273">
        <v>-73.3</v>
      </c>
    </row>
    <row r="12" spans="1:46" ht="13.5" customHeight="1" x14ac:dyDescent="0.15">
      <c r="A12" s="253"/>
      <c r="AK12" s="1103" t="s">
        <v>541</v>
      </c>
      <c r="AL12" s="1104"/>
      <c r="AM12" s="1104"/>
      <c r="AN12" s="1105"/>
      <c r="AO12" s="271" t="s">
        <v>542</v>
      </c>
      <c r="AP12" s="271" t="s">
        <v>542</v>
      </c>
      <c r="AQ12" s="272">
        <v>23</v>
      </c>
      <c r="AR12" s="273" t="s">
        <v>542</v>
      </c>
    </row>
    <row r="13" spans="1:46" ht="13.5" customHeight="1" x14ac:dyDescent="0.15">
      <c r="A13" s="253"/>
      <c r="AK13" s="1103" t="s">
        <v>543</v>
      </c>
      <c r="AL13" s="1104"/>
      <c r="AM13" s="1104"/>
      <c r="AN13" s="1105"/>
      <c r="AO13" s="271">
        <v>959096</v>
      </c>
      <c r="AP13" s="271">
        <v>1903</v>
      </c>
      <c r="AQ13" s="272">
        <v>1992</v>
      </c>
      <c r="AR13" s="273">
        <v>-4.5</v>
      </c>
    </row>
    <row r="14" spans="1:46" ht="13.5" customHeight="1" x14ac:dyDescent="0.15">
      <c r="A14" s="253"/>
      <c r="AK14" s="1103" t="s">
        <v>544</v>
      </c>
      <c r="AL14" s="1104"/>
      <c r="AM14" s="1104"/>
      <c r="AN14" s="1105"/>
      <c r="AO14" s="271">
        <v>119148</v>
      </c>
      <c r="AP14" s="271">
        <v>236</v>
      </c>
      <c r="AQ14" s="272">
        <v>1254</v>
      </c>
      <c r="AR14" s="273">
        <v>-81.2</v>
      </c>
    </row>
    <row r="15" spans="1:46" ht="13.5" customHeight="1" x14ac:dyDescent="0.15">
      <c r="A15" s="253"/>
      <c r="AK15" s="1106" t="s">
        <v>545</v>
      </c>
      <c r="AL15" s="1107"/>
      <c r="AM15" s="1107"/>
      <c r="AN15" s="1108"/>
      <c r="AO15" s="271">
        <v>-1359563</v>
      </c>
      <c r="AP15" s="271">
        <v>-2698</v>
      </c>
      <c r="AQ15" s="272">
        <v>-3845</v>
      </c>
      <c r="AR15" s="273">
        <v>-29.8</v>
      </c>
    </row>
    <row r="16" spans="1:46" x14ac:dyDescent="0.15">
      <c r="A16" s="253"/>
      <c r="AK16" s="1106" t="s">
        <v>188</v>
      </c>
      <c r="AL16" s="1107"/>
      <c r="AM16" s="1107"/>
      <c r="AN16" s="1108"/>
      <c r="AO16" s="271">
        <v>27499722</v>
      </c>
      <c r="AP16" s="271">
        <v>54578</v>
      </c>
      <c r="AQ16" s="272">
        <v>65365</v>
      </c>
      <c r="AR16" s="273">
        <v>-16.5</v>
      </c>
    </row>
    <row r="17" spans="1:46" x14ac:dyDescent="0.15">
      <c r="A17" s="253"/>
    </row>
    <row r="18" spans="1:46" x14ac:dyDescent="0.15">
      <c r="A18" s="253"/>
      <c r="AQ18" s="274"/>
      <c r="AR18" s="274"/>
    </row>
    <row r="19" spans="1:46" x14ac:dyDescent="0.15">
      <c r="A19" s="253"/>
      <c r="AK19" s="249" t="s">
        <v>546</v>
      </c>
    </row>
    <row r="20" spans="1:46" x14ac:dyDescent="0.15">
      <c r="A20" s="253"/>
      <c r="AK20" s="275"/>
      <c r="AL20" s="276"/>
      <c r="AM20" s="276"/>
      <c r="AN20" s="277"/>
      <c r="AO20" s="278" t="s">
        <v>547</v>
      </c>
      <c r="AP20" s="279" t="s">
        <v>548</v>
      </c>
      <c r="AQ20" s="280" t="s">
        <v>549</v>
      </c>
      <c r="AR20" s="281"/>
    </row>
    <row r="21" spans="1:46" s="254" customFormat="1" x14ac:dyDescent="0.15">
      <c r="A21" s="282"/>
      <c r="AK21" s="1109" t="s">
        <v>550</v>
      </c>
      <c r="AL21" s="1110"/>
      <c r="AM21" s="1110"/>
      <c r="AN21" s="1111"/>
      <c r="AO21" s="283">
        <v>5.91</v>
      </c>
      <c r="AP21" s="284">
        <v>6.46</v>
      </c>
      <c r="AQ21" s="285">
        <v>-0.55000000000000004</v>
      </c>
      <c r="AS21" s="286"/>
      <c r="AT21" s="282"/>
    </row>
    <row r="22" spans="1:46" s="254" customFormat="1" x14ac:dyDescent="0.15">
      <c r="A22" s="282"/>
      <c r="AK22" s="1109" t="s">
        <v>551</v>
      </c>
      <c r="AL22" s="1110"/>
      <c r="AM22" s="1110"/>
      <c r="AN22" s="1111"/>
      <c r="AO22" s="287">
        <v>99</v>
      </c>
      <c r="AP22" s="288">
        <v>99.4</v>
      </c>
      <c r="AQ22" s="289">
        <v>-0.4</v>
      </c>
      <c r="AR22" s="274"/>
      <c r="AS22" s="286"/>
      <c r="AT22" s="282"/>
    </row>
    <row r="23" spans="1:46" s="254" customFormat="1" x14ac:dyDescent="0.15">
      <c r="A23" s="282"/>
      <c r="AP23" s="274"/>
      <c r="AQ23" s="274"/>
      <c r="AR23" s="274"/>
      <c r="AS23" s="286"/>
      <c r="AT23" s="282"/>
    </row>
    <row r="24" spans="1:46" s="254" customFormat="1" x14ac:dyDescent="0.15">
      <c r="A24" s="282"/>
      <c r="AP24" s="274"/>
      <c r="AQ24" s="274"/>
      <c r="AR24" s="274"/>
      <c r="AS24" s="286"/>
      <c r="AT24" s="282"/>
    </row>
    <row r="25" spans="1:46" s="254" customFormat="1" x14ac:dyDescent="0.15">
      <c r="A25" s="290"/>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2"/>
      <c r="AQ25" s="292"/>
      <c r="AR25" s="292"/>
      <c r="AS25" s="293"/>
      <c r="AT25" s="282"/>
    </row>
    <row r="26" spans="1:46" s="254" customFormat="1" x14ac:dyDescent="0.15">
      <c r="A26" s="1100" t="s">
        <v>552</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294"/>
      <c r="AS27" s="249"/>
      <c r="AT27" s="249"/>
    </row>
    <row r="28" spans="1:46" ht="17.25" x14ac:dyDescent="0.15">
      <c r="A28" s="250" t="s">
        <v>553</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95"/>
    </row>
    <row r="29" spans="1:46" x14ac:dyDescent="0.15">
      <c r="A29" s="253"/>
      <c r="AK29" s="254" t="s">
        <v>554</v>
      </c>
      <c r="AL29" s="254"/>
      <c r="AM29" s="254"/>
      <c r="AN29" s="254"/>
      <c r="AS29" s="296"/>
    </row>
    <row r="30" spans="1:46" ht="13.5" customHeight="1" x14ac:dyDescent="0.15">
      <c r="A30" s="253"/>
      <c r="AK30" s="256"/>
      <c r="AL30" s="257"/>
      <c r="AM30" s="257"/>
      <c r="AN30" s="258"/>
      <c r="AO30" s="1101" t="s">
        <v>533</v>
      </c>
      <c r="AP30" s="259"/>
      <c r="AQ30" s="260" t="s">
        <v>534</v>
      </c>
      <c r="AR30" s="261"/>
    </row>
    <row r="31" spans="1:46" x14ac:dyDescent="0.15">
      <c r="A31" s="253"/>
      <c r="AK31" s="262"/>
      <c r="AL31" s="263"/>
      <c r="AM31" s="263"/>
      <c r="AN31" s="264"/>
      <c r="AO31" s="1102"/>
      <c r="AP31" s="265" t="s">
        <v>535</v>
      </c>
      <c r="AQ31" s="266" t="s">
        <v>536</v>
      </c>
      <c r="AR31" s="267" t="s">
        <v>537</v>
      </c>
    </row>
    <row r="32" spans="1:46" ht="27" customHeight="1" x14ac:dyDescent="0.15">
      <c r="A32" s="253"/>
      <c r="AK32" s="1117" t="s">
        <v>555</v>
      </c>
      <c r="AL32" s="1118"/>
      <c r="AM32" s="1118"/>
      <c r="AN32" s="1119"/>
      <c r="AO32" s="297">
        <v>16369923</v>
      </c>
      <c r="AP32" s="297">
        <v>32489</v>
      </c>
      <c r="AQ32" s="298">
        <v>37452</v>
      </c>
      <c r="AR32" s="299">
        <v>-13.3</v>
      </c>
    </row>
    <row r="33" spans="1:46" ht="13.5" customHeight="1" x14ac:dyDescent="0.15">
      <c r="A33" s="253"/>
      <c r="AK33" s="1117" t="s">
        <v>556</v>
      </c>
      <c r="AL33" s="1118"/>
      <c r="AM33" s="1118"/>
      <c r="AN33" s="1119"/>
      <c r="AO33" s="297" t="s">
        <v>542</v>
      </c>
      <c r="AP33" s="297" t="s">
        <v>542</v>
      </c>
      <c r="AQ33" s="298" t="s">
        <v>542</v>
      </c>
      <c r="AR33" s="299" t="s">
        <v>542</v>
      </c>
    </row>
    <row r="34" spans="1:46" ht="27" customHeight="1" x14ac:dyDescent="0.15">
      <c r="A34" s="253"/>
      <c r="AK34" s="1117" t="s">
        <v>557</v>
      </c>
      <c r="AL34" s="1118"/>
      <c r="AM34" s="1118"/>
      <c r="AN34" s="1119"/>
      <c r="AO34" s="297">
        <v>160000</v>
      </c>
      <c r="AP34" s="297">
        <v>318</v>
      </c>
      <c r="AQ34" s="298">
        <v>45</v>
      </c>
      <c r="AR34" s="299">
        <v>606.70000000000005</v>
      </c>
    </row>
    <row r="35" spans="1:46" ht="27" customHeight="1" x14ac:dyDescent="0.15">
      <c r="A35" s="253"/>
      <c r="AK35" s="1117" t="s">
        <v>558</v>
      </c>
      <c r="AL35" s="1118"/>
      <c r="AM35" s="1118"/>
      <c r="AN35" s="1119"/>
      <c r="AO35" s="297">
        <v>5285396</v>
      </c>
      <c r="AP35" s="297">
        <v>10490</v>
      </c>
      <c r="AQ35" s="298">
        <v>8356</v>
      </c>
      <c r="AR35" s="299">
        <v>25.5</v>
      </c>
    </row>
    <row r="36" spans="1:46" ht="27" customHeight="1" x14ac:dyDescent="0.15">
      <c r="A36" s="253"/>
      <c r="AK36" s="1117" t="s">
        <v>559</v>
      </c>
      <c r="AL36" s="1118"/>
      <c r="AM36" s="1118"/>
      <c r="AN36" s="1119"/>
      <c r="AO36" s="297">
        <v>168276</v>
      </c>
      <c r="AP36" s="297">
        <v>334</v>
      </c>
      <c r="AQ36" s="298">
        <v>443</v>
      </c>
      <c r="AR36" s="299">
        <v>-24.6</v>
      </c>
    </row>
    <row r="37" spans="1:46" ht="13.5" customHeight="1" x14ac:dyDescent="0.15">
      <c r="A37" s="253"/>
      <c r="AK37" s="1117" t="s">
        <v>560</v>
      </c>
      <c r="AL37" s="1118"/>
      <c r="AM37" s="1118"/>
      <c r="AN37" s="1119"/>
      <c r="AO37" s="297" t="s">
        <v>542</v>
      </c>
      <c r="AP37" s="297" t="s">
        <v>542</v>
      </c>
      <c r="AQ37" s="298">
        <v>649</v>
      </c>
      <c r="AR37" s="299" t="s">
        <v>542</v>
      </c>
    </row>
    <row r="38" spans="1:46" ht="27" customHeight="1" x14ac:dyDescent="0.15">
      <c r="A38" s="253"/>
      <c r="AK38" s="1120" t="s">
        <v>561</v>
      </c>
      <c r="AL38" s="1121"/>
      <c r="AM38" s="1121"/>
      <c r="AN38" s="1122"/>
      <c r="AO38" s="300">
        <v>5325</v>
      </c>
      <c r="AP38" s="300">
        <v>11</v>
      </c>
      <c r="AQ38" s="301">
        <v>1</v>
      </c>
      <c r="AR38" s="289">
        <v>1000</v>
      </c>
      <c r="AS38" s="296"/>
    </row>
    <row r="39" spans="1:46" x14ac:dyDescent="0.15">
      <c r="A39" s="253"/>
      <c r="AK39" s="1120" t="s">
        <v>562</v>
      </c>
      <c r="AL39" s="1121"/>
      <c r="AM39" s="1121"/>
      <c r="AN39" s="1122"/>
      <c r="AO39" s="297">
        <v>-259760</v>
      </c>
      <c r="AP39" s="297">
        <v>-516</v>
      </c>
      <c r="AQ39" s="298">
        <v>-7867</v>
      </c>
      <c r="AR39" s="299">
        <v>-93.4</v>
      </c>
      <c r="AS39" s="296"/>
    </row>
    <row r="40" spans="1:46" ht="27" customHeight="1" x14ac:dyDescent="0.15">
      <c r="A40" s="253"/>
      <c r="AK40" s="1117" t="s">
        <v>563</v>
      </c>
      <c r="AL40" s="1118"/>
      <c r="AM40" s="1118"/>
      <c r="AN40" s="1119"/>
      <c r="AO40" s="297">
        <v>-13898856</v>
      </c>
      <c r="AP40" s="297">
        <v>-27584</v>
      </c>
      <c r="AQ40" s="298">
        <v>-28343</v>
      </c>
      <c r="AR40" s="299">
        <v>-2.7</v>
      </c>
      <c r="AS40" s="296"/>
    </row>
    <row r="41" spans="1:46" x14ac:dyDescent="0.15">
      <c r="A41" s="253"/>
      <c r="AK41" s="1123" t="s">
        <v>301</v>
      </c>
      <c r="AL41" s="1124"/>
      <c r="AM41" s="1124"/>
      <c r="AN41" s="1125"/>
      <c r="AO41" s="297">
        <v>7830304</v>
      </c>
      <c r="AP41" s="297">
        <v>15540</v>
      </c>
      <c r="AQ41" s="298">
        <v>10736</v>
      </c>
      <c r="AR41" s="299">
        <v>44.7</v>
      </c>
      <c r="AS41" s="296"/>
    </row>
    <row r="42" spans="1:46" x14ac:dyDescent="0.15">
      <c r="A42" s="253"/>
      <c r="AK42" s="302" t="s">
        <v>564</v>
      </c>
      <c r="AQ42" s="274"/>
      <c r="AR42" s="274"/>
      <c r="AS42" s="296"/>
    </row>
    <row r="43" spans="1:46" x14ac:dyDescent="0.15">
      <c r="A43" s="253"/>
      <c r="AP43" s="303"/>
      <c r="AQ43" s="274"/>
      <c r="AS43" s="296"/>
    </row>
    <row r="44" spans="1:46" x14ac:dyDescent="0.15">
      <c r="A44" s="253"/>
      <c r="AQ44" s="274"/>
    </row>
    <row r="45" spans="1:46" x14ac:dyDescent="0.15">
      <c r="A45" s="251"/>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304"/>
      <c r="AR45" s="251"/>
      <c r="AS45" s="251"/>
      <c r="AT45" s="249"/>
    </row>
    <row r="46" spans="1:46" x14ac:dyDescent="0.15">
      <c r="A46" s="30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249"/>
    </row>
    <row r="47" spans="1:46" ht="17.25" customHeight="1" x14ac:dyDescent="0.15">
      <c r="A47" s="306" t="s">
        <v>565</v>
      </c>
    </row>
    <row r="48" spans="1:46" x14ac:dyDescent="0.15">
      <c r="A48" s="253"/>
      <c r="AK48" s="307" t="s">
        <v>566</v>
      </c>
      <c r="AL48" s="307"/>
      <c r="AM48" s="307"/>
      <c r="AN48" s="307"/>
      <c r="AO48" s="307"/>
      <c r="AP48" s="307"/>
      <c r="AQ48" s="308"/>
      <c r="AR48" s="307"/>
    </row>
    <row r="49" spans="1:44" ht="13.5" customHeight="1" x14ac:dyDescent="0.15">
      <c r="A49" s="253"/>
      <c r="AK49" s="309"/>
      <c r="AL49" s="310"/>
      <c r="AM49" s="1112" t="s">
        <v>533</v>
      </c>
      <c r="AN49" s="1114" t="s">
        <v>567</v>
      </c>
      <c r="AO49" s="1115"/>
      <c r="AP49" s="1115"/>
      <c r="AQ49" s="1115"/>
      <c r="AR49" s="1116"/>
    </row>
    <row r="50" spans="1:44" x14ac:dyDescent="0.15">
      <c r="A50" s="253"/>
      <c r="AK50" s="311"/>
      <c r="AL50" s="312"/>
      <c r="AM50" s="1113"/>
      <c r="AN50" s="313" t="s">
        <v>568</v>
      </c>
      <c r="AO50" s="314" t="s">
        <v>569</v>
      </c>
      <c r="AP50" s="315" t="s">
        <v>570</v>
      </c>
      <c r="AQ50" s="316" t="s">
        <v>571</v>
      </c>
      <c r="AR50" s="317" t="s">
        <v>572</v>
      </c>
    </row>
    <row r="51" spans="1:44" x14ac:dyDescent="0.15">
      <c r="A51" s="253"/>
      <c r="AK51" s="309" t="s">
        <v>573</v>
      </c>
      <c r="AL51" s="310"/>
      <c r="AM51" s="318">
        <v>15541045</v>
      </c>
      <c r="AN51" s="319">
        <v>30281</v>
      </c>
      <c r="AO51" s="320">
        <v>-12.7</v>
      </c>
      <c r="AP51" s="321">
        <v>46457</v>
      </c>
      <c r="AQ51" s="322">
        <v>-3.4</v>
      </c>
      <c r="AR51" s="323">
        <v>-9.3000000000000007</v>
      </c>
    </row>
    <row r="52" spans="1:44" x14ac:dyDescent="0.15">
      <c r="A52" s="253"/>
      <c r="AK52" s="324"/>
      <c r="AL52" s="325" t="s">
        <v>574</v>
      </c>
      <c r="AM52" s="326">
        <v>5548661</v>
      </c>
      <c r="AN52" s="327">
        <v>10811</v>
      </c>
      <c r="AO52" s="328">
        <v>6</v>
      </c>
      <c r="AP52" s="329">
        <v>24020</v>
      </c>
      <c r="AQ52" s="330">
        <v>-4.5999999999999996</v>
      </c>
      <c r="AR52" s="331">
        <v>10.6</v>
      </c>
    </row>
    <row r="53" spans="1:44" x14ac:dyDescent="0.15">
      <c r="A53" s="253"/>
      <c r="AK53" s="309" t="s">
        <v>575</v>
      </c>
      <c r="AL53" s="310"/>
      <c r="AM53" s="318">
        <v>11684083</v>
      </c>
      <c r="AN53" s="319">
        <v>22851</v>
      </c>
      <c r="AO53" s="320">
        <v>-24.5</v>
      </c>
      <c r="AP53" s="321">
        <v>51849</v>
      </c>
      <c r="AQ53" s="322">
        <v>11.6</v>
      </c>
      <c r="AR53" s="323">
        <v>-36.1</v>
      </c>
    </row>
    <row r="54" spans="1:44" x14ac:dyDescent="0.15">
      <c r="A54" s="253"/>
      <c r="AK54" s="324"/>
      <c r="AL54" s="325" t="s">
        <v>574</v>
      </c>
      <c r="AM54" s="326">
        <v>4964159</v>
      </c>
      <c r="AN54" s="327">
        <v>9709</v>
      </c>
      <c r="AO54" s="328">
        <v>-10.199999999999999</v>
      </c>
      <c r="AP54" s="329">
        <v>26326</v>
      </c>
      <c r="AQ54" s="330">
        <v>9.6</v>
      </c>
      <c r="AR54" s="331">
        <v>-19.8</v>
      </c>
    </row>
    <row r="55" spans="1:44" x14ac:dyDescent="0.15">
      <c r="A55" s="253"/>
      <c r="AK55" s="309" t="s">
        <v>576</v>
      </c>
      <c r="AL55" s="310"/>
      <c r="AM55" s="318">
        <v>12867860</v>
      </c>
      <c r="AN55" s="319">
        <v>25257</v>
      </c>
      <c r="AO55" s="320">
        <v>10.5</v>
      </c>
      <c r="AP55" s="321">
        <v>52191</v>
      </c>
      <c r="AQ55" s="322">
        <v>0.7</v>
      </c>
      <c r="AR55" s="323">
        <v>9.8000000000000007</v>
      </c>
    </row>
    <row r="56" spans="1:44" x14ac:dyDescent="0.15">
      <c r="A56" s="253"/>
      <c r="AK56" s="324"/>
      <c r="AL56" s="325" t="s">
        <v>574</v>
      </c>
      <c r="AM56" s="326">
        <v>6916960</v>
      </c>
      <c r="AN56" s="327">
        <v>13576</v>
      </c>
      <c r="AO56" s="328">
        <v>39.799999999999997</v>
      </c>
      <c r="AP56" s="329">
        <v>26807</v>
      </c>
      <c r="AQ56" s="330">
        <v>1.8</v>
      </c>
      <c r="AR56" s="331">
        <v>38</v>
      </c>
    </row>
    <row r="57" spans="1:44" x14ac:dyDescent="0.15">
      <c r="A57" s="253"/>
      <c r="AK57" s="309" t="s">
        <v>577</v>
      </c>
      <c r="AL57" s="310"/>
      <c r="AM57" s="318">
        <v>13359482</v>
      </c>
      <c r="AN57" s="319">
        <v>26339</v>
      </c>
      <c r="AO57" s="320">
        <v>4.3</v>
      </c>
      <c r="AP57" s="321">
        <v>48105</v>
      </c>
      <c r="AQ57" s="322">
        <v>-7.8</v>
      </c>
      <c r="AR57" s="323">
        <v>12.1</v>
      </c>
    </row>
    <row r="58" spans="1:44" x14ac:dyDescent="0.15">
      <c r="A58" s="253"/>
      <c r="AK58" s="324"/>
      <c r="AL58" s="325" t="s">
        <v>574</v>
      </c>
      <c r="AM58" s="326">
        <v>6038135</v>
      </c>
      <c r="AN58" s="327">
        <v>11905</v>
      </c>
      <c r="AO58" s="328">
        <v>-12.3</v>
      </c>
      <c r="AP58" s="329">
        <v>24072</v>
      </c>
      <c r="AQ58" s="330">
        <v>-10.199999999999999</v>
      </c>
      <c r="AR58" s="331">
        <v>-2.1</v>
      </c>
    </row>
    <row r="59" spans="1:44" x14ac:dyDescent="0.15">
      <c r="A59" s="253"/>
      <c r="AK59" s="309" t="s">
        <v>578</v>
      </c>
      <c r="AL59" s="310"/>
      <c r="AM59" s="318">
        <v>11487107</v>
      </c>
      <c r="AN59" s="319">
        <v>22798</v>
      </c>
      <c r="AO59" s="320">
        <v>-13.4</v>
      </c>
      <c r="AP59" s="321">
        <v>47446</v>
      </c>
      <c r="AQ59" s="322">
        <v>-1.4</v>
      </c>
      <c r="AR59" s="323">
        <v>-12</v>
      </c>
    </row>
    <row r="60" spans="1:44" x14ac:dyDescent="0.15">
      <c r="A60" s="253"/>
      <c r="AK60" s="324"/>
      <c r="AL60" s="325" t="s">
        <v>574</v>
      </c>
      <c r="AM60" s="326">
        <v>4912181</v>
      </c>
      <c r="AN60" s="327">
        <v>9749</v>
      </c>
      <c r="AO60" s="328">
        <v>-18.100000000000001</v>
      </c>
      <c r="AP60" s="329">
        <v>24371</v>
      </c>
      <c r="AQ60" s="330">
        <v>1.2</v>
      </c>
      <c r="AR60" s="331">
        <v>-19.3</v>
      </c>
    </row>
    <row r="61" spans="1:44" x14ac:dyDescent="0.15">
      <c r="A61" s="253"/>
      <c r="AK61" s="309" t="s">
        <v>579</v>
      </c>
      <c r="AL61" s="332"/>
      <c r="AM61" s="318">
        <v>12987915</v>
      </c>
      <c r="AN61" s="319">
        <v>25505</v>
      </c>
      <c r="AO61" s="320">
        <v>-7.2</v>
      </c>
      <c r="AP61" s="321">
        <v>49210</v>
      </c>
      <c r="AQ61" s="333">
        <v>-0.1</v>
      </c>
      <c r="AR61" s="323">
        <v>-7.1</v>
      </c>
    </row>
    <row r="62" spans="1:44" x14ac:dyDescent="0.15">
      <c r="A62" s="253"/>
      <c r="AK62" s="324"/>
      <c r="AL62" s="325" t="s">
        <v>574</v>
      </c>
      <c r="AM62" s="326">
        <v>5676019</v>
      </c>
      <c r="AN62" s="327">
        <v>11150</v>
      </c>
      <c r="AO62" s="328">
        <v>1</v>
      </c>
      <c r="AP62" s="329">
        <v>25119</v>
      </c>
      <c r="AQ62" s="330">
        <v>-0.4</v>
      </c>
      <c r="AR62" s="331">
        <v>1.4</v>
      </c>
    </row>
    <row r="63" spans="1:44" x14ac:dyDescent="0.15">
      <c r="A63" s="253"/>
    </row>
    <row r="64" spans="1:44" x14ac:dyDescent="0.15">
      <c r="A64" s="253"/>
    </row>
    <row r="65" spans="1:46" x14ac:dyDescent="0.15">
      <c r="A65" s="253"/>
    </row>
    <row r="66" spans="1:46" x14ac:dyDescent="0.15">
      <c r="A66" s="334"/>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35"/>
    </row>
    <row r="67" spans="1:46" ht="13.5" hidden="1" customHeight="1" x14ac:dyDescent="0.15">
      <c r="AS67" s="249"/>
      <c r="AT67" s="249"/>
    </row>
    <row r="70" spans="1:46" hidden="1" x14ac:dyDescent="0.15"/>
    <row r="71" spans="1:46" hidden="1" x14ac:dyDescent="0.15"/>
    <row r="72" spans="1:46" hidden="1" x14ac:dyDescent="0.15"/>
    <row r="73" spans="1:46" hidden="1" x14ac:dyDescent="0.15"/>
  </sheetData>
  <sheetProtection algorithmName="SHA-512" hashValue="AsN4WwaTCFY9CskZHWc0u3UhqQsX79UktbNA4koAW5cCxH2mJTHVago7ysQlf1Y95iapCxy75OC707s18to/zw==" saltValue="CV3TDvHytFpuHOkNBHqo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48" customWidth="1"/>
    <col min="126" max="16384" width="9" style="247" hidden="1"/>
  </cols>
  <sheetData>
    <row r="1" spans="2:125" ht="13.5" customHeight="1" x14ac:dyDescent="0.15">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row>
    <row r="2" spans="2:125" x14ac:dyDescent="0.15">
      <c r="B2" s="247"/>
      <c r="DG2" s="247"/>
    </row>
    <row r="3" spans="2:125" x14ac:dyDescent="0.15">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H3" s="247"/>
      <c r="DI3" s="247"/>
      <c r="DJ3" s="247"/>
      <c r="DK3" s="247"/>
      <c r="DL3" s="247"/>
      <c r="DM3" s="247"/>
      <c r="DN3" s="247"/>
      <c r="DO3" s="247"/>
      <c r="DP3" s="247"/>
      <c r="DQ3" s="247"/>
      <c r="DR3" s="247"/>
      <c r="DS3" s="247"/>
      <c r="DT3" s="247"/>
      <c r="DU3" s="247"/>
    </row>
    <row r="4" spans="2:125" x14ac:dyDescent="0.15"/>
    <row r="5" spans="2:125" x14ac:dyDescent="0.15"/>
    <row r="6" spans="2:125" x14ac:dyDescent="0.15"/>
    <row r="7" spans="2:125" x14ac:dyDescent="0.15"/>
    <row r="8" spans="2:125" x14ac:dyDescent="0.15"/>
    <row r="9" spans="2:125" x14ac:dyDescent="0.15">
      <c r="DU9" s="24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7"/>
    </row>
    <row r="18" spans="125:125" x14ac:dyDescent="0.15"/>
    <row r="19" spans="125:125" x14ac:dyDescent="0.15"/>
    <row r="20" spans="125:125" x14ac:dyDescent="0.15">
      <c r="DU20" s="247"/>
    </row>
    <row r="21" spans="125:125" x14ac:dyDescent="0.15">
      <c r="DU21" s="24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7"/>
    </row>
    <row r="29" spans="125:125" x14ac:dyDescent="0.15"/>
    <row r="30" spans="125:125" x14ac:dyDescent="0.15"/>
    <row r="31" spans="125:125" x14ac:dyDescent="0.15"/>
    <row r="32" spans="125:125" x14ac:dyDescent="0.15"/>
    <row r="33" spans="2:125" x14ac:dyDescent="0.15">
      <c r="B33" s="247"/>
      <c r="G33" s="247"/>
      <c r="I33" s="247"/>
    </row>
    <row r="34" spans="2:125" x14ac:dyDescent="0.15">
      <c r="C34" s="247"/>
      <c r="P34" s="247"/>
      <c r="DE34" s="247"/>
      <c r="DH34" s="247"/>
    </row>
    <row r="35" spans="2:125" x14ac:dyDescent="0.15">
      <c r="D35" s="247"/>
      <c r="E35" s="247"/>
      <c r="DG35" s="247"/>
      <c r="DJ35" s="247"/>
      <c r="DP35" s="247"/>
      <c r="DQ35" s="247"/>
      <c r="DR35" s="247"/>
      <c r="DS35" s="247"/>
      <c r="DT35" s="247"/>
      <c r="DU35" s="247"/>
    </row>
    <row r="36" spans="2:125" x14ac:dyDescent="0.15">
      <c r="F36" s="247"/>
      <c r="H36" s="247"/>
      <c r="J36" s="247"/>
      <c r="K36" s="247"/>
      <c r="L36" s="247"/>
      <c r="M36" s="247"/>
      <c r="N36" s="247"/>
      <c r="O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7"/>
      <c r="DB36" s="247"/>
      <c r="DC36" s="247"/>
      <c r="DD36" s="247"/>
      <c r="DF36" s="247"/>
      <c r="DI36" s="247"/>
      <c r="DK36" s="247"/>
      <c r="DL36" s="247"/>
      <c r="DM36" s="247"/>
      <c r="DN36" s="247"/>
      <c r="DO36" s="247"/>
      <c r="DP36" s="247"/>
      <c r="DQ36" s="247"/>
      <c r="DR36" s="247"/>
      <c r="DS36" s="247"/>
      <c r="DT36" s="247"/>
      <c r="DU36" s="247"/>
    </row>
    <row r="37" spans="2:125" x14ac:dyDescent="0.15">
      <c r="DU37" s="247"/>
    </row>
    <row r="38" spans="2:125" x14ac:dyDescent="0.15">
      <c r="DT38" s="247"/>
      <c r="DU38" s="247"/>
    </row>
    <row r="39" spans="2:125" x14ac:dyDescent="0.15"/>
    <row r="40" spans="2:125" x14ac:dyDescent="0.15">
      <c r="DH40" s="247"/>
    </row>
    <row r="41" spans="2:125" x14ac:dyDescent="0.15">
      <c r="DE41" s="247"/>
    </row>
    <row r="42" spans="2:125" x14ac:dyDescent="0.15">
      <c r="DG42" s="247"/>
      <c r="DJ42" s="247"/>
    </row>
    <row r="43" spans="2:125" x14ac:dyDescent="0.15">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c r="CF43" s="247"/>
      <c r="CG43" s="247"/>
      <c r="CH43" s="247"/>
      <c r="CI43" s="247"/>
      <c r="CJ43" s="247"/>
      <c r="CK43" s="247"/>
      <c r="CL43" s="247"/>
      <c r="CM43" s="247"/>
      <c r="CN43" s="247"/>
      <c r="CO43" s="247"/>
      <c r="CP43" s="247"/>
      <c r="CQ43" s="247"/>
      <c r="CR43" s="247"/>
      <c r="CS43" s="247"/>
      <c r="CT43" s="247"/>
      <c r="CU43" s="247"/>
      <c r="CV43" s="247"/>
      <c r="CW43" s="247"/>
      <c r="CX43" s="247"/>
      <c r="CY43" s="247"/>
      <c r="CZ43" s="247"/>
      <c r="DA43" s="247"/>
      <c r="DB43" s="247"/>
      <c r="DC43" s="247"/>
      <c r="DD43" s="247"/>
      <c r="DF43" s="247"/>
      <c r="DI43" s="247"/>
      <c r="DK43" s="247"/>
      <c r="DL43" s="247"/>
      <c r="DM43" s="247"/>
      <c r="DN43" s="247"/>
      <c r="DO43" s="247"/>
      <c r="DP43" s="247"/>
      <c r="DQ43" s="247"/>
      <c r="DR43" s="247"/>
      <c r="DS43" s="247"/>
      <c r="DT43" s="247"/>
      <c r="DU43" s="247"/>
    </row>
    <row r="44" spans="2:125" x14ac:dyDescent="0.15">
      <c r="DU44" s="247"/>
    </row>
    <row r="45" spans="2:125" x14ac:dyDescent="0.15"/>
    <row r="46" spans="2:125" x14ac:dyDescent="0.15"/>
    <row r="47" spans="2:125" x14ac:dyDescent="0.15"/>
    <row r="48" spans="2:125" x14ac:dyDescent="0.15">
      <c r="DT48" s="247"/>
      <c r="DU48" s="247"/>
    </row>
    <row r="49" spans="120:125" x14ac:dyDescent="0.15">
      <c r="DU49" s="247"/>
    </row>
    <row r="50" spans="120:125" x14ac:dyDescent="0.15">
      <c r="DU50" s="247"/>
    </row>
    <row r="51" spans="120:125" x14ac:dyDescent="0.15">
      <c r="DP51" s="247"/>
      <c r="DQ51" s="247"/>
      <c r="DR51" s="247"/>
      <c r="DS51" s="247"/>
      <c r="DT51" s="247"/>
      <c r="DU51" s="247"/>
    </row>
    <row r="52" spans="120:125" x14ac:dyDescent="0.15"/>
    <row r="53" spans="120:125" x14ac:dyDescent="0.15"/>
    <row r="54" spans="120:125" x14ac:dyDescent="0.15">
      <c r="DU54" s="247"/>
    </row>
    <row r="55" spans="120:125" x14ac:dyDescent="0.15"/>
    <row r="56" spans="120:125" x14ac:dyDescent="0.15"/>
    <row r="57" spans="120:125" x14ac:dyDescent="0.15"/>
    <row r="58" spans="120:125" x14ac:dyDescent="0.15">
      <c r="DU58" s="247"/>
    </row>
    <row r="59" spans="120:125" x14ac:dyDescent="0.15"/>
    <row r="60" spans="120:125" x14ac:dyDescent="0.15"/>
    <row r="61" spans="120:125" x14ac:dyDescent="0.15"/>
    <row r="62" spans="120:125" x14ac:dyDescent="0.15"/>
    <row r="63" spans="120:125" x14ac:dyDescent="0.15">
      <c r="DU63" s="247"/>
    </row>
    <row r="64" spans="120:125" x14ac:dyDescent="0.15">
      <c r="DT64" s="247"/>
      <c r="DU64" s="247"/>
    </row>
    <row r="65" spans="123:125" x14ac:dyDescent="0.15"/>
    <row r="66" spans="123:125" x14ac:dyDescent="0.15"/>
    <row r="67" spans="123:125" x14ac:dyDescent="0.15"/>
    <row r="68" spans="123:125" x14ac:dyDescent="0.15"/>
    <row r="69" spans="123:125" x14ac:dyDescent="0.15">
      <c r="DS69" s="247"/>
      <c r="DT69" s="247"/>
      <c r="DU69" s="24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7"/>
    </row>
    <row r="83" spans="116:125" x14ac:dyDescent="0.15">
      <c r="DM83" s="247"/>
      <c r="DN83" s="247"/>
      <c r="DO83" s="247"/>
      <c r="DP83" s="247"/>
      <c r="DQ83" s="247"/>
      <c r="DR83" s="247"/>
      <c r="DS83" s="247"/>
      <c r="DT83" s="247"/>
      <c r="DU83" s="247"/>
    </row>
    <row r="84" spans="116:125" x14ac:dyDescent="0.15"/>
    <row r="85" spans="116:125" x14ac:dyDescent="0.15"/>
    <row r="86" spans="116:125" x14ac:dyDescent="0.15"/>
    <row r="87" spans="116:125" x14ac:dyDescent="0.15"/>
    <row r="88" spans="116:125" x14ac:dyDescent="0.15">
      <c r="DU88" s="24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7"/>
      <c r="DT94" s="247"/>
      <c r="DU94" s="247"/>
    </row>
    <row r="95" spans="116:125" ht="13.5" customHeight="1" x14ac:dyDescent="0.15">
      <c r="DU95" s="24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7"/>
    </row>
    <row r="102" spans="124:125" ht="13.5" customHeight="1" x14ac:dyDescent="0.15"/>
    <row r="103" spans="124:125" ht="13.5" customHeight="1" x14ac:dyDescent="0.15"/>
    <row r="104" spans="124:125" ht="13.5" customHeight="1" x14ac:dyDescent="0.15">
      <c r="DT104" s="247"/>
      <c r="DU104" s="24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7" t="s">
        <v>581</v>
      </c>
    </row>
    <row r="121" spans="125:125" ht="13.5" hidden="1" customHeight="1" x14ac:dyDescent="0.15">
      <c r="DU121" s="247"/>
    </row>
  </sheetData>
  <sheetProtection algorithmName="SHA-512" hashValue="gkBZ2noNAFtpj+Enkk0NiVp2YrFz/rl2RqxZ/Pst5isOMn2TRXFry+E4cgGWgGy+HM4+XQ5A/OYLcpw/MRtE6Q==" saltValue="PchIXxW7y8oIndUm3GkX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48" customWidth="1"/>
    <col min="126" max="142" width="0" style="247" hidden="1" customWidth="1"/>
    <col min="143" max="16384" width="9" style="247" hidden="1"/>
  </cols>
  <sheetData>
    <row r="1" spans="1:125" ht="13.5" customHeight="1" x14ac:dyDescent="0.15">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row>
    <row r="2" spans="1:125" x14ac:dyDescent="0.15">
      <c r="B2" s="247"/>
      <c r="T2" s="247"/>
    </row>
    <row r="3" spans="1:125" x14ac:dyDescent="0.15">
      <c r="C3" s="247"/>
      <c r="D3" s="247"/>
      <c r="E3" s="247"/>
      <c r="F3" s="247"/>
      <c r="G3" s="247"/>
      <c r="H3" s="247"/>
      <c r="I3" s="247"/>
      <c r="J3" s="247"/>
      <c r="K3" s="247"/>
      <c r="L3" s="247"/>
      <c r="M3" s="247"/>
      <c r="N3" s="247"/>
      <c r="O3" s="247"/>
      <c r="P3" s="247"/>
      <c r="Q3" s="247"/>
      <c r="R3" s="247"/>
      <c r="S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c r="DM3" s="247"/>
      <c r="DN3" s="247"/>
      <c r="DO3" s="247"/>
      <c r="DP3" s="247"/>
      <c r="DQ3" s="247"/>
      <c r="DR3" s="247"/>
      <c r="DS3" s="247"/>
      <c r="DT3" s="247"/>
      <c r="DU3" s="24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7"/>
      <c r="G33" s="247"/>
      <c r="I33" s="247"/>
    </row>
    <row r="34" spans="2:125" x14ac:dyDescent="0.15">
      <c r="C34" s="247"/>
      <c r="P34" s="247"/>
      <c r="R34" s="247"/>
      <c r="U34" s="247"/>
    </row>
    <row r="35" spans="2:125" x14ac:dyDescent="0.15">
      <c r="D35" s="247"/>
      <c r="E35" s="247"/>
      <c r="T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c r="BV35" s="247"/>
      <c r="BW35" s="247"/>
      <c r="BX35" s="247"/>
      <c r="BY35" s="247"/>
      <c r="BZ35" s="247"/>
      <c r="CA35" s="247"/>
      <c r="CB35" s="247"/>
      <c r="CC35" s="247"/>
      <c r="CD35" s="247"/>
      <c r="CE35" s="247"/>
      <c r="CF35" s="247"/>
      <c r="CG35" s="247"/>
      <c r="CH35" s="247"/>
      <c r="CI35" s="247"/>
      <c r="CJ35" s="247"/>
      <c r="CK35" s="247"/>
      <c r="CL35" s="247"/>
      <c r="CM35" s="247"/>
      <c r="CN35" s="247"/>
      <c r="CO35" s="247"/>
      <c r="CP35" s="247"/>
      <c r="CQ35" s="247"/>
      <c r="CR35" s="247"/>
      <c r="CS35" s="247"/>
      <c r="CT35" s="247"/>
      <c r="CU35" s="247"/>
      <c r="CV35" s="247"/>
      <c r="CW35" s="247"/>
      <c r="CX35" s="247"/>
      <c r="CY35" s="247"/>
      <c r="CZ35" s="247"/>
      <c r="DA35" s="247"/>
      <c r="DB35" s="247"/>
      <c r="DC35" s="247"/>
      <c r="DD35" s="247"/>
      <c r="DE35" s="247"/>
      <c r="DF35" s="247"/>
      <c r="DG35" s="247"/>
      <c r="DH35" s="247"/>
      <c r="DI35" s="247"/>
      <c r="DJ35" s="247"/>
      <c r="DK35" s="247"/>
      <c r="DL35" s="247"/>
      <c r="DM35" s="247"/>
      <c r="DN35" s="247"/>
      <c r="DO35" s="247"/>
      <c r="DP35" s="247"/>
      <c r="DQ35" s="247"/>
      <c r="DR35" s="247"/>
      <c r="DS35" s="247"/>
      <c r="DT35" s="247"/>
      <c r="DU35" s="247"/>
    </row>
    <row r="36" spans="2:125" x14ac:dyDescent="0.15">
      <c r="F36" s="247"/>
      <c r="H36" s="247"/>
      <c r="J36" s="247"/>
      <c r="K36" s="247"/>
      <c r="L36" s="247"/>
      <c r="M36" s="247"/>
      <c r="N36" s="247"/>
      <c r="O36" s="247"/>
      <c r="Q36" s="247"/>
      <c r="S36" s="247"/>
      <c r="V36" s="247"/>
    </row>
    <row r="37" spans="2:125" x14ac:dyDescent="0.15"/>
    <row r="38" spans="2:125" x14ac:dyDescent="0.15"/>
    <row r="39" spans="2:125" x14ac:dyDescent="0.15"/>
    <row r="40" spans="2:125" x14ac:dyDescent="0.15">
      <c r="U40" s="247"/>
    </row>
    <row r="41" spans="2:125" x14ac:dyDescent="0.15">
      <c r="R41" s="247"/>
    </row>
    <row r="42" spans="2:125" x14ac:dyDescent="0.15">
      <c r="T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7"/>
      <c r="CB42" s="247"/>
      <c r="CC42" s="247"/>
      <c r="CD42" s="247"/>
      <c r="CE42" s="247"/>
      <c r="CF42" s="247"/>
      <c r="CG42" s="247"/>
      <c r="CH42" s="247"/>
      <c r="CI42" s="247"/>
      <c r="CJ42" s="247"/>
      <c r="CK42" s="247"/>
      <c r="CL42" s="247"/>
      <c r="CM42" s="247"/>
      <c r="CN42" s="247"/>
      <c r="CO42" s="247"/>
      <c r="CP42" s="247"/>
      <c r="CQ42" s="247"/>
      <c r="CR42" s="247"/>
      <c r="CS42" s="247"/>
      <c r="CT42" s="247"/>
      <c r="CU42" s="247"/>
      <c r="CV42" s="247"/>
      <c r="CW42" s="247"/>
      <c r="CX42" s="247"/>
      <c r="CY42" s="247"/>
      <c r="CZ42" s="247"/>
      <c r="DA42" s="247"/>
      <c r="DB42" s="247"/>
      <c r="DC42" s="247"/>
      <c r="DD42" s="247"/>
      <c r="DE42" s="247"/>
      <c r="DF42" s="247"/>
      <c r="DG42" s="247"/>
      <c r="DH42" s="247"/>
      <c r="DI42" s="247"/>
      <c r="DJ42" s="247"/>
      <c r="DK42" s="247"/>
      <c r="DL42" s="247"/>
      <c r="DM42" s="247"/>
      <c r="DN42" s="247"/>
      <c r="DO42" s="247"/>
      <c r="DP42" s="247"/>
      <c r="DQ42" s="247"/>
      <c r="DR42" s="247"/>
      <c r="DS42" s="247"/>
      <c r="DT42" s="247"/>
      <c r="DU42" s="247"/>
    </row>
    <row r="43" spans="2:125" x14ac:dyDescent="0.15">
      <c r="Q43" s="247"/>
      <c r="S43" s="247"/>
      <c r="V43" s="24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8" t="s">
        <v>582</v>
      </c>
    </row>
  </sheetData>
  <sheetProtection algorithmName="SHA-512" hashValue="uB38KDa1WgYS2ZFtEAtYoPN8pKoke/2xJP+aEdZ/Hc8DGQ2FyxOQqpGR3myGQVokvaHjGcQ6aStpKttUX5X4KQ==" saltValue="duLQPZKEfKy4cvYheynr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583</v>
      </c>
      <c r="G46" s="8" t="s">
        <v>584</v>
      </c>
      <c r="H46" s="8" t="s">
        <v>585</v>
      </c>
      <c r="I46" s="8" t="s">
        <v>586</v>
      </c>
      <c r="J46" s="9" t="s">
        <v>587</v>
      </c>
    </row>
    <row r="47" spans="2:10" ht="57.75" customHeight="1" x14ac:dyDescent="0.15">
      <c r="B47" s="10"/>
      <c r="C47" s="1126" t="s">
        <v>3</v>
      </c>
      <c r="D47" s="1126"/>
      <c r="E47" s="1127"/>
      <c r="F47" s="11">
        <v>16.7</v>
      </c>
      <c r="G47" s="12">
        <v>17.399999999999999</v>
      </c>
      <c r="H47" s="12">
        <v>17.11</v>
      </c>
      <c r="I47" s="12">
        <v>16.34</v>
      </c>
      <c r="J47" s="13">
        <v>16.420000000000002</v>
      </c>
    </row>
    <row r="48" spans="2:10" ht="57.75" customHeight="1" x14ac:dyDescent="0.15">
      <c r="B48" s="14"/>
      <c r="C48" s="1128" t="s">
        <v>4</v>
      </c>
      <c r="D48" s="1128"/>
      <c r="E48" s="1129"/>
      <c r="F48" s="15">
        <v>3.1</v>
      </c>
      <c r="G48" s="16">
        <v>2.78</v>
      </c>
      <c r="H48" s="16">
        <v>2.66</v>
      </c>
      <c r="I48" s="16">
        <v>3.14</v>
      </c>
      <c r="J48" s="17">
        <v>3.73</v>
      </c>
    </row>
    <row r="49" spans="2:10" ht="57.75" customHeight="1" thickBot="1" x14ac:dyDescent="0.2">
      <c r="B49" s="18"/>
      <c r="C49" s="1130" t="s">
        <v>5</v>
      </c>
      <c r="D49" s="1130"/>
      <c r="E49" s="1131"/>
      <c r="F49" s="19" t="s">
        <v>588</v>
      </c>
      <c r="G49" s="20" t="s">
        <v>589</v>
      </c>
      <c r="H49" s="20" t="s">
        <v>590</v>
      </c>
      <c r="I49" s="20" t="s">
        <v>591</v>
      </c>
      <c r="J49" s="21" t="s">
        <v>592</v>
      </c>
    </row>
    <row r="50" spans="2:10" x14ac:dyDescent="0.15"/>
  </sheetData>
  <sheetProtection algorithmName="SHA-512" hashValue="oloTl921d8NEXrBziHFcDv2Ee5fPmGW72FKvejfB6R7d9LWUx4N3kZfp64gZ9Ht8o5GlkfRakhBN3z9j+FB75Q==" saltValue="xYQGoB9pFgXxgSRr+2eP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2024-03-27T07:22:58Z</cp:lastPrinted>
  <dcterms:created xsi:type="dcterms:W3CDTF">2024-02-05T03:06:40Z</dcterms:created>
  <dcterms:modified xsi:type="dcterms:W3CDTF">2024-03-27T07:23:35Z</dcterms:modified>
  <cp:category/>
</cp:coreProperties>
</file>